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6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7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8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9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10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11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12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13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14.xml" ContentType="application/vnd.openxmlformats-officedocument.drawing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15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16.xml" ContentType="application/vnd.openxmlformats-officedocument.drawing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drawings/drawing17.xml" ContentType="application/vnd.openxmlformats-officedocument.drawing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18.xml" ContentType="application/vnd.openxmlformats-officedocument.drawing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drawings/drawing19.xml" ContentType="application/vnd.openxmlformats-officedocument.drawing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drawings/drawing20.xml" ContentType="application/vnd.openxmlformats-officedocument.drawing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vikenfk-my.sharepoint.com/personal/janli_viken_no/Documents/Arbeidsmapper/SAMFERDSEL/Rev RVU 20182019/"/>
    </mc:Choice>
  </mc:AlternateContent>
  <xr:revisionPtr revIDLastSave="3" documentId="11_77EC33B8690005CB8DC7A1000CC5555799482652" xr6:coauthVersionLast="47" xr6:coauthVersionMax="47" xr10:uidLastSave="{AE26C316-5784-4241-B18E-5D09CB2009A7}"/>
  <bookViews>
    <workbookView xWindow="-120" yWindow="-120" windowWidth="29040" windowHeight="15840" tabRatio="942" firstSheet="9" activeTab="10" xr2:uid="{00000000-000D-0000-FFFF-FFFF00000000}"/>
  </bookViews>
  <sheets>
    <sheet name="Innholdsfortegnelse " sheetId="54" r:id="rId1"/>
    <sheet name="Soneinndeling" sheetId="31" r:id="rId2"/>
    <sheet name="Representativitet" sheetId="36" r:id="rId3"/>
    <sheet name="2.1 Førerkort og bil" sheetId="1" r:id="rId4"/>
    <sheet name="2.2 Parkering" sheetId="24" r:id="rId5"/>
    <sheet name="2.3 Tilgang til kollektiv" sheetId="2" r:id="rId6"/>
    <sheet name="2.4 Tilgang til sykkel og MC" sheetId="3" r:id="rId7"/>
    <sheet name="3.1 Reiseomfang og reiselengde" sheetId="5" r:id="rId8"/>
    <sheet name="3.2 Tidspunkt for reisene" sheetId="10" r:id="rId9"/>
    <sheet name="4.1 Transportmiddelbruk" sheetId="13" r:id="rId10"/>
    <sheet name="4.2 Reiselengde og tid -transpm" sheetId="12" r:id="rId11"/>
    <sheet name="4.3 Døgnfordeling transport" sheetId="39" r:id="rId12"/>
    <sheet name="4.4 Hvor ofte transport" sheetId="47" r:id="rId13"/>
    <sheet name="5.1.1 Formål med reisen " sheetId="7" r:id="rId14"/>
    <sheet name="5.1.2 Formål og reiselengde" sheetId="37" r:id="rId15"/>
    <sheet name="5.1.3 Formål og transportmiddel" sheetId="15" r:id="rId16"/>
    <sheet name="5.1.4 Døgnfordeling reiseformål" sheetId="6" r:id="rId17"/>
    <sheet name="6.1 Reisestrommer" sheetId="48" r:id="rId18"/>
    <sheet name="6.2 Kollektive driftsarter" sheetId="28" r:id="rId19"/>
    <sheet name="6.3 Bytte kollektivt" sheetId="29" r:id="rId20"/>
    <sheet name="6.4 Korte reiser" sheetId="49" r:id="rId21"/>
    <sheet name="6.5 Sykkelbruk" sheetId="50" r:id="rId22"/>
    <sheet name="6.6 Konkurransekraft" sheetId="51" r:id="rId23"/>
    <sheet name="6.7 Transport og demografi" sheetId="32" r:id="rId24"/>
    <sheet name="7 Endring i reisevaner" sheetId="52" r:id="rId25"/>
    <sheet name="8 NRVU og MIS" sheetId="53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9" i="24" l="1"/>
  <c r="AA29" i="24"/>
  <c r="AB29" i="24"/>
  <c r="AC29" i="24"/>
  <c r="AC28" i="24"/>
  <c r="AB28" i="24"/>
  <c r="AA28" i="24"/>
  <c r="Z28" i="24"/>
  <c r="AC27" i="24"/>
  <c r="AB27" i="24"/>
  <c r="AA27" i="24"/>
  <c r="Z27" i="24"/>
  <c r="AC26" i="24"/>
  <c r="AB26" i="24"/>
  <c r="AA26" i="24"/>
  <c r="Z26" i="24"/>
  <c r="AC25" i="24"/>
  <c r="AB25" i="24"/>
  <c r="AA25" i="24"/>
  <c r="Z25" i="24"/>
  <c r="AC24" i="24"/>
  <c r="AB24" i="24"/>
  <c r="AA24" i="24"/>
  <c r="Z24" i="24"/>
  <c r="AC23" i="24"/>
  <c r="AB23" i="24"/>
  <c r="AA23" i="24"/>
  <c r="Z23" i="24"/>
  <c r="AC22" i="24"/>
  <c r="AB22" i="24"/>
  <c r="AA22" i="24"/>
  <c r="Z22" i="24"/>
  <c r="AC21" i="24"/>
  <c r="AB21" i="24"/>
  <c r="AA21" i="24"/>
  <c r="Z21" i="24"/>
  <c r="AC20" i="24"/>
  <c r="AB20" i="24"/>
  <c r="AA20" i="24"/>
  <c r="Z20" i="24"/>
  <c r="AC19" i="24"/>
  <c r="AB19" i="24"/>
  <c r="AA19" i="24"/>
  <c r="Z19" i="24"/>
  <c r="AC18" i="24"/>
  <c r="AB18" i="24"/>
  <c r="AA18" i="24"/>
  <c r="Z18" i="24"/>
  <c r="AC17" i="24"/>
  <c r="AB17" i="24"/>
  <c r="AA17" i="24"/>
  <c r="Z17" i="24"/>
  <c r="AC16" i="24"/>
  <c r="AB16" i="24"/>
  <c r="AA16" i="24"/>
  <c r="Z16" i="24"/>
  <c r="AC15" i="24"/>
  <c r="AB15" i="24"/>
  <c r="AA15" i="24"/>
  <c r="Z15" i="24"/>
  <c r="AC14" i="24"/>
  <c r="AB14" i="24"/>
  <c r="AA14" i="24"/>
  <c r="Z14" i="24"/>
  <c r="AC12" i="24"/>
  <c r="AB12" i="24"/>
  <c r="AA12" i="24"/>
  <c r="Z12" i="24"/>
  <c r="AC11" i="24"/>
  <c r="AB11" i="24"/>
  <c r="AA11" i="24"/>
  <c r="Z11" i="24"/>
  <c r="AC10" i="24"/>
  <c r="AB10" i="24"/>
  <c r="AA10" i="24"/>
  <c r="Z10" i="24"/>
  <c r="AC8" i="24"/>
  <c r="AB8" i="24"/>
  <c r="AA8" i="24"/>
  <c r="Z8" i="24"/>
  <c r="AC7" i="24"/>
  <c r="AB7" i="24"/>
  <c r="AA7" i="24"/>
  <c r="Z7" i="24"/>
  <c r="AC6" i="24"/>
  <c r="AB6" i="24"/>
  <c r="AA6" i="24"/>
  <c r="Z6" i="24"/>
  <c r="J7" i="24"/>
  <c r="K7" i="24"/>
  <c r="L7" i="24"/>
  <c r="M7" i="24"/>
  <c r="J8" i="24"/>
  <c r="K8" i="24"/>
  <c r="L8" i="24"/>
  <c r="M8" i="24"/>
  <c r="J10" i="24"/>
  <c r="K10" i="24"/>
  <c r="L10" i="24"/>
  <c r="M10" i="24"/>
  <c r="J11" i="24"/>
  <c r="K11" i="24"/>
  <c r="L11" i="24"/>
  <c r="M11" i="24"/>
  <c r="J12" i="24"/>
  <c r="K12" i="24"/>
  <c r="L12" i="24"/>
  <c r="M12" i="24"/>
  <c r="J14" i="24"/>
  <c r="K14" i="24"/>
  <c r="L14" i="24"/>
  <c r="M14" i="24"/>
  <c r="J15" i="24"/>
  <c r="K15" i="24"/>
  <c r="L15" i="24"/>
  <c r="M15" i="24"/>
  <c r="J16" i="24"/>
  <c r="K16" i="24"/>
  <c r="L16" i="24"/>
  <c r="M16" i="24"/>
  <c r="J17" i="24"/>
  <c r="K17" i="24"/>
  <c r="L17" i="24"/>
  <c r="M17" i="24"/>
  <c r="J18" i="24"/>
  <c r="K18" i="24"/>
  <c r="L18" i="24"/>
  <c r="M18" i="24"/>
  <c r="J19" i="24"/>
  <c r="K19" i="24"/>
  <c r="L19" i="24"/>
  <c r="M19" i="24"/>
  <c r="J20" i="24"/>
  <c r="K20" i="24"/>
  <c r="L20" i="24"/>
  <c r="M20" i="24"/>
  <c r="J21" i="24"/>
  <c r="K21" i="24"/>
  <c r="L21" i="24"/>
  <c r="M21" i="24"/>
  <c r="J22" i="24"/>
  <c r="K22" i="24"/>
  <c r="L22" i="24"/>
  <c r="M22" i="24"/>
  <c r="J23" i="24"/>
  <c r="K23" i="24"/>
  <c r="L23" i="24"/>
  <c r="M23" i="24"/>
  <c r="J24" i="24"/>
  <c r="K24" i="24"/>
  <c r="L24" i="24"/>
  <c r="M24" i="24"/>
  <c r="J25" i="24"/>
  <c r="K25" i="24"/>
  <c r="L25" i="24"/>
  <c r="M25" i="24"/>
  <c r="J26" i="24"/>
  <c r="K26" i="24"/>
  <c r="L26" i="24"/>
  <c r="M26" i="24"/>
  <c r="J27" i="24"/>
  <c r="K27" i="24"/>
  <c r="L27" i="24"/>
  <c r="M27" i="24"/>
  <c r="J28" i="24"/>
  <c r="K28" i="24"/>
  <c r="L28" i="24"/>
  <c r="M28" i="24"/>
  <c r="M6" i="24"/>
  <c r="L6" i="24"/>
  <c r="K6" i="24"/>
  <c r="J6" i="24"/>
  <c r="O162" i="48" l="1"/>
  <c r="N162" i="48"/>
  <c r="M162" i="48"/>
  <c r="L162" i="48"/>
  <c r="K162" i="48"/>
  <c r="J162" i="48"/>
  <c r="BO31" i="36" l="1"/>
  <c r="BO30" i="36"/>
  <c r="BO29" i="36"/>
  <c r="BO28" i="36"/>
  <c r="BO27" i="36"/>
  <c r="BO26" i="36"/>
  <c r="BO25" i="36"/>
  <c r="BO24" i="36"/>
  <c r="BO23" i="36"/>
  <c r="BO22" i="36"/>
  <c r="BO21" i="36"/>
  <c r="BO20" i="36"/>
  <c r="BO19" i="36"/>
  <c r="BO18" i="36"/>
  <c r="BO17" i="36"/>
  <c r="BO16" i="36"/>
  <c r="BO14" i="36"/>
  <c r="BO13" i="36"/>
  <c r="BO12" i="36"/>
  <c r="BO11" i="36"/>
  <c r="BK19" i="36"/>
  <c r="BK20" i="36"/>
  <c r="BK21" i="36"/>
  <c r="BK22" i="36"/>
  <c r="BK23" i="36"/>
  <c r="BK24" i="36"/>
  <c r="BK25" i="36"/>
  <c r="BK26" i="36"/>
  <c r="BK27" i="36"/>
  <c r="BK28" i="36"/>
  <c r="BK29" i="36"/>
  <c r="BK30" i="36"/>
  <c r="BK31" i="36"/>
  <c r="BK18" i="36"/>
  <c r="BK17" i="36"/>
  <c r="BK16" i="36"/>
  <c r="BK12" i="36"/>
  <c r="BK13" i="36"/>
  <c r="BK14" i="36"/>
  <c r="BK11" i="36"/>
  <c r="O8" i="36" l="1"/>
  <c r="BD23" i="50" l="1"/>
  <c r="BD37" i="50"/>
  <c r="BD36" i="50"/>
  <c r="BD35" i="50"/>
  <c r="BD34" i="50"/>
  <c r="BD33" i="50"/>
  <c r="BD30" i="50"/>
  <c r="BD29" i="50"/>
  <c r="BD28" i="50"/>
  <c r="BD27" i="50"/>
  <c r="BD26" i="50"/>
  <c r="BD22" i="50"/>
  <c r="BD21" i="50"/>
  <c r="BD20" i="50"/>
  <c r="BD19" i="50"/>
  <c r="BD16" i="50"/>
  <c r="BD15" i="50"/>
  <c r="BD14" i="50"/>
  <c r="BD13" i="50"/>
  <c r="BD12" i="50"/>
  <c r="BD9" i="50"/>
  <c r="BD7" i="50"/>
  <c r="BD8" i="50"/>
  <c r="BD6" i="50"/>
  <c r="BD5" i="50"/>
  <c r="R18" i="28" l="1"/>
  <c r="R19" i="28"/>
  <c r="R20" i="28"/>
  <c r="R21" i="28"/>
  <c r="R22" i="28"/>
  <c r="R23" i="28"/>
  <c r="R24" i="28"/>
  <c r="R25" i="28"/>
  <c r="R26" i="28"/>
  <c r="R27" i="28"/>
  <c r="R28" i="28"/>
  <c r="R29" i="28"/>
  <c r="R30" i="28"/>
  <c r="R17" i="28"/>
  <c r="R16" i="28"/>
  <c r="R15" i="28"/>
  <c r="R11" i="28"/>
  <c r="R12" i="28"/>
  <c r="R13" i="28"/>
  <c r="R10" i="28"/>
  <c r="AF117" i="48"/>
  <c r="AF118" i="48"/>
  <c r="AF119" i="48"/>
  <c r="AF120" i="48"/>
  <c r="AF121" i="48"/>
  <c r="AF122" i="48"/>
  <c r="AF123" i="48"/>
  <c r="AF124" i="48"/>
  <c r="AF125" i="48"/>
  <c r="AF126" i="48"/>
  <c r="AF127" i="48"/>
  <c r="AF128" i="48"/>
  <c r="AF129" i="48"/>
  <c r="AF130" i="48"/>
  <c r="AF131" i="48"/>
  <c r="AF132" i="48"/>
  <c r="AF133" i="48"/>
  <c r="AG117" i="48"/>
  <c r="AG118" i="48"/>
  <c r="AG119" i="48"/>
  <c r="AG120" i="48"/>
  <c r="AG121" i="48"/>
  <c r="AG122" i="48"/>
  <c r="AG123" i="48"/>
  <c r="AG124" i="48"/>
  <c r="AG125" i="48"/>
  <c r="AG126" i="48"/>
  <c r="AG127" i="48"/>
  <c r="AG128" i="48"/>
  <c r="AG129" i="48"/>
  <c r="AG130" i="48"/>
  <c r="AG131" i="48"/>
  <c r="AG132" i="48"/>
  <c r="AG133" i="48"/>
  <c r="AH117" i="48"/>
  <c r="AH118" i="48"/>
  <c r="AH119" i="48"/>
  <c r="AH120" i="48"/>
  <c r="AH121" i="48"/>
  <c r="AH122" i="48"/>
  <c r="AH123" i="48"/>
  <c r="AH124" i="48"/>
  <c r="AH125" i="48"/>
  <c r="AH126" i="48"/>
  <c r="AH127" i="48"/>
  <c r="AH128" i="48"/>
  <c r="AH129" i="48"/>
  <c r="AH130" i="48"/>
  <c r="AH131" i="48"/>
  <c r="AH132" i="48"/>
  <c r="AH133" i="48"/>
  <c r="AM135" i="48"/>
  <c r="AL135" i="48"/>
  <c r="AK135" i="48"/>
  <c r="AJ135" i="48"/>
  <c r="AI135" i="48"/>
  <c r="AH135" i="48"/>
  <c r="AG135" i="48"/>
  <c r="AF135" i="48"/>
  <c r="AE135" i="48"/>
  <c r="AD135" i="48"/>
  <c r="AC135" i="48"/>
  <c r="AB135" i="48"/>
  <c r="AA135" i="48"/>
  <c r="Z135" i="48"/>
  <c r="Y135" i="48"/>
  <c r="X135" i="48"/>
  <c r="AM134" i="48"/>
  <c r="AL134" i="48"/>
  <c r="AK134" i="48"/>
  <c r="AJ134" i="48"/>
  <c r="AI134" i="48"/>
  <c r="AH134" i="48"/>
  <c r="AG134" i="48"/>
  <c r="AF134" i="48"/>
  <c r="AE134" i="48"/>
  <c r="AD134" i="48"/>
  <c r="AC134" i="48"/>
  <c r="AB134" i="48"/>
  <c r="AA134" i="48"/>
  <c r="Z134" i="48"/>
  <c r="Y134" i="48"/>
  <c r="X134" i="48"/>
  <c r="AM113" i="48"/>
  <c r="AL113" i="48"/>
  <c r="AK113" i="48"/>
  <c r="AJ113" i="48"/>
  <c r="AI113" i="48"/>
  <c r="AH113" i="48"/>
  <c r="AG113" i="48"/>
  <c r="AF113" i="48"/>
  <c r="AE113" i="48"/>
  <c r="AD113" i="48"/>
  <c r="AC113" i="48"/>
  <c r="AB113" i="48"/>
  <c r="AA113" i="48"/>
  <c r="Z113" i="48"/>
  <c r="Y113" i="48"/>
  <c r="X113" i="48"/>
  <c r="AM112" i="48"/>
  <c r="AL112" i="48"/>
  <c r="AK112" i="48"/>
  <c r="AJ112" i="48"/>
  <c r="AI112" i="48"/>
  <c r="AH112" i="48"/>
  <c r="AG112" i="48"/>
  <c r="AF112" i="48"/>
  <c r="AE112" i="48"/>
  <c r="AD112" i="48"/>
  <c r="AC112" i="48"/>
  <c r="AB112" i="48"/>
  <c r="AA112" i="48"/>
  <c r="Z112" i="48"/>
  <c r="Y112" i="48"/>
  <c r="X112" i="48"/>
  <c r="AM91" i="48"/>
  <c r="AL91" i="48"/>
  <c r="AK91" i="48"/>
  <c r="AJ91" i="48"/>
  <c r="AI91" i="48"/>
  <c r="AH91" i="48"/>
  <c r="AG91" i="48"/>
  <c r="AF91" i="48"/>
  <c r="AE91" i="48"/>
  <c r="AD91" i="48"/>
  <c r="AC91" i="48"/>
  <c r="AB91" i="48"/>
  <c r="AA91" i="48"/>
  <c r="Z91" i="48"/>
  <c r="Y91" i="48"/>
  <c r="X91" i="48"/>
  <c r="AM90" i="48"/>
  <c r="AL90" i="48"/>
  <c r="AK90" i="48"/>
  <c r="AJ90" i="48"/>
  <c r="AI90" i="48"/>
  <c r="AH90" i="48"/>
  <c r="AG90" i="48"/>
  <c r="AF90" i="48"/>
  <c r="AE90" i="48"/>
  <c r="AD90" i="48"/>
  <c r="AC90" i="48"/>
  <c r="AB90" i="48"/>
  <c r="AA90" i="48"/>
  <c r="Z90" i="48"/>
  <c r="Y90" i="48"/>
  <c r="X90" i="48"/>
  <c r="AM69" i="48"/>
  <c r="AL69" i="48"/>
  <c r="AK69" i="48"/>
  <c r="AJ69" i="48"/>
  <c r="AI69" i="48"/>
  <c r="AH69" i="48"/>
  <c r="AG69" i="48"/>
  <c r="AF69" i="48"/>
  <c r="AE69" i="48"/>
  <c r="AD69" i="48"/>
  <c r="AC69" i="48"/>
  <c r="AB69" i="48"/>
  <c r="AA69" i="48"/>
  <c r="Z69" i="48"/>
  <c r="Y69" i="48"/>
  <c r="X69" i="48"/>
  <c r="AM68" i="48"/>
  <c r="AL68" i="48"/>
  <c r="AK68" i="48"/>
  <c r="AJ68" i="48"/>
  <c r="AI68" i="48"/>
  <c r="AH68" i="48"/>
  <c r="AG68" i="48"/>
  <c r="AF68" i="48"/>
  <c r="AE68" i="48"/>
  <c r="AD68" i="48"/>
  <c r="AC68" i="48"/>
  <c r="AB68" i="48"/>
  <c r="AA68" i="48"/>
  <c r="Z68" i="48"/>
  <c r="Y68" i="48"/>
  <c r="X68" i="48"/>
  <c r="AM47" i="48"/>
  <c r="AL47" i="48"/>
  <c r="AK47" i="48"/>
  <c r="AJ47" i="48"/>
  <c r="AI47" i="48"/>
  <c r="AH47" i="48"/>
  <c r="AG47" i="48"/>
  <c r="AF47" i="48"/>
  <c r="AE47" i="48"/>
  <c r="AD47" i="48"/>
  <c r="AC47" i="48"/>
  <c r="AB47" i="48"/>
  <c r="AA47" i="48"/>
  <c r="Z47" i="48"/>
  <c r="Y47" i="48"/>
  <c r="X47" i="48"/>
  <c r="AM46" i="48"/>
  <c r="AL46" i="48"/>
  <c r="AK46" i="48"/>
  <c r="AJ46" i="48"/>
  <c r="AI46" i="48"/>
  <c r="AH46" i="48"/>
  <c r="AG46" i="48"/>
  <c r="AF46" i="48"/>
  <c r="AE46" i="48"/>
  <c r="AD46" i="48"/>
  <c r="AC46" i="48"/>
  <c r="AB46" i="48"/>
  <c r="AA46" i="48"/>
  <c r="Z46" i="48"/>
  <c r="Y46" i="48"/>
  <c r="X46" i="48"/>
  <c r="AA24" i="48"/>
  <c r="AB24" i="48"/>
  <c r="AC24" i="48"/>
  <c r="AD24" i="48"/>
  <c r="AE24" i="48"/>
  <c r="AF24" i="48"/>
  <c r="AG24" i="48"/>
  <c r="AH24" i="48"/>
  <c r="AI24" i="48"/>
  <c r="AJ24" i="48"/>
  <c r="AK24" i="48"/>
  <c r="AL24" i="48"/>
  <c r="AM24" i="48"/>
  <c r="AA25" i="48"/>
  <c r="AB25" i="48"/>
  <c r="AC25" i="48"/>
  <c r="AD25" i="48"/>
  <c r="AE25" i="48"/>
  <c r="AF25" i="48"/>
  <c r="AG25" i="48"/>
  <c r="AH25" i="48"/>
  <c r="AI25" i="48"/>
  <c r="AJ25" i="48"/>
  <c r="AK25" i="48"/>
  <c r="AL25" i="48"/>
  <c r="AM25" i="48"/>
  <c r="Z24" i="48"/>
  <c r="Z25" i="48"/>
  <c r="Y25" i="48"/>
  <c r="Y24" i="48"/>
  <c r="X25" i="48"/>
  <c r="X24" i="48"/>
  <c r="CN34" i="15"/>
  <c r="CM34" i="15"/>
  <c r="CL34" i="15"/>
  <c r="CK34" i="15"/>
  <c r="CJ34" i="15"/>
  <c r="CI34" i="15"/>
  <c r="CH34" i="15"/>
  <c r="CG34" i="15"/>
  <c r="CF34" i="15"/>
  <c r="AH116" i="48" l="1"/>
  <c r="AF116" i="48"/>
  <c r="AG116" i="48"/>
  <c r="AD14" i="6"/>
  <c r="AE14" i="6"/>
  <c r="AF14" i="6"/>
  <c r="AG14" i="6"/>
  <c r="AD15" i="6"/>
  <c r="AE15" i="6"/>
  <c r="AF15" i="6"/>
  <c r="AG15" i="6"/>
  <c r="AD16" i="6"/>
  <c r="AE16" i="6"/>
  <c r="AF16" i="6"/>
  <c r="AG16" i="6"/>
  <c r="AG13" i="6"/>
  <c r="AF13" i="6"/>
  <c r="AE13" i="6"/>
  <c r="AD13" i="6"/>
  <c r="AG12" i="6"/>
  <c r="AF12" i="6"/>
  <c r="AE12" i="6"/>
  <c r="AD12" i="6"/>
  <c r="AG11" i="6"/>
  <c r="AF11" i="6"/>
  <c r="AE11" i="6"/>
  <c r="AD11" i="6"/>
  <c r="AG10" i="6"/>
  <c r="AF10" i="6"/>
  <c r="AE10" i="6"/>
  <c r="AD10" i="6"/>
  <c r="AG9" i="6"/>
  <c r="AF9" i="6"/>
  <c r="AE9" i="6"/>
  <c r="AD9" i="6"/>
  <c r="AG8" i="6"/>
  <c r="AF8" i="6"/>
  <c r="AE8" i="6"/>
  <c r="AD8" i="6"/>
  <c r="AG7" i="6"/>
  <c r="AF7" i="6"/>
  <c r="AE7" i="6"/>
  <c r="AD7" i="6"/>
  <c r="AE7" i="12"/>
  <c r="AE8" i="12"/>
  <c r="AE10" i="12"/>
  <c r="AE11" i="12"/>
  <c r="AE12" i="12"/>
  <c r="AE14" i="12"/>
  <c r="AE15" i="12"/>
  <c r="AE16" i="12"/>
  <c r="AE17" i="12"/>
  <c r="AE18" i="12"/>
  <c r="AE19" i="12"/>
  <c r="AE20" i="12"/>
  <c r="AE21" i="12"/>
  <c r="AE22" i="12"/>
  <c r="AE23" i="12"/>
  <c r="AE24" i="12"/>
  <c r="AE25" i="12"/>
  <c r="AE26" i="12"/>
  <c r="AE27" i="12"/>
  <c r="AE28" i="12"/>
  <c r="AE6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10" i="12"/>
  <c r="M11" i="12"/>
  <c r="M12" i="12"/>
  <c r="BM7" i="12"/>
  <c r="BM8" i="12"/>
  <c r="BM10" i="12"/>
  <c r="BM11" i="12"/>
  <c r="BM12" i="12"/>
  <c r="BM14" i="12"/>
  <c r="BM15" i="12"/>
  <c r="BM16" i="12"/>
  <c r="BM17" i="12"/>
  <c r="BM18" i="12"/>
  <c r="BM19" i="12"/>
  <c r="BM20" i="12"/>
  <c r="BM21" i="12"/>
  <c r="BM22" i="12"/>
  <c r="BM23" i="12"/>
  <c r="BM24" i="12"/>
  <c r="BM25" i="12"/>
  <c r="BM26" i="12"/>
  <c r="BM27" i="12"/>
  <c r="BM28" i="12"/>
  <c r="BM6" i="12"/>
  <c r="V7" i="12"/>
  <c r="V8" i="12"/>
  <c r="V10" i="12"/>
  <c r="V11" i="12"/>
  <c r="V12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6" i="12"/>
  <c r="M7" i="12"/>
  <c r="M8" i="12"/>
  <c r="M6" i="12"/>
  <c r="AN7" i="12" l="1"/>
  <c r="AN8" i="12"/>
  <c r="AN10" i="12"/>
  <c r="AN11" i="12"/>
  <c r="AN12" i="12"/>
  <c r="AN6" i="12"/>
  <c r="U7" i="13"/>
  <c r="U8" i="13"/>
  <c r="U10" i="13"/>
  <c r="U11" i="13"/>
  <c r="U12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6" i="13"/>
  <c r="AC7" i="13"/>
  <c r="AC8" i="13"/>
  <c r="AC10" i="13"/>
  <c r="AC11" i="13"/>
  <c r="AC12" i="13"/>
  <c r="AC14" i="13"/>
  <c r="AC15" i="13"/>
  <c r="AC16" i="13"/>
  <c r="AC17" i="13"/>
  <c r="AC18" i="13"/>
  <c r="AC19" i="13"/>
  <c r="AC20" i="13"/>
  <c r="AC21" i="13"/>
  <c r="AC22" i="13"/>
  <c r="AC23" i="13"/>
  <c r="AC24" i="13"/>
  <c r="AC25" i="13"/>
  <c r="AC26" i="13"/>
  <c r="AC27" i="13"/>
  <c r="AC28" i="13"/>
  <c r="AC6" i="13"/>
  <c r="AZ6" i="12" l="1"/>
  <c r="BA6" i="12"/>
  <c r="AX6" i="12"/>
  <c r="AY6" i="12"/>
  <c r="BB6" i="12"/>
  <c r="AW6" i="12"/>
  <c r="AW12" i="12"/>
  <c r="AX12" i="12"/>
  <c r="BA12" i="12"/>
  <c r="BB12" i="12"/>
  <c r="AY12" i="12"/>
  <c r="AZ12" i="12"/>
  <c r="BA10" i="12"/>
  <c r="BB10" i="12"/>
  <c r="AW10" i="12"/>
  <c r="AX10" i="12"/>
  <c r="AZ10" i="12"/>
  <c r="AY10" i="12"/>
  <c r="AY8" i="12"/>
  <c r="AZ8" i="12"/>
  <c r="AX8" i="12"/>
  <c r="AW8" i="12"/>
  <c r="BA8" i="12"/>
  <c r="BB8" i="12"/>
  <c r="AY11" i="12"/>
  <c r="AZ11" i="12"/>
  <c r="BA11" i="12"/>
  <c r="AW11" i="12"/>
  <c r="AX11" i="12"/>
  <c r="BB11" i="12"/>
  <c r="AW7" i="12"/>
  <c r="AX7" i="12"/>
  <c r="AY7" i="12"/>
  <c r="AZ7" i="12"/>
  <c r="BB7" i="12"/>
  <c r="BA7" i="12"/>
  <c r="M7" i="2"/>
  <c r="N7" i="2"/>
  <c r="O7" i="2"/>
  <c r="P7" i="2"/>
  <c r="Q7" i="2"/>
  <c r="R7" i="2"/>
  <c r="M8" i="2"/>
  <c r="N8" i="2"/>
  <c r="O8" i="2"/>
  <c r="P8" i="2"/>
  <c r="Q8" i="2"/>
  <c r="R8" i="2"/>
  <c r="M10" i="2"/>
  <c r="N10" i="2"/>
  <c r="O10" i="2"/>
  <c r="P10" i="2"/>
  <c r="Q10" i="2"/>
  <c r="R10" i="2"/>
  <c r="M11" i="2"/>
  <c r="N11" i="2"/>
  <c r="O11" i="2"/>
  <c r="P11" i="2"/>
  <c r="Q11" i="2"/>
  <c r="R11" i="2"/>
  <c r="M12" i="2"/>
  <c r="N12" i="2"/>
  <c r="O12" i="2"/>
  <c r="P12" i="2"/>
  <c r="Q12" i="2"/>
  <c r="R12" i="2"/>
  <c r="M14" i="2"/>
  <c r="N14" i="2"/>
  <c r="O14" i="2"/>
  <c r="P14" i="2"/>
  <c r="Q14" i="2"/>
  <c r="R14" i="2"/>
  <c r="M15" i="2"/>
  <c r="N15" i="2"/>
  <c r="O15" i="2"/>
  <c r="P15" i="2"/>
  <c r="Q15" i="2"/>
  <c r="R15" i="2"/>
  <c r="M16" i="2"/>
  <c r="N16" i="2"/>
  <c r="O16" i="2"/>
  <c r="P16" i="2"/>
  <c r="Q16" i="2"/>
  <c r="R16" i="2"/>
  <c r="M17" i="2"/>
  <c r="N17" i="2"/>
  <c r="O17" i="2"/>
  <c r="P17" i="2"/>
  <c r="Q17" i="2"/>
  <c r="R17" i="2"/>
  <c r="M18" i="2"/>
  <c r="N18" i="2"/>
  <c r="O18" i="2"/>
  <c r="P18" i="2"/>
  <c r="Q18" i="2"/>
  <c r="R18" i="2"/>
  <c r="M19" i="2"/>
  <c r="N19" i="2"/>
  <c r="O19" i="2"/>
  <c r="P19" i="2"/>
  <c r="Q19" i="2"/>
  <c r="R19" i="2"/>
  <c r="M20" i="2"/>
  <c r="N20" i="2"/>
  <c r="O20" i="2"/>
  <c r="P20" i="2"/>
  <c r="Q20" i="2"/>
  <c r="R20" i="2"/>
  <c r="M21" i="2"/>
  <c r="N21" i="2"/>
  <c r="O21" i="2"/>
  <c r="P21" i="2"/>
  <c r="Q21" i="2"/>
  <c r="R21" i="2"/>
  <c r="M22" i="2"/>
  <c r="N22" i="2"/>
  <c r="O22" i="2"/>
  <c r="P22" i="2"/>
  <c r="Q22" i="2"/>
  <c r="R22" i="2"/>
  <c r="M23" i="2"/>
  <c r="N23" i="2"/>
  <c r="O23" i="2"/>
  <c r="P23" i="2"/>
  <c r="Q23" i="2"/>
  <c r="R23" i="2"/>
  <c r="M24" i="2"/>
  <c r="N24" i="2"/>
  <c r="O24" i="2"/>
  <c r="P24" i="2"/>
  <c r="Q24" i="2"/>
  <c r="R24" i="2"/>
  <c r="M25" i="2"/>
  <c r="N25" i="2"/>
  <c r="O25" i="2"/>
  <c r="P25" i="2"/>
  <c r="Q25" i="2"/>
  <c r="R25" i="2"/>
  <c r="M26" i="2"/>
  <c r="N26" i="2"/>
  <c r="O26" i="2"/>
  <c r="P26" i="2"/>
  <c r="Q26" i="2"/>
  <c r="R26" i="2"/>
  <c r="M27" i="2"/>
  <c r="N27" i="2"/>
  <c r="O27" i="2"/>
  <c r="P27" i="2"/>
  <c r="Q27" i="2"/>
  <c r="R27" i="2"/>
  <c r="M28" i="2"/>
  <c r="N28" i="2"/>
  <c r="O28" i="2"/>
  <c r="P28" i="2"/>
  <c r="Q28" i="2"/>
  <c r="R28" i="2"/>
  <c r="R6" i="2"/>
  <c r="Q6" i="2"/>
  <c r="P6" i="2"/>
  <c r="N6" i="2"/>
  <c r="O6" i="2"/>
  <c r="M6" i="2"/>
  <c r="BC28" i="36" l="1"/>
  <c r="AV16" i="36"/>
  <c r="BA16" i="36"/>
  <c r="AV17" i="36"/>
  <c r="BA17" i="36"/>
  <c r="AV18" i="36"/>
  <c r="BA18" i="36"/>
  <c r="AV19" i="36"/>
  <c r="BA19" i="36"/>
  <c r="AV20" i="36"/>
  <c r="BA20" i="36"/>
  <c r="AV21" i="36"/>
  <c r="BA21" i="36"/>
  <c r="AV22" i="36"/>
  <c r="BA22" i="36"/>
  <c r="AV23" i="36"/>
  <c r="BA23" i="36"/>
  <c r="AV24" i="36"/>
  <c r="BA24" i="36"/>
  <c r="AV25" i="36"/>
  <c r="BA25" i="36"/>
  <c r="AV26" i="36"/>
  <c r="BA26" i="36"/>
  <c r="AV27" i="36"/>
  <c r="BA27" i="36"/>
  <c r="AV29" i="36"/>
  <c r="BA29" i="36"/>
  <c r="AV30" i="36"/>
  <c r="BA30" i="36"/>
  <c r="AV31" i="36"/>
  <c r="BA31" i="36"/>
  <c r="Q7" i="51"/>
  <c r="Q8" i="51"/>
  <c r="Q9" i="51"/>
  <c r="Q10" i="51"/>
  <c r="Q11" i="51"/>
  <c r="Q6" i="51"/>
  <c r="H17" i="53" l="1"/>
  <c r="I17" i="53"/>
  <c r="G17" i="53"/>
  <c r="AD11" i="50" l="1"/>
  <c r="AD10" i="50"/>
  <c r="AD9" i="50"/>
  <c r="AD7" i="50"/>
  <c r="AD6" i="50"/>
  <c r="AD5" i="50"/>
  <c r="S27" i="50"/>
  <c r="S26" i="50"/>
  <c r="S25" i="50"/>
  <c r="S24" i="50"/>
  <c r="S23" i="50"/>
  <c r="S22" i="50"/>
  <c r="S21" i="50"/>
  <c r="S20" i="50"/>
  <c r="S19" i="50"/>
  <c r="S18" i="50"/>
  <c r="S17" i="50"/>
  <c r="S16" i="50"/>
  <c r="S15" i="50"/>
  <c r="S14" i="50"/>
  <c r="S13" i="50"/>
  <c r="S11" i="50"/>
  <c r="S10" i="50"/>
  <c r="S9" i="50"/>
  <c r="S7" i="50"/>
  <c r="S6" i="50"/>
  <c r="S5" i="50"/>
  <c r="AB118" i="48" l="1"/>
  <c r="AC118" i="48"/>
  <c r="AE118" i="48"/>
  <c r="AI118" i="48"/>
  <c r="AB119" i="48"/>
  <c r="AC119" i="48"/>
  <c r="AE119" i="48"/>
  <c r="AI119" i="48"/>
  <c r="AB120" i="48"/>
  <c r="AC120" i="48"/>
  <c r="AE120" i="48"/>
  <c r="AI120" i="48"/>
  <c r="AB121" i="48"/>
  <c r="AC121" i="48"/>
  <c r="AE121" i="48"/>
  <c r="AI121" i="48"/>
  <c r="AB122" i="48"/>
  <c r="AC122" i="48"/>
  <c r="AE122" i="48"/>
  <c r="AI122" i="48"/>
  <c r="AB123" i="48"/>
  <c r="AC123" i="48"/>
  <c r="AE123" i="48"/>
  <c r="AI123" i="48"/>
  <c r="AB124" i="48"/>
  <c r="AC124" i="48"/>
  <c r="AE124" i="48"/>
  <c r="AI124" i="48"/>
  <c r="AB125" i="48"/>
  <c r="AC125" i="48"/>
  <c r="AE125" i="48"/>
  <c r="AI125" i="48"/>
  <c r="AB126" i="48"/>
  <c r="AC126" i="48"/>
  <c r="AE126" i="48"/>
  <c r="AI126" i="48"/>
  <c r="AB127" i="48"/>
  <c r="AC127" i="48"/>
  <c r="AE127" i="48"/>
  <c r="AI127" i="48"/>
  <c r="AB128" i="48"/>
  <c r="AC128" i="48"/>
  <c r="AE128" i="48"/>
  <c r="AI128" i="48"/>
  <c r="AB129" i="48"/>
  <c r="AC129" i="48"/>
  <c r="AE129" i="48"/>
  <c r="AI129" i="48"/>
  <c r="AB130" i="48"/>
  <c r="AC130" i="48"/>
  <c r="AE130" i="48"/>
  <c r="AI130" i="48"/>
  <c r="AB131" i="48"/>
  <c r="AC131" i="48"/>
  <c r="AE131" i="48"/>
  <c r="AI131" i="48"/>
  <c r="AB132" i="48"/>
  <c r="AC132" i="48"/>
  <c r="AE132" i="48"/>
  <c r="AI132" i="48"/>
  <c r="AB133" i="48"/>
  <c r="AC133" i="48"/>
  <c r="AE133" i="48"/>
  <c r="AI133" i="48"/>
  <c r="AB117" i="48"/>
  <c r="AC117" i="48"/>
  <c r="AE117" i="48"/>
  <c r="AI117" i="48"/>
  <c r="X119" i="48"/>
  <c r="X120" i="48"/>
  <c r="X121" i="48"/>
  <c r="X122" i="48"/>
  <c r="X123" i="48"/>
  <c r="X124" i="48"/>
  <c r="X125" i="48"/>
  <c r="X126" i="48"/>
  <c r="X127" i="48"/>
  <c r="X128" i="48"/>
  <c r="X129" i="48"/>
  <c r="X130" i="48"/>
  <c r="X131" i="48"/>
  <c r="X132" i="48"/>
  <c r="X133" i="48"/>
  <c r="X118" i="48"/>
  <c r="X117" i="48"/>
  <c r="Z96" i="48"/>
  <c r="AA96" i="48"/>
  <c r="AB96" i="48"/>
  <c r="AC96" i="48"/>
  <c r="AD96" i="48"/>
  <c r="AE96" i="48"/>
  <c r="AF96" i="48"/>
  <c r="AG96" i="48"/>
  <c r="AH96" i="48"/>
  <c r="AI96" i="48"/>
  <c r="AJ96" i="48"/>
  <c r="AK96" i="48"/>
  <c r="AL96" i="48"/>
  <c r="AM96" i="48"/>
  <c r="Z97" i="48"/>
  <c r="AA97" i="48"/>
  <c r="AB97" i="48"/>
  <c r="AC97" i="48"/>
  <c r="AD97" i="48"/>
  <c r="AE97" i="48"/>
  <c r="AF97" i="48"/>
  <c r="AG97" i="48"/>
  <c r="AH97" i="48"/>
  <c r="AI97" i="48"/>
  <c r="AJ97" i="48"/>
  <c r="AK97" i="48"/>
  <c r="AL97" i="48"/>
  <c r="AM97" i="48"/>
  <c r="Z98" i="48"/>
  <c r="AA98" i="48"/>
  <c r="AB98" i="48"/>
  <c r="AC98" i="48"/>
  <c r="AD98" i="48"/>
  <c r="AE98" i="48"/>
  <c r="AF98" i="48"/>
  <c r="AG98" i="48"/>
  <c r="AH98" i="48"/>
  <c r="AI98" i="48"/>
  <c r="AJ98" i="48"/>
  <c r="AK98" i="48"/>
  <c r="AL98" i="48"/>
  <c r="AM98" i="48"/>
  <c r="Z99" i="48"/>
  <c r="AA99" i="48"/>
  <c r="AB99" i="48"/>
  <c r="AC99" i="48"/>
  <c r="AD99" i="48"/>
  <c r="AE99" i="48"/>
  <c r="AF99" i="48"/>
  <c r="AG99" i="48"/>
  <c r="AH99" i="48"/>
  <c r="AI99" i="48"/>
  <c r="AJ99" i="48"/>
  <c r="AK99" i="48"/>
  <c r="AL99" i="48"/>
  <c r="AM99" i="48"/>
  <c r="Z100" i="48"/>
  <c r="AA100" i="48"/>
  <c r="AB100" i="48"/>
  <c r="AC100" i="48"/>
  <c r="AD100" i="48"/>
  <c r="AE100" i="48"/>
  <c r="AF100" i="48"/>
  <c r="AG100" i="48"/>
  <c r="AH100" i="48"/>
  <c r="AI100" i="48"/>
  <c r="AJ100" i="48"/>
  <c r="AK100" i="48"/>
  <c r="AL100" i="48"/>
  <c r="AM100" i="48"/>
  <c r="Z101" i="48"/>
  <c r="AA101" i="48"/>
  <c r="AB101" i="48"/>
  <c r="AC101" i="48"/>
  <c r="AD101" i="48"/>
  <c r="AE101" i="48"/>
  <c r="AF101" i="48"/>
  <c r="AG101" i="48"/>
  <c r="AH101" i="48"/>
  <c r="AI101" i="48"/>
  <c r="AJ101" i="48"/>
  <c r="AK101" i="48"/>
  <c r="AL101" i="48"/>
  <c r="AM101" i="48"/>
  <c r="Z102" i="48"/>
  <c r="AA102" i="48"/>
  <c r="AB102" i="48"/>
  <c r="AC102" i="48"/>
  <c r="AD102" i="48"/>
  <c r="AE102" i="48"/>
  <c r="AF102" i="48"/>
  <c r="AG102" i="48"/>
  <c r="AH102" i="48"/>
  <c r="AI102" i="48"/>
  <c r="AJ102" i="48"/>
  <c r="AK102" i="48"/>
  <c r="AL102" i="48"/>
  <c r="AM102" i="48"/>
  <c r="Z103" i="48"/>
  <c r="AA103" i="48"/>
  <c r="AB103" i="48"/>
  <c r="AC103" i="48"/>
  <c r="AD103" i="48"/>
  <c r="AE103" i="48"/>
  <c r="AF103" i="48"/>
  <c r="AG103" i="48"/>
  <c r="AH103" i="48"/>
  <c r="AI103" i="48"/>
  <c r="AJ103" i="48"/>
  <c r="AK103" i="48"/>
  <c r="AL103" i="48"/>
  <c r="AM103" i="48"/>
  <c r="Z104" i="48"/>
  <c r="AA104" i="48"/>
  <c r="AB104" i="48"/>
  <c r="AC104" i="48"/>
  <c r="AD104" i="48"/>
  <c r="AE104" i="48"/>
  <c r="AF104" i="48"/>
  <c r="AG104" i="48"/>
  <c r="AH104" i="48"/>
  <c r="AI104" i="48"/>
  <c r="AJ104" i="48"/>
  <c r="AK104" i="48"/>
  <c r="AL104" i="48"/>
  <c r="AM104" i="48"/>
  <c r="Z105" i="48"/>
  <c r="AA105" i="48"/>
  <c r="AB105" i="48"/>
  <c r="AC105" i="48"/>
  <c r="AD105" i="48"/>
  <c r="AE105" i="48"/>
  <c r="AF105" i="48"/>
  <c r="AG105" i="48"/>
  <c r="AH105" i="48"/>
  <c r="AI105" i="48"/>
  <c r="AJ105" i="48"/>
  <c r="AK105" i="48"/>
  <c r="AL105" i="48"/>
  <c r="AM105" i="48"/>
  <c r="Z106" i="48"/>
  <c r="AA106" i="48"/>
  <c r="AB106" i="48"/>
  <c r="AC106" i="48"/>
  <c r="AD106" i="48"/>
  <c r="AE106" i="48"/>
  <c r="AF106" i="48"/>
  <c r="AG106" i="48"/>
  <c r="AH106" i="48"/>
  <c r="AI106" i="48"/>
  <c r="AJ106" i="48"/>
  <c r="AK106" i="48"/>
  <c r="AL106" i="48"/>
  <c r="AM106" i="48"/>
  <c r="Z107" i="48"/>
  <c r="AA107" i="48"/>
  <c r="AB107" i="48"/>
  <c r="AC107" i="48"/>
  <c r="AD107" i="48"/>
  <c r="AE107" i="48"/>
  <c r="AF107" i="48"/>
  <c r="AG107" i="48"/>
  <c r="AH107" i="48"/>
  <c r="AI107" i="48"/>
  <c r="AJ107" i="48"/>
  <c r="AK107" i="48"/>
  <c r="AL107" i="48"/>
  <c r="AM107" i="48"/>
  <c r="Z108" i="48"/>
  <c r="AA108" i="48"/>
  <c r="AB108" i="48"/>
  <c r="AC108" i="48"/>
  <c r="AD108" i="48"/>
  <c r="AE108" i="48"/>
  <c r="AF108" i="48"/>
  <c r="AG108" i="48"/>
  <c r="AH108" i="48"/>
  <c r="AI108" i="48"/>
  <c r="AJ108" i="48"/>
  <c r="AK108" i="48"/>
  <c r="AL108" i="48"/>
  <c r="AM108" i="48"/>
  <c r="Z109" i="48"/>
  <c r="AA109" i="48"/>
  <c r="AB109" i="48"/>
  <c r="AC109" i="48"/>
  <c r="AD109" i="48"/>
  <c r="AE109" i="48"/>
  <c r="AF109" i="48"/>
  <c r="AG109" i="48"/>
  <c r="AH109" i="48"/>
  <c r="AI109" i="48"/>
  <c r="AJ109" i="48"/>
  <c r="AK109" i="48"/>
  <c r="AL109" i="48"/>
  <c r="AM109" i="48"/>
  <c r="Z110" i="48"/>
  <c r="AA110" i="48"/>
  <c r="AB110" i="48"/>
  <c r="AC110" i="48"/>
  <c r="AD110" i="48"/>
  <c r="AE110" i="48"/>
  <c r="AF110" i="48"/>
  <c r="AG110" i="48"/>
  <c r="AH110" i="48"/>
  <c r="AI110" i="48"/>
  <c r="AJ110" i="48"/>
  <c r="AK110" i="48"/>
  <c r="AL110" i="48"/>
  <c r="AM110" i="48"/>
  <c r="Z111" i="48"/>
  <c r="AA111" i="48"/>
  <c r="AB111" i="48"/>
  <c r="AC111" i="48"/>
  <c r="AD111" i="48"/>
  <c r="AE111" i="48"/>
  <c r="AF111" i="48"/>
  <c r="AG111" i="48"/>
  <c r="AH111" i="48"/>
  <c r="AI111" i="48"/>
  <c r="AJ111" i="48"/>
  <c r="AK111" i="48"/>
  <c r="AL111" i="48"/>
  <c r="AM111" i="48"/>
  <c r="Y97" i="48"/>
  <c r="Y98" i="48"/>
  <c r="Y99" i="48"/>
  <c r="Y100" i="48"/>
  <c r="Y101" i="48"/>
  <c r="Y102" i="48"/>
  <c r="Y103" i="48"/>
  <c r="Y104" i="48"/>
  <c r="Y105" i="48"/>
  <c r="Y106" i="48"/>
  <c r="Y107" i="48"/>
  <c r="Y108" i="48"/>
  <c r="Y109" i="48"/>
  <c r="Y110" i="48"/>
  <c r="Y111" i="48"/>
  <c r="Y96" i="48"/>
  <c r="Z95" i="48"/>
  <c r="AA95" i="48"/>
  <c r="AB95" i="48"/>
  <c r="AC95" i="48"/>
  <c r="AD95" i="48"/>
  <c r="AE95" i="48"/>
  <c r="AF95" i="48"/>
  <c r="AG95" i="48"/>
  <c r="AH95" i="48"/>
  <c r="AI95" i="48"/>
  <c r="AJ95" i="48"/>
  <c r="AK95" i="48"/>
  <c r="AL95" i="48"/>
  <c r="AM95" i="48"/>
  <c r="Y95" i="48"/>
  <c r="X97" i="48"/>
  <c r="X98" i="48"/>
  <c r="X99" i="48"/>
  <c r="X100" i="48"/>
  <c r="X101" i="48"/>
  <c r="X102" i="48"/>
  <c r="X103" i="48"/>
  <c r="X104" i="48"/>
  <c r="X105" i="48"/>
  <c r="X106" i="48"/>
  <c r="X107" i="48"/>
  <c r="X108" i="48"/>
  <c r="X109" i="48"/>
  <c r="X110" i="48"/>
  <c r="X111" i="48"/>
  <c r="X96" i="48"/>
  <c r="X95" i="48"/>
  <c r="Z74" i="48"/>
  <c r="AA74" i="48"/>
  <c r="AB74" i="48"/>
  <c r="AC74" i="48"/>
  <c r="AE74" i="48"/>
  <c r="AI74" i="48"/>
  <c r="Z75" i="48"/>
  <c r="AA75" i="48"/>
  <c r="AB75" i="48"/>
  <c r="AC75" i="48"/>
  <c r="AE75" i="48"/>
  <c r="AI75" i="48"/>
  <c r="Z76" i="48"/>
  <c r="AA76" i="48"/>
  <c r="AB76" i="48"/>
  <c r="AC76" i="48"/>
  <c r="AE76" i="48"/>
  <c r="AI76" i="48"/>
  <c r="Z77" i="48"/>
  <c r="AA77" i="48"/>
  <c r="AB77" i="48"/>
  <c r="AC77" i="48"/>
  <c r="AE77" i="48"/>
  <c r="AI77" i="48"/>
  <c r="Z78" i="48"/>
  <c r="AA78" i="48"/>
  <c r="AB78" i="48"/>
  <c r="AC78" i="48"/>
  <c r="AE78" i="48"/>
  <c r="AI78" i="48"/>
  <c r="Z79" i="48"/>
  <c r="AA79" i="48"/>
  <c r="AB79" i="48"/>
  <c r="AC79" i="48"/>
  <c r="AE79" i="48"/>
  <c r="AI79" i="48"/>
  <c r="Z80" i="48"/>
  <c r="AA80" i="48"/>
  <c r="AB80" i="48"/>
  <c r="AC80" i="48"/>
  <c r="AE80" i="48"/>
  <c r="AI80" i="48"/>
  <c r="Z81" i="48"/>
  <c r="AA81" i="48"/>
  <c r="AB81" i="48"/>
  <c r="AC81" i="48"/>
  <c r="AE81" i="48"/>
  <c r="AI81" i="48"/>
  <c r="Z82" i="48"/>
  <c r="AA82" i="48"/>
  <c r="AB82" i="48"/>
  <c r="AC82" i="48"/>
  <c r="AE82" i="48"/>
  <c r="AI82" i="48"/>
  <c r="Z83" i="48"/>
  <c r="AA83" i="48"/>
  <c r="AB83" i="48"/>
  <c r="AC83" i="48"/>
  <c r="AE83" i="48"/>
  <c r="AI83" i="48"/>
  <c r="Z84" i="48"/>
  <c r="AA84" i="48"/>
  <c r="AB84" i="48"/>
  <c r="AC84" i="48"/>
  <c r="AE84" i="48"/>
  <c r="AI84" i="48"/>
  <c r="Z85" i="48"/>
  <c r="AA85" i="48"/>
  <c r="AB85" i="48"/>
  <c r="AC85" i="48"/>
  <c r="AE85" i="48"/>
  <c r="AI85" i="48"/>
  <c r="Z86" i="48"/>
  <c r="AA86" i="48"/>
  <c r="AB86" i="48"/>
  <c r="AC86" i="48"/>
  <c r="AE86" i="48"/>
  <c r="AI86" i="48"/>
  <c r="Z87" i="48"/>
  <c r="AA87" i="48"/>
  <c r="AB87" i="48"/>
  <c r="AC87" i="48"/>
  <c r="AE87" i="48"/>
  <c r="AI87" i="48"/>
  <c r="Z88" i="48"/>
  <c r="AA88" i="48"/>
  <c r="AB88" i="48"/>
  <c r="AC88" i="48"/>
  <c r="AE88" i="48"/>
  <c r="AI88" i="48"/>
  <c r="Z89" i="48"/>
  <c r="AA89" i="48"/>
  <c r="AB89" i="48"/>
  <c r="AC89" i="48"/>
  <c r="AE89" i="48"/>
  <c r="AI89" i="48"/>
  <c r="Y75" i="48"/>
  <c r="Y76" i="48"/>
  <c r="Y77" i="48"/>
  <c r="Y78" i="48"/>
  <c r="Y79" i="48"/>
  <c r="Y80" i="48"/>
  <c r="Y81" i="48"/>
  <c r="Y82" i="48"/>
  <c r="Y83" i="48"/>
  <c r="Y84" i="48"/>
  <c r="Y85" i="48"/>
  <c r="Y86" i="48"/>
  <c r="Y87" i="48"/>
  <c r="Y88" i="48"/>
  <c r="Y89" i="48"/>
  <c r="Y74" i="48"/>
  <c r="Z73" i="48"/>
  <c r="AA73" i="48"/>
  <c r="AB73" i="48"/>
  <c r="AC73" i="48"/>
  <c r="AE73" i="48"/>
  <c r="AI73" i="48"/>
  <c r="Y73" i="48"/>
  <c r="X75" i="48"/>
  <c r="X76" i="48"/>
  <c r="X77" i="48"/>
  <c r="X78" i="48"/>
  <c r="X79" i="48"/>
  <c r="X80" i="48"/>
  <c r="X81" i="48"/>
  <c r="X82" i="48"/>
  <c r="X83" i="48"/>
  <c r="X84" i="48"/>
  <c r="X85" i="48"/>
  <c r="X86" i="48"/>
  <c r="X87" i="48"/>
  <c r="X88" i="48"/>
  <c r="X89" i="48"/>
  <c r="X74" i="48"/>
  <c r="X73" i="48"/>
  <c r="AB52" i="48"/>
  <c r="AB53" i="48"/>
  <c r="AB54" i="48"/>
  <c r="AB55" i="48"/>
  <c r="AB56" i="48"/>
  <c r="AB57" i="48"/>
  <c r="AB58" i="48"/>
  <c r="AB59" i="48"/>
  <c r="AB60" i="48"/>
  <c r="AB61" i="48"/>
  <c r="AB62" i="48"/>
  <c r="AB63" i="48"/>
  <c r="AB64" i="48"/>
  <c r="AB65" i="48"/>
  <c r="AB66" i="48"/>
  <c r="AB67" i="48"/>
  <c r="Y67" i="48"/>
  <c r="Y53" i="48"/>
  <c r="Y54" i="48"/>
  <c r="Y55" i="48"/>
  <c r="Y56" i="48"/>
  <c r="Y57" i="48"/>
  <c r="Y58" i="48"/>
  <c r="Y59" i="48"/>
  <c r="Y60" i="48"/>
  <c r="Y61" i="48"/>
  <c r="Y62" i="48"/>
  <c r="Y63" i="48"/>
  <c r="Y64" i="48"/>
  <c r="Y65" i="48"/>
  <c r="Y66" i="48"/>
  <c r="Y52" i="48"/>
  <c r="AB51" i="48"/>
  <c r="Y51" i="48"/>
  <c r="X53" i="48"/>
  <c r="X54" i="48"/>
  <c r="X55" i="48"/>
  <c r="X56" i="48"/>
  <c r="X57" i="48"/>
  <c r="X58" i="48"/>
  <c r="X59" i="48"/>
  <c r="X60" i="48"/>
  <c r="X61" i="48"/>
  <c r="X62" i="48"/>
  <c r="X63" i="48"/>
  <c r="X64" i="48"/>
  <c r="X65" i="48"/>
  <c r="X66" i="48"/>
  <c r="X67" i="48"/>
  <c r="X52" i="48"/>
  <c r="X51" i="48"/>
  <c r="Z30" i="48"/>
  <c r="AA30" i="48"/>
  <c r="AB30" i="48"/>
  <c r="AC30" i="48"/>
  <c r="AD30" i="48"/>
  <c r="AE30" i="48"/>
  <c r="AF30" i="48"/>
  <c r="AG30" i="48"/>
  <c r="AH30" i="48"/>
  <c r="AI30" i="48"/>
  <c r="AJ30" i="48"/>
  <c r="Z31" i="48"/>
  <c r="AA31" i="48"/>
  <c r="AB31" i="48"/>
  <c r="AC31" i="48"/>
  <c r="AD31" i="48"/>
  <c r="AE31" i="48"/>
  <c r="AF31" i="48"/>
  <c r="AG31" i="48"/>
  <c r="AH31" i="48"/>
  <c r="AI31" i="48"/>
  <c r="AJ31" i="48"/>
  <c r="Z32" i="48"/>
  <c r="AA32" i="48"/>
  <c r="AB32" i="48"/>
  <c r="AC32" i="48"/>
  <c r="AD32" i="48"/>
  <c r="AE32" i="48"/>
  <c r="AF32" i="48"/>
  <c r="AG32" i="48"/>
  <c r="AH32" i="48"/>
  <c r="AI32" i="48"/>
  <c r="AJ32" i="48"/>
  <c r="Z33" i="48"/>
  <c r="AA33" i="48"/>
  <c r="AB33" i="48"/>
  <c r="AC33" i="48"/>
  <c r="AD33" i="48"/>
  <c r="AE33" i="48"/>
  <c r="AF33" i="48"/>
  <c r="AG33" i="48"/>
  <c r="AH33" i="48"/>
  <c r="AI33" i="48"/>
  <c r="AJ33" i="48"/>
  <c r="Z34" i="48"/>
  <c r="AA34" i="48"/>
  <c r="AB34" i="48"/>
  <c r="AC34" i="48"/>
  <c r="AD34" i="48"/>
  <c r="AE34" i="48"/>
  <c r="AF34" i="48"/>
  <c r="AG34" i="48"/>
  <c r="AH34" i="48"/>
  <c r="AI34" i="48"/>
  <c r="AJ34" i="48"/>
  <c r="Z35" i="48"/>
  <c r="AA35" i="48"/>
  <c r="AB35" i="48"/>
  <c r="AC35" i="48"/>
  <c r="AD35" i="48"/>
  <c r="AE35" i="48"/>
  <c r="AF35" i="48"/>
  <c r="AG35" i="48"/>
  <c r="AH35" i="48"/>
  <c r="AI35" i="48"/>
  <c r="AJ35" i="48"/>
  <c r="Z36" i="48"/>
  <c r="AA36" i="48"/>
  <c r="AB36" i="48"/>
  <c r="AC36" i="48"/>
  <c r="AD36" i="48"/>
  <c r="AE36" i="48"/>
  <c r="AF36" i="48"/>
  <c r="AG36" i="48"/>
  <c r="AH36" i="48"/>
  <c r="AI36" i="48"/>
  <c r="AJ36" i="48"/>
  <c r="Z37" i="48"/>
  <c r="AA37" i="48"/>
  <c r="AB37" i="48"/>
  <c r="AC37" i="48"/>
  <c r="AD37" i="48"/>
  <c r="AE37" i="48"/>
  <c r="AF37" i="48"/>
  <c r="AG37" i="48"/>
  <c r="AH37" i="48"/>
  <c r="AI37" i="48"/>
  <c r="AJ37" i="48"/>
  <c r="Z38" i="48"/>
  <c r="AA38" i="48"/>
  <c r="AB38" i="48"/>
  <c r="AC38" i="48"/>
  <c r="AD38" i="48"/>
  <c r="AE38" i="48"/>
  <c r="AF38" i="48"/>
  <c r="AG38" i="48"/>
  <c r="AH38" i="48"/>
  <c r="AI38" i="48"/>
  <c r="AJ38" i="48"/>
  <c r="Z39" i="48"/>
  <c r="AA39" i="48"/>
  <c r="AB39" i="48"/>
  <c r="AC39" i="48"/>
  <c r="AD39" i="48"/>
  <c r="AE39" i="48"/>
  <c r="AF39" i="48"/>
  <c r="AG39" i="48"/>
  <c r="AH39" i="48"/>
  <c r="AI39" i="48"/>
  <c r="AJ39" i="48"/>
  <c r="Z40" i="48"/>
  <c r="AA40" i="48"/>
  <c r="AB40" i="48"/>
  <c r="AC40" i="48"/>
  <c r="AD40" i="48"/>
  <c r="AE40" i="48"/>
  <c r="AF40" i="48"/>
  <c r="AG40" i="48"/>
  <c r="AH40" i="48"/>
  <c r="AI40" i="48"/>
  <c r="AJ40" i="48"/>
  <c r="Z41" i="48"/>
  <c r="AA41" i="48"/>
  <c r="AB41" i="48"/>
  <c r="AC41" i="48"/>
  <c r="AD41" i="48"/>
  <c r="AE41" i="48"/>
  <c r="AF41" i="48"/>
  <c r="AG41" i="48"/>
  <c r="AH41" i="48"/>
  <c r="AI41" i="48"/>
  <c r="AJ41" i="48"/>
  <c r="Z42" i="48"/>
  <c r="AA42" i="48"/>
  <c r="AB42" i="48"/>
  <c r="AC42" i="48"/>
  <c r="AD42" i="48"/>
  <c r="AE42" i="48"/>
  <c r="AF42" i="48"/>
  <c r="AG42" i="48"/>
  <c r="AH42" i="48"/>
  <c r="AI42" i="48"/>
  <c r="AJ42" i="48"/>
  <c r="Z43" i="48"/>
  <c r="AA43" i="48"/>
  <c r="AB43" i="48"/>
  <c r="AC43" i="48"/>
  <c r="AD43" i="48"/>
  <c r="AE43" i="48"/>
  <c r="AF43" i="48"/>
  <c r="AG43" i="48"/>
  <c r="AH43" i="48"/>
  <c r="AI43" i="48"/>
  <c r="AJ43" i="48"/>
  <c r="Z44" i="48"/>
  <c r="AA44" i="48"/>
  <c r="AB44" i="48"/>
  <c r="AC44" i="48"/>
  <c r="AD44" i="48"/>
  <c r="AE44" i="48"/>
  <c r="AF44" i="48"/>
  <c r="AG44" i="48"/>
  <c r="AH44" i="48"/>
  <c r="AI44" i="48"/>
  <c r="AJ44" i="48"/>
  <c r="Z45" i="48"/>
  <c r="AA45" i="48"/>
  <c r="AB45" i="48"/>
  <c r="AC45" i="48"/>
  <c r="AD45" i="48"/>
  <c r="AE45" i="48"/>
  <c r="AF45" i="48"/>
  <c r="AG45" i="48"/>
  <c r="AH45" i="48"/>
  <c r="AI45" i="48"/>
  <c r="AJ45" i="48"/>
  <c r="Y31" i="48"/>
  <c r="Y32" i="48"/>
  <c r="Y33" i="48"/>
  <c r="Y34" i="48"/>
  <c r="Y35" i="48"/>
  <c r="Y36" i="48"/>
  <c r="Y37" i="48"/>
  <c r="Y38" i="48"/>
  <c r="Y39" i="48"/>
  <c r="Y40" i="48"/>
  <c r="Y41" i="48"/>
  <c r="Y42" i="48"/>
  <c r="Y43" i="48"/>
  <c r="Y44" i="48"/>
  <c r="Y45" i="48"/>
  <c r="Y30" i="48"/>
  <c r="Z29" i="48"/>
  <c r="AA29" i="48"/>
  <c r="AB29" i="48"/>
  <c r="AC29" i="48"/>
  <c r="AD29" i="48"/>
  <c r="AE29" i="48"/>
  <c r="AF29" i="48"/>
  <c r="AG29" i="48"/>
  <c r="AH29" i="48"/>
  <c r="AI29" i="48"/>
  <c r="AJ29" i="48"/>
  <c r="Y29" i="48"/>
  <c r="X31" i="48"/>
  <c r="X32" i="48"/>
  <c r="X33" i="48"/>
  <c r="X34" i="48"/>
  <c r="X35" i="48"/>
  <c r="X36" i="48"/>
  <c r="X37" i="48"/>
  <c r="X38" i="48"/>
  <c r="X39" i="48"/>
  <c r="X40" i="48"/>
  <c r="X41" i="48"/>
  <c r="X42" i="48"/>
  <c r="X43" i="48"/>
  <c r="X44" i="48"/>
  <c r="X45" i="48"/>
  <c r="X30" i="48"/>
  <c r="X29" i="48"/>
  <c r="Z8" i="48"/>
  <c r="AA8" i="48"/>
  <c r="AB8" i="48"/>
  <c r="AC8" i="48"/>
  <c r="AD8" i="48"/>
  <c r="AE8" i="48"/>
  <c r="AF8" i="48"/>
  <c r="AG8" i="48"/>
  <c r="AH8" i="48"/>
  <c r="AI8" i="48"/>
  <c r="AJ8" i="48"/>
  <c r="AK8" i="48"/>
  <c r="AL8" i="48"/>
  <c r="AM8" i="48"/>
  <c r="Z9" i="48"/>
  <c r="AA9" i="48"/>
  <c r="AB9" i="48"/>
  <c r="AC9" i="48"/>
  <c r="AD9" i="48"/>
  <c r="AE9" i="48"/>
  <c r="AF9" i="48"/>
  <c r="AG9" i="48"/>
  <c r="AH9" i="48"/>
  <c r="AI9" i="48"/>
  <c r="AJ9" i="48"/>
  <c r="AK9" i="48"/>
  <c r="AL9" i="48"/>
  <c r="AM9" i="48"/>
  <c r="Z10" i="48"/>
  <c r="AA10" i="48"/>
  <c r="AB10" i="48"/>
  <c r="AC10" i="48"/>
  <c r="AD10" i="48"/>
  <c r="AE10" i="48"/>
  <c r="AF10" i="48"/>
  <c r="AG10" i="48"/>
  <c r="AH10" i="48"/>
  <c r="AI10" i="48"/>
  <c r="AJ10" i="48"/>
  <c r="AK10" i="48"/>
  <c r="AL10" i="48"/>
  <c r="AM10" i="48"/>
  <c r="Z11" i="48"/>
  <c r="AA11" i="48"/>
  <c r="AB11" i="48"/>
  <c r="AC11" i="48"/>
  <c r="AD11" i="48"/>
  <c r="AE11" i="48"/>
  <c r="AF11" i="48"/>
  <c r="AG11" i="48"/>
  <c r="AH11" i="48"/>
  <c r="AI11" i="48"/>
  <c r="AJ11" i="48"/>
  <c r="AK11" i="48"/>
  <c r="AL11" i="48"/>
  <c r="AM11" i="48"/>
  <c r="Z12" i="48"/>
  <c r="AA12" i="48"/>
  <c r="AB12" i="48"/>
  <c r="AC12" i="48"/>
  <c r="AD12" i="48"/>
  <c r="AE12" i="48"/>
  <c r="AF12" i="48"/>
  <c r="AG12" i="48"/>
  <c r="AH12" i="48"/>
  <c r="AI12" i="48"/>
  <c r="AJ12" i="48"/>
  <c r="AK12" i="48"/>
  <c r="AL12" i="48"/>
  <c r="AM12" i="48"/>
  <c r="Z13" i="48"/>
  <c r="AA13" i="48"/>
  <c r="AB13" i="48"/>
  <c r="AC13" i="48"/>
  <c r="AD13" i="48"/>
  <c r="AE13" i="48"/>
  <c r="AF13" i="48"/>
  <c r="AG13" i="48"/>
  <c r="AH13" i="48"/>
  <c r="AI13" i="48"/>
  <c r="AJ13" i="48"/>
  <c r="AK13" i="48"/>
  <c r="AL13" i="48"/>
  <c r="AM13" i="48"/>
  <c r="Z14" i="48"/>
  <c r="AA14" i="48"/>
  <c r="AB14" i="48"/>
  <c r="AC14" i="48"/>
  <c r="AD14" i="48"/>
  <c r="AE14" i="48"/>
  <c r="AF14" i="48"/>
  <c r="AG14" i="48"/>
  <c r="AH14" i="48"/>
  <c r="AI14" i="48"/>
  <c r="AJ14" i="48"/>
  <c r="AK14" i="48"/>
  <c r="AL14" i="48"/>
  <c r="AM14" i="48"/>
  <c r="Z15" i="48"/>
  <c r="AA15" i="48"/>
  <c r="AB15" i="48"/>
  <c r="AC15" i="48"/>
  <c r="AD15" i="48"/>
  <c r="AE15" i="48"/>
  <c r="AF15" i="48"/>
  <c r="AG15" i="48"/>
  <c r="AH15" i="48"/>
  <c r="AI15" i="48"/>
  <c r="AJ15" i="48"/>
  <c r="AK15" i="48"/>
  <c r="AL15" i="48"/>
  <c r="AM15" i="48"/>
  <c r="Z16" i="48"/>
  <c r="AA16" i="48"/>
  <c r="AB16" i="48"/>
  <c r="AC16" i="48"/>
  <c r="AD16" i="48"/>
  <c r="AE16" i="48"/>
  <c r="AF16" i="48"/>
  <c r="AG16" i="48"/>
  <c r="AH16" i="48"/>
  <c r="AI16" i="48"/>
  <c r="AJ16" i="48"/>
  <c r="AK16" i="48"/>
  <c r="AL16" i="48"/>
  <c r="AM16" i="48"/>
  <c r="Z17" i="48"/>
  <c r="AA17" i="48"/>
  <c r="AB17" i="48"/>
  <c r="AC17" i="48"/>
  <c r="AD17" i="48"/>
  <c r="AE17" i="48"/>
  <c r="AF17" i="48"/>
  <c r="AG17" i="48"/>
  <c r="AH17" i="48"/>
  <c r="AI17" i="48"/>
  <c r="AJ17" i="48"/>
  <c r="AK17" i="48"/>
  <c r="AL17" i="48"/>
  <c r="AM17" i="48"/>
  <c r="Z18" i="48"/>
  <c r="AA18" i="48"/>
  <c r="AB18" i="48"/>
  <c r="AC18" i="48"/>
  <c r="AD18" i="48"/>
  <c r="AE18" i="48"/>
  <c r="AF18" i="48"/>
  <c r="AG18" i="48"/>
  <c r="AH18" i="48"/>
  <c r="AI18" i="48"/>
  <c r="AJ18" i="48"/>
  <c r="AK18" i="48"/>
  <c r="AL18" i="48"/>
  <c r="AM18" i="48"/>
  <c r="Z19" i="48"/>
  <c r="AA19" i="48"/>
  <c r="AB19" i="48"/>
  <c r="AC19" i="48"/>
  <c r="AD19" i="48"/>
  <c r="AE19" i="48"/>
  <c r="AF19" i="48"/>
  <c r="AG19" i="48"/>
  <c r="AH19" i="48"/>
  <c r="AI19" i="48"/>
  <c r="AJ19" i="48"/>
  <c r="AK19" i="48"/>
  <c r="AL19" i="48"/>
  <c r="AM19" i="48"/>
  <c r="Z20" i="48"/>
  <c r="AA20" i="48"/>
  <c r="AB20" i="48"/>
  <c r="AC20" i="48"/>
  <c r="AD20" i="48"/>
  <c r="AE20" i="48"/>
  <c r="AF20" i="48"/>
  <c r="AG20" i="48"/>
  <c r="AH20" i="48"/>
  <c r="AI20" i="48"/>
  <c r="AJ20" i="48"/>
  <c r="AK20" i="48"/>
  <c r="AL20" i="48"/>
  <c r="AM20" i="48"/>
  <c r="Z21" i="48"/>
  <c r="AA21" i="48"/>
  <c r="AB21" i="48"/>
  <c r="AC21" i="48"/>
  <c r="AD21" i="48"/>
  <c r="AE21" i="48"/>
  <c r="AF21" i="48"/>
  <c r="AG21" i="48"/>
  <c r="AH21" i="48"/>
  <c r="AI21" i="48"/>
  <c r="AJ21" i="48"/>
  <c r="AK21" i="48"/>
  <c r="AL21" i="48"/>
  <c r="AM21" i="48"/>
  <c r="Z22" i="48"/>
  <c r="AA22" i="48"/>
  <c r="AB22" i="48"/>
  <c r="AC22" i="48"/>
  <c r="AD22" i="48"/>
  <c r="AE22" i="48"/>
  <c r="AF22" i="48"/>
  <c r="AG22" i="48"/>
  <c r="AH22" i="48"/>
  <c r="AI22" i="48"/>
  <c r="AJ22" i="48"/>
  <c r="AK22" i="48"/>
  <c r="AL22" i="48"/>
  <c r="AM22" i="48"/>
  <c r="Z23" i="48"/>
  <c r="AA23" i="48"/>
  <c r="AB23" i="48"/>
  <c r="AC23" i="48"/>
  <c r="AD23" i="48"/>
  <c r="AE23" i="48"/>
  <c r="AF23" i="48"/>
  <c r="AG23" i="48"/>
  <c r="AH23" i="48"/>
  <c r="AI23" i="48"/>
  <c r="AJ23" i="48"/>
  <c r="AK23" i="48"/>
  <c r="AL23" i="48"/>
  <c r="AM23" i="48"/>
  <c r="Y9" i="48"/>
  <c r="Y10" i="48"/>
  <c r="Y11" i="48"/>
  <c r="Y12" i="48"/>
  <c r="Y13" i="48"/>
  <c r="Y14" i="48"/>
  <c r="Y15" i="48"/>
  <c r="Y16" i="48"/>
  <c r="Y17" i="48"/>
  <c r="Y18" i="48"/>
  <c r="Y19" i="48"/>
  <c r="Y20" i="48"/>
  <c r="Y21" i="48"/>
  <c r="Y22" i="48"/>
  <c r="Y23" i="48"/>
  <c r="Y8" i="48"/>
  <c r="AA7" i="48"/>
  <c r="AB7" i="48"/>
  <c r="AC7" i="48"/>
  <c r="AD7" i="48"/>
  <c r="AE7" i="48"/>
  <c r="AF7" i="48"/>
  <c r="AG7" i="48"/>
  <c r="AH7" i="48"/>
  <c r="AI7" i="48"/>
  <c r="AJ7" i="48"/>
  <c r="AK7" i="48"/>
  <c r="AL7" i="48"/>
  <c r="AM7" i="48"/>
  <c r="Z7" i="48"/>
  <c r="Y7" i="48"/>
  <c r="X9" i="48"/>
  <c r="X10" i="48"/>
  <c r="X11" i="48"/>
  <c r="X12" i="48"/>
  <c r="X13" i="48"/>
  <c r="X14" i="48"/>
  <c r="X15" i="48"/>
  <c r="X16" i="48"/>
  <c r="X17" i="48"/>
  <c r="X18" i="48"/>
  <c r="X19" i="48"/>
  <c r="X20" i="48"/>
  <c r="X21" i="48"/>
  <c r="X22" i="48"/>
  <c r="X23" i="48"/>
  <c r="X8" i="48"/>
  <c r="X7" i="48"/>
  <c r="AH94" i="48" l="1"/>
  <c r="AB116" i="48"/>
  <c r="AH6" i="48"/>
  <c r="AI116" i="48"/>
  <c r="AG94" i="48"/>
  <c r="Z94" i="48"/>
  <c r="Z72" i="48"/>
  <c r="AI28" i="48"/>
  <c r="AE28" i="48"/>
  <c r="AC28" i="48"/>
  <c r="AH28" i="48"/>
  <c r="AA28" i="48"/>
  <c r="AG28" i="48"/>
  <c r="Z28" i="48"/>
  <c r="AC116" i="48"/>
  <c r="AF94" i="48"/>
  <c r="AL94" i="48"/>
  <c r="AD94" i="48"/>
  <c r="AK94" i="48"/>
  <c r="AC94" i="48"/>
  <c r="AJ94" i="48"/>
  <c r="AB94" i="48"/>
  <c r="AI94" i="48"/>
  <c r="AA94" i="48"/>
  <c r="AM94" i="48"/>
  <c r="AE94" i="48"/>
  <c r="Y72" i="48"/>
  <c r="AE72" i="48"/>
  <c r="AC72" i="48"/>
  <c r="AB72" i="48"/>
  <c r="X72" i="48"/>
  <c r="AA72" i="48"/>
  <c r="AI72" i="48"/>
  <c r="AB50" i="48"/>
  <c r="X28" i="48"/>
  <c r="Y28" i="48"/>
  <c r="AF28" i="48"/>
  <c r="AD28" i="48"/>
  <c r="AJ28" i="48"/>
  <c r="AB28" i="48"/>
  <c r="AA6" i="48"/>
  <c r="Y6" i="48"/>
  <c r="AG6" i="48"/>
  <c r="Z6" i="48"/>
  <c r="AF6" i="48"/>
  <c r="AI6" i="48"/>
  <c r="AE6" i="48"/>
  <c r="AM6" i="48"/>
  <c r="X6" i="48"/>
  <c r="AK6" i="48"/>
  <c r="AC6" i="48"/>
  <c r="AL6" i="48"/>
  <c r="AD6" i="48"/>
  <c r="AJ6" i="48"/>
  <c r="AB6" i="48"/>
  <c r="Y50" i="48"/>
  <c r="X50" i="48"/>
  <c r="X116" i="48"/>
  <c r="X94" i="48"/>
  <c r="AE116" i="48"/>
  <c r="Y94" i="48"/>
  <c r="G16" i="29"/>
  <c r="H16" i="29"/>
  <c r="F16" i="29"/>
  <c r="CN56" i="15" l="1"/>
  <c r="CM56" i="15"/>
  <c r="CL56" i="15"/>
  <c r="CK56" i="15"/>
  <c r="CJ56" i="15"/>
  <c r="CI56" i="15"/>
  <c r="CH56" i="15"/>
  <c r="CG56" i="15"/>
  <c r="CF56" i="15"/>
  <c r="CN45" i="15"/>
  <c r="CM45" i="15"/>
  <c r="CL45" i="15"/>
  <c r="CK45" i="15"/>
  <c r="CJ45" i="15"/>
  <c r="CI45" i="15"/>
  <c r="CH45" i="15"/>
  <c r="CG45" i="15"/>
  <c r="CF45" i="15"/>
  <c r="CN23" i="15"/>
  <c r="CM23" i="15"/>
  <c r="CL23" i="15"/>
  <c r="CK23" i="15"/>
  <c r="CJ23" i="15"/>
  <c r="CI23" i="15"/>
  <c r="CH23" i="15"/>
  <c r="CG23" i="15"/>
  <c r="CF23" i="15"/>
  <c r="CN16" i="15"/>
  <c r="CN27" i="15" s="1"/>
  <c r="CN38" i="15" s="1"/>
  <c r="CN49" i="15" s="1"/>
  <c r="CM16" i="15"/>
  <c r="CM27" i="15" s="1"/>
  <c r="CM38" i="15" s="1"/>
  <c r="CM49" i="15" s="1"/>
  <c r="CL16" i="15"/>
  <c r="CJ27" i="15" s="1"/>
  <c r="CJ38" i="15" s="1"/>
  <c r="CJ49" i="15" s="1"/>
  <c r="CK16" i="15"/>
  <c r="CK27" i="15" s="1"/>
  <c r="CK38" i="15" s="1"/>
  <c r="CK49" i="15" s="1"/>
  <c r="CJ16" i="15"/>
  <c r="CH27" i="15" s="1"/>
  <c r="CH38" i="15" s="1"/>
  <c r="CH49" i="15" s="1"/>
  <c r="CI16" i="15"/>
  <c r="CI27" i="15" s="1"/>
  <c r="CI38" i="15" s="1"/>
  <c r="CI49" i="15" s="1"/>
  <c r="CH16" i="15"/>
  <c r="CF27" i="15" s="1"/>
  <c r="CF38" i="15" s="1"/>
  <c r="CF49" i="15" s="1"/>
  <c r="CG16" i="15"/>
  <c r="CL27" i="15" s="1"/>
  <c r="CL38" i="15" s="1"/>
  <c r="CL49" i="15" s="1"/>
  <c r="CF16" i="15"/>
  <c r="CG27" i="15" s="1"/>
  <c r="CG38" i="15" s="1"/>
  <c r="CG49" i="15" s="1"/>
  <c r="CN12" i="15"/>
  <c r="CM12" i="15"/>
  <c r="CL12" i="15"/>
  <c r="CK12" i="15"/>
  <c r="CJ12" i="15"/>
  <c r="CI12" i="15"/>
  <c r="CH12" i="15"/>
  <c r="CG12" i="15"/>
  <c r="CF12" i="15"/>
  <c r="C7" i="12" l="1"/>
  <c r="C8" i="12"/>
  <c r="C10" i="12"/>
  <c r="C11" i="12"/>
  <c r="C12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6" i="12"/>
  <c r="J6" i="13" l="1"/>
  <c r="AJ7" i="7" l="1"/>
  <c r="AJ8" i="7"/>
  <c r="AJ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6" i="7"/>
  <c r="R50" i="36" l="1"/>
  <c r="S50" i="36"/>
  <c r="R51" i="36"/>
  <c r="S51" i="36"/>
  <c r="R52" i="36"/>
  <c r="S52" i="36"/>
  <c r="S49" i="36"/>
  <c r="R49" i="36"/>
  <c r="AN7" i="36" l="1"/>
  <c r="J7" i="13" l="1"/>
  <c r="J8" i="13"/>
  <c r="J10" i="13"/>
  <c r="J11" i="13"/>
  <c r="J12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M10" i="3" l="1"/>
  <c r="M11" i="3"/>
  <c r="M12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7" i="3"/>
  <c r="M8" i="3"/>
  <c r="M6" i="3"/>
  <c r="I8" i="28" l="1"/>
  <c r="I9" i="28"/>
  <c r="I11" i="28"/>
  <c r="I12" i="28"/>
  <c r="I13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7" i="28"/>
  <c r="AR7" i="2" l="1"/>
  <c r="AS7" i="2"/>
  <c r="AT7" i="2"/>
  <c r="AU7" i="2"/>
  <c r="AV7" i="2"/>
  <c r="AW7" i="2"/>
  <c r="AR8" i="2"/>
  <c r="AS8" i="2"/>
  <c r="AT8" i="2"/>
  <c r="AU8" i="2"/>
  <c r="AV8" i="2"/>
  <c r="AW8" i="2"/>
  <c r="AR10" i="2"/>
  <c r="AS10" i="2"/>
  <c r="AT10" i="2"/>
  <c r="AU10" i="2"/>
  <c r="AV10" i="2"/>
  <c r="AW10" i="2"/>
  <c r="AR11" i="2"/>
  <c r="AS11" i="2"/>
  <c r="AT11" i="2"/>
  <c r="AU11" i="2"/>
  <c r="AV11" i="2"/>
  <c r="AW11" i="2"/>
  <c r="AR12" i="2"/>
  <c r="AS12" i="2"/>
  <c r="AT12" i="2"/>
  <c r="AU12" i="2"/>
  <c r="AV12" i="2"/>
  <c r="AW12" i="2"/>
  <c r="AR14" i="2"/>
  <c r="AS14" i="2"/>
  <c r="AT14" i="2"/>
  <c r="AU14" i="2"/>
  <c r="AW14" i="2"/>
  <c r="AR15" i="2"/>
  <c r="AS15" i="2"/>
  <c r="AT15" i="2"/>
  <c r="AU15" i="2"/>
  <c r="AV15" i="2"/>
  <c r="AW15" i="2"/>
  <c r="AR16" i="2"/>
  <c r="AS16" i="2"/>
  <c r="AT16" i="2"/>
  <c r="AU16" i="2"/>
  <c r="AV16" i="2"/>
  <c r="AW16" i="2"/>
  <c r="AR17" i="2"/>
  <c r="AS17" i="2"/>
  <c r="AT17" i="2"/>
  <c r="AU17" i="2"/>
  <c r="AW17" i="2"/>
  <c r="AR18" i="2"/>
  <c r="AS18" i="2"/>
  <c r="AT18" i="2"/>
  <c r="AU18" i="2"/>
  <c r="AV18" i="2"/>
  <c r="AW18" i="2"/>
  <c r="AR19" i="2"/>
  <c r="AS19" i="2"/>
  <c r="AT19" i="2"/>
  <c r="AU19" i="2"/>
  <c r="AV19" i="2"/>
  <c r="AW19" i="2"/>
  <c r="AR20" i="2"/>
  <c r="AS20" i="2"/>
  <c r="AT20" i="2"/>
  <c r="AU20" i="2"/>
  <c r="AV20" i="2"/>
  <c r="AW20" i="2"/>
  <c r="AR21" i="2"/>
  <c r="AS21" i="2"/>
  <c r="AT21" i="2"/>
  <c r="AU21" i="2"/>
  <c r="AV21" i="2"/>
  <c r="AW21" i="2"/>
  <c r="AR22" i="2"/>
  <c r="AS22" i="2"/>
  <c r="AT22" i="2"/>
  <c r="AU22" i="2"/>
  <c r="AV22" i="2"/>
  <c r="AW22" i="2"/>
  <c r="AR23" i="2"/>
  <c r="AS23" i="2"/>
  <c r="AT23" i="2"/>
  <c r="AU23" i="2"/>
  <c r="AV23" i="2"/>
  <c r="AW23" i="2"/>
  <c r="AR24" i="2"/>
  <c r="AS24" i="2"/>
  <c r="AT24" i="2"/>
  <c r="AU24" i="2"/>
  <c r="AV24" i="2"/>
  <c r="AW24" i="2"/>
  <c r="AR25" i="2"/>
  <c r="AS25" i="2"/>
  <c r="AT25" i="2"/>
  <c r="AU25" i="2"/>
  <c r="AV25" i="2"/>
  <c r="AW25" i="2"/>
  <c r="AR26" i="2"/>
  <c r="AS26" i="2"/>
  <c r="AT26" i="2"/>
  <c r="AU26" i="2"/>
  <c r="AV26" i="2"/>
  <c r="AW26" i="2"/>
  <c r="AR27" i="2"/>
  <c r="AS27" i="2"/>
  <c r="AT27" i="2"/>
  <c r="AU27" i="2"/>
  <c r="AV27" i="2"/>
  <c r="AW27" i="2"/>
  <c r="AR28" i="2"/>
  <c r="AS28" i="2"/>
  <c r="AT28" i="2"/>
  <c r="AU28" i="2"/>
  <c r="AV28" i="2"/>
  <c r="AW28" i="2"/>
  <c r="AW6" i="2"/>
  <c r="AV6" i="2"/>
  <c r="AU6" i="2"/>
  <c r="AT6" i="2"/>
  <c r="AS6" i="2"/>
  <c r="AR6" i="2"/>
  <c r="AD10" i="10" l="1"/>
  <c r="AE10" i="10"/>
  <c r="AF10" i="10"/>
  <c r="AG10" i="10"/>
  <c r="AD11" i="10"/>
  <c r="AE11" i="10"/>
  <c r="AF11" i="10"/>
  <c r="AG11" i="10"/>
  <c r="AD12" i="10"/>
  <c r="AE12" i="10"/>
  <c r="AF12" i="10"/>
  <c r="AG12" i="10"/>
  <c r="AD14" i="10"/>
  <c r="AE14" i="10"/>
  <c r="AF14" i="10"/>
  <c r="AG14" i="10"/>
  <c r="AD15" i="10"/>
  <c r="AE15" i="10"/>
  <c r="AF15" i="10"/>
  <c r="AG15" i="10"/>
  <c r="AD16" i="10"/>
  <c r="AE16" i="10"/>
  <c r="AF16" i="10"/>
  <c r="AG16" i="10"/>
  <c r="AD17" i="10"/>
  <c r="AE17" i="10"/>
  <c r="AF17" i="10"/>
  <c r="AG17" i="10"/>
  <c r="AD18" i="10"/>
  <c r="AE18" i="10"/>
  <c r="AF18" i="10"/>
  <c r="AG18" i="10"/>
  <c r="AD19" i="10"/>
  <c r="AE19" i="10"/>
  <c r="AF19" i="10"/>
  <c r="AG19" i="10"/>
  <c r="AD20" i="10"/>
  <c r="AE20" i="10"/>
  <c r="AF20" i="10"/>
  <c r="AG20" i="10"/>
  <c r="AD21" i="10"/>
  <c r="AE21" i="10"/>
  <c r="AF21" i="10"/>
  <c r="AG21" i="10"/>
  <c r="AD22" i="10"/>
  <c r="AE22" i="10"/>
  <c r="AF22" i="10"/>
  <c r="AG22" i="10"/>
  <c r="AD23" i="10"/>
  <c r="AE23" i="10"/>
  <c r="AF23" i="10"/>
  <c r="AG23" i="10"/>
  <c r="AD24" i="10"/>
  <c r="AE24" i="10"/>
  <c r="AF24" i="10"/>
  <c r="AG24" i="10"/>
  <c r="AD25" i="10"/>
  <c r="AE25" i="10"/>
  <c r="AF25" i="10"/>
  <c r="AG25" i="10"/>
  <c r="AD26" i="10"/>
  <c r="AE26" i="10"/>
  <c r="AF26" i="10"/>
  <c r="AG26" i="10"/>
  <c r="AD27" i="10"/>
  <c r="AE27" i="10"/>
  <c r="AF27" i="10"/>
  <c r="AG27" i="10"/>
  <c r="AD28" i="10"/>
  <c r="AE28" i="10"/>
  <c r="AF28" i="10"/>
  <c r="AG28" i="10"/>
  <c r="AG7" i="10"/>
  <c r="AG8" i="10"/>
  <c r="AE8" i="10"/>
  <c r="AE7" i="10"/>
  <c r="AF8" i="10"/>
  <c r="AF7" i="10"/>
  <c r="AC16" i="6" l="1"/>
  <c r="AC15" i="6"/>
  <c r="AC14" i="6"/>
  <c r="AC13" i="6"/>
  <c r="AC12" i="6"/>
  <c r="AC11" i="6"/>
  <c r="AC10" i="6"/>
  <c r="AC9" i="6"/>
  <c r="AC8" i="6"/>
  <c r="N28" i="37"/>
  <c r="Y28" i="37" s="1"/>
  <c r="N27" i="37"/>
  <c r="Y27" i="37" s="1"/>
  <c r="N26" i="37"/>
  <c r="Y26" i="37" s="1"/>
  <c r="N25" i="37"/>
  <c r="Y25" i="37" s="1"/>
  <c r="N24" i="37"/>
  <c r="Y24" i="37" s="1"/>
  <c r="N23" i="37"/>
  <c r="Y23" i="37" s="1"/>
  <c r="N22" i="37"/>
  <c r="Y22" i="37" s="1"/>
  <c r="N21" i="37"/>
  <c r="Y21" i="37" s="1"/>
  <c r="N20" i="37"/>
  <c r="Y20" i="37" s="1"/>
  <c r="N19" i="37"/>
  <c r="Y19" i="37" s="1"/>
  <c r="N18" i="37"/>
  <c r="Y18" i="37" s="1"/>
  <c r="N17" i="37"/>
  <c r="Y17" i="37" s="1"/>
  <c r="N16" i="37"/>
  <c r="Y16" i="37" s="1"/>
  <c r="N15" i="37"/>
  <c r="Y15" i="37" s="1"/>
  <c r="N14" i="37"/>
  <c r="Y14" i="37" s="1"/>
  <c r="N12" i="37"/>
  <c r="Y12" i="37" s="1"/>
  <c r="N11" i="37"/>
  <c r="Y11" i="37" s="1"/>
  <c r="N10" i="37"/>
  <c r="Y10" i="37" s="1"/>
  <c r="N8" i="37"/>
  <c r="Y8" i="37" s="1"/>
  <c r="N7" i="37"/>
  <c r="Y7" i="37" s="1"/>
  <c r="N6" i="37"/>
  <c r="Y6" i="37" s="1"/>
  <c r="V5" i="37"/>
  <c r="AG5" i="37" s="1"/>
  <c r="W5" i="37"/>
  <c r="AH5" i="37" s="1"/>
  <c r="AF5" i="37"/>
  <c r="T5" i="37"/>
  <c r="AE5" i="37" s="1"/>
  <c r="S5" i="37"/>
  <c r="AD5" i="37" s="1"/>
  <c r="R5" i="37"/>
  <c r="AC5" i="37" s="1"/>
  <c r="Q5" i="37"/>
  <c r="AB5" i="37" s="1"/>
  <c r="P5" i="37"/>
  <c r="AA5" i="37" s="1"/>
  <c r="O5" i="37"/>
  <c r="Z5" i="37" s="1"/>
  <c r="N3" i="37"/>
  <c r="Y3" i="37" s="1"/>
  <c r="AJ3" i="37" s="1"/>
  <c r="N28" i="7"/>
  <c r="X28" i="7" s="1"/>
  <c r="N27" i="7"/>
  <c r="X27" i="7" s="1"/>
  <c r="N26" i="7"/>
  <c r="X26" i="7" s="1"/>
  <c r="N25" i="7"/>
  <c r="X25" i="7" s="1"/>
  <c r="N24" i="7"/>
  <c r="X24" i="7" s="1"/>
  <c r="N23" i="7"/>
  <c r="X23" i="7" s="1"/>
  <c r="N22" i="7"/>
  <c r="X22" i="7" s="1"/>
  <c r="N21" i="7"/>
  <c r="X21" i="7" s="1"/>
  <c r="N20" i="7"/>
  <c r="X20" i="7" s="1"/>
  <c r="N19" i="7"/>
  <c r="X19" i="7" s="1"/>
  <c r="N18" i="7"/>
  <c r="X18" i="7" s="1"/>
  <c r="N17" i="7"/>
  <c r="X17" i="7" s="1"/>
  <c r="N16" i="7"/>
  <c r="X16" i="7" s="1"/>
  <c r="N15" i="7"/>
  <c r="X15" i="7" s="1"/>
  <c r="N14" i="7"/>
  <c r="X14" i="7" s="1"/>
  <c r="N12" i="7"/>
  <c r="X12" i="7" s="1"/>
  <c r="N11" i="7"/>
  <c r="X11" i="7" s="1"/>
  <c r="N10" i="7"/>
  <c r="X10" i="7" s="1"/>
  <c r="N8" i="7"/>
  <c r="X8" i="7" s="1"/>
  <c r="N7" i="7"/>
  <c r="X7" i="7" s="1"/>
  <c r="N6" i="7"/>
  <c r="X6" i="7" s="1"/>
  <c r="V5" i="7"/>
  <c r="AF5" i="7" s="1"/>
  <c r="U5" i="7"/>
  <c r="AE5" i="7" s="1"/>
  <c r="T5" i="7"/>
  <c r="AD5" i="7" s="1"/>
  <c r="S5" i="7"/>
  <c r="AC5" i="7" s="1"/>
  <c r="R5" i="7"/>
  <c r="AB5" i="7" s="1"/>
  <c r="Q5" i="7"/>
  <c r="AA5" i="7" s="1"/>
  <c r="P5" i="7"/>
  <c r="Z5" i="7" s="1"/>
  <c r="O5" i="7"/>
  <c r="Y5" i="7" s="1"/>
  <c r="N3" i="7"/>
  <c r="X3" i="7" s="1"/>
  <c r="K28" i="47"/>
  <c r="S28" i="47" s="1"/>
  <c r="AA28" i="47" s="1"/>
  <c r="AI28" i="47" s="1"/>
  <c r="K27" i="47"/>
  <c r="S27" i="47" s="1"/>
  <c r="AA27" i="47" s="1"/>
  <c r="AI27" i="47" s="1"/>
  <c r="K26" i="47"/>
  <c r="S26" i="47" s="1"/>
  <c r="AA26" i="47" s="1"/>
  <c r="AI26" i="47" s="1"/>
  <c r="K25" i="47"/>
  <c r="S25" i="47" s="1"/>
  <c r="AA25" i="47" s="1"/>
  <c r="AI25" i="47" s="1"/>
  <c r="K24" i="47"/>
  <c r="S24" i="47" s="1"/>
  <c r="AA24" i="47" s="1"/>
  <c r="AI24" i="47" s="1"/>
  <c r="K23" i="47"/>
  <c r="S23" i="47" s="1"/>
  <c r="AA23" i="47" s="1"/>
  <c r="AI23" i="47" s="1"/>
  <c r="K22" i="47"/>
  <c r="S22" i="47" s="1"/>
  <c r="AA22" i="47" s="1"/>
  <c r="AI22" i="47" s="1"/>
  <c r="K21" i="47"/>
  <c r="S21" i="47" s="1"/>
  <c r="AA21" i="47" s="1"/>
  <c r="AI21" i="47" s="1"/>
  <c r="K20" i="47"/>
  <c r="S20" i="47" s="1"/>
  <c r="AA20" i="47" s="1"/>
  <c r="AI20" i="47" s="1"/>
  <c r="K19" i="47"/>
  <c r="S19" i="47" s="1"/>
  <c r="AA19" i="47" s="1"/>
  <c r="AI19" i="47" s="1"/>
  <c r="K18" i="47"/>
  <c r="S18" i="47" s="1"/>
  <c r="AA18" i="47" s="1"/>
  <c r="AI18" i="47" s="1"/>
  <c r="K17" i="47"/>
  <c r="S17" i="47" s="1"/>
  <c r="AA17" i="47" s="1"/>
  <c r="AI17" i="47" s="1"/>
  <c r="K16" i="47"/>
  <c r="S16" i="47" s="1"/>
  <c r="AA16" i="47" s="1"/>
  <c r="AI16" i="47" s="1"/>
  <c r="K15" i="47"/>
  <c r="S15" i="47" s="1"/>
  <c r="AA15" i="47" s="1"/>
  <c r="AI15" i="47" s="1"/>
  <c r="K14" i="47"/>
  <c r="S14" i="47" s="1"/>
  <c r="AA14" i="47" s="1"/>
  <c r="AI14" i="47" s="1"/>
  <c r="K12" i="47"/>
  <c r="S12" i="47" s="1"/>
  <c r="AA12" i="47" s="1"/>
  <c r="AI12" i="47" s="1"/>
  <c r="K11" i="47"/>
  <c r="S11" i="47" s="1"/>
  <c r="AA11" i="47" s="1"/>
  <c r="AI11" i="47" s="1"/>
  <c r="K10" i="47"/>
  <c r="S10" i="47" s="1"/>
  <c r="AA10" i="47" s="1"/>
  <c r="AI10" i="47" s="1"/>
  <c r="K8" i="47"/>
  <c r="S8" i="47" s="1"/>
  <c r="AA8" i="47" s="1"/>
  <c r="AI8" i="47" s="1"/>
  <c r="K7" i="47"/>
  <c r="S7" i="47" s="1"/>
  <c r="AA7" i="47" s="1"/>
  <c r="AI7" i="47" s="1"/>
  <c r="K6" i="47"/>
  <c r="S6" i="47" s="1"/>
  <c r="AA6" i="47" s="1"/>
  <c r="AI6" i="47" s="1"/>
  <c r="AG13" i="39"/>
  <c r="AF13" i="39"/>
  <c r="AE13" i="39"/>
  <c r="AD13" i="39"/>
  <c r="AC13" i="39"/>
  <c r="AG12" i="39"/>
  <c r="AF12" i="39"/>
  <c r="AE12" i="39"/>
  <c r="AD12" i="39"/>
  <c r="AC12" i="39"/>
  <c r="AG11" i="39"/>
  <c r="AF11" i="39"/>
  <c r="AE11" i="39"/>
  <c r="AD11" i="39"/>
  <c r="AC11" i="39"/>
  <c r="AG10" i="39"/>
  <c r="AF10" i="39"/>
  <c r="AE10" i="39"/>
  <c r="AD10" i="39"/>
  <c r="AC10" i="39"/>
  <c r="AG9" i="39"/>
  <c r="AF9" i="39"/>
  <c r="AE9" i="39"/>
  <c r="AD9" i="39"/>
  <c r="AC9" i="39"/>
  <c r="AG8" i="39"/>
  <c r="AF8" i="39"/>
  <c r="AE8" i="39"/>
  <c r="AD8" i="39"/>
  <c r="AC8" i="39"/>
  <c r="AG7" i="39"/>
  <c r="AF7" i="39"/>
  <c r="AE7" i="39"/>
  <c r="AD7" i="39"/>
  <c r="U30" i="12"/>
  <c r="AM30" i="12" s="1"/>
  <c r="U28" i="12"/>
  <c r="U27" i="12"/>
  <c r="U26" i="12"/>
  <c r="U25" i="12"/>
  <c r="U24" i="12"/>
  <c r="U23" i="12"/>
  <c r="U22" i="12"/>
  <c r="U21" i="12"/>
  <c r="U20" i="12"/>
  <c r="U19" i="12"/>
  <c r="U18" i="12"/>
  <c r="U17" i="12"/>
  <c r="U16" i="12"/>
  <c r="U15" i="12"/>
  <c r="U14" i="12"/>
  <c r="U12" i="12"/>
  <c r="U11" i="12"/>
  <c r="U10" i="12"/>
  <c r="U8" i="12"/>
  <c r="U7" i="12"/>
  <c r="U6" i="12"/>
  <c r="U3" i="12"/>
  <c r="L30" i="13"/>
  <c r="T28" i="13"/>
  <c r="AB28" i="13" s="1"/>
  <c r="T26" i="13"/>
  <c r="AB26" i="13" s="1"/>
  <c r="T24" i="13"/>
  <c r="AB24" i="13" s="1"/>
  <c r="T23" i="13"/>
  <c r="AB23" i="13" s="1"/>
  <c r="T22" i="13"/>
  <c r="AB22" i="13" s="1"/>
  <c r="T21" i="13"/>
  <c r="AB21" i="13" s="1"/>
  <c r="T20" i="13"/>
  <c r="AB20" i="13" s="1"/>
  <c r="T19" i="13"/>
  <c r="AB19" i="13" s="1"/>
  <c r="T18" i="13"/>
  <c r="AB18" i="13" s="1"/>
  <c r="T16" i="13"/>
  <c r="AB16" i="13" s="1"/>
  <c r="T15" i="13"/>
  <c r="AB15" i="13" s="1"/>
  <c r="T14" i="13"/>
  <c r="AB14" i="13" s="1"/>
  <c r="T12" i="13"/>
  <c r="AB12" i="13" s="1"/>
  <c r="T11" i="13"/>
  <c r="AB11" i="13" s="1"/>
  <c r="T10" i="13"/>
  <c r="AB10" i="13" s="1"/>
  <c r="T8" i="13"/>
  <c r="AB8" i="13" s="1"/>
  <c r="T7" i="13"/>
  <c r="AB7" i="13" s="1"/>
  <c r="T6" i="13"/>
  <c r="AB6" i="13" s="1"/>
  <c r="L3" i="13"/>
  <c r="T3" i="13" s="1"/>
  <c r="AI30" i="10"/>
  <c r="AR30" i="10" s="1"/>
  <c r="AC30" i="10"/>
  <c r="AR28" i="10"/>
  <c r="AC28" i="10"/>
  <c r="AR27" i="10"/>
  <c r="AC27" i="10"/>
  <c r="AR26" i="10"/>
  <c r="AC26" i="10"/>
  <c r="AR25" i="10"/>
  <c r="AC25" i="10"/>
  <c r="AR24" i="10"/>
  <c r="AC24" i="10"/>
  <c r="AR23" i="10"/>
  <c r="AC23" i="10"/>
  <c r="AR22" i="10"/>
  <c r="AC22" i="10"/>
  <c r="AR21" i="10"/>
  <c r="AC21" i="10"/>
  <c r="AR20" i="10"/>
  <c r="AC20" i="10"/>
  <c r="AR19" i="10"/>
  <c r="AC19" i="10"/>
  <c r="AR18" i="10"/>
  <c r="AC18" i="10"/>
  <c r="AR17" i="10"/>
  <c r="AC17" i="10"/>
  <c r="AR16" i="10"/>
  <c r="AC16" i="10"/>
  <c r="AR15" i="10"/>
  <c r="AC15" i="10"/>
  <c r="AR14" i="10"/>
  <c r="AC14" i="10"/>
  <c r="AR12" i="10"/>
  <c r="AC12" i="10"/>
  <c r="AR11" i="10"/>
  <c r="AC11" i="10"/>
  <c r="AR10" i="10"/>
  <c r="AC10" i="10"/>
  <c r="AD8" i="10"/>
  <c r="AC8" i="10"/>
  <c r="AI8" i="10" s="1"/>
  <c r="AR8" i="10" s="1"/>
  <c r="AD7" i="10"/>
  <c r="AC7" i="10"/>
  <c r="AI7" i="10" s="1"/>
  <c r="AR7" i="10" s="1"/>
  <c r="AR6" i="10"/>
  <c r="AC6" i="10"/>
  <c r="AI3" i="10"/>
  <c r="AR3" i="10" s="1"/>
  <c r="AC3" i="10"/>
  <c r="L30" i="5"/>
  <c r="O30" i="5" s="1"/>
  <c r="S30" i="5" s="1"/>
  <c r="V30" i="5" s="1"/>
  <c r="Y30" i="5" s="1"/>
  <c r="AB30" i="5" s="1"/>
  <c r="AJ30" i="5" s="1"/>
  <c r="AM30" i="5" s="1"/>
  <c r="AU30" i="5" s="1"/>
  <c r="L28" i="5"/>
  <c r="O28" i="5" s="1"/>
  <c r="S28" i="5" s="1"/>
  <c r="V28" i="5" s="1"/>
  <c r="Y28" i="5" s="1"/>
  <c r="AB28" i="5" s="1"/>
  <c r="AJ28" i="5" s="1"/>
  <c r="AM28" i="5" s="1"/>
  <c r="AU28" i="5" s="1"/>
  <c r="L27" i="5"/>
  <c r="O27" i="5" s="1"/>
  <c r="S27" i="5" s="1"/>
  <c r="V27" i="5" s="1"/>
  <c r="Y27" i="5" s="1"/>
  <c r="AB27" i="5" s="1"/>
  <c r="AJ27" i="5" s="1"/>
  <c r="AM27" i="5" s="1"/>
  <c r="AU27" i="5" s="1"/>
  <c r="C27" i="5"/>
  <c r="L26" i="5"/>
  <c r="O26" i="5" s="1"/>
  <c r="S26" i="5" s="1"/>
  <c r="V26" i="5" s="1"/>
  <c r="Y26" i="5" s="1"/>
  <c r="AB26" i="5" s="1"/>
  <c r="AJ26" i="5" s="1"/>
  <c r="AM26" i="5" s="1"/>
  <c r="AU26" i="5" s="1"/>
  <c r="L25" i="5"/>
  <c r="O25" i="5" s="1"/>
  <c r="S25" i="5" s="1"/>
  <c r="V25" i="5" s="1"/>
  <c r="Y25" i="5" s="1"/>
  <c r="AB25" i="5" s="1"/>
  <c r="AJ25" i="5" s="1"/>
  <c r="AM25" i="5" s="1"/>
  <c r="AU25" i="5" s="1"/>
  <c r="C25" i="5"/>
  <c r="L24" i="5"/>
  <c r="O24" i="5" s="1"/>
  <c r="S24" i="5" s="1"/>
  <c r="V24" i="5" s="1"/>
  <c r="Y24" i="5" s="1"/>
  <c r="AB24" i="5" s="1"/>
  <c r="AJ24" i="5" s="1"/>
  <c r="AM24" i="5" s="1"/>
  <c r="AU24" i="5" s="1"/>
  <c r="L23" i="5"/>
  <c r="O23" i="5" s="1"/>
  <c r="S23" i="5" s="1"/>
  <c r="V23" i="5" s="1"/>
  <c r="Y23" i="5" s="1"/>
  <c r="AB23" i="5" s="1"/>
  <c r="AJ23" i="5" s="1"/>
  <c r="AM23" i="5" s="1"/>
  <c r="AU23" i="5" s="1"/>
  <c r="C23" i="5"/>
  <c r="C22" i="5"/>
  <c r="L21" i="5"/>
  <c r="O21" i="5" s="1"/>
  <c r="S21" i="5" s="1"/>
  <c r="V21" i="5" s="1"/>
  <c r="Y21" i="5" s="1"/>
  <c r="AB21" i="5" s="1"/>
  <c r="AJ21" i="5" s="1"/>
  <c r="AM21" i="5" s="1"/>
  <c r="AU21" i="5" s="1"/>
  <c r="C21" i="5"/>
  <c r="L20" i="5"/>
  <c r="O20" i="5" s="1"/>
  <c r="S20" i="5" s="1"/>
  <c r="V20" i="5" s="1"/>
  <c r="Y20" i="5" s="1"/>
  <c r="AB20" i="5" s="1"/>
  <c r="AJ20" i="5" s="1"/>
  <c r="AM20" i="5" s="1"/>
  <c r="AU20" i="5" s="1"/>
  <c r="L19" i="5"/>
  <c r="O19" i="5" s="1"/>
  <c r="S19" i="5" s="1"/>
  <c r="V19" i="5" s="1"/>
  <c r="Y19" i="5" s="1"/>
  <c r="AB19" i="5" s="1"/>
  <c r="AJ19" i="5" s="1"/>
  <c r="AM19" i="5" s="1"/>
  <c r="AU19" i="5" s="1"/>
  <c r="L18" i="5"/>
  <c r="O18" i="5" s="1"/>
  <c r="S18" i="5" s="1"/>
  <c r="V18" i="5" s="1"/>
  <c r="Y18" i="5" s="1"/>
  <c r="AB18" i="5" s="1"/>
  <c r="AJ18" i="5" s="1"/>
  <c r="AM18" i="5" s="1"/>
  <c r="AU18" i="5" s="1"/>
  <c r="C17" i="5"/>
  <c r="L16" i="5"/>
  <c r="O16" i="5" s="1"/>
  <c r="S16" i="5" s="1"/>
  <c r="V16" i="5" s="1"/>
  <c r="Y16" i="5" s="1"/>
  <c r="AB16" i="5" s="1"/>
  <c r="AJ16" i="5" s="1"/>
  <c r="AM16" i="5" s="1"/>
  <c r="AU16" i="5" s="1"/>
  <c r="L15" i="5"/>
  <c r="O15" i="5" s="1"/>
  <c r="S15" i="5" s="1"/>
  <c r="V15" i="5" s="1"/>
  <c r="Y15" i="5" s="1"/>
  <c r="AB15" i="5" s="1"/>
  <c r="AJ15" i="5" s="1"/>
  <c r="AM15" i="5" s="1"/>
  <c r="AU15" i="5" s="1"/>
  <c r="L14" i="5"/>
  <c r="O14" i="5" s="1"/>
  <c r="S14" i="5" s="1"/>
  <c r="V14" i="5" s="1"/>
  <c r="Y14" i="5" s="1"/>
  <c r="AB14" i="5" s="1"/>
  <c r="AJ14" i="5" s="1"/>
  <c r="AM14" i="5" s="1"/>
  <c r="AU14" i="5" s="1"/>
  <c r="C14" i="5"/>
  <c r="L12" i="5"/>
  <c r="O12" i="5" s="1"/>
  <c r="S12" i="5" s="1"/>
  <c r="V12" i="5" s="1"/>
  <c r="Y12" i="5" s="1"/>
  <c r="AB12" i="5" s="1"/>
  <c r="AJ12" i="5" s="1"/>
  <c r="AM12" i="5" s="1"/>
  <c r="AU12" i="5" s="1"/>
  <c r="L11" i="5"/>
  <c r="O11" i="5" s="1"/>
  <c r="S11" i="5" s="1"/>
  <c r="V11" i="5" s="1"/>
  <c r="Y11" i="5" s="1"/>
  <c r="AB11" i="5" s="1"/>
  <c r="AJ11" i="5" s="1"/>
  <c r="AM11" i="5" s="1"/>
  <c r="AU11" i="5" s="1"/>
  <c r="C11" i="5"/>
  <c r="C10" i="5"/>
  <c r="L8" i="5"/>
  <c r="O8" i="5" s="1"/>
  <c r="S8" i="5" s="1"/>
  <c r="V8" i="5" s="1"/>
  <c r="Y8" i="5" s="1"/>
  <c r="AB8" i="5" s="1"/>
  <c r="AJ8" i="5" s="1"/>
  <c r="AM8" i="5" s="1"/>
  <c r="AU8" i="5" s="1"/>
  <c r="C8" i="5"/>
  <c r="L7" i="5"/>
  <c r="O7" i="5" s="1"/>
  <c r="S7" i="5" s="1"/>
  <c r="V7" i="5" s="1"/>
  <c r="Y7" i="5" s="1"/>
  <c r="AB7" i="5" s="1"/>
  <c r="AJ7" i="5" s="1"/>
  <c r="AM7" i="5" s="1"/>
  <c r="AU7" i="5" s="1"/>
  <c r="L6" i="5"/>
  <c r="O6" i="5" s="1"/>
  <c r="S6" i="5" s="1"/>
  <c r="V6" i="5" s="1"/>
  <c r="Y6" i="5" s="1"/>
  <c r="AB6" i="5" s="1"/>
  <c r="AJ6" i="5" s="1"/>
  <c r="AM6" i="5" s="1"/>
  <c r="AU6" i="5" s="1"/>
  <c r="L3" i="5"/>
  <c r="O3" i="5" s="1"/>
  <c r="S3" i="5" s="1"/>
  <c r="V3" i="5" s="1"/>
  <c r="Y3" i="5" s="1"/>
  <c r="AB3" i="5" s="1"/>
  <c r="AJ3" i="5" s="1"/>
  <c r="AM3" i="5" s="1"/>
  <c r="AU3" i="5" s="1"/>
  <c r="O30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2" i="3"/>
  <c r="O11" i="3"/>
  <c r="O10" i="3"/>
  <c r="O8" i="3"/>
  <c r="O7" i="3"/>
  <c r="O6" i="3"/>
  <c r="O3" i="3"/>
  <c r="T31" i="2"/>
  <c r="W31" i="2" s="1"/>
  <c r="AG31" i="2" s="1"/>
  <c r="AY31" i="2" s="1"/>
  <c r="BF31" i="2" s="1"/>
  <c r="BN31" i="2" s="1"/>
  <c r="BS31" i="2" s="1"/>
  <c r="T28" i="2"/>
  <c r="W28" i="2" s="1"/>
  <c r="AG28" i="2" s="1"/>
  <c r="T27" i="2"/>
  <c r="W27" i="2" s="1"/>
  <c r="AG27" i="2" s="1"/>
  <c r="T26" i="2"/>
  <c r="W26" i="2" s="1"/>
  <c r="AG26" i="2" s="1"/>
  <c r="T25" i="2"/>
  <c r="W25" i="2" s="1"/>
  <c r="AG25" i="2" s="1"/>
  <c r="T24" i="2"/>
  <c r="W24" i="2" s="1"/>
  <c r="AG24" i="2" s="1"/>
  <c r="T23" i="2"/>
  <c r="W23" i="2" s="1"/>
  <c r="AG23" i="2" s="1"/>
  <c r="T22" i="2"/>
  <c r="W22" i="2" s="1"/>
  <c r="AG22" i="2" s="1"/>
  <c r="T21" i="2"/>
  <c r="W21" i="2" s="1"/>
  <c r="AG21" i="2" s="1"/>
  <c r="T20" i="2"/>
  <c r="W20" i="2" s="1"/>
  <c r="AG20" i="2" s="1"/>
  <c r="T19" i="2"/>
  <c r="W19" i="2" s="1"/>
  <c r="AG19" i="2" s="1"/>
  <c r="T18" i="2"/>
  <c r="W18" i="2" s="1"/>
  <c r="AG18" i="2" s="1"/>
  <c r="T17" i="2"/>
  <c r="W17" i="2" s="1"/>
  <c r="AG17" i="2" s="1"/>
  <c r="T16" i="2"/>
  <c r="W16" i="2" s="1"/>
  <c r="AG16" i="2" s="1"/>
  <c r="T15" i="2"/>
  <c r="W15" i="2" s="1"/>
  <c r="AG15" i="2" s="1"/>
  <c r="T14" i="2"/>
  <c r="W14" i="2" s="1"/>
  <c r="AG14" i="2" s="1"/>
  <c r="T12" i="2"/>
  <c r="W12" i="2" s="1"/>
  <c r="AG12" i="2" s="1"/>
  <c r="T11" i="2"/>
  <c r="W11" i="2" s="1"/>
  <c r="AG11" i="2" s="1"/>
  <c r="T10" i="2"/>
  <c r="W10" i="2" s="1"/>
  <c r="AG10" i="2" s="1"/>
  <c r="T8" i="2"/>
  <c r="W8" i="2" s="1"/>
  <c r="AG8" i="2" s="1"/>
  <c r="T7" i="2"/>
  <c r="W7" i="2" s="1"/>
  <c r="AG7" i="2" s="1"/>
  <c r="T6" i="2"/>
  <c r="W6" i="2" s="1"/>
  <c r="AG6" i="2" s="1"/>
  <c r="AO5" i="2"/>
  <c r="AN5" i="2"/>
  <c r="AM5" i="2"/>
  <c r="AL5" i="2"/>
  <c r="AK5" i="2"/>
  <c r="AI5" i="2"/>
  <c r="AH5" i="2"/>
  <c r="T3" i="2"/>
  <c r="W3" i="2" s="1"/>
  <c r="AG3" i="2" s="1"/>
  <c r="AY3" i="2" s="1"/>
  <c r="BF3" i="2" s="1"/>
  <c r="BN3" i="2" s="1"/>
  <c r="BS3" i="2" s="1"/>
  <c r="I31" i="24"/>
  <c r="O31" i="24" s="1"/>
  <c r="Y31" i="24" s="1"/>
  <c r="AE31" i="24" s="1"/>
  <c r="I28" i="24"/>
  <c r="O28" i="24" s="1"/>
  <c r="Y29" i="24" s="1"/>
  <c r="AE29" i="24" s="1"/>
  <c r="I27" i="24"/>
  <c r="O27" i="24" s="1"/>
  <c r="Y28" i="24" s="1"/>
  <c r="AE28" i="24" s="1"/>
  <c r="I26" i="24"/>
  <c r="O26" i="24" s="1"/>
  <c r="Y27" i="24" s="1"/>
  <c r="AE27" i="24" s="1"/>
  <c r="I25" i="24"/>
  <c r="O25" i="24" s="1"/>
  <c r="Y26" i="24" s="1"/>
  <c r="AE26" i="24" s="1"/>
  <c r="I24" i="24"/>
  <c r="O24" i="24" s="1"/>
  <c r="Y25" i="24" s="1"/>
  <c r="AE25" i="24" s="1"/>
  <c r="I23" i="24"/>
  <c r="O23" i="24" s="1"/>
  <c r="Y24" i="24" s="1"/>
  <c r="AE24" i="24" s="1"/>
  <c r="I22" i="24"/>
  <c r="O22" i="24" s="1"/>
  <c r="Y23" i="24" s="1"/>
  <c r="AE23" i="24" s="1"/>
  <c r="I21" i="24"/>
  <c r="O21" i="24" s="1"/>
  <c r="Y22" i="24" s="1"/>
  <c r="AE22" i="24" s="1"/>
  <c r="I20" i="24"/>
  <c r="O20" i="24" s="1"/>
  <c r="Y21" i="24" s="1"/>
  <c r="AE21" i="24" s="1"/>
  <c r="I19" i="24"/>
  <c r="O19" i="24" s="1"/>
  <c r="Y20" i="24" s="1"/>
  <c r="AE20" i="24" s="1"/>
  <c r="I18" i="24"/>
  <c r="O18" i="24" s="1"/>
  <c r="Y19" i="24" s="1"/>
  <c r="AE19" i="24" s="1"/>
  <c r="I17" i="24"/>
  <c r="O17" i="24" s="1"/>
  <c r="Y18" i="24" s="1"/>
  <c r="AE18" i="24" s="1"/>
  <c r="I16" i="24"/>
  <c r="O16" i="24" s="1"/>
  <c r="Y17" i="24" s="1"/>
  <c r="AE17" i="24" s="1"/>
  <c r="I15" i="24"/>
  <c r="O15" i="24" s="1"/>
  <c r="Y16" i="24" s="1"/>
  <c r="AE16" i="24" s="1"/>
  <c r="I14" i="24"/>
  <c r="O14" i="24" s="1"/>
  <c r="Y15" i="24" s="1"/>
  <c r="AE15" i="24" s="1"/>
  <c r="I12" i="24"/>
  <c r="O12" i="24" s="1"/>
  <c r="Y12" i="24" s="1"/>
  <c r="AE12" i="24" s="1"/>
  <c r="I11" i="24"/>
  <c r="O11" i="24" s="1"/>
  <c r="Y11" i="24" s="1"/>
  <c r="AE11" i="24" s="1"/>
  <c r="I10" i="24"/>
  <c r="O10" i="24" s="1"/>
  <c r="Y10" i="24" s="1"/>
  <c r="AE10" i="24" s="1"/>
  <c r="I8" i="24"/>
  <c r="O8" i="24" s="1"/>
  <c r="Y8" i="24" s="1"/>
  <c r="AE8" i="24" s="1"/>
  <c r="I7" i="24"/>
  <c r="O7" i="24" s="1"/>
  <c r="Y7" i="24" s="1"/>
  <c r="AE7" i="24" s="1"/>
  <c r="I6" i="24"/>
  <c r="O6" i="24" s="1"/>
  <c r="Y6" i="24" s="1"/>
  <c r="AE6" i="24" s="1"/>
  <c r="I3" i="24"/>
  <c r="O3" i="24" s="1"/>
  <c r="Y3" i="24" s="1"/>
  <c r="AE3" i="24" s="1"/>
  <c r="F30" i="1"/>
  <c r="L30" i="1" s="1"/>
  <c r="O30" i="1" s="1"/>
  <c r="F28" i="1"/>
  <c r="L28" i="1" s="1"/>
  <c r="O28" i="1" s="1"/>
  <c r="F27" i="1"/>
  <c r="L27" i="1" s="1"/>
  <c r="O27" i="1" s="1"/>
  <c r="F26" i="1"/>
  <c r="L26" i="1" s="1"/>
  <c r="O26" i="1" s="1"/>
  <c r="F25" i="1"/>
  <c r="L25" i="1" s="1"/>
  <c r="O25" i="1" s="1"/>
  <c r="F24" i="1"/>
  <c r="L24" i="1" s="1"/>
  <c r="O24" i="1" s="1"/>
  <c r="F23" i="1"/>
  <c r="L23" i="1" s="1"/>
  <c r="O23" i="1" s="1"/>
  <c r="F22" i="1"/>
  <c r="L22" i="1" s="1"/>
  <c r="O22" i="1" s="1"/>
  <c r="F21" i="1"/>
  <c r="L21" i="1" s="1"/>
  <c r="O21" i="1" s="1"/>
  <c r="F20" i="1"/>
  <c r="L20" i="1" s="1"/>
  <c r="O20" i="1" s="1"/>
  <c r="F19" i="1"/>
  <c r="L19" i="1" s="1"/>
  <c r="O19" i="1" s="1"/>
  <c r="F18" i="1"/>
  <c r="L18" i="1" s="1"/>
  <c r="O18" i="1" s="1"/>
  <c r="F17" i="1"/>
  <c r="L17" i="1" s="1"/>
  <c r="O17" i="1" s="1"/>
  <c r="F16" i="1"/>
  <c r="L16" i="1" s="1"/>
  <c r="O16" i="1" s="1"/>
  <c r="F15" i="1"/>
  <c r="L15" i="1" s="1"/>
  <c r="O15" i="1" s="1"/>
  <c r="F14" i="1"/>
  <c r="L14" i="1" s="1"/>
  <c r="O14" i="1" s="1"/>
  <c r="F12" i="1"/>
  <c r="L12" i="1" s="1"/>
  <c r="O12" i="1" s="1"/>
  <c r="U12" i="1" s="1"/>
  <c r="Z12" i="1" s="1"/>
  <c r="F11" i="1"/>
  <c r="L11" i="1" s="1"/>
  <c r="O11" i="1" s="1"/>
  <c r="U11" i="1" s="1"/>
  <c r="Z11" i="1" s="1"/>
  <c r="F10" i="1"/>
  <c r="L10" i="1" s="1"/>
  <c r="O10" i="1" s="1"/>
  <c r="U10" i="1" s="1"/>
  <c r="Z10" i="1" s="1"/>
  <c r="F8" i="1"/>
  <c r="L8" i="1" s="1"/>
  <c r="O8" i="1" s="1"/>
  <c r="U8" i="1" s="1"/>
  <c r="Z8" i="1" s="1"/>
  <c r="F7" i="1"/>
  <c r="L7" i="1" s="1"/>
  <c r="O7" i="1" s="1"/>
  <c r="U7" i="1" s="1"/>
  <c r="Z7" i="1" s="1"/>
  <c r="F6" i="1"/>
  <c r="L6" i="1" s="1"/>
  <c r="O6" i="1" s="1"/>
  <c r="U6" i="1" s="1"/>
  <c r="Z6" i="1" s="1"/>
  <c r="F3" i="1"/>
  <c r="L3" i="1" s="1"/>
  <c r="O3" i="1" s="1"/>
  <c r="AU3" i="37" l="1"/>
  <c r="AV30" i="12"/>
  <c r="BD54" i="12" s="1"/>
  <c r="BL30" i="12" s="1"/>
  <c r="AD30" i="12"/>
  <c r="AM8" i="12"/>
  <c r="BL8" i="12" s="1"/>
  <c r="AD8" i="12"/>
  <c r="AM12" i="12"/>
  <c r="BL12" i="12" s="1"/>
  <c r="AD12" i="12"/>
  <c r="AM25" i="12"/>
  <c r="BL25" i="12" s="1"/>
  <c r="AD25" i="12"/>
  <c r="AM17" i="12"/>
  <c r="BL17" i="12" s="1"/>
  <c r="AD17" i="12"/>
  <c r="AM26" i="12"/>
  <c r="BL26" i="12" s="1"/>
  <c r="AD26" i="12"/>
  <c r="AM18" i="12"/>
  <c r="BL18" i="12" s="1"/>
  <c r="AD18" i="12"/>
  <c r="AM10" i="12"/>
  <c r="BL10" i="12" s="1"/>
  <c r="AD10" i="12"/>
  <c r="AM14" i="12"/>
  <c r="BL14" i="12" s="1"/>
  <c r="AD14" i="12"/>
  <c r="AM22" i="12"/>
  <c r="BL22" i="12" s="1"/>
  <c r="AD22" i="12"/>
  <c r="AM27" i="12"/>
  <c r="BL27" i="12" s="1"/>
  <c r="AD27" i="12"/>
  <c r="AM21" i="12"/>
  <c r="AD21" i="12"/>
  <c r="AM3" i="12"/>
  <c r="AV3" i="12" s="1"/>
  <c r="BL3" i="12" s="1"/>
  <c r="AD3" i="12"/>
  <c r="AM19" i="12"/>
  <c r="BL19" i="12" s="1"/>
  <c r="AD19" i="12"/>
  <c r="AM6" i="12"/>
  <c r="BL6" i="12" s="1"/>
  <c r="AD6" i="12"/>
  <c r="AM11" i="12"/>
  <c r="BL11" i="12" s="1"/>
  <c r="AD11" i="12"/>
  <c r="AM28" i="12"/>
  <c r="BL28" i="12" s="1"/>
  <c r="AD28" i="12"/>
  <c r="AM24" i="12"/>
  <c r="BL24" i="12" s="1"/>
  <c r="AD24" i="12"/>
  <c r="AM15" i="12"/>
  <c r="BL15" i="12" s="1"/>
  <c r="AD15" i="12"/>
  <c r="AM23" i="12"/>
  <c r="BL23" i="12" s="1"/>
  <c r="AD23" i="12"/>
  <c r="AM7" i="12"/>
  <c r="BL7" i="12" s="1"/>
  <c r="AD7" i="12"/>
  <c r="AM20" i="12"/>
  <c r="BL20" i="12" s="1"/>
  <c r="AD20" i="12"/>
  <c r="AM16" i="12"/>
  <c r="BL16" i="12" s="1"/>
  <c r="AD16" i="12"/>
  <c r="AY10" i="2"/>
  <c r="BF10" i="2" s="1"/>
  <c r="BN10" i="2" s="1"/>
  <c r="BS10" i="2" s="1"/>
  <c r="AQ10" i="2"/>
  <c r="AY22" i="2"/>
  <c r="BF22" i="2" s="1"/>
  <c r="BN22" i="2" s="1"/>
  <c r="BS22" i="2" s="1"/>
  <c r="AQ22" i="2"/>
  <c r="AY24" i="2"/>
  <c r="BF24" i="2" s="1"/>
  <c r="BN24" i="2" s="1"/>
  <c r="BS24" i="2" s="1"/>
  <c r="AQ24" i="2"/>
  <c r="AY12" i="2"/>
  <c r="BF12" i="2" s="1"/>
  <c r="BN12" i="2" s="1"/>
  <c r="BS12" i="2" s="1"/>
  <c r="AQ12" i="2"/>
  <c r="AY25" i="2"/>
  <c r="BF25" i="2" s="1"/>
  <c r="BN25" i="2" s="1"/>
  <c r="BS25" i="2" s="1"/>
  <c r="AQ25" i="2"/>
  <c r="AY14" i="2"/>
  <c r="BF14" i="2" s="1"/>
  <c r="BN14" i="2" s="1"/>
  <c r="BS14" i="2" s="1"/>
  <c r="AQ14" i="2"/>
  <c r="AY26" i="2"/>
  <c r="BF26" i="2" s="1"/>
  <c r="BN26" i="2" s="1"/>
  <c r="BS26" i="2" s="1"/>
  <c r="AQ26" i="2"/>
  <c r="AY15" i="2"/>
  <c r="BF15" i="2" s="1"/>
  <c r="BN15" i="2" s="1"/>
  <c r="BS15" i="2" s="1"/>
  <c r="AQ15" i="2"/>
  <c r="AY27" i="2"/>
  <c r="BF27" i="2" s="1"/>
  <c r="BN27" i="2" s="1"/>
  <c r="BS27" i="2" s="1"/>
  <c r="AQ27" i="2"/>
  <c r="AY16" i="2"/>
  <c r="BF16" i="2" s="1"/>
  <c r="BN16" i="2" s="1"/>
  <c r="BS16" i="2" s="1"/>
  <c r="AQ16" i="2"/>
  <c r="AY28" i="2"/>
  <c r="BF28" i="2" s="1"/>
  <c r="BN28" i="2" s="1"/>
  <c r="BS28" i="2" s="1"/>
  <c r="AQ28" i="2"/>
  <c r="AY17" i="2"/>
  <c r="BF17" i="2" s="1"/>
  <c r="BN17" i="2" s="1"/>
  <c r="BS17" i="2" s="1"/>
  <c r="AQ17" i="2"/>
  <c r="AY18" i="2"/>
  <c r="BF18" i="2" s="1"/>
  <c r="BN18" i="2" s="1"/>
  <c r="BS18" i="2" s="1"/>
  <c r="AQ18" i="2"/>
  <c r="AY23" i="2"/>
  <c r="BF23" i="2" s="1"/>
  <c r="BN23" i="2" s="1"/>
  <c r="BS23" i="2" s="1"/>
  <c r="AQ23" i="2"/>
  <c r="AY6" i="2"/>
  <c r="BF6" i="2" s="1"/>
  <c r="BN6" i="2" s="1"/>
  <c r="BS6" i="2" s="1"/>
  <c r="AQ6" i="2"/>
  <c r="AY19" i="2"/>
  <c r="BF19" i="2" s="1"/>
  <c r="BN19" i="2" s="1"/>
  <c r="BS19" i="2" s="1"/>
  <c r="AQ19" i="2"/>
  <c r="AY7" i="2"/>
  <c r="BF7" i="2" s="1"/>
  <c r="BN7" i="2" s="1"/>
  <c r="BS7" i="2" s="1"/>
  <c r="AQ7" i="2"/>
  <c r="AY20" i="2"/>
  <c r="BF20" i="2" s="1"/>
  <c r="BN20" i="2" s="1"/>
  <c r="BS20" i="2" s="1"/>
  <c r="AQ20" i="2"/>
  <c r="AY11" i="2"/>
  <c r="BF11" i="2" s="1"/>
  <c r="BN11" i="2" s="1"/>
  <c r="BS11" i="2" s="1"/>
  <c r="AQ11" i="2"/>
  <c r="AY8" i="2"/>
  <c r="BF8" i="2" s="1"/>
  <c r="BN8" i="2" s="1"/>
  <c r="BS8" i="2" s="1"/>
  <c r="AQ8" i="2"/>
  <c r="AY21" i="2"/>
  <c r="BF21" i="2" s="1"/>
  <c r="BN21" i="2" s="1"/>
  <c r="BS21" i="2" s="1"/>
  <c r="AQ21" i="2"/>
  <c r="BC5" i="37"/>
  <c r="AR5" i="37"/>
  <c r="AU18" i="37"/>
  <c r="AJ18" i="37"/>
  <c r="AU6" i="37"/>
  <c r="AJ6" i="37"/>
  <c r="AU19" i="37"/>
  <c r="AJ19" i="37"/>
  <c r="AU7" i="37"/>
  <c r="AJ7" i="37"/>
  <c r="AU20" i="37"/>
  <c r="AJ20" i="37"/>
  <c r="AU8" i="37"/>
  <c r="AJ8" i="37"/>
  <c r="AU21" i="37"/>
  <c r="AJ21" i="37"/>
  <c r="AV5" i="37"/>
  <c r="AK5" i="37"/>
  <c r="AU10" i="37"/>
  <c r="AJ10" i="37"/>
  <c r="AU22" i="37"/>
  <c r="AJ22" i="37"/>
  <c r="AW5" i="37"/>
  <c r="AL5" i="37"/>
  <c r="AU11" i="37"/>
  <c r="AJ11" i="37"/>
  <c r="AU23" i="37"/>
  <c r="AJ23" i="37"/>
  <c r="AX5" i="37"/>
  <c r="AM5" i="37"/>
  <c r="AU24" i="37"/>
  <c r="AJ24" i="37"/>
  <c r="AY5" i="37"/>
  <c r="AN5" i="37"/>
  <c r="AU12" i="37"/>
  <c r="AJ12" i="37"/>
  <c r="AU25" i="37"/>
  <c r="AJ25" i="37"/>
  <c r="AZ5" i="37"/>
  <c r="AO5" i="37"/>
  <c r="AU14" i="37"/>
  <c r="AJ14" i="37"/>
  <c r="AU26" i="37"/>
  <c r="AJ26" i="37"/>
  <c r="BA5" i="37"/>
  <c r="AP5" i="37"/>
  <c r="AU15" i="37"/>
  <c r="AJ15" i="37"/>
  <c r="AU27" i="37"/>
  <c r="AJ27" i="37"/>
  <c r="BB5" i="37"/>
  <c r="AQ5" i="37"/>
  <c r="AU16" i="37"/>
  <c r="AJ16" i="37"/>
  <c r="AU28" i="37"/>
  <c r="AJ28" i="37"/>
  <c r="BD5" i="37"/>
  <c r="AS5" i="37"/>
  <c r="AU17" i="37"/>
  <c r="AJ17" i="37"/>
  <c r="L17" i="5"/>
  <c r="O17" i="5" s="1"/>
  <c r="S17" i="5" s="1"/>
  <c r="V17" i="5" s="1"/>
  <c r="Y17" i="5" s="1"/>
  <c r="AB17" i="5" s="1"/>
  <c r="AJ17" i="5" s="1"/>
  <c r="AM17" i="5" s="1"/>
  <c r="AU17" i="5" s="1"/>
  <c r="C18" i="5"/>
  <c r="C24" i="5"/>
  <c r="C26" i="5"/>
  <c r="C15" i="5"/>
  <c r="T17" i="13"/>
  <c r="AB17" i="13" s="1"/>
  <c r="T25" i="13"/>
  <c r="AB25" i="13" s="1"/>
  <c r="T27" i="13"/>
  <c r="AB27" i="13" s="1"/>
  <c r="C7" i="5"/>
  <c r="L10" i="5"/>
  <c r="O10" i="5" s="1"/>
  <c r="S10" i="5" s="1"/>
  <c r="V10" i="5" s="1"/>
  <c r="Y10" i="5" s="1"/>
  <c r="AB10" i="5" s="1"/>
  <c r="AJ10" i="5" s="1"/>
  <c r="AM10" i="5" s="1"/>
  <c r="AU10" i="5" s="1"/>
  <c r="C20" i="5"/>
  <c r="L22" i="5"/>
  <c r="O22" i="5" s="1"/>
  <c r="S22" i="5" s="1"/>
  <c r="V22" i="5" s="1"/>
  <c r="Y22" i="5" s="1"/>
  <c r="AB22" i="5" s="1"/>
  <c r="AJ22" i="5" s="1"/>
  <c r="AM22" i="5" s="1"/>
  <c r="AU22" i="5" s="1"/>
  <c r="C6" i="5"/>
  <c r="C19" i="5"/>
  <c r="C16" i="5"/>
  <c r="C28" i="5"/>
  <c r="C12" i="5"/>
  <c r="Y38" i="36" l="1"/>
  <c r="Z38" i="36"/>
  <c r="AA38" i="36"/>
  <c r="AB38" i="36"/>
  <c r="AC38" i="36"/>
  <c r="AD38" i="36"/>
  <c r="Y39" i="36"/>
  <c r="Z39" i="36"/>
  <c r="AA39" i="36"/>
  <c r="AB39" i="36"/>
  <c r="AC39" i="36"/>
  <c r="AD39" i="36"/>
  <c r="Y40" i="36"/>
  <c r="Z40" i="36"/>
  <c r="AA40" i="36"/>
  <c r="AB40" i="36"/>
  <c r="AC40" i="36"/>
  <c r="AD40" i="36"/>
  <c r="Y41" i="36"/>
  <c r="Z41" i="36"/>
  <c r="AA41" i="36"/>
  <c r="AB41" i="36"/>
  <c r="AC41" i="36"/>
  <c r="AD41" i="36"/>
  <c r="X39" i="36"/>
  <c r="X40" i="36"/>
  <c r="X41" i="36"/>
  <c r="X38" i="36" l="1"/>
  <c r="P39" i="36"/>
  <c r="Q39" i="36"/>
  <c r="R39" i="36"/>
  <c r="S39" i="36"/>
  <c r="T39" i="36"/>
  <c r="U39" i="36"/>
  <c r="V39" i="36"/>
  <c r="P40" i="36"/>
  <c r="Q40" i="36"/>
  <c r="R40" i="36"/>
  <c r="S40" i="36"/>
  <c r="T40" i="36"/>
  <c r="U40" i="36"/>
  <c r="V40" i="36"/>
  <c r="P41" i="36"/>
  <c r="Q41" i="36"/>
  <c r="R41" i="36"/>
  <c r="S41" i="36"/>
  <c r="T41" i="36"/>
  <c r="U41" i="36"/>
  <c r="V41" i="36"/>
  <c r="Q38" i="36"/>
  <c r="R38" i="36"/>
  <c r="S38" i="36"/>
  <c r="T38" i="36"/>
  <c r="U38" i="36"/>
  <c r="V38" i="36"/>
  <c r="P38" i="36"/>
  <c r="BA12" i="36"/>
  <c r="BA13" i="36"/>
  <c r="BA14" i="36"/>
  <c r="BA11" i="36"/>
  <c r="O13" i="36"/>
  <c r="O40" i="36" s="1"/>
  <c r="AL13" i="36"/>
  <c r="BC13" i="36" s="1"/>
  <c r="AV13" i="36"/>
  <c r="BG13" i="36"/>
  <c r="O28" i="36"/>
  <c r="BG17" i="36" l="1"/>
  <c r="BG18" i="36"/>
  <c r="BG19" i="36"/>
  <c r="BG16" i="36"/>
  <c r="BG12" i="36" l="1"/>
  <c r="BG14" i="36"/>
  <c r="BG11" i="36"/>
  <c r="AV12" i="36"/>
  <c r="AV14" i="36"/>
  <c r="AV11" i="36"/>
  <c r="AQ9" i="36"/>
  <c r="AQ7" i="36"/>
  <c r="C8" i="15" l="1"/>
  <c r="K8" i="15" s="1"/>
  <c r="S8" i="15" s="1"/>
  <c r="AA8" i="15" s="1"/>
  <c r="AI8" i="15" s="1"/>
  <c r="AQ8" i="15" s="1"/>
  <c r="AY8" i="15" s="1"/>
  <c r="BC16" i="36"/>
  <c r="BC17" i="36"/>
  <c r="BC18" i="36"/>
  <c r="BC19" i="36"/>
  <c r="BC20" i="36"/>
  <c r="BC21" i="36"/>
  <c r="BC22" i="36"/>
  <c r="BC23" i="36"/>
  <c r="BC24" i="36"/>
  <c r="BC25" i="36"/>
  <c r="BC26" i="36"/>
  <c r="BC27" i="36"/>
  <c r="BC29" i="36"/>
  <c r="BC30" i="36"/>
  <c r="BC31" i="36"/>
  <c r="AL12" i="36"/>
  <c r="BC12" i="36" s="1"/>
  <c r="AL14" i="36"/>
  <c r="BC14" i="36" s="1"/>
  <c r="AL11" i="36"/>
  <c r="BC11" i="36" s="1"/>
  <c r="O35" i="36" l="1"/>
  <c r="O31" i="36"/>
  <c r="O30" i="36"/>
  <c r="O29" i="36"/>
  <c r="O27" i="36"/>
  <c r="O26" i="36"/>
  <c r="O25" i="36"/>
  <c r="O24" i="36"/>
  <c r="O23" i="36"/>
  <c r="O22" i="36"/>
  <c r="O21" i="36"/>
  <c r="O20" i="36"/>
  <c r="O19" i="36"/>
  <c r="O18" i="36"/>
  <c r="O17" i="36"/>
  <c r="O16" i="36"/>
  <c r="O14" i="36"/>
  <c r="O41" i="36" s="1"/>
  <c r="O12" i="36"/>
  <c r="O39" i="36" s="1"/>
  <c r="O11" i="36"/>
  <c r="O38" i="36" s="1"/>
  <c r="O9" i="36"/>
  <c r="O7" i="36"/>
  <c r="O3" i="36"/>
  <c r="C7" i="15" l="1"/>
  <c r="K7" i="15" s="1"/>
  <c r="S7" i="15" s="1"/>
  <c r="AA7" i="15" s="1"/>
  <c r="AI7" i="15" s="1"/>
  <c r="AQ7" i="15" s="1"/>
  <c r="C28" i="15"/>
  <c r="K28" i="15" s="1"/>
  <c r="S28" i="15" s="1"/>
  <c r="AA28" i="15" s="1"/>
  <c r="AI28" i="15" s="1"/>
  <c r="AQ28" i="15" s="1"/>
  <c r="C6" i="15"/>
  <c r="K6" i="15" s="1"/>
  <c r="S6" i="15" s="1"/>
  <c r="AA6" i="15" s="1"/>
  <c r="AI6" i="15" s="1"/>
  <c r="AQ6" i="15" s="1"/>
  <c r="AY6" i="15" l="1"/>
  <c r="AY28" i="15"/>
  <c r="AY7" i="15"/>
  <c r="C27" i="15"/>
  <c r="K27" i="15" s="1"/>
  <c r="S27" i="15" s="1"/>
  <c r="AA27" i="15" s="1"/>
  <c r="AI27" i="15" s="1"/>
  <c r="AQ27" i="15" s="1"/>
  <c r="C11" i="15"/>
  <c r="K11" i="15" s="1"/>
  <c r="S11" i="15" s="1"/>
  <c r="AA11" i="15" s="1"/>
  <c r="AI11" i="15" s="1"/>
  <c r="AQ11" i="15" s="1"/>
  <c r="C19" i="15"/>
  <c r="K19" i="15" s="1"/>
  <c r="S19" i="15" s="1"/>
  <c r="AA19" i="15" s="1"/>
  <c r="AI19" i="15" s="1"/>
  <c r="AQ19" i="15" s="1"/>
  <c r="C10" i="15"/>
  <c r="K10" i="15" s="1"/>
  <c r="S10" i="15" s="1"/>
  <c r="AA10" i="15" s="1"/>
  <c r="AI10" i="15" s="1"/>
  <c r="AQ10" i="15" s="1"/>
  <c r="C25" i="15"/>
  <c r="K25" i="15" s="1"/>
  <c r="S25" i="15" s="1"/>
  <c r="AA25" i="15" s="1"/>
  <c r="AI25" i="15" s="1"/>
  <c r="AQ25" i="15" s="1"/>
  <c r="C14" i="15"/>
  <c r="K14" i="15" s="1"/>
  <c r="S14" i="15" s="1"/>
  <c r="AA14" i="15" s="1"/>
  <c r="AI14" i="15" s="1"/>
  <c r="AQ14" i="15" s="1"/>
  <c r="C23" i="15"/>
  <c r="K23" i="15" s="1"/>
  <c r="S23" i="15" s="1"/>
  <c r="AA23" i="15" s="1"/>
  <c r="AI23" i="15" s="1"/>
  <c r="AQ23" i="15" s="1"/>
  <c r="C22" i="15"/>
  <c r="K22" i="15" s="1"/>
  <c r="S22" i="15" s="1"/>
  <c r="AA22" i="15" s="1"/>
  <c r="AI22" i="15" s="1"/>
  <c r="AQ22" i="15" s="1"/>
  <c r="C16" i="15"/>
  <c r="K16" i="15" s="1"/>
  <c r="S16" i="15" s="1"/>
  <c r="AA16" i="15" s="1"/>
  <c r="AI16" i="15" s="1"/>
  <c r="AQ16" i="15" s="1"/>
  <c r="C12" i="15"/>
  <c r="K12" i="15" s="1"/>
  <c r="S12" i="15" s="1"/>
  <c r="AA12" i="15" s="1"/>
  <c r="AI12" i="15" s="1"/>
  <c r="AQ12" i="15" s="1"/>
  <c r="C20" i="15"/>
  <c r="K20" i="15" s="1"/>
  <c r="S20" i="15" s="1"/>
  <c r="AA20" i="15" s="1"/>
  <c r="AI20" i="15" s="1"/>
  <c r="AQ20" i="15" s="1"/>
  <c r="C18" i="15"/>
  <c r="K18" i="15" s="1"/>
  <c r="S18" i="15" s="1"/>
  <c r="AA18" i="15" s="1"/>
  <c r="AI18" i="15" s="1"/>
  <c r="AQ18" i="15" s="1"/>
  <c r="C15" i="15"/>
  <c r="K15" i="15" s="1"/>
  <c r="S15" i="15" s="1"/>
  <c r="AA15" i="15" s="1"/>
  <c r="AI15" i="15" s="1"/>
  <c r="AQ15" i="15" s="1"/>
  <c r="C17" i="15"/>
  <c r="K17" i="15" s="1"/>
  <c r="S17" i="15" s="1"/>
  <c r="AA17" i="15" s="1"/>
  <c r="AI17" i="15" s="1"/>
  <c r="AQ17" i="15" s="1"/>
  <c r="C26" i="15"/>
  <c r="K26" i="15" s="1"/>
  <c r="S26" i="15" s="1"/>
  <c r="AA26" i="15" s="1"/>
  <c r="AI26" i="15" s="1"/>
  <c r="AQ26" i="15" s="1"/>
  <c r="C24" i="15"/>
  <c r="K24" i="15" s="1"/>
  <c r="S24" i="15" s="1"/>
  <c r="AA24" i="15" s="1"/>
  <c r="AI24" i="15" s="1"/>
  <c r="AQ24" i="15" s="1"/>
  <c r="C21" i="15" l="1"/>
  <c r="K21" i="15" s="1"/>
  <c r="S21" i="15" s="1"/>
  <c r="AA21" i="15" s="1"/>
  <c r="AI21" i="15" s="1"/>
  <c r="AQ21" i="15" s="1"/>
  <c r="AY21" i="15" s="1"/>
  <c r="AY23" i="15"/>
  <c r="AY27" i="15"/>
  <c r="AY14" i="15"/>
  <c r="AY25" i="15"/>
  <c r="AY24" i="15"/>
  <c r="AY12" i="15"/>
  <c r="AY10" i="15"/>
  <c r="AY15" i="15"/>
  <c r="AY20" i="15"/>
  <c r="AY19" i="15"/>
  <c r="AY18" i="15"/>
  <c r="AY26" i="15"/>
  <c r="AY17" i="15"/>
  <c r="AY22" i="15"/>
  <c r="AY16" i="15"/>
  <c r="AY11" i="15"/>
</calcChain>
</file>

<file path=xl/sharedStrings.xml><?xml version="1.0" encoding="utf-8"?>
<sst xmlns="http://schemas.openxmlformats.org/spreadsheetml/2006/main" count="3467" uniqueCount="812">
  <si>
    <t>Ja</t>
  </si>
  <si>
    <t>Nei</t>
  </si>
  <si>
    <t>Uvektet</t>
  </si>
  <si>
    <t>Førerkort for bil</t>
  </si>
  <si>
    <t>Uvektet N</t>
  </si>
  <si>
    <t>Antall biler i husholdningen</t>
  </si>
  <si>
    <t>Ingen biler</t>
  </si>
  <si>
    <t>En bil</t>
  </si>
  <si>
    <t>To biler</t>
  </si>
  <si>
    <t>Tre biler eller flere</t>
  </si>
  <si>
    <t>Gjennomsnittlig antall biler</t>
  </si>
  <si>
    <t>Under 500 meter</t>
  </si>
  <si>
    <t>500-999 meter</t>
  </si>
  <si>
    <t>1 000 til 1499 meter</t>
  </si>
  <si>
    <t>1 500 til 1 999 meter</t>
  </si>
  <si>
    <t>Over 2 000 meter</t>
  </si>
  <si>
    <t>Sjeldnere</t>
  </si>
  <si>
    <t>Vet ikke</t>
  </si>
  <si>
    <t>Svært god tilgang</t>
  </si>
  <si>
    <t>God tilgang</t>
  </si>
  <si>
    <t>Middels god tilgang</t>
  </si>
  <si>
    <t>Dårlig tilgang</t>
  </si>
  <si>
    <t>Svært dårlig tilgang</t>
  </si>
  <si>
    <t>Avstand fra bolig til holdeplass</t>
  </si>
  <si>
    <t>Ingen reiser</t>
  </si>
  <si>
    <t>1-2 reiser</t>
  </si>
  <si>
    <t>3-4 reiser</t>
  </si>
  <si>
    <t>Alle reiser</t>
  </si>
  <si>
    <t>Bilfører</t>
  </si>
  <si>
    <t>Sykkel</t>
  </si>
  <si>
    <t>Til fots</t>
  </si>
  <si>
    <t>Tilgang til sykkel</t>
  </si>
  <si>
    <t>Tilgang til MC/moped</t>
  </si>
  <si>
    <t>Arbeid</t>
  </si>
  <si>
    <t>Skole</t>
  </si>
  <si>
    <t>Tjeneste</t>
  </si>
  <si>
    <t>Besøk</t>
  </si>
  <si>
    <t>Annet</t>
  </si>
  <si>
    <t>Andel av reisene til ulike formål</t>
  </si>
  <si>
    <t>Gjennomsnitt (meter)</t>
  </si>
  <si>
    <t>Tilgang til parkering ved egen bolig</t>
  </si>
  <si>
    <t>Andel med periodebillett eller lignenede</t>
  </si>
  <si>
    <t>1 til 2,9 km</t>
  </si>
  <si>
    <t>3 til 4,9 km</t>
  </si>
  <si>
    <t>5 til 9,9 km</t>
  </si>
  <si>
    <t>10 til 19,9 km</t>
  </si>
  <si>
    <t>5 til 9,9 min</t>
  </si>
  <si>
    <t>10 til 19,9 min</t>
  </si>
  <si>
    <t>20 til 29,9 min</t>
  </si>
  <si>
    <t>30 til 59,9 min</t>
  </si>
  <si>
    <t>00:00 - 00:59</t>
  </si>
  <si>
    <t>01:00 - 01:59</t>
  </si>
  <si>
    <t>02:00 - 02:59</t>
  </si>
  <si>
    <t>03:00 - 03:59</t>
  </si>
  <si>
    <t>04:00 - 04:59</t>
  </si>
  <si>
    <t>05:00 - 05:59</t>
  </si>
  <si>
    <t>06:00 - 06:59</t>
  </si>
  <si>
    <t>07:00 - 07:59</t>
  </si>
  <si>
    <t>08:00 - 08:59</t>
  </si>
  <si>
    <t>09:00 - 09:59</t>
  </si>
  <si>
    <t>10:00 - 10:59</t>
  </si>
  <si>
    <t>11:00 - 11:59</t>
  </si>
  <si>
    <t>12:00 - 12:59</t>
  </si>
  <si>
    <t>13:00 - 13:59</t>
  </si>
  <si>
    <t>14:00 - 14:59</t>
  </si>
  <si>
    <t>15:00 - 15:59</t>
  </si>
  <si>
    <t>16:00 - 16:59</t>
  </si>
  <si>
    <t>17:00 - 17:59</t>
  </si>
  <si>
    <t>18:00 - 18:59</t>
  </si>
  <si>
    <t>19:00 - 19:59</t>
  </si>
  <si>
    <t>20:00 - 20:59</t>
  </si>
  <si>
    <t>21:00 - 21:59</t>
  </si>
  <si>
    <t>22:00 - 22:59</t>
  </si>
  <si>
    <t>23:00 - 23:59</t>
  </si>
  <si>
    <t>Følge/omsorg</t>
  </si>
  <si>
    <t>Bilpassasjer</t>
  </si>
  <si>
    <t>Mandag</t>
  </si>
  <si>
    <t>Tirsdag</t>
  </si>
  <si>
    <t>Onsdag</t>
  </si>
  <si>
    <t xml:space="preserve">Torsdag </t>
  </si>
  <si>
    <t>Fredag</t>
  </si>
  <si>
    <t>Lørdag</t>
  </si>
  <si>
    <t>Søndag</t>
  </si>
  <si>
    <t>Kjønn</t>
  </si>
  <si>
    <t>Mann</t>
  </si>
  <si>
    <t>Kvinne</t>
  </si>
  <si>
    <t>Alder</t>
  </si>
  <si>
    <t>13-17 år</t>
  </si>
  <si>
    <t>18-24 år</t>
  </si>
  <si>
    <t>25-34 år</t>
  </si>
  <si>
    <t>35-44 år</t>
  </si>
  <si>
    <t>45-54 år</t>
  </si>
  <si>
    <t>55-66 år</t>
  </si>
  <si>
    <t>Hva er din høyeste fullførte utdanning?</t>
  </si>
  <si>
    <t>Ikke p-plass hos arbeidsgiver, men har andre p-muligheter - gratis</t>
  </si>
  <si>
    <t>Ikke p-plass hos arbeidsgiver, men har andre p-muligheter - må betale</t>
  </si>
  <si>
    <t>Har ingen mulighet for parkering på/ved arbeidsplassen</t>
  </si>
  <si>
    <t>Total</t>
  </si>
  <si>
    <t>Avstand fra bolig til holdeplass - gjennomsnitt</t>
  </si>
  <si>
    <t>06.00-08.59</t>
  </si>
  <si>
    <t>09.00-14.59</t>
  </si>
  <si>
    <t>15.00-17.59</t>
  </si>
  <si>
    <t>18.00-05.59</t>
  </si>
  <si>
    <t>Klokkeslett</t>
  </si>
  <si>
    <t>Andel av turene som starter til ulike tider på døgnet</t>
  </si>
  <si>
    <t>Hele landet</t>
  </si>
  <si>
    <t>Oslo kommune</t>
  </si>
  <si>
    <t>Indre Oslo</t>
  </si>
  <si>
    <t>Oslo vest</t>
  </si>
  <si>
    <t>Oslo nordøst</t>
  </si>
  <si>
    <t>Oslo sør</t>
  </si>
  <si>
    <t>Asker og Bærum</t>
  </si>
  <si>
    <t>Nedre Romerike</t>
  </si>
  <si>
    <t>Øvre Romerike</t>
  </si>
  <si>
    <t>Follo</t>
  </si>
  <si>
    <t>Gj.snitt tidsbruk på reiser per person per dag</t>
  </si>
  <si>
    <t>Till fots</t>
  </si>
  <si>
    <t>Antall reiser</t>
  </si>
  <si>
    <t>Har p-plass hos arbeidsgiver - gratis, lett å finne plass</t>
  </si>
  <si>
    <t>Har p-plass hos arbeidsgiver - gratis, vanskelig å finne plass</t>
  </si>
  <si>
    <t>Har p-plass hos arbeidsgiver - må betale, lett å finne plass</t>
  </si>
  <si>
    <t>Har p-plass hos arbeidsgiver - må betale, vanskelig å finne plass</t>
  </si>
  <si>
    <t>Buss</t>
  </si>
  <si>
    <t>Trikk</t>
  </si>
  <si>
    <t>T-bane</t>
  </si>
  <si>
    <t>Tog</t>
  </si>
  <si>
    <t>Båt</t>
  </si>
  <si>
    <t>Andel som har gjennomført minst en reise med de ulike transportmidlene</t>
  </si>
  <si>
    <t>Tilgang til bil i husholdningen</t>
  </si>
  <si>
    <t>Gjennomsnittlig antall reiser per person per dag med hvert transportmiddel</t>
  </si>
  <si>
    <t>Gjennomsnittlig antall biler i husholdningen</t>
  </si>
  <si>
    <t>Andel av befolkningen som har reist</t>
  </si>
  <si>
    <t>Gjennomsnittlig antall reiser per person per dag</t>
  </si>
  <si>
    <t>Gjennomsnittlig reiselengde. Reiser under 10 mil.</t>
  </si>
  <si>
    <t>Median reiselengde (km) per reise</t>
  </si>
  <si>
    <t>Gjennomsnittlig reiselengde per person per dag</t>
  </si>
  <si>
    <t>Prosentandel av reisene som er av ulik lengde</t>
  </si>
  <si>
    <t>Andel av reisene som skjer på ulike tidspunkter over døgnet</t>
  </si>
  <si>
    <t>Antall reiser per person per dag fordelt etter måneder</t>
  </si>
  <si>
    <t>Antall reiser per person per ukedag</t>
  </si>
  <si>
    <t>Prosentandel av reisene som er av ulik reiselengde, etter hovedtransportmiddel</t>
  </si>
  <si>
    <t>Gjennomsnittlig reisetid til ulike formål</t>
  </si>
  <si>
    <t>Må betale for parkering hos arbeidsgiver</t>
  </si>
  <si>
    <t>Oslo sentrum/indre Oslo</t>
  </si>
  <si>
    <t>Gratis p-plass hos arbeidsgiver</t>
  </si>
  <si>
    <t>Ikke p-plass hos arbeidsiver, har andre p-muligheter</t>
  </si>
  <si>
    <t>Ingen mulighet for parkering</t>
  </si>
  <si>
    <t xml:space="preserve">67 år og eldre </t>
  </si>
  <si>
    <t>Særdeles god tilgang</t>
  </si>
  <si>
    <t>ÅDT</t>
  </si>
  <si>
    <t>Grunnskole</t>
  </si>
  <si>
    <t>Videregående</t>
  </si>
  <si>
    <t>Høyskole/universitet - lavere grad</t>
  </si>
  <si>
    <t>Høyskole/universitet - høyere grad</t>
  </si>
  <si>
    <t>Parkeringsplass ved bolig</t>
  </si>
  <si>
    <t>Tilgang til parkering på arbeidsplassen</t>
  </si>
  <si>
    <t xml:space="preserve">Bosatte: </t>
  </si>
  <si>
    <t xml:space="preserve">Arbeidsreiser blant bosatte: </t>
  </si>
  <si>
    <t xml:space="preserve"> </t>
  </si>
  <si>
    <t xml:space="preserve">Mer enn to biler </t>
  </si>
  <si>
    <r>
      <t xml:space="preserve">Parkeringsmuligheter ved arbeidsplassen etter hvor arbeidsplassen er lokalisert, </t>
    </r>
    <r>
      <rPr>
        <b/>
        <u/>
        <sz val="9"/>
        <color theme="1"/>
        <rFont val="Arial"/>
        <family val="2"/>
      </rPr>
      <t>blant yrkesaktive med tilgang til førerkort og bil</t>
    </r>
    <r>
      <rPr>
        <b/>
        <sz val="9"/>
        <color theme="1"/>
        <rFont val="Arial"/>
        <family val="2"/>
      </rPr>
      <t>.</t>
    </r>
  </si>
  <si>
    <t>Tidligere Østfold fylke</t>
  </si>
  <si>
    <t xml:space="preserve">Tidligere Akershus fylke </t>
  </si>
  <si>
    <t xml:space="preserve">Tidligere Buskerud fylke </t>
  </si>
  <si>
    <t>Sarpsborg</t>
  </si>
  <si>
    <t>Fredrikstad</t>
  </si>
  <si>
    <t>Moss</t>
  </si>
  <si>
    <t>Drammen</t>
  </si>
  <si>
    <t>Resten av Buskerudbyen</t>
  </si>
  <si>
    <t>Ringerike og Hole</t>
  </si>
  <si>
    <t xml:space="preserve">Resten av Viken </t>
  </si>
  <si>
    <t>Tabell</t>
  </si>
  <si>
    <t xml:space="preserve">Tabell </t>
  </si>
  <si>
    <t>Gjennomsnittslengde per reise (km)</t>
  </si>
  <si>
    <t>Andel reiser som er over 10 mil lange</t>
  </si>
  <si>
    <t>Gj.snitt reiselengde per person per dag (km)</t>
  </si>
  <si>
    <t>Andel av reisene som er over 10 km</t>
  </si>
  <si>
    <t>20 km eller mer</t>
  </si>
  <si>
    <t>Under 1 km</t>
  </si>
  <si>
    <t>Gjennomsnittlig tidsbruk per reise</t>
  </si>
  <si>
    <t>Under 5 min</t>
  </si>
  <si>
    <t>60 min eller mer</t>
  </si>
  <si>
    <t>Minutter per person per dag</t>
  </si>
  <si>
    <t xml:space="preserve">Minutter per reise </t>
  </si>
  <si>
    <t>RVU 2018 - 2019</t>
  </si>
  <si>
    <t>RVU2018 - 2019</t>
  </si>
  <si>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</si>
  <si>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</si>
  <si>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</si>
  <si>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</si>
  <si>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</si>
  <si>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</si>
  <si>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</si>
  <si>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</si>
  <si>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</si>
  <si>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</si>
  <si>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</si>
  <si>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 xml:space="preserve">Desember </t>
  </si>
  <si>
    <t>Kollektivtransport</t>
  </si>
  <si>
    <t>Gjennomsnittlig antall kilometer per person per dag fordelt på hovedtransportmiddel</t>
  </si>
  <si>
    <t>Figur</t>
  </si>
  <si>
    <t>Prosentandel av reisene som er av ulik reisetid (minutter)</t>
  </si>
  <si>
    <t>Andel av reisene som skjer på ulike tidspunkter over døgnet (gruppert)</t>
  </si>
  <si>
    <t>Morgenrush (06-09)</t>
  </si>
  <si>
    <t>Formiddag (09-15)</t>
  </si>
  <si>
    <t>Ettermiddagsrush (15-18)</t>
  </si>
  <si>
    <t>Kveld /natt/ tidlig morgen (18-06)</t>
  </si>
  <si>
    <t>P-plass hos arbeidsgiver, må betale</t>
  </si>
  <si>
    <t>Ikke p-plass hos arbeidsgiver, har andre p-muligheter</t>
  </si>
  <si>
    <t>Ingen mulighet for parkering på/ved arbeidsplassen</t>
  </si>
  <si>
    <t>Førerkort (blant de over 17 år)</t>
  </si>
  <si>
    <t>Hovedtransportmidlenes andel av totalt transportarbeid</t>
  </si>
  <si>
    <t xml:space="preserve">20 km eller mer </t>
  </si>
  <si>
    <t>RVU 2018/19</t>
  </si>
  <si>
    <t>Kjønnsfordeling i befolkningen (SSB 2019) og i RVU 2018/19</t>
  </si>
  <si>
    <t>SSB</t>
  </si>
  <si>
    <t xml:space="preserve">Kvinne </t>
  </si>
  <si>
    <t xml:space="preserve">Alder </t>
  </si>
  <si>
    <t>Aldersfordeling i befolkningen (SSB 2019) og i RVU 2018/19</t>
  </si>
  <si>
    <t xml:space="preserve">Utdanning </t>
  </si>
  <si>
    <t>Utdanningsfordeling i befolkningen (SSB 2019) og i RVU 2018/19</t>
  </si>
  <si>
    <t>Handel/service</t>
  </si>
  <si>
    <t xml:space="preserve">Øvrig fritid, lokalt </t>
  </si>
  <si>
    <t>Øvrig fritid, ferie</t>
  </si>
  <si>
    <t>Gjennomsnittlig reisetid per reise til ulike formål, Minutter.</t>
  </si>
  <si>
    <t>Antall reiser til hvert reiseformål (uvektet R)</t>
  </si>
  <si>
    <t>Median reiselengded per reise til ulike formål, kilometer</t>
  </si>
  <si>
    <t>Andel av befolkningen som gjør ulike typer reiser</t>
  </si>
  <si>
    <t xml:space="preserve">Gjennomsnittlig antall reiser per person per dag til ulike formål </t>
  </si>
  <si>
    <t>Gjennomsnittlig antall reiser per person per dag til ulike formål. Personfil.</t>
  </si>
  <si>
    <t>Uvektet R</t>
  </si>
  <si>
    <t>Transportmiddelfordeling på reiser til ulike formål</t>
  </si>
  <si>
    <t xml:space="preserve">Hele Norge </t>
  </si>
  <si>
    <t xml:space="preserve">Oslo kommune </t>
  </si>
  <si>
    <t>Transportmiddelfordeling på arbeidsreiser (prosent), blant bosatte i ulike områder.</t>
  </si>
  <si>
    <t xml:space="preserve">Transportmiddelfordeling arbeidsreiser - bosted </t>
  </si>
  <si>
    <t xml:space="preserve">Andel av turene som starter til ulike tider på døgnet - alle reiser og per reiseformål </t>
  </si>
  <si>
    <t xml:space="preserve">Prosentandel av turene som starter til ulike tider på døgnet - alle reiser og per reieformål (ÅDT). Oslo og Viken samlet </t>
  </si>
  <si>
    <t xml:space="preserve">Andel av turene som starter  til ulike tider på døgnet - alle reiser og per reiseformål. Oslo og Viken samlet. </t>
  </si>
  <si>
    <t xml:space="preserve">Andel av turene som starter til ulike tider på døgnet - alle reiser og per transportmiddel </t>
  </si>
  <si>
    <t xml:space="preserve">Andel av turene som starter  til ulike tider på døgnet - alle reiser og per transportmiddel. Oslo og Viken samlet. </t>
  </si>
  <si>
    <t>Gange</t>
  </si>
  <si>
    <t xml:space="preserve">Transportmiddelfordeling skolereiser - bosted </t>
  </si>
  <si>
    <t xml:space="preserve">Transportmiddelfordeling tjenestereiser - bosted </t>
  </si>
  <si>
    <t>Transportmiddelfordeling på skolereiser (prosent), blant bosatte i ulike områder.</t>
  </si>
  <si>
    <t>Transportmiddelfordeling på tjenestereiser (prosent), blant bosatte i ulike områder.</t>
  </si>
  <si>
    <t xml:space="preserve">Transportmiddelfordeling handle- og servicereiser - bosted </t>
  </si>
  <si>
    <t>Transportmiddelfordeling på handle- og servicereiser (prosent), blant bosatte i ulike områder.</t>
  </si>
  <si>
    <t xml:space="preserve">Transportmiddelfordeling følge- og omsorgsreiser - bosted </t>
  </si>
  <si>
    <t>Transportmiddelfordeling på følge- og omsorgsreiser (prosent), blant bosatte i ulike områder.</t>
  </si>
  <si>
    <t xml:space="preserve">Transportmiddelfordeling besøksreiser - bosted </t>
  </si>
  <si>
    <t>Transportmiddelfordeling på besøksreiser (prosent), blant bosatte i ulike områder.</t>
  </si>
  <si>
    <t xml:space="preserve">Transportmiddelfordeling på lokale fritidsreiser - bosted </t>
  </si>
  <si>
    <t>Transportmiddelfordeling på lokale fritidsreiser (prosent), blant bosatte i ulike områder.</t>
  </si>
  <si>
    <t>Tilgang til kollektivtransport (RVU)</t>
  </si>
  <si>
    <t>Sone</t>
  </si>
  <si>
    <t>Oversikt soneinndeling av Oslo og Viken. Den nasjonale reisevaneundersøkelsen 2018/2019</t>
  </si>
  <si>
    <t>Tidligere Akershus fylke</t>
  </si>
  <si>
    <t>Fødselsland</t>
  </si>
  <si>
    <t xml:space="preserve">Andel med førerkort </t>
  </si>
  <si>
    <t>Eier bil, men ikke elbil</t>
  </si>
  <si>
    <t xml:space="preserve">Elbil </t>
  </si>
  <si>
    <t xml:space="preserve">Tilgang til egen p-plass ved bolig, mer enn 50 meter unna </t>
  </si>
  <si>
    <t xml:space="preserve">Tilgang til egen p-plass ved bolig, i umiddelbar nærhet </t>
  </si>
  <si>
    <t xml:space="preserve">Lader hjemme, privat lader </t>
  </si>
  <si>
    <t xml:space="preserve">Lader hjemme, offentlig lader </t>
  </si>
  <si>
    <t xml:space="preserve">Lader på arbeidsplass </t>
  </si>
  <si>
    <t>Flere svar er mulig. Summen er derfor mer enn 100%</t>
  </si>
  <si>
    <t>2-3 avganger per time</t>
  </si>
  <si>
    <t xml:space="preserve">1 avgang pr time </t>
  </si>
  <si>
    <t>8 avganger pr time</t>
  </si>
  <si>
    <t>6 avganger pr time</t>
  </si>
  <si>
    <t>4 avganger pr time</t>
  </si>
  <si>
    <t>Avgangsfrekvens fra aktuell holdeplass på dagtid (mellom kl. 9 og 15)</t>
  </si>
  <si>
    <t>Minst 12 avganger pr time</t>
  </si>
  <si>
    <t>Avgangsfrekvens fra aktuell holdeplass i morgenrushet (mellom kl. 7 og 9)</t>
  </si>
  <si>
    <t xml:space="preserve">Finnes ikke kollektivt i nærheten </t>
  </si>
  <si>
    <t xml:space="preserve">Vet ikke </t>
  </si>
  <si>
    <t>Bruker app</t>
  </si>
  <si>
    <t>Nei (/vet ikke)</t>
  </si>
  <si>
    <t>Periodekort/app for minst 30 dager</t>
  </si>
  <si>
    <t>Flerreisekort, reisepenger el.</t>
  </si>
  <si>
    <t>Type billett (blant de som har svart app eller kort i forrige spm)</t>
  </si>
  <si>
    <t>Enkeltbillett</t>
  </si>
  <si>
    <t>Skolekort</t>
  </si>
  <si>
    <t>Vanlig sykkel i brukbar stand</t>
  </si>
  <si>
    <t>Elsykkel</t>
  </si>
  <si>
    <t>Bysykkel (app/kort)</t>
  </si>
  <si>
    <t>Har kun vanlig sykkel</t>
  </si>
  <si>
    <t>Har kun elsykkel</t>
  </si>
  <si>
    <t xml:space="preserve">Har begge </t>
  </si>
  <si>
    <t xml:space="preserve">Prosentandel av befolkningen som har de ulike (flere svar er mulig): </t>
  </si>
  <si>
    <t>Har ikke sykkel</t>
  </si>
  <si>
    <t>Tilgang til moped og MC</t>
  </si>
  <si>
    <t>Har tilgang til moped (16 år og eldre)</t>
  </si>
  <si>
    <t>har kun bysykkelapp</t>
  </si>
  <si>
    <t xml:space="preserve">Andel med fysiske problemer som begrenser reisemuligheter </t>
  </si>
  <si>
    <t xml:space="preserve">Andel med fysiske problemer </t>
  </si>
  <si>
    <t>Daglig/nesten hver dag</t>
  </si>
  <si>
    <t>3-4 dager i uka</t>
  </si>
  <si>
    <t>1-2 dager i uka</t>
  </si>
  <si>
    <t>1-3 dager i måneden</t>
  </si>
  <si>
    <t xml:space="preserve">Aldri </t>
  </si>
  <si>
    <t>Hvor ofte går du hele veien til daglige gjøremål på denne tiden av året?</t>
  </si>
  <si>
    <t>Hvor ofte reiser du vanligvis med kollektivtransport på denne tiden av året?</t>
  </si>
  <si>
    <t>Hvor ofte er du vanligvis bilpassasjer på denne tiden av året?</t>
  </si>
  <si>
    <t>Hvor ofte er du vanligvis bilfører på denne tiden av året?</t>
  </si>
  <si>
    <t>Hvor ofte benytter du sykkel til daglige gjøremål på denne tiden av året?</t>
  </si>
  <si>
    <t>Norge</t>
  </si>
  <si>
    <t>Østfold</t>
  </si>
  <si>
    <t>Akershus</t>
  </si>
  <si>
    <t>Oslo</t>
  </si>
  <si>
    <t xml:space="preserve">Buskerud </t>
  </si>
  <si>
    <t>Land i Europa</t>
  </si>
  <si>
    <t xml:space="preserve">Land annet sted </t>
  </si>
  <si>
    <t xml:space="preserve">Mann </t>
  </si>
  <si>
    <t xml:space="preserve">SSB </t>
  </si>
  <si>
    <t xml:space="preserve">Viken </t>
  </si>
  <si>
    <t xml:space="preserve">Viken fylke </t>
  </si>
  <si>
    <t xml:space="preserve">Figur </t>
  </si>
  <si>
    <t xml:space="preserve">Tilgang til sykkel i befolkningen (gjensidig utelukkende kategorier): </t>
  </si>
  <si>
    <t>Median reiselengde per reise (km)</t>
  </si>
  <si>
    <t>Gjennomsnittlig reiselengde per reise</t>
  </si>
  <si>
    <t>Gjennomsnittlig reisetid (minutter) per reise med hvert transportmiddel. Reisefil</t>
  </si>
  <si>
    <t>Universitet/høgskole</t>
  </si>
  <si>
    <t>Ikke født i Norge</t>
  </si>
  <si>
    <t>6 Ullern, 7 Vestre Aker, 8 Nordre Aker, 17 Marka</t>
  </si>
  <si>
    <t>9 Bjerke, 10 Grorud, 11 Stovner, 12 Alna</t>
  </si>
  <si>
    <t>13 Østensjø, 14 Nordstrand, 15 Søndre Nordstrand</t>
  </si>
  <si>
    <t xml:space="preserve">219 Bærum 220 Asker, 627 Røyken, 628 Hurum </t>
  </si>
  <si>
    <t>Kommuner/bydeler som inngår i området (kommuner før 1.1.2020)</t>
  </si>
  <si>
    <t>234 Gjerdrum, 235 Ullensaker, 236 Nes, 237 Eidsvoll, 238 Nannestad, 239 Hurdal</t>
  </si>
  <si>
    <t>211 Vestby, 213 Ski, 214 Ås, 215 Frogn, 216 Nesodden, 217 Oppegård, 229 Enebakk</t>
  </si>
  <si>
    <t>16 Sentrum, 1 Gamle Oslo, 2 Grünerløkka, 3 Sagene, 4 St. Hanshaugen, 5 Frogner</t>
  </si>
  <si>
    <t xml:space="preserve">Kongsberg </t>
  </si>
  <si>
    <t>105 Sarpsborg</t>
  </si>
  <si>
    <t>106 Fredrikstad</t>
  </si>
  <si>
    <t xml:space="preserve">104 Moss, 136 Rygge </t>
  </si>
  <si>
    <t>602 Drammen, 625 Nedre Eiker, 711 Svelvik</t>
  </si>
  <si>
    <t>604 Kongsberg</t>
  </si>
  <si>
    <t xml:space="preserve">Nedre Eiker/Lier </t>
  </si>
  <si>
    <t>605 Ringerike, 612 Hole</t>
  </si>
  <si>
    <t>Øvrige kommuner i tidligere Østfold og Buskerud, samt 532 Jevnaker og 533 Lunner</t>
  </si>
  <si>
    <t>121 Rømskog, 221 Aurskog-Høland 226 Sørum, 227 Fet, 228 Rælingen, 230 230 Lørenskog, 231 Skedsmo, 233 Nittedal</t>
  </si>
  <si>
    <t>Kongsberg</t>
  </si>
  <si>
    <t xml:space="preserve">RVU uvektet </t>
  </si>
  <si>
    <t xml:space="preserve">RVU Vektet </t>
  </si>
  <si>
    <t xml:space="preserve">RVU Uvektet </t>
  </si>
  <si>
    <t>RVU Vektet</t>
  </si>
  <si>
    <t>RVU uvektet (16 år og eldre)</t>
  </si>
  <si>
    <t>RVU VEKTET (16 år og eldre)</t>
  </si>
  <si>
    <t xml:space="preserve">Diff vektet RVU - befolkning </t>
  </si>
  <si>
    <t xml:space="preserve">Antall intervjuer  RVU 2018/19 vektet N </t>
  </si>
  <si>
    <t>Antall intervjuer RVU 2018/19 uvektet N</t>
  </si>
  <si>
    <t>Antall reiser RVU 2018/19 uvektet R</t>
  </si>
  <si>
    <t>Antall reiser RVU 2018/19 vektet R</t>
  </si>
  <si>
    <t xml:space="preserve">Drammen </t>
  </si>
  <si>
    <t xml:space="preserve">Landbakgrunn </t>
  </si>
  <si>
    <t>Født i Norge</t>
  </si>
  <si>
    <t>Født i Europa</t>
  </si>
  <si>
    <t xml:space="preserve">Født i et annet land </t>
  </si>
  <si>
    <t xml:space="preserve">Prosentandel av reisene som er av ulik reiselengde, etter hovedtransportmiddel, tidl. Østfold </t>
  </si>
  <si>
    <t>Prosentandel av reisene som er av ulik reiselengde, etter hovedtransportmiddel, tidl. Akershus</t>
  </si>
  <si>
    <t>Prosentandel av reisene som er av ulik reiselengde, etter hovedtransportmiddel, tidl. Buskerud</t>
  </si>
  <si>
    <t>Transportmiddelfordeling etter reiseformål (prosent), Tidl. Østfold</t>
  </si>
  <si>
    <t>Transportmiddelfordeling etter reiseformål (prosent) Tidl. Akershus</t>
  </si>
  <si>
    <t>Transportmiddelfordeling etter reiseformål (prosent) Tidl. Buskerud</t>
  </si>
  <si>
    <t>Transportmiddelfordeling etter reiseformål (prosent), Viken</t>
  </si>
  <si>
    <t>Viken</t>
  </si>
  <si>
    <t>Under 600.000 kr</t>
  </si>
  <si>
    <t>600 - 999.000 kr</t>
  </si>
  <si>
    <t>1 mill - 1.6 mill kr</t>
  </si>
  <si>
    <t>Over 1.6 mill kr</t>
  </si>
  <si>
    <t>Husholdningsinntekt</t>
  </si>
  <si>
    <t>Minst 8 avganger pr time</t>
  </si>
  <si>
    <t>4 -6 avganger pr time</t>
  </si>
  <si>
    <t>2 -3 avganger pr time</t>
  </si>
  <si>
    <t>Avgang hver time</t>
  </si>
  <si>
    <t>Lokal fritid</t>
  </si>
  <si>
    <t xml:space="preserve">Oslo sentrum </t>
  </si>
  <si>
    <t>Temaanalyse: Reiser med ulike kollektive driftsarter</t>
  </si>
  <si>
    <t>Kollektivandel</t>
  </si>
  <si>
    <t>Viken (11%)</t>
  </si>
  <si>
    <t>Oslo kommune (29%)</t>
  </si>
  <si>
    <t>Tidligere Østfold fylke (7%)</t>
  </si>
  <si>
    <t>Tidligere Akershus fylke (15%)</t>
  </si>
  <si>
    <t>Oslo sør (26%)</t>
  </si>
  <si>
    <t xml:space="preserve">Asker og Bærum </t>
  </si>
  <si>
    <t xml:space="preserve">Kollektivandel </t>
  </si>
  <si>
    <t>Oslo nordøst (24 %)</t>
  </si>
  <si>
    <t xml:space="preserve">Tog </t>
  </si>
  <si>
    <t xml:space="preserve">Andel som er med i en bildelingsordning </t>
  </si>
  <si>
    <t>Gjennomsnittslengde per reise (km) - reiser under 10 mil</t>
  </si>
  <si>
    <t>Gjennomsnittlig reiselengde per reise (reiser under 10 mil)</t>
  </si>
  <si>
    <t>Gjennomsnittlig reiseleangde per reise til ulike formål (reiser under 10 mil)</t>
  </si>
  <si>
    <t xml:space="preserve">Oslo </t>
  </si>
  <si>
    <t>Utdanning blant voksne 24 år og eldre</t>
  </si>
  <si>
    <t xml:space="preserve">Oslo og Viken samlet </t>
  </si>
  <si>
    <t xml:space="preserve">Akershus </t>
  </si>
  <si>
    <t>Tilgang til kollektivtransport (RVU-indeks)</t>
  </si>
  <si>
    <t>Ikke tilgang til egen p-plass, vanskelig å finne plass</t>
  </si>
  <si>
    <t>Ikke tilgang til egen p-plass, lett å finne plass</t>
  </si>
  <si>
    <t xml:space="preserve">1,5 kilometer eller mer </t>
  </si>
  <si>
    <t>Hvilken type kort /app har du? Hvis flere typer kort, registrere det mest brukte</t>
  </si>
  <si>
    <t xml:space="preserve">Bruker betalingskort </t>
  </si>
  <si>
    <t xml:space="preserve">Sum egen sykkel </t>
  </si>
  <si>
    <t>Viken fylke</t>
  </si>
  <si>
    <t>Kollektiv</t>
  </si>
  <si>
    <t>Hele landet SSB</t>
  </si>
  <si>
    <t>Illustrasjon på feilmargin</t>
  </si>
  <si>
    <t xml:space="preserve">Bilpassasjer </t>
  </si>
  <si>
    <t>Ringerike/Hole</t>
  </si>
  <si>
    <t>Resten av Viken</t>
  </si>
  <si>
    <t>Eier elbil, bant de med mer enn 1 bil</t>
  </si>
  <si>
    <t>Eier elbil, blant alle bileiere</t>
  </si>
  <si>
    <t>Eier elbil, blant de med 1 bil</t>
  </si>
  <si>
    <t xml:space="preserve">300 observasjoner </t>
  </si>
  <si>
    <t xml:space="preserve">1000 observasjoner </t>
  </si>
  <si>
    <t xml:space="preserve">Indre Oslo </t>
  </si>
  <si>
    <t>Avstand fra bolig til holdeplass, færre kategorier</t>
  </si>
  <si>
    <t>Oslo kommune (32%)</t>
  </si>
  <si>
    <t>Tidligere Buskerud fylke (6%)</t>
  </si>
  <si>
    <t>Mer enn 4 reiser</t>
  </si>
  <si>
    <t>Asker og Bærum (14 %)</t>
  </si>
  <si>
    <t xml:space="preserve">Prosentandel av befolkningen 18 år og eldre med førerkort for bil. </t>
  </si>
  <si>
    <t>Andel av befolkningen som har en app eller kort for å betale for kollektivreiser</t>
  </si>
  <si>
    <t>Prosentandel som bor i en husholdning som disponerer hhv. ingen, en, to eller mer enn to biler.</t>
  </si>
  <si>
    <t xml:space="preserve">Gjennomsnittlig antall biler husholdningen disponerer. </t>
  </si>
  <si>
    <t>Andel av bileierne som som eier elbil</t>
  </si>
  <si>
    <t>Tilgang til parkeringsplass ved boligen, blant de med minst en bil.</t>
  </si>
  <si>
    <t>Reiser som ender i ulike soner:</t>
  </si>
  <si>
    <t>Tabell RVU</t>
  </si>
  <si>
    <t>Prosentandel av reisene som er av ulik reiselengde, etter hovedtransportmiddel, Oslo</t>
  </si>
  <si>
    <t xml:space="preserve">Prosentandel av reisene som er av ulik reiselengde, etter hovedtransportmiddel, Viken </t>
  </si>
  <si>
    <t>Prosentandel av reisene som er til ulike reiseformål</t>
  </si>
  <si>
    <t>Transportmiddelfordeling etter reiseformål (prosent) Oslo</t>
  </si>
  <si>
    <t>Har tilgang til motorsykkel (18 år og eldre)</t>
  </si>
  <si>
    <t>Kollektiv (eks drosje og fly)</t>
  </si>
  <si>
    <t xml:space="preserve">Transportmiddelfordeling arbeidsreiser - endepunkt for reisen </t>
  </si>
  <si>
    <t xml:space="preserve">Transportmiddelfordeling lokale fritidsreiser - endepunkt for reisen </t>
  </si>
  <si>
    <t xml:space="preserve">Transportmiddelfordeling handle/servicereiser - endepunkt for reisen </t>
  </si>
  <si>
    <t>Bostedssone</t>
  </si>
  <si>
    <t>Hvor stor andel en bostedssone utgjør av det totale utvalget.</t>
  </si>
  <si>
    <t>Differanse uvektet RVU - befolkning SSB</t>
  </si>
  <si>
    <t>Feilmargin</t>
  </si>
  <si>
    <t xml:space="preserve">Konfidens-intervall </t>
  </si>
  <si>
    <t>Fordeling i utvalg</t>
  </si>
  <si>
    <t>Lademulighet for elbil/ladbar hybrid</t>
  </si>
  <si>
    <t xml:space="preserve">Ikke tilstrekkelig med observasjoner til å fordele dette på ulike soner </t>
  </si>
  <si>
    <r>
      <t xml:space="preserve">Parkeringsmuligheter ved arbeidsplassen blant bosatte i ulike områder, blant </t>
    </r>
    <r>
      <rPr>
        <b/>
        <u/>
        <sz val="9"/>
        <color theme="1"/>
        <rFont val="Arial"/>
        <family val="2"/>
      </rPr>
      <t>yrkesaktive med tilgang til førerkort og bil</t>
    </r>
    <r>
      <rPr>
        <b/>
        <sz val="9"/>
        <color theme="1"/>
        <rFont val="Arial"/>
        <family val="2"/>
      </rPr>
      <t>. (Tabellen er generert fra neste tabell)</t>
    </r>
  </si>
  <si>
    <t>Tilgang til parkering på arbeidsplassen - fordelt etter bostedssoner</t>
  </si>
  <si>
    <t>Tilgang til parkering på arbeidsplassen - fordelt etter arbeidsstedssoner</t>
  </si>
  <si>
    <t xml:space="preserve">KS av data: Vi har tatt ut avstander som var registrert med over 5 kilometer til HP </t>
  </si>
  <si>
    <t xml:space="preserve">Selvoppgitt avstand fra bolig til holdeplass. Gjennomsnitt i antall meter (blant de som har svart) </t>
  </si>
  <si>
    <t>Avgangsfrekvens fra holdeplass for kollektivtransport det kan være aktuelt å bruke (dagtid mellom kl. 9 og 15)</t>
  </si>
  <si>
    <t>Avgangsfrekvens fra holdeplass for kollektivtransport det kan være aktuelt å bruke (morgenrush mellom kl. 7 og 9)</t>
  </si>
  <si>
    <t>Parkeringsmuligheter ved arbeidsplassen blant bosatte i ulike områder, blant yrkesaktive med tilgang til førerkort og bil</t>
  </si>
  <si>
    <r>
      <t xml:space="preserve">Parkeringsmuligheter ved arbeidsplassen etter hvor arbeidsplassen er lokalisert - </t>
    </r>
    <r>
      <rPr>
        <b/>
        <u/>
        <sz val="9"/>
        <color theme="1"/>
        <rFont val="Arial"/>
        <family val="2"/>
      </rPr>
      <t>blant yrkesaktive med tilgang til førerkort og bil</t>
    </r>
    <r>
      <rPr>
        <b/>
        <sz val="9"/>
        <color theme="1"/>
        <rFont val="Arial"/>
        <family val="2"/>
      </rPr>
      <t xml:space="preserve">. Tabellen er generert fra neste tabell </t>
    </r>
  </si>
  <si>
    <t>Selvoppgitt avstand fra bolig til holdeplass for kollektivtransport det kan være aktuelt å bruke</t>
  </si>
  <si>
    <t>Selvopgitt avstand fra bolig til holdeplass for kollektivtransport det kan være aktuelt å bruke</t>
  </si>
  <si>
    <t>Avgangsfrekvens fra aktuell holdeplass på dagtid (mellom kl. 9 og 15), færre kategorier</t>
  </si>
  <si>
    <t>Indeks for tilgang til kollektivtransport (TØI-variant)</t>
  </si>
  <si>
    <t>Indeks for tilgang til kollektivtransport (opprinnelig indeks fra TØI)</t>
  </si>
  <si>
    <t>Andel av befolkningen som har gjort en reise på registreringsdagen</t>
  </si>
  <si>
    <t>Andel med fysiske problemer som begrenser reisemuligheter</t>
  </si>
  <si>
    <t xml:space="preserve">Gjennomsnittlig reiselengde (km) per reise, alle reiser </t>
  </si>
  <si>
    <t>Gjennomsnittlig reiselengde (km) per reise under 10 mil.</t>
  </si>
  <si>
    <t xml:space="preserve">Andel av reisene  som er over 10 mil. </t>
  </si>
  <si>
    <t xml:space="preserve">Gjennomsnittlig reiselengde per person per dag (km). </t>
  </si>
  <si>
    <t>Prosentandel av reisene som er av ulik reiselengde (km).</t>
  </si>
  <si>
    <t xml:space="preserve">Gjennomsnittlig tidsbruk per reise (minutter). </t>
  </si>
  <si>
    <t>Prosentandel av reisene som er av ulik reisetid (minutter).</t>
  </si>
  <si>
    <t xml:space="preserve">Gjennomsnittlig tidsbruk på reiser per person per dag (minutter). </t>
  </si>
  <si>
    <t>Daglige reiser fordelt på starttidspunkt over døgnet</t>
  </si>
  <si>
    <t xml:space="preserve"> Daglige reiser fordelt på starttidspunkt over døgnet</t>
  </si>
  <si>
    <t>Gjennomsnittlig antall reiser per person fordelt etter ukedag</t>
  </si>
  <si>
    <t>Gjennomsnittlig antall reiser per person per dag fordelt etter måneder</t>
  </si>
  <si>
    <t>Transportmiddelfordeling (hovedtransportmiddel) fordelt på bosatte i ulike områder</t>
  </si>
  <si>
    <r>
      <t xml:space="preserve">Transportmiddelfordeling (hovedtransportmiddel) fordelt på </t>
    </r>
    <r>
      <rPr>
        <b/>
        <u/>
        <sz val="9"/>
        <color theme="1"/>
        <rFont val="Arial"/>
        <family val="2"/>
      </rPr>
      <t xml:space="preserve">endepunkt </t>
    </r>
    <r>
      <rPr>
        <b/>
        <sz val="9"/>
        <color theme="1"/>
        <rFont val="Arial"/>
        <family val="2"/>
      </rPr>
      <t>for reise (alle reiser som ender i Oslo og Viken, uavhengig av hvor de som gjør reisen bor)</t>
    </r>
  </si>
  <si>
    <t>Gjennomsnittlig antall reiser per person per dag fordelt på hovedtransportmiddel, bosatte i ulike områder</t>
  </si>
  <si>
    <t>Gjennomsnittlig reiselengde (km) per reise fordelt på transportmiddel, bosatte i ulike soner</t>
  </si>
  <si>
    <t xml:space="preserve">Antall reiser med ulike transportmidler </t>
  </si>
  <si>
    <t>Median reiselengde (km) per reise fordelt på transportmiddel. Bosatte i ulike soner</t>
  </si>
  <si>
    <t>Gjennomsnittlig reiselengde (kilometer) per reise fordelt på transportmiddel</t>
  </si>
  <si>
    <t>Gjennomsnittlig antall kilometer per hovedtransportmiddel per person per dag</t>
  </si>
  <si>
    <t>Hvert transportmiddels andel av det totale daglige transportarbeidet</t>
  </si>
  <si>
    <t>Gjennomsnittlig reisetid (minutter) per reise med hvert transportmiddel</t>
  </si>
  <si>
    <t xml:space="preserve">Prosentandel av turene som starter til ulike tider på døgnet - alle reiser og fordelt på transportmiddel (ÅDT). Oslo og Viken samlet </t>
  </si>
  <si>
    <t>Antall reiser til hvert reiseformål (uvektet R). Kun reiser med minst 500 reiser kan vises i tabellen</t>
  </si>
  <si>
    <t>Gjennomsnittlig reiselengde (km) per reise med ulike formål</t>
  </si>
  <si>
    <t>Gjennomsnittlig reiselengde (km) til ulike formål</t>
  </si>
  <si>
    <t>Median reiselengde (km) til ulike formål</t>
  </si>
  <si>
    <t>Median reiselengde per reise til ulike formål, kilometer</t>
  </si>
  <si>
    <t>Temaanalyse: Bytte mellom kollektive driftsarter</t>
  </si>
  <si>
    <t xml:space="preserve">Bytteandel mellom ulike reiserelasjoner: </t>
  </si>
  <si>
    <t xml:space="preserve">Totalt i Oslo/Viken </t>
  </si>
  <si>
    <t xml:space="preserve">Reiser mellom Oslo og Viken </t>
  </si>
  <si>
    <t>Reiser mellom Oslo og tidligere Akershus</t>
  </si>
  <si>
    <t>Reiser mellom Oslo sentrum/Indre Oslo og andre områder</t>
  </si>
  <si>
    <t>Reiser internt i Oslo</t>
  </si>
  <si>
    <t>Reiser internt i tidligere Akershus</t>
  </si>
  <si>
    <t xml:space="preserve">Reiser internt i Viken </t>
  </si>
  <si>
    <t>Buss og T-bane</t>
  </si>
  <si>
    <t>Buss og tog</t>
  </si>
  <si>
    <t>Buss og buss</t>
  </si>
  <si>
    <t>Tog og T-bane</t>
  </si>
  <si>
    <t>Trikk og buss</t>
  </si>
  <si>
    <t>Trikk og T-bane</t>
  </si>
  <si>
    <t>Buss og båt</t>
  </si>
  <si>
    <t>T-bane og T-bane</t>
  </si>
  <si>
    <t>Trikk og tog</t>
  </si>
  <si>
    <t>Mellom Oslo-Akershus</t>
  </si>
  <si>
    <t xml:space="preserve">Internt i Oslo </t>
  </si>
  <si>
    <t xml:space="preserve">Hvilke kollektive driftsarter det byttes mellom </t>
  </si>
  <si>
    <t xml:space="preserve">Reisematriser for reiser som starter og/eller slutter i Oslo og Viken. Totalt og med ulike transportmidler. Kilde: RVU 2018/19. Vektet resultat. </t>
  </si>
  <si>
    <t>Alle reiser (OD)</t>
  </si>
  <si>
    <t>Oslo sentrum</t>
  </si>
  <si>
    <t xml:space="preserve">Utenfor Oslo/Viken </t>
  </si>
  <si>
    <t>Totalt Start</t>
  </si>
  <si>
    <t>SUM ender (vektet R)</t>
  </si>
  <si>
    <t>Gange (OD)</t>
  </si>
  <si>
    <t>Utenfor Oslo/Viken</t>
  </si>
  <si>
    <t>Sykkel (OD)</t>
  </si>
  <si>
    <t>Oslo sentrum/Indre Oslo</t>
  </si>
  <si>
    <t>Kollektiv (OD)</t>
  </si>
  <si>
    <t xml:space="preserve">Oslo sentrum/Indre Oslo </t>
  </si>
  <si>
    <t>Bilfører (OD)</t>
  </si>
  <si>
    <t>Bilpassasjer (OD)</t>
  </si>
  <si>
    <t>Annet (OD)</t>
  </si>
  <si>
    <t>Prosentandel av reiser som ender i ulike soner</t>
  </si>
  <si>
    <t xml:space="preserve">Prosentandel av reiser som er soneinterne </t>
  </si>
  <si>
    <t>Transportmiddelfordeling på daglige reiser, bosted</t>
  </si>
  <si>
    <t>Transportmiddelfordeling på daglige reiser, endepunkt</t>
  </si>
  <si>
    <t xml:space="preserve">Temaanalyse: Korte reiser </t>
  </si>
  <si>
    <t xml:space="preserve">3 km eller mer </t>
  </si>
  <si>
    <t>1-2,9 km</t>
  </si>
  <si>
    <t>3-4,9 km</t>
  </si>
  <si>
    <t>5-9,9 km</t>
  </si>
  <si>
    <t>10-19,9 km</t>
  </si>
  <si>
    <t>20 km+</t>
  </si>
  <si>
    <t>Kollektiv (eks fly og drosje)</t>
  </si>
  <si>
    <t xml:space="preserve">Bilturer </t>
  </si>
  <si>
    <t xml:space="preserve">Annet </t>
  </si>
  <si>
    <t>Buskerud</t>
  </si>
  <si>
    <t xml:space="preserve">Transportmiddelbruk på reiser av ulik lengde </t>
  </si>
  <si>
    <t xml:space="preserve">SUM </t>
  </si>
  <si>
    <t xml:space="preserve">Prosentandel av de daglige reisene som er korte </t>
  </si>
  <si>
    <r>
      <t xml:space="preserve">Transportmiddelfordeling på reiser </t>
    </r>
    <r>
      <rPr>
        <b/>
        <u/>
        <sz val="9"/>
        <color theme="1"/>
        <rFont val="Arial"/>
        <family val="2"/>
      </rPr>
      <t xml:space="preserve">under 1 kilometer </t>
    </r>
  </si>
  <si>
    <r>
      <t xml:space="preserve">Transportmiddelfordeling på reiser </t>
    </r>
    <r>
      <rPr>
        <b/>
        <u/>
        <sz val="9"/>
        <color theme="1"/>
        <rFont val="Arial"/>
        <family val="2"/>
      </rPr>
      <t xml:space="preserve">mellom 1 og 2,9 kilometer </t>
    </r>
  </si>
  <si>
    <t xml:space="preserve">Formål på reiser av ulik lengde </t>
  </si>
  <si>
    <t>Handle/service</t>
  </si>
  <si>
    <t xml:space="preserve">Ferie/helgetur </t>
  </si>
  <si>
    <r>
      <t xml:space="preserve">Formål med reiser </t>
    </r>
    <r>
      <rPr>
        <b/>
        <u/>
        <sz val="9"/>
        <color theme="1"/>
        <rFont val="Arial"/>
        <family val="2"/>
      </rPr>
      <t>under 1 kilometer</t>
    </r>
  </si>
  <si>
    <r>
      <t>Formål med reiser</t>
    </r>
    <r>
      <rPr>
        <b/>
        <u/>
        <sz val="9"/>
        <color theme="1"/>
        <rFont val="Arial"/>
        <family val="2"/>
      </rPr>
      <t xml:space="preserve"> mellom 1 og 2,9 kilometer</t>
    </r>
  </si>
  <si>
    <r>
      <t>Formål med reiser</t>
    </r>
    <r>
      <rPr>
        <b/>
        <u/>
        <sz val="9"/>
        <color theme="1"/>
        <rFont val="Arial"/>
        <family val="2"/>
      </rPr>
      <t xml:space="preserve"> som er 3 kilometer eller mer </t>
    </r>
  </si>
  <si>
    <r>
      <t>Transportmiddelfordeling på reiser som er</t>
    </r>
    <r>
      <rPr>
        <b/>
        <u/>
        <sz val="9"/>
        <color theme="1"/>
        <rFont val="Arial"/>
        <family val="2"/>
      </rPr>
      <t xml:space="preserve"> 3 kilometer eller mer</t>
    </r>
  </si>
  <si>
    <t>Prosentandel av reisene som starter og slutter i samme grunnkrets</t>
  </si>
  <si>
    <t>Reiser under 1 km</t>
  </si>
  <si>
    <t>Reiser mellom 1 - 2,9 km</t>
  </si>
  <si>
    <t xml:space="preserve">Andel av reiser som starter og slutter i samme grunnkrets </t>
  </si>
  <si>
    <t xml:space="preserve">Temaanalyse: Sykkelbruk </t>
  </si>
  <si>
    <t>Sykkelandel på alle reiser</t>
  </si>
  <si>
    <t>Sykkelandel på reiser under 5 km</t>
  </si>
  <si>
    <t>Prosentandel av sykkelturene som gjøres av kvinner</t>
  </si>
  <si>
    <t xml:space="preserve">Geografisk område: </t>
  </si>
  <si>
    <t>Hverdag</t>
  </si>
  <si>
    <t xml:space="preserve">Helg </t>
  </si>
  <si>
    <t xml:space="preserve">Totalt </t>
  </si>
  <si>
    <t>På arbeidsreiser</t>
  </si>
  <si>
    <t>Blant studenter</t>
  </si>
  <si>
    <t>Sommer</t>
  </si>
  <si>
    <t>Høst</t>
  </si>
  <si>
    <t>Vinter</t>
  </si>
  <si>
    <t>Vår</t>
  </si>
  <si>
    <t xml:space="preserve">Vinters andel av sommer </t>
  </si>
  <si>
    <t xml:space="preserve">Ikke tilstrekkelig med data </t>
  </si>
  <si>
    <t xml:space="preserve">Sykkelandel på hverdagsreiser, ulike grupper </t>
  </si>
  <si>
    <t>Har elsykkel</t>
  </si>
  <si>
    <t xml:space="preserve">Sykkelomfang  (alle reiser): </t>
  </si>
  <si>
    <t xml:space="preserve">Ikke tilstrekeklig med data </t>
  </si>
  <si>
    <t>Sykkkelandel av alle reiser i ulike sesonger (alle reiser)</t>
  </si>
  <si>
    <t>Andel unge som går og sykler til skolen (13-19 år)</t>
  </si>
  <si>
    <t>Går</t>
  </si>
  <si>
    <t>Sykler</t>
  </si>
  <si>
    <t>Gange/sykkel</t>
  </si>
  <si>
    <t xml:space="preserve">Gjennomsnittlig reiselengde (km) </t>
  </si>
  <si>
    <t>Median reiselengde (km)</t>
  </si>
  <si>
    <t>Helg</t>
  </si>
  <si>
    <t xml:space="preserve">Totalt  </t>
  </si>
  <si>
    <t xml:space="preserve">Gjennomsnittlig reiselengde, reiser under 10 mil (km) </t>
  </si>
  <si>
    <t xml:space="preserve">Bosatte i Oslo </t>
  </si>
  <si>
    <t xml:space="preserve">Bosatte i Viken </t>
  </si>
  <si>
    <t>Arbeid/skole</t>
  </si>
  <si>
    <t>Lokal fritidsreise</t>
  </si>
  <si>
    <t xml:space="preserve">Formål med sykkelturer; hverdag, helg, totalt </t>
  </si>
  <si>
    <t>Bruk av sykkelinfrastruktur</t>
  </si>
  <si>
    <t>Ingenting</t>
  </si>
  <si>
    <t>Mindre enn halvparten</t>
  </si>
  <si>
    <t>Halvparten</t>
  </si>
  <si>
    <t>Mer enn halvparten</t>
  </si>
  <si>
    <t xml:space="preserve">Hele veien </t>
  </si>
  <si>
    <t xml:space="preserve">I løpet av reisen </t>
  </si>
  <si>
    <t>Sykkelvei, gang-/sykkelvei fysisk adskilt fra vei med biltrafikk</t>
  </si>
  <si>
    <t>Sykkelfelt i veibanen</t>
  </si>
  <si>
    <t>På fortau</t>
  </si>
  <si>
    <t>Sammen med biltrafikken i veibanen</t>
  </si>
  <si>
    <t>Skogsvei / turvei / sti</t>
  </si>
  <si>
    <t xml:space="preserve">Sykkelandel per måned </t>
  </si>
  <si>
    <t>Desember</t>
  </si>
  <si>
    <t>Alle sykkelturer</t>
  </si>
  <si>
    <t xml:space="preserve">Temaanalyse: Reisevaner og kollektivtransportens konkurransekraft </t>
  </si>
  <si>
    <t>Transportmiddelfordeling i ulike grupper (bivariat sammenheng)</t>
  </si>
  <si>
    <t xml:space="preserve">Kollektiv </t>
  </si>
  <si>
    <t>Temaanalyse: Transportmiddelbruk og sosiodemografiske forhold</t>
  </si>
  <si>
    <t>Endring i reisevaner i Oslo og Viken 1998 - 2018/19</t>
  </si>
  <si>
    <t>1998</t>
  </si>
  <si>
    <t>2001</t>
  </si>
  <si>
    <t>2005</t>
  </si>
  <si>
    <t>2009</t>
  </si>
  <si>
    <t>2013/14</t>
  </si>
  <si>
    <t xml:space="preserve">2018/19 </t>
  </si>
  <si>
    <t>*</t>
  </si>
  <si>
    <t>Antall svar per fylke ( uvektet N)</t>
  </si>
  <si>
    <t xml:space="preserve">Egenskaper knyttet til person </t>
  </si>
  <si>
    <t xml:space="preserve">Gjennomsnittlig reiselengde, kilometer </t>
  </si>
  <si>
    <t xml:space="preserve">Median reiselengde, kilometer </t>
  </si>
  <si>
    <t xml:space="preserve">Prosentandel som går </t>
  </si>
  <si>
    <t xml:space="preserve">Gangandel </t>
  </si>
  <si>
    <t xml:space="preserve">Sykkelandel </t>
  </si>
  <si>
    <t xml:space="preserve">Egenskaper knyttet til reisen; reiselengde </t>
  </si>
  <si>
    <t xml:space="preserve">Egenskaper knyttet til reisen; transportmiddelbruk </t>
  </si>
  <si>
    <t xml:space="preserve">Bilførerandel </t>
  </si>
  <si>
    <t xml:space="preserve">Bilpassasjerandel </t>
  </si>
  <si>
    <t>Prosentandel som reiser med andre transportmidler</t>
  </si>
  <si>
    <t xml:space="preserve">Transportmiddelfordeling på arbeidsreiser </t>
  </si>
  <si>
    <t xml:space="preserve">Østfold </t>
  </si>
  <si>
    <t>Hele Norge</t>
  </si>
  <si>
    <t>2018/19</t>
  </si>
  <si>
    <t xml:space="preserve">Østfold fylke </t>
  </si>
  <si>
    <t>Akershus fylke</t>
  </si>
  <si>
    <t xml:space="preserve">Buskerud fylke </t>
  </si>
  <si>
    <t>Gjennomsnittlig antall arbeidsreiser per person per dag</t>
  </si>
  <si>
    <t>Egenskaper knyttet til reisen; reiseformål</t>
  </si>
  <si>
    <t>Gjennomsnittlig antall skolereiser per person per dag</t>
  </si>
  <si>
    <t>Gjennomsnittlig antall tjenestereiser per person per dag</t>
  </si>
  <si>
    <t>Gjennomsnittlig antall handle og servicereiser per person per dag</t>
  </si>
  <si>
    <t>Gjennomsnittlig antall følge- og omsorgsreiser per person per dag</t>
  </si>
  <si>
    <t>Gjennomsnittlig antall besøksreiser per person per dag</t>
  </si>
  <si>
    <t>Gjennomsnittlig antall fritidsreiser per person per dag</t>
  </si>
  <si>
    <t>Gjennomsnittlig antall reiser til andre formål per person per dag</t>
  </si>
  <si>
    <t>Østfold fylke</t>
  </si>
  <si>
    <t xml:space="preserve">Akershus fylke </t>
  </si>
  <si>
    <t>Buskerud fylke</t>
  </si>
  <si>
    <t>Prosentandel med førerkort for bil</t>
  </si>
  <si>
    <t xml:space="preserve">To biler eller mer </t>
  </si>
  <si>
    <t xml:space="preserve">Tilgang til i husholdningen </t>
  </si>
  <si>
    <t xml:space="preserve">Egenskaper knyttet til person; tilgang til bil </t>
  </si>
  <si>
    <t>Andel med gratis p-plass hos arbeidsgiver (blant yrkesaktive med førerkort og bil)</t>
  </si>
  <si>
    <t>Prosentandel med tilgang til gratis p-plass hos arbeidsgiver (blant personer med førerkort og bil)</t>
  </si>
  <si>
    <t xml:space="preserve">Egenskaper knyttet til person; tilgang til kollektivtransport </t>
  </si>
  <si>
    <t xml:space="preserve">Andel med under 500 meter til nærmeste aktuelle holdeplass </t>
  </si>
  <si>
    <t xml:space="preserve">Andel med minst 4 avganger i timen fra nærmeste aktuelle holdeplass </t>
  </si>
  <si>
    <t>Andel med svært god tilgang til kollektivtransport (indeks)</t>
  </si>
  <si>
    <t xml:space="preserve">* For få svar i Østfold og Buskerud i 1998 til å vise resultater </t>
  </si>
  <si>
    <t>Sammenligning av resultater fra Ruters MIS-undersøkelse og nasjonal reisevaneundersøkelse (datagrunnlag fra 2019)</t>
  </si>
  <si>
    <t xml:space="preserve">Hvem som har svart på undersøkelsen </t>
  </si>
  <si>
    <t>MIS</t>
  </si>
  <si>
    <t>NRVU</t>
  </si>
  <si>
    <t>15 til 17 år</t>
  </si>
  <si>
    <t>18 til 24 år</t>
  </si>
  <si>
    <t>25 til 34 år</t>
  </si>
  <si>
    <t>35 til 44 år</t>
  </si>
  <si>
    <t>45 til 54 år</t>
  </si>
  <si>
    <t>55 til 66 år</t>
  </si>
  <si>
    <t>67 år +</t>
  </si>
  <si>
    <t xml:space="preserve">Indre Oslo/sentrum </t>
  </si>
  <si>
    <t xml:space="preserve">Asker/Bærum </t>
  </si>
  <si>
    <t>Bosted</t>
  </si>
  <si>
    <t>Yrkesaktiv</t>
  </si>
  <si>
    <t>Student</t>
  </si>
  <si>
    <t>Alderspensjonist</t>
  </si>
  <si>
    <t xml:space="preserve">Hovedbeskjeftigelse </t>
  </si>
  <si>
    <t xml:space="preserve">Tilgang til transportressurser </t>
  </si>
  <si>
    <t>Blant de med bil: har elbil</t>
  </si>
  <si>
    <t>Prosentandel med førerkort (18 år+)</t>
  </si>
  <si>
    <t>Prosentandel med tilgang til minst en bil</t>
  </si>
  <si>
    <t>* I MIS spørres det kun om man har tilgang til bil eller ikke, og ikke om antall biler man har tilgang til</t>
  </si>
  <si>
    <t>MIS - alle</t>
  </si>
  <si>
    <t xml:space="preserve">Gratis parkering, lett å finne plass </t>
  </si>
  <si>
    <t xml:space="preserve">Gratis parkering, vanskelig å finne plass </t>
  </si>
  <si>
    <t xml:space="preserve">Biltilgang </t>
  </si>
  <si>
    <t xml:space="preserve">Tilgang til gratis -plass på jobb (blant yrkesaktive) </t>
  </si>
  <si>
    <t>MIS: Har førerkort og bil</t>
  </si>
  <si>
    <t>NRVU: Har førerkort og bil</t>
  </si>
  <si>
    <t xml:space="preserve">Har ikke gratis p-plass på jobb/vet ikke </t>
  </si>
  <si>
    <t xml:space="preserve">Bil </t>
  </si>
  <si>
    <t xml:space="preserve">Transpormiddelbruk </t>
  </si>
  <si>
    <t xml:space="preserve">Minst en gang i uka </t>
  </si>
  <si>
    <t xml:space="preserve">Minst en gang i måneden </t>
  </si>
  <si>
    <t>Aldri</t>
  </si>
  <si>
    <t xml:space="preserve">Hvor ofte man reiser kollektivt </t>
  </si>
  <si>
    <t>Bil</t>
  </si>
  <si>
    <t xml:space="preserve">Gjennomsnittlig antall reiser per person per dag </t>
  </si>
  <si>
    <t xml:space="preserve">Fordeling på kollektive driftsarter </t>
  </si>
  <si>
    <t xml:space="preserve">Alle reiser </t>
  </si>
  <si>
    <t>Gjennomsnittlig reiselengde (km)</t>
  </si>
  <si>
    <t>* I MIS registreres reisens lengde basert på luftlinje mellom reisens start- og sluttpunkt. I NRVU benyttes lengder fra Google-maps og selvoppgitte reiselengder.</t>
  </si>
  <si>
    <t>Median  reiselengde (km)</t>
  </si>
  <si>
    <t xml:space="preserve">Egenskaper ved reisen, transportmiddelbruk  </t>
  </si>
  <si>
    <t xml:space="preserve">Egenskaper ved reisen, formål mv. </t>
  </si>
  <si>
    <t>Fritid</t>
  </si>
  <si>
    <t xml:space="preserve">Formål med reisen </t>
  </si>
  <si>
    <t xml:space="preserve">Målpunkt for reisen </t>
  </si>
  <si>
    <t xml:space="preserve">NRVU: Start/Ende </t>
  </si>
  <si>
    <t xml:space="preserve">Annet sted i Norge </t>
  </si>
  <si>
    <t xml:space="preserve">Prosentandel som starter i sonen </t>
  </si>
  <si>
    <t xml:space="preserve">MIS: Start/Ende </t>
  </si>
  <si>
    <t xml:space="preserve">OD-matriser </t>
  </si>
  <si>
    <t>Nele Norge</t>
  </si>
  <si>
    <t xml:space="preserve">% Ender </t>
  </si>
  <si>
    <t>Svært god (under 1)</t>
  </si>
  <si>
    <t>God (1 - 1,24)</t>
  </si>
  <si>
    <t>Middels god (1,25 - 1,49)</t>
  </si>
  <si>
    <t>Middels dårlig (1,5 - 1,74)</t>
  </si>
  <si>
    <t>Dårlig (1,75 - 2)</t>
  </si>
  <si>
    <t>Svært dårlig (mer enn 2)</t>
  </si>
  <si>
    <t>Prosentandel av bosatte i ulike soner som bor i en grunnkrets med ulike konkurranseforhold for kollektivtrafikken</t>
  </si>
  <si>
    <t>Sammenheng mellom kollektivtransportens konkurransekraft og transportmiddelfordeling</t>
  </si>
  <si>
    <t>Konkurransekraft</t>
  </si>
  <si>
    <t>Svært god (&lt; 1)</t>
  </si>
  <si>
    <t>Dårlig 1,75 - 2)</t>
  </si>
  <si>
    <t>Svært dårlig (&gt; 2)</t>
  </si>
  <si>
    <t>Handle/ service</t>
  </si>
  <si>
    <t xml:space="preserve">Følge/ omsorg </t>
  </si>
  <si>
    <t>Formål med kollektivreiser som gjennomføres i områder med ulik grad av konkurransekraft (hver rad = 100%)</t>
  </si>
  <si>
    <t>Aldersfordeling til de som har foretatt en kollektivreise i omrder med ulik grad av konkurransekraft (hver rad = 100 %)</t>
  </si>
  <si>
    <t>1 bil</t>
  </si>
  <si>
    <t xml:space="preserve">Tilgang til bil og kollektivtransportens konkurransekraft </t>
  </si>
  <si>
    <t xml:space="preserve">2 biler eller mer </t>
  </si>
  <si>
    <t xml:space="preserve">Tilgang til kollektivtransport (RVU-indeks) og kollektivtransportens konkurransekraft </t>
  </si>
  <si>
    <t>Ny indeks for tilgang til kollektivtransport</t>
  </si>
  <si>
    <t xml:space="preserve">Antall registrerte reiser med ulike transportmidler (uvektet R). </t>
  </si>
  <si>
    <t>Hvor ofte bilfører</t>
  </si>
  <si>
    <t>Hvor ofte bilpassasjer</t>
  </si>
  <si>
    <t>Hvor ofte kollektivtransport</t>
  </si>
  <si>
    <t>Hvor ofte sykkel</t>
  </si>
  <si>
    <t>Hvor ofte gange</t>
  </si>
  <si>
    <t xml:space="preserve">Ikke tilstrekkelig med observasjoner </t>
  </si>
  <si>
    <t xml:space="preserve">Ringerike og Hole </t>
  </si>
  <si>
    <t xml:space="preserve">Ikke tilstrekkelig med kollektivreiser </t>
  </si>
  <si>
    <t>Representativitet</t>
  </si>
  <si>
    <t xml:space="preserve">Kapittel 2.1 Førerkort og bil </t>
  </si>
  <si>
    <t xml:space="preserve">Kapittel 2.2 Parkering </t>
  </si>
  <si>
    <t xml:space="preserve">Kapittel 2.3 Tilgang til kollektivtransport </t>
  </si>
  <si>
    <t>Kapittel 2.4 Tilgang til sykkel, moped og motorsykkel</t>
  </si>
  <si>
    <t xml:space="preserve">Kapittel 3.1 Reiseomfang og reiselengde </t>
  </si>
  <si>
    <t>Kapittel 3.2 Tidspunkt for reisene</t>
  </si>
  <si>
    <t>Kapittel 4.1 Transportmiddelfordeling</t>
  </si>
  <si>
    <t>kapittel 4.2 Reiselengde og -tid for reiser med ulike transportmidler</t>
  </si>
  <si>
    <t xml:space="preserve">kapittel 4.3 Reisetidspunkt fordelt på transportmiddel </t>
  </si>
  <si>
    <t>Kapittel 4.4 Hvor ofte man reiser med ulike transportmidler</t>
  </si>
  <si>
    <t>Kapittel 5.1.1 Reiseformål</t>
  </si>
  <si>
    <t>Kapittel 5.1.2 Reiselengde på reiser til ulike formål</t>
  </si>
  <si>
    <t>Kapittel 5.1.3 Transportmiddelbruk på reiser til ulike formål</t>
  </si>
  <si>
    <t>Kapittel 5.1.4 Reisetidspunk for reiser til ulike formål</t>
  </si>
  <si>
    <t>Kapittel 6.1 Reisestrømmer og reiserelasjoner</t>
  </si>
  <si>
    <t xml:space="preserve">Kapittel 6.2 Reiser med ulike kollektive driftsarter </t>
  </si>
  <si>
    <t>Kapittel 6.3 Bytte mellom kollektive driftsarter</t>
  </si>
  <si>
    <t>Kapittel 6.4 Korte reiser</t>
  </si>
  <si>
    <t xml:space="preserve">Kapittel 6.5 Sykkelbruk </t>
  </si>
  <si>
    <t xml:space="preserve">Kapittel 6.6 Reisevaner og kollektivtransportens konkurransekraft </t>
  </si>
  <si>
    <t>Kapittel 6.7 Transportmiddelbruk og sosiodemografi</t>
  </si>
  <si>
    <t>Kapittel 7 Endring i reisevaner og transportressurser</t>
  </si>
  <si>
    <t>Kapittel 8 Sammenligning av NRVU og Ruters MIS</t>
  </si>
  <si>
    <t xml:space="preserve">Innholdsfortegnelse. Klikk på lenken under for å gå til den aktuelle arkfanen </t>
  </si>
  <si>
    <t>Soneinndeling</t>
  </si>
  <si>
    <t>Reisevaner i Oslo og Viken, basert på nasjonal reisevaneundersøkelse 2018 og 2018. Nøkkeltall for ulike områder i Oslo og Viken. Rapportert i Prosam-rapport 242</t>
  </si>
  <si>
    <t>624 Øvre Eiker, 626 Lier</t>
  </si>
  <si>
    <r>
      <rPr>
        <b/>
        <u/>
        <sz val="13"/>
        <rFont val="Arial"/>
        <family val="2"/>
      </rPr>
      <t>Ny</t>
    </r>
    <r>
      <rPr>
        <b/>
        <sz val="13"/>
        <rFont val="Arial"/>
        <family val="2"/>
      </rPr>
      <t xml:space="preserve"> indeks for tilgang til kollektivtransport</t>
    </r>
  </si>
  <si>
    <t>Prosentandel av befolkningen som gjorde minst en reise til de ulike reiseformålene på registeringsdagen</t>
  </si>
  <si>
    <t>Hele landet (10%)</t>
  </si>
  <si>
    <t>Tidligere Buskerud fylke (7%)</t>
  </si>
  <si>
    <t>Indre Oslo (32%)</t>
  </si>
  <si>
    <t>Oslo vest (25%)</t>
  </si>
  <si>
    <t>Oslo nordøst (29%)</t>
  </si>
  <si>
    <t>Asker og Bærum (16 %)</t>
  </si>
  <si>
    <t>Nedre Romerike (14%)</t>
  </si>
  <si>
    <r>
      <t>Ulike kollektive driftsarter sin markedsandel av den samlede kollektivandelen blant</t>
    </r>
    <r>
      <rPr>
        <b/>
        <u/>
        <sz val="9"/>
        <rFont val="Arial"/>
        <family val="2"/>
      </rPr>
      <t xml:space="preserve"> bosatte i ulike områder</t>
    </r>
    <r>
      <rPr>
        <b/>
        <sz val="9"/>
        <rFont val="Arial"/>
        <family val="2"/>
      </rPr>
      <t>. Samlet kollektivandel på reiser som foretas av bosatte i sonen i parentes RVU 2018/19</t>
    </r>
  </si>
  <si>
    <r>
      <t xml:space="preserve">Ulike kollektive driftsarter sin markedsandel av den samlede kollektivandelen, etter </t>
    </r>
    <r>
      <rPr>
        <b/>
        <u/>
        <sz val="9"/>
        <rFont val="Arial"/>
        <family val="2"/>
      </rPr>
      <t>endepunkt for reisene</t>
    </r>
    <r>
      <rPr>
        <b/>
        <sz val="9"/>
        <rFont val="Arial"/>
        <family val="2"/>
      </rPr>
      <t>. Samlet kollektivandel på reiser som ender i sonen i parentes. RVU 2018/19.</t>
    </r>
  </si>
  <si>
    <r>
      <t xml:space="preserve">Temaanalyse: Reisestrømmer (OD-matriser). </t>
    </r>
    <r>
      <rPr>
        <sz val="13"/>
        <rFont val="Arial"/>
        <family val="2"/>
      </rPr>
      <t>Hvor reiser som ender i ulike soner kommer fra</t>
    </r>
  </si>
  <si>
    <t>Tidligere Østfold fylke (6%)</t>
  </si>
  <si>
    <t>Tidligere Akershus fylke (13%)</t>
  </si>
  <si>
    <t>Oslo vest (29 %)</t>
  </si>
  <si>
    <t>Oslo sør (21 %)</t>
  </si>
  <si>
    <t>Nedre Romerike (11 %)</t>
  </si>
  <si>
    <t>Oslo (R= 1514)</t>
  </si>
  <si>
    <t>Viken (R = 2198)</t>
  </si>
  <si>
    <t>Østfold (R = 703)</t>
  </si>
  <si>
    <t>Akershus (R = 900)</t>
  </si>
  <si>
    <t>Buskerud (R = 594)</t>
  </si>
  <si>
    <t>Hele landet RVU (vektet)</t>
  </si>
  <si>
    <r>
      <t xml:space="preserve">Temaanalyse: Reisestrømmer (OD-matriser). </t>
    </r>
    <r>
      <rPr>
        <sz val="13"/>
        <rFont val="Arial"/>
        <family val="2"/>
      </rPr>
      <t xml:space="preserve">Absolutt tall </t>
    </r>
  </si>
  <si>
    <t>Totalt</t>
  </si>
  <si>
    <t xml:space="preserve">For få observasjoner </t>
  </si>
  <si>
    <t>Transportmiddelfordeling på arbeidsreiser (prosent), reiser som ender i ulike områder.</t>
  </si>
  <si>
    <t>Transportmiddelfordeling på handle/servicereiser (prosent), reiser som ender i ulike områder.</t>
  </si>
  <si>
    <t>Transportmiddelfordeling på lokale fritidsreiser (prosent), reiser som ender i ulike områder.</t>
  </si>
  <si>
    <t>Oslo sentrum (57 %)</t>
  </si>
  <si>
    <t>Indre Oslo (35 %)</t>
  </si>
  <si>
    <t xml:space="preserve">Datagrunnlag: Data fra 2019. Aldersgruppen 16 år og eldre. Bosatte i Oslo og Akershus. For reiser; kun reiser foretatt på hverdager </t>
  </si>
  <si>
    <t>Denne analysen er ikke oppdatert med nytt datasett</t>
  </si>
  <si>
    <t>Ikke oppdatert med korrigert datasett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</si>
</sst>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 * #,##0.00_ ;_ * \-#,##0.00_ ;_ * &quot;-&quot;??_ ;_ @_ "/>
    <numFmt numFmtId="165" formatCode="_ * #,##0_ ;_ * \-#,##0_ ;_ * &quot;-&quot;??_ ;_ @_ "/>
    <numFmt numFmtId="166" formatCode="_ * #,##0.0_ ;_ * \-#,##0.0_ ;_ * &quot;-&quot;??_ ;_ @_ "/>
    <numFmt numFmtId="167" formatCode="#,##0.0_ ;\-#,##0.0\ "/>
    <numFmt numFmtId="168" formatCode="0.0"/>
    <numFmt numFmtId="169" formatCode="###0"/>
    <numFmt numFmtId="170" formatCode="0.0\ %"/>
    <numFmt numFmtId="171" formatCode="###0.0"/>
    <numFmt numFmtId="172" formatCode="###0.0%"/>
    <numFmt numFmtId="173" formatCode="###0%"/>
    <numFmt numFmtId="174" formatCode="###0.00"/>
    <numFmt numFmtId="175" formatCode="_-* #,##0_-;\-* #,##0_-;_-* &quot;-&quot;?_-;_-@_-"/>
    <numFmt numFmtId="176" formatCode="0.0%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3"/>
      <color theme="1"/>
      <name val="Arial"/>
      <family val="2"/>
    </font>
    <font>
      <sz val="13"/>
      <color theme="1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Calibri"/>
      <family val="2"/>
      <scheme val="minor"/>
    </font>
    <font>
      <b/>
      <sz val="9"/>
      <color rgb="FF0075B6"/>
      <name val="Arial"/>
      <family val="2"/>
    </font>
    <font>
      <sz val="10"/>
      <color theme="1"/>
      <name val="Calibri"/>
      <family val="2"/>
      <scheme val="minor"/>
    </font>
    <font>
      <sz val="9"/>
      <color rgb="FFFF0000"/>
      <name val="Arial"/>
      <family val="2"/>
    </font>
    <font>
      <b/>
      <u/>
      <sz val="9"/>
      <color theme="1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rgb="FFFF0000"/>
      <name val="Arial"/>
      <family val="2"/>
    </font>
    <font>
      <sz val="8"/>
      <name val="Calibri"/>
      <family val="2"/>
      <scheme val="minor"/>
    </font>
    <font>
      <b/>
      <sz val="11"/>
      <color rgb="FFFF0000"/>
      <name val="Arial"/>
      <family val="2"/>
    </font>
    <font>
      <sz val="9"/>
      <color theme="9"/>
      <name val="Arial"/>
      <family val="2"/>
    </font>
    <font>
      <sz val="11"/>
      <color theme="9"/>
      <name val="Calibri"/>
      <family val="2"/>
      <scheme val="minor"/>
    </font>
    <font>
      <sz val="10"/>
      <name val="Arial"/>
      <family val="2"/>
    </font>
    <font>
      <sz val="9"/>
      <color indexed="6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i/>
      <sz val="9"/>
      <color theme="1"/>
      <name val="Arial"/>
      <family val="2"/>
    </font>
    <font>
      <sz val="10"/>
      <color theme="1"/>
      <name val="Areal"/>
    </font>
    <font>
      <b/>
      <sz val="9"/>
      <color indexed="8"/>
      <name val="Arial"/>
      <family val="2"/>
    </font>
    <font>
      <b/>
      <sz val="7"/>
      <color indexed="8"/>
      <name val="Arial"/>
      <family val="2"/>
    </font>
    <font>
      <b/>
      <sz val="8"/>
      <color indexed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10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3"/>
      <name val="Arial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9"/>
      <name val="Arial"/>
      <family val="2"/>
    </font>
    <font>
      <b/>
      <sz val="10"/>
      <name val="Arial"/>
      <family val="2"/>
    </font>
    <font>
      <sz val="11"/>
      <color theme="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3"/>
      <color theme="9"/>
      <name val="Arial"/>
      <family val="2"/>
    </font>
    <font>
      <b/>
      <sz val="13"/>
      <color theme="9"/>
      <name val="Arial"/>
      <family val="2"/>
    </font>
    <font>
      <sz val="13"/>
      <color theme="9"/>
      <name val="Calibri"/>
      <family val="2"/>
      <scheme val="minor"/>
    </font>
    <font>
      <b/>
      <u/>
      <sz val="13"/>
      <name val="Arial"/>
      <family val="2"/>
    </font>
    <font>
      <b/>
      <sz val="9"/>
      <color theme="9"/>
      <name val="Arial"/>
      <family val="2"/>
    </font>
    <font>
      <sz val="13"/>
      <name val="Arial"/>
      <family val="2"/>
    </font>
    <font>
      <b/>
      <u/>
      <sz val="9"/>
      <name val="Arial"/>
      <family val="2"/>
    </font>
    <font>
      <sz val="10"/>
      <color indexed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name val="Calibri"/>
      <family val="2"/>
      <scheme val="minor"/>
    </font>
    <font>
      <sz val="10"/>
      <color theme="9"/>
      <name val="Calibri"/>
      <family val="2"/>
      <scheme val="minor"/>
    </font>
    <font>
      <sz val="1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 tint="-9.9978637043366805E-2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2" tint="-9.9978637043366805E-2"/>
      </bottom>
      <diagonal/>
    </border>
    <border>
      <left/>
      <right style="thin">
        <color indexed="64"/>
      </right>
      <top/>
      <bottom style="thin">
        <color theme="2" tint="-9.9978637043366805E-2"/>
      </bottom>
      <diagonal/>
    </border>
    <border>
      <left style="thin">
        <color indexed="61"/>
      </left>
      <right/>
      <top style="thin">
        <color indexed="62"/>
      </top>
      <bottom/>
      <diagonal/>
    </border>
    <border>
      <left style="thin">
        <color indexed="61"/>
      </left>
      <right style="thin">
        <color indexed="61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indexed="64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theme="1"/>
      </right>
      <top/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8"/>
      </right>
      <top style="thin">
        <color theme="1"/>
      </top>
      <bottom/>
      <diagonal/>
    </border>
    <border>
      <left style="thin">
        <color indexed="8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/>
      <right style="thin">
        <color indexed="8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1"/>
      </left>
      <right style="thin">
        <color theme="1"/>
      </right>
      <top style="thin">
        <color indexed="62"/>
      </top>
      <bottom/>
      <diagonal/>
    </border>
    <border>
      <left style="thin">
        <color indexed="64"/>
      </left>
      <right/>
      <top style="thin">
        <color indexed="8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8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8"/>
      </top>
      <bottom/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1"/>
      </right>
      <top style="thin">
        <color theme="1"/>
      </top>
      <bottom/>
      <diagonal/>
    </border>
    <border>
      <left style="thin">
        <color indexed="61"/>
      </left>
      <right style="thin">
        <color indexed="61"/>
      </right>
      <top style="thin">
        <color theme="1"/>
      </top>
      <bottom/>
      <diagonal/>
    </border>
    <border>
      <left/>
      <right style="thin">
        <color indexed="61"/>
      </right>
      <top style="thin">
        <color theme="1"/>
      </top>
      <bottom/>
      <diagonal/>
    </border>
    <border>
      <left style="thin">
        <color indexed="61"/>
      </left>
      <right/>
      <top/>
      <bottom/>
      <diagonal/>
    </border>
    <border>
      <left style="thin">
        <color indexed="64"/>
      </left>
      <right style="thin">
        <color indexed="61"/>
      </right>
      <top/>
      <bottom/>
      <diagonal/>
    </border>
    <border>
      <left/>
      <right style="thin">
        <color indexed="61"/>
      </right>
      <top/>
      <bottom/>
      <diagonal/>
    </border>
    <border>
      <left style="thin">
        <color indexed="61"/>
      </left>
      <right style="thin">
        <color indexed="6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1"/>
      </left>
      <right style="thin">
        <color indexed="64"/>
      </right>
      <top/>
      <bottom/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 style="thin">
        <color indexed="63"/>
      </right>
      <top style="thin">
        <color indexed="22"/>
      </top>
      <bottom/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4"/>
      </right>
      <top style="thin">
        <color indexed="22"/>
      </top>
      <bottom/>
      <diagonal/>
    </border>
    <border>
      <left style="thin">
        <color indexed="64"/>
      </left>
      <right/>
      <top style="thin">
        <color indexed="22"/>
      </top>
      <bottom style="thin">
        <color indexed="64"/>
      </bottom>
      <diagonal/>
    </border>
    <border>
      <left/>
      <right style="thin">
        <color indexed="63"/>
      </right>
      <top style="thin">
        <color indexed="22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4"/>
      </bottom>
      <diagonal/>
    </border>
    <border>
      <left style="thin">
        <color indexed="63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3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 style="thin">
        <color indexed="64"/>
      </bottom>
      <diagonal/>
    </border>
    <border>
      <left style="thin">
        <color indexed="63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/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3"/>
      </right>
      <top style="thin">
        <color indexed="64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22"/>
      </bottom>
      <diagonal/>
    </border>
    <border>
      <left style="thin">
        <color indexed="63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1"/>
      </left>
      <right style="thin">
        <color theme="1"/>
      </right>
      <top/>
      <bottom/>
      <diagonal/>
    </border>
    <border>
      <left style="thin">
        <color indexed="61"/>
      </left>
      <right style="thin">
        <color indexed="64"/>
      </right>
      <top style="thin">
        <color theme="1"/>
      </top>
      <bottom/>
      <diagonal/>
    </border>
  </borders>
  <cellStyleXfs count="5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/>
    <xf numFmtId="0" fontId="2" fillId="0" borderId="0"/>
    <xf numFmtId="0" fontId="16" fillId="0" borderId="0"/>
    <xf numFmtId="0" fontId="16" fillId="0" borderId="0"/>
    <xf numFmtId="164" fontId="1" fillId="0" borderId="0" applyFont="0" applyFill="0" applyBorder="0" applyAlignment="0" applyProtection="0"/>
    <xf numFmtId="0" fontId="34" fillId="0" borderId="0"/>
    <xf numFmtId="0" fontId="34" fillId="0" borderId="0"/>
    <xf numFmtId="0" fontId="2" fillId="0" borderId="0"/>
    <xf numFmtId="0" fontId="2" fillId="0" borderId="0"/>
    <xf numFmtId="0" fontId="34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34" fillId="0" borderId="0"/>
    <xf numFmtId="0" fontId="2" fillId="0" borderId="0"/>
    <xf numFmtId="0" fontId="34" fillId="0" borderId="0"/>
    <xf numFmtId="0" fontId="34" fillId="0" borderId="0"/>
    <xf numFmtId="0" fontId="2" fillId="0" borderId="0"/>
    <xf numFmtId="0" fontId="34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34" fillId="0" borderId="0"/>
    <xf numFmtId="0" fontId="36" fillId="0" borderId="0"/>
    <xf numFmtId="0" fontId="36" fillId="0" borderId="0"/>
    <xf numFmtId="0" fontId="2" fillId="0" borderId="0"/>
    <xf numFmtId="0" fontId="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6" fillId="0" borderId="0" applyNumberFormat="0" applyFill="0" applyBorder="0" applyAlignment="0" applyProtection="0"/>
  </cellStyleXfs>
  <cellXfs count="2069">
    <xf numFmtId="0" fontId="0" fillId="0" borderId="0" xfId="0"/>
    <xf numFmtId="0" fontId="7" fillId="2" borderId="0" xfId="0" applyFont="1" applyFill="1" applyAlignment="1"/>
    <xf numFmtId="0" fontId="7" fillId="0" borderId="0" xfId="0" applyFont="1" applyFill="1"/>
    <xf numFmtId="0" fontId="7" fillId="2" borderId="0" xfId="0" applyFont="1" applyFill="1"/>
    <xf numFmtId="0" fontId="6" fillId="0" borderId="0" xfId="7" applyFont="1" applyFill="1"/>
    <xf numFmtId="0" fontId="6" fillId="3" borderId="0" xfId="7" applyFont="1"/>
    <xf numFmtId="0" fontId="7" fillId="0" borderId="0" xfId="0" applyFont="1"/>
    <xf numFmtId="0" fontId="7" fillId="2" borderId="0" xfId="0" applyFont="1" applyFill="1" applyBorder="1" applyAlignment="1"/>
    <xf numFmtId="0" fontId="7" fillId="2" borderId="0" xfId="0" applyFont="1" applyFill="1" applyBorder="1"/>
    <xf numFmtId="0" fontId="7" fillId="2" borderId="6" xfId="0" applyFont="1" applyFill="1" applyBorder="1"/>
    <xf numFmtId="0" fontId="7" fillId="2" borderId="8" xfId="0" applyFont="1" applyFill="1" applyBorder="1"/>
    <xf numFmtId="0" fontId="7" fillId="2" borderId="3" xfId="0" applyFont="1" applyFill="1" applyBorder="1"/>
    <xf numFmtId="0" fontId="7" fillId="0" borderId="0" xfId="0" applyFont="1" applyAlignment="1"/>
    <xf numFmtId="0" fontId="5" fillId="2" borderId="3" xfId="8" applyFont="1" applyFill="1" applyBorder="1"/>
    <xf numFmtId="0" fontId="4" fillId="2" borderId="0" xfId="7" applyFont="1" applyFill="1"/>
    <xf numFmtId="0" fontId="7" fillId="0" borderId="0" xfId="0" applyFont="1" applyBorder="1"/>
    <xf numFmtId="0" fontId="5" fillId="2" borderId="0" xfId="8" applyFont="1" applyFill="1" applyBorder="1"/>
    <xf numFmtId="0" fontId="7" fillId="2" borderId="2" xfId="0" applyFont="1" applyFill="1" applyBorder="1"/>
    <xf numFmtId="0" fontId="10" fillId="0" borderId="0" xfId="0" applyFont="1"/>
    <xf numFmtId="0" fontId="7" fillId="2" borderId="3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0" fillId="2" borderId="0" xfId="0" applyFill="1"/>
    <xf numFmtId="165" fontId="3" fillId="2" borderId="2" xfId="1" applyNumberFormat="1" applyFont="1" applyFill="1" applyBorder="1" applyAlignment="1">
      <alignment horizontal="left" vertical="top"/>
    </xf>
    <xf numFmtId="0" fontId="0" fillId="2" borderId="6" xfId="0" applyFill="1" applyBorder="1"/>
    <xf numFmtId="0" fontId="5" fillId="2" borderId="2" xfId="8" applyFont="1" applyFill="1" applyBorder="1"/>
    <xf numFmtId="0" fontId="7" fillId="2" borderId="6" xfId="0" applyFont="1" applyFill="1" applyBorder="1" applyAlignment="1">
      <alignment wrapText="1"/>
    </xf>
    <xf numFmtId="1" fontId="3" fillId="2" borderId="0" xfId="1" applyNumberFormat="1" applyFont="1" applyFill="1" applyBorder="1" applyAlignment="1">
      <alignment horizontal="right" vertical="top"/>
    </xf>
    <xf numFmtId="1" fontId="3" fillId="2" borderId="0" xfId="3" applyNumberFormat="1" applyFont="1" applyFill="1" applyBorder="1" applyAlignment="1">
      <alignment horizontal="right" vertical="top"/>
    </xf>
    <xf numFmtId="166" fontId="3" fillId="2" borderId="9" xfId="1" applyNumberFormat="1" applyFont="1" applyFill="1" applyBorder="1" applyAlignment="1">
      <alignment horizontal="left" vertical="top"/>
    </xf>
    <xf numFmtId="0" fontId="7" fillId="2" borderId="13" xfId="0" applyFont="1" applyFill="1" applyBorder="1"/>
    <xf numFmtId="0" fontId="7" fillId="2" borderId="0" xfId="8" applyFont="1" applyFill="1" applyBorder="1"/>
    <xf numFmtId="0" fontId="7" fillId="2" borderId="2" xfId="0" applyFont="1" applyFill="1" applyBorder="1" applyAlignment="1">
      <alignment wrapText="1"/>
    </xf>
    <xf numFmtId="166" fontId="3" fillId="2" borderId="2" xfId="1" applyNumberFormat="1" applyFont="1" applyFill="1" applyBorder="1" applyAlignment="1">
      <alignment horizontal="left" vertical="top"/>
    </xf>
    <xf numFmtId="166" fontId="3" fillId="2" borderId="7" xfId="1" applyNumberFormat="1" applyFont="1" applyFill="1" applyBorder="1" applyAlignment="1">
      <alignment horizontal="left" vertical="top"/>
    </xf>
    <xf numFmtId="0" fontId="10" fillId="2" borderId="0" xfId="0" applyFont="1" applyFill="1"/>
    <xf numFmtId="0" fontId="10" fillId="2" borderId="2" xfId="0" applyFont="1" applyFill="1" applyBorder="1"/>
    <xf numFmtId="0" fontId="0" fillId="0" borderId="0" xfId="0"/>
    <xf numFmtId="0" fontId="10" fillId="2" borderId="19" xfId="0" applyFont="1" applyFill="1" applyBorder="1"/>
    <xf numFmtId="9" fontId="0" fillId="0" borderId="0" xfId="2" applyFont="1"/>
    <xf numFmtId="9" fontId="3" fillId="2" borderId="3" xfId="2" applyFont="1" applyFill="1" applyBorder="1" applyAlignment="1">
      <alignment horizontal="right" vertical="top"/>
    </xf>
    <xf numFmtId="9" fontId="3" fillId="2" borderId="9" xfId="2" applyFont="1" applyFill="1" applyBorder="1" applyAlignment="1">
      <alignment horizontal="right" vertical="top"/>
    </xf>
    <xf numFmtId="9" fontId="3" fillId="2" borderId="15" xfId="2" applyFont="1" applyFill="1" applyBorder="1" applyAlignment="1">
      <alignment horizontal="right" vertical="top"/>
    </xf>
    <xf numFmtId="1" fontId="7" fillId="0" borderId="0" xfId="0" applyNumberFormat="1" applyFont="1"/>
    <xf numFmtId="164" fontId="0" fillId="0" borderId="0" xfId="0" applyNumberFormat="1"/>
    <xf numFmtId="0" fontId="4" fillId="2" borderId="19" xfId="7" applyFont="1" applyFill="1" applyBorder="1" applyAlignment="1"/>
    <xf numFmtId="0" fontId="4" fillId="3" borderId="0" xfId="7" applyFont="1" applyBorder="1" applyAlignment="1">
      <alignment horizontal="center" vertical="center" textRotation="255"/>
    </xf>
    <xf numFmtId="0" fontId="0" fillId="0" borderId="0" xfId="0" applyAlignment="1">
      <alignment horizontal="right"/>
    </xf>
    <xf numFmtId="9" fontId="0" fillId="0" borderId="0" xfId="2" applyFont="1" applyAlignment="1">
      <alignment horizontal="right"/>
    </xf>
    <xf numFmtId="0" fontId="21" fillId="0" borderId="0" xfId="0" applyFont="1" applyBorder="1"/>
    <xf numFmtId="0" fontId="21" fillId="0" borderId="0" xfId="0" applyFont="1"/>
    <xf numFmtId="0" fontId="21" fillId="2" borderId="6" xfId="0" applyFont="1" applyFill="1" applyBorder="1"/>
    <xf numFmtId="0" fontId="21" fillId="2" borderId="0" xfId="0" applyFont="1" applyFill="1"/>
    <xf numFmtId="166" fontId="7" fillId="0" borderId="0" xfId="0" applyNumberFormat="1" applyFont="1"/>
    <xf numFmtId="9" fontId="7" fillId="0" borderId="0" xfId="2" applyFont="1"/>
    <xf numFmtId="0" fontId="21" fillId="2" borderId="0" xfId="0" applyFont="1" applyFill="1" applyBorder="1"/>
    <xf numFmtId="0" fontId="4" fillId="3" borderId="0" xfId="7" applyFont="1" applyBorder="1" applyAlignment="1">
      <alignment horizontal="center" vertical="center" textRotation="255"/>
    </xf>
    <xf numFmtId="9" fontId="3" fillId="2" borderId="24" xfId="2" applyFont="1" applyFill="1" applyBorder="1" applyAlignment="1">
      <alignment horizontal="right" vertical="top"/>
    </xf>
    <xf numFmtId="9" fontId="3" fillId="2" borderId="2" xfId="2" applyFont="1" applyFill="1" applyBorder="1" applyAlignment="1">
      <alignment horizontal="right" vertical="top"/>
    </xf>
    <xf numFmtId="9" fontId="3" fillId="2" borderId="7" xfId="2" applyFont="1" applyFill="1" applyBorder="1" applyAlignment="1">
      <alignment horizontal="right" vertical="top"/>
    </xf>
    <xf numFmtId="9" fontId="3" fillId="2" borderId="25" xfId="2" applyFont="1" applyFill="1" applyBorder="1" applyAlignment="1">
      <alignment horizontal="right" vertical="top"/>
    </xf>
    <xf numFmtId="0" fontId="25" fillId="2" borderId="3" xfId="0" applyFont="1" applyFill="1" applyBorder="1" applyAlignment="1">
      <alignment wrapText="1"/>
    </xf>
    <xf numFmtId="0" fontId="26" fillId="2" borderId="6" xfId="0" applyFont="1" applyFill="1" applyBorder="1" applyAlignment="1">
      <alignment horizontal="center" vertical="center" wrapText="1"/>
    </xf>
    <xf numFmtId="0" fontId="25" fillId="2" borderId="0" xfId="8" applyFont="1" applyFill="1" applyBorder="1"/>
    <xf numFmtId="0" fontId="25" fillId="0" borderId="0" xfId="0" applyFont="1" applyFill="1"/>
    <xf numFmtId="0" fontId="7" fillId="0" borderId="10" xfId="0" applyFont="1" applyBorder="1" applyAlignment="1">
      <alignment horizontal="center" vertical="center" wrapText="1"/>
    </xf>
    <xf numFmtId="0" fontId="0" fillId="0" borderId="8" xfId="0" applyBorder="1"/>
    <xf numFmtId="0" fontId="0" fillId="5" borderId="13" xfId="0" applyFill="1" applyBorder="1"/>
    <xf numFmtId="0" fontId="0" fillId="5" borderId="26" xfId="0" applyFill="1" applyBorder="1"/>
    <xf numFmtId="0" fontId="0" fillId="5" borderId="26" xfId="0" applyFill="1" applyBorder="1" applyAlignment="1">
      <alignment horizontal="center"/>
    </xf>
    <xf numFmtId="0" fontId="24" fillId="5" borderId="26" xfId="0" applyFont="1" applyFill="1" applyBorder="1"/>
    <xf numFmtId="0" fontId="0" fillId="5" borderId="25" xfId="0" applyFill="1" applyBorder="1"/>
    <xf numFmtId="0" fontId="0" fillId="5" borderId="6" xfId="0" applyFill="1" applyBorder="1"/>
    <xf numFmtId="0" fontId="0" fillId="5" borderId="2" xfId="0" applyFill="1" applyBorder="1"/>
    <xf numFmtId="0" fontId="0" fillId="5" borderId="8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5" borderId="7" xfId="0" applyFill="1" applyBorder="1"/>
    <xf numFmtId="0" fontId="23" fillId="0" borderId="0" xfId="0" applyFont="1"/>
    <xf numFmtId="0" fontId="4" fillId="0" borderId="10" xfId="0" applyFont="1" applyBorder="1" applyAlignment="1">
      <alignment horizontal="center" vertical="center" wrapText="1"/>
    </xf>
    <xf numFmtId="9" fontId="7" fillId="0" borderId="0" xfId="0" applyNumberFormat="1" applyFont="1"/>
    <xf numFmtId="0" fontId="21" fillId="0" borderId="0" xfId="0" applyFont="1" applyFill="1"/>
    <xf numFmtId="0" fontId="25" fillId="2" borderId="6" xfId="0" applyFont="1" applyFill="1" applyBorder="1" applyAlignment="1">
      <alignment wrapText="1"/>
    </xf>
    <xf numFmtId="0" fontId="3" fillId="2" borderId="25" xfId="9" applyFont="1" applyFill="1" applyBorder="1" applyAlignment="1">
      <alignment horizontal="center" vertical="center"/>
    </xf>
    <xf numFmtId="0" fontId="3" fillId="2" borderId="2" xfId="9" applyFont="1" applyFill="1" applyBorder="1" applyAlignment="1">
      <alignment horizontal="center" vertical="center"/>
    </xf>
    <xf numFmtId="0" fontId="3" fillId="2" borderId="7" xfId="9" applyFont="1" applyFill="1" applyBorder="1" applyAlignment="1">
      <alignment horizontal="center" vertical="center"/>
    </xf>
    <xf numFmtId="9" fontId="7" fillId="0" borderId="0" xfId="0" applyNumberFormat="1" applyFont="1" applyAlignment="1"/>
    <xf numFmtId="0" fontId="8" fillId="5" borderId="6" xfId="0" applyFont="1" applyFill="1" applyBorder="1"/>
    <xf numFmtId="0" fontId="8" fillId="5" borderId="2" xfId="0" applyFont="1" applyFill="1" applyBorder="1"/>
    <xf numFmtId="0" fontId="8" fillId="0" borderId="0" xfId="0" applyFont="1"/>
    <xf numFmtId="0" fontId="32" fillId="0" borderId="0" xfId="0" applyFont="1"/>
    <xf numFmtId="0" fontId="33" fillId="0" borderId="0" xfId="0" applyFont="1"/>
    <xf numFmtId="0" fontId="2" fillId="0" borderId="0" xfId="16"/>
    <xf numFmtId="0" fontId="2" fillId="0" borderId="0" xfId="17"/>
    <xf numFmtId="0" fontId="34" fillId="0" borderId="0" xfId="18"/>
    <xf numFmtId="0" fontId="2" fillId="0" borderId="0" xfId="19"/>
    <xf numFmtId="0" fontId="34" fillId="0" borderId="0" xfId="20"/>
    <xf numFmtId="9" fontId="35" fillId="2" borderId="25" xfId="20" applyNumberFormat="1" applyFont="1" applyFill="1" applyBorder="1" applyAlignment="1">
      <alignment horizontal="right" vertical="top"/>
    </xf>
    <xf numFmtId="9" fontId="35" fillId="2" borderId="2" xfId="20" applyNumberFormat="1" applyFont="1" applyFill="1" applyBorder="1" applyAlignment="1">
      <alignment horizontal="right" vertical="top"/>
    </xf>
    <xf numFmtId="9" fontId="35" fillId="2" borderId="7" xfId="20" applyNumberFormat="1" applyFont="1" applyFill="1" applyBorder="1" applyAlignment="1">
      <alignment horizontal="right" vertical="top"/>
    </xf>
    <xf numFmtId="9" fontId="5" fillId="2" borderId="2" xfId="8" applyNumberFormat="1" applyFont="1" applyFill="1" applyBorder="1"/>
    <xf numFmtId="0" fontId="2" fillId="2" borderId="0" xfId="17" applyFill="1"/>
    <xf numFmtId="0" fontId="2" fillId="0" borderId="0" xfId="22"/>
    <xf numFmtId="0" fontId="2" fillId="2" borderId="0" xfId="22" applyFill="1"/>
    <xf numFmtId="0" fontId="34" fillId="0" borderId="0" xfId="23"/>
    <xf numFmtId="0" fontId="34" fillId="0" borderId="0" xfId="25"/>
    <xf numFmtId="0" fontId="2" fillId="0" borderId="0" xfId="29"/>
    <xf numFmtId="0" fontId="34" fillId="0" borderId="0" xfId="33"/>
    <xf numFmtId="0" fontId="4" fillId="2" borderId="12" xfId="7" applyFont="1" applyFill="1" applyBorder="1" applyAlignment="1">
      <alignment horizontal="left"/>
    </xf>
    <xf numFmtId="0" fontId="5" fillId="2" borderId="0" xfId="8" applyFont="1" applyFill="1"/>
    <xf numFmtId="0" fontId="7" fillId="2" borderId="0" xfId="8" applyFont="1" applyFill="1"/>
    <xf numFmtId="0" fontId="34" fillId="2" borderId="0" xfId="14" applyFill="1"/>
    <xf numFmtId="0" fontId="4" fillId="2" borderId="0" xfId="7" applyFont="1" applyFill="1" applyAlignment="1">
      <alignment horizontal="left" wrapText="1"/>
    </xf>
    <xf numFmtId="165" fontId="3" fillId="2" borderId="0" xfId="1" applyNumberFormat="1" applyFont="1" applyFill="1" applyAlignment="1">
      <alignment horizontal="center" vertical="center"/>
    </xf>
    <xf numFmtId="165" fontId="3" fillId="2" borderId="0" xfId="1" applyNumberFormat="1" applyFont="1" applyFill="1" applyAlignment="1">
      <alignment horizontal="right" vertical="top"/>
    </xf>
    <xf numFmtId="0" fontId="3" fillId="0" borderId="0" xfId="3" applyFont="1" applyAlignment="1">
      <alignment horizontal="center" vertical="center" wrapText="1"/>
    </xf>
    <xf numFmtId="165" fontId="3" fillId="0" borderId="0" xfId="13" applyNumberFormat="1" applyFont="1" applyAlignment="1">
      <alignment horizontal="right" vertical="top"/>
    </xf>
    <xf numFmtId="172" fontId="35" fillId="0" borderId="0" xfId="18" applyNumberFormat="1" applyFont="1" applyAlignment="1">
      <alignment horizontal="right" vertical="top"/>
    </xf>
    <xf numFmtId="0" fontId="35" fillId="0" borderId="0" xfId="19" applyFont="1" applyAlignment="1">
      <alignment wrapText="1"/>
    </xf>
    <xf numFmtId="0" fontId="35" fillId="0" borderId="0" xfId="19" applyFont="1" applyAlignment="1">
      <alignment horizontal="center" wrapText="1"/>
    </xf>
    <xf numFmtId="0" fontId="35" fillId="0" borderId="0" xfId="19" applyFont="1" applyAlignment="1">
      <alignment vertical="top" wrapText="1"/>
    </xf>
    <xf numFmtId="0" fontId="35" fillId="0" borderId="0" xfId="19" applyFont="1" applyAlignment="1">
      <alignment horizontal="left" vertical="top" wrapText="1"/>
    </xf>
    <xf numFmtId="172" fontId="3" fillId="0" borderId="0" xfId="19" applyNumberFormat="1" applyFont="1" applyAlignment="1">
      <alignment horizontal="right" vertical="top"/>
    </xf>
    <xf numFmtId="0" fontId="3" fillId="0" borderId="0" xfId="19" applyFont="1" applyAlignment="1">
      <alignment horizontal="left" vertical="top" wrapText="1"/>
    </xf>
    <xf numFmtId="172" fontId="35" fillId="0" borderId="0" xfId="19" applyNumberFormat="1" applyFont="1" applyAlignment="1">
      <alignment horizontal="right" vertical="top"/>
    </xf>
    <xf numFmtId="9" fontId="5" fillId="2" borderId="0" xfId="8" applyNumberFormat="1" applyFont="1" applyFill="1"/>
    <xf numFmtId="0" fontId="23" fillId="2" borderId="0" xfId="8" applyFont="1" applyFill="1"/>
    <xf numFmtId="0" fontId="5" fillId="0" borderId="0" xfId="8" applyFont="1" applyFill="1"/>
    <xf numFmtId="0" fontId="7" fillId="2" borderId="0" xfId="0" applyFont="1" applyFill="1" applyAlignment="1">
      <alignment wrapText="1"/>
    </xf>
    <xf numFmtId="0" fontId="32" fillId="2" borderId="0" xfId="0" applyFont="1" applyFill="1"/>
    <xf numFmtId="0" fontId="4" fillId="2" borderId="0" xfId="7" applyFont="1" applyFill="1" applyAlignment="1">
      <alignment horizontal="center"/>
    </xf>
    <xf numFmtId="174" fontId="35" fillId="0" borderId="0" xfId="25" applyNumberFormat="1" applyFont="1" applyAlignment="1">
      <alignment horizontal="right" vertical="top"/>
    </xf>
    <xf numFmtId="0" fontId="4" fillId="3" borderId="0" xfId="7" applyFont="1" applyAlignment="1">
      <alignment horizontal="center"/>
    </xf>
    <xf numFmtId="0" fontId="3" fillId="0" borderId="0" xfId="6" applyFont="1" applyAlignment="1">
      <alignment horizontal="center" vertical="center"/>
    </xf>
    <xf numFmtId="168" fontId="7" fillId="2" borderId="0" xfId="0" applyNumberFormat="1" applyFont="1" applyFill="1"/>
    <xf numFmtId="0" fontId="4" fillId="2" borderId="0" xfId="7" applyFont="1" applyFill="1" applyAlignment="1">
      <alignment horizontal="center" vertical="center" textRotation="255"/>
    </xf>
    <xf numFmtId="0" fontId="31" fillId="2" borderId="0" xfId="8" applyFont="1" applyFill="1" applyAlignment="1">
      <alignment horizontal="left"/>
    </xf>
    <xf numFmtId="0" fontId="9" fillId="2" borderId="0" xfId="8" applyFont="1" applyFill="1" applyAlignment="1">
      <alignment horizontal="center"/>
    </xf>
    <xf numFmtId="165" fontId="3" fillId="0" borderId="0" xfId="1" applyNumberFormat="1" applyFont="1" applyAlignment="1">
      <alignment horizontal="center" vertical="center"/>
    </xf>
    <xf numFmtId="169" fontId="18" fillId="0" borderId="0" xfId="12" applyNumberFormat="1" applyFont="1" applyAlignment="1">
      <alignment horizontal="right" vertical="center"/>
    </xf>
    <xf numFmtId="9" fontId="7" fillId="2" borderId="0" xfId="0" applyNumberFormat="1" applyFont="1" applyFill="1"/>
    <xf numFmtId="0" fontId="7" fillId="0" borderId="0" xfId="0" applyFont="1" applyAlignment="1">
      <alignment horizontal="center" vertical="center"/>
    </xf>
    <xf numFmtId="0" fontId="36" fillId="0" borderId="0" xfId="35"/>
    <xf numFmtId="0" fontId="36" fillId="2" borderId="0" xfId="35" applyFill="1" applyBorder="1"/>
    <xf numFmtId="9" fontId="35" fillId="2" borderId="0" xfId="21" applyNumberFormat="1" applyFont="1" applyFill="1" applyBorder="1" applyAlignment="1">
      <alignment horizontal="right" vertical="top"/>
    </xf>
    <xf numFmtId="0" fontId="36" fillId="0" borderId="0" xfId="44"/>
    <xf numFmtId="0" fontId="36" fillId="0" borderId="0" xfId="45"/>
    <xf numFmtId="0" fontId="36" fillId="0" borderId="0" xfId="46"/>
    <xf numFmtId="0" fontId="36" fillId="0" borderId="0" xfId="47"/>
    <xf numFmtId="0" fontId="36" fillId="2" borderId="0" xfId="48" applyFill="1"/>
    <xf numFmtId="169" fontId="0" fillId="0" borderId="0" xfId="0" applyNumberFormat="1"/>
    <xf numFmtId="164" fontId="0" fillId="0" borderId="0" xfId="0" applyNumberFormat="1" applyBorder="1"/>
    <xf numFmtId="0" fontId="36" fillId="2" borderId="0" xfId="38" applyFill="1"/>
    <xf numFmtId="0" fontId="2" fillId="0" borderId="0" xfId="36"/>
    <xf numFmtId="169" fontId="2" fillId="0" borderId="0" xfId="36" applyNumberFormat="1"/>
    <xf numFmtId="0" fontId="4" fillId="2" borderId="0" xfId="7" applyFont="1" applyFill="1" applyBorder="1" applyAlignment="1">
      <alignment horizontal="center" vertical="center"/>
    </xf>
    <xf numFmtId="0" fontId="3" fillId="2" borderId="0" xfId="3" applyFont="1" applyFill="1" applyBorder="1" applyAlignment="1">
      <alignment horizontal="center" vertical="center" wrapText="1"/>
    </xf>
    <xf numFmtId="9" fontId="7" fillId="2" borderId="0" xfId="1" applyNumberFormat="1" applyFont="1" applyFill="1" applyBorder="1"/>
    <xf numFmtId="172" fontId="7" fillId="2" borderId="0" xfId="0" applyNumberFormat="1" applyFont="1" applyFill="1"/>
    <xf numFmtId="0" fontId="4" fillId="0" borderId="0" xfId="0" applyFont="1"/>
    <xf numFmtId="173" fontId="0" fillId="0" borderId="0" xfId="0" applyNumberFormat="1" applyAlignment="1">
      <alignment horizontal="right"/>
    </xf>
    <xf numFmtId="0" fontId="4" fillId="2" borderId="0" xfId="7" applyFont="1" applyFill="1" applyBorder="1"/>
    <xf numFmtId="9" fontId="11" fillId="0" borderId="0" xfId="39" applyNumberFormat="1" applyFont="1"/>
    <xf numFmtId="165" fontId="0" fillId="0" borderId="0" xfId="0" applyNumberFormat="1"/>
    <xf numFmtId="2" fontId="7" fillId="0" borderId="0" xfId="0" applyNumberFormat="1" applyFont="1"/>
    <xf numFmtId="9" fontId="7" fillId="2" borderId="3" xfId="2" applyFont="1" applyFill="1" applyBorder="1" applyAlignment="1">
      <alignment horizontal="right" vertical="top"/>
    </xf>
    <xf numFmtId="165" fontId="7" fillId="2" borderId="3" xfId="1" applyNumberFormat="1" applyFont="1" applyFill="1" applyBorder="1" applyAlignment="1">
      <alignment horizontal="right" vertical="top"/>
    </xf>
    <xf numFmtId="9" fontId="7" fillId="2" borderId="6" xfId="17" applyNumberFormat="1" applyFont="1" applyFill="1" applyBorder="1" applyAlignment="1">
      <alignment horizontal="right" vertical="top"/>
    </xf>
    <xf numFmtId="9" fontId="7" fillId="2" borderId="3" xfId="17" applyNumberFormat="1" applyFont="1" applyFill="1" applyBorder="1" applyAlignment="1">
      <alignment horizontal="right" vertical="top"/>
    </xf>
    <xf numFmtId="0" fontId="6" fillId="2" borderId="0" xfId="7" applyFont="1" applyFill="1"/>
    <xf numFmtId="0" fontId="25" fillId="2" borderId="0" xfId="4" applyFont="1" applyFill="1"/>
    <xf numFmtId="165" fontId="7" fillId="2" borderId="24" xfId="1" applyNumberFormat="1" applyFont="1" applyFill="1" applyBorder="1" applyAlignment="1">
      <alignment horizontal="right" vertical="top"/>
    </xf>
    <xf numFmtId="0" fontId="6" fillId="2" borderId="0" xfId="7" applyFont="1" applyFill="1" applyAlignment="1">
      <alignment horizontal="center"/>
    </xf>
    <xf numFmtId="9" fontId="7" fillId="2" borderId="0" xfId="20" applyNumberFormat="1" applyFont="1" applyFill="1" applyBorder="1" applyAlignment="1">
      <alignment horizontal="right" vertical="top"/>
    </xf>
    <xf numFmtId="9" fontId="7" fillId="2" borderId="0" xfId="1" applyNumberFormat="1" applyFont="1" applyFill="1" applyBorder="1" applyAlignment="1">
      <alignment horizontal="left" vertical="top"/>
    </xf>
    <xf numFmtId="9" fontId="35" fillId="2" borderId="26" xfId="20" applyNumberFormat="1" applyFont="1" applyFill="1" applyBorder="1" applyAlignment="1">
      <alignment horizontal="right" vertical="top"/>
    </xf>
    <xf numFmtId="9" fontId="35" fillId="2" borderId="0" xfId="20" applyNumberFormat="1" applyFont="1" applyFill="1" applyBorder="1" applyAlignment="1">
      <alignment horizontal="right" vertical="top"/>
    </xf>
    <xf numFmtId="9" fontId="3" fillId="2" borderId="0" xfId="1" applyNumberFormat="1" applyFont="1" applyFill="1" applyBorder="1" applyAlignment="1">
      <alignment horizontal="left" vertical="top"/>
    </xf>
    <xf numFmtId="0" fontId="6" fillId="2" borderId="0" xfId="7" applyFont="1" applyFill="1" applyBorder="1" applyAlignment="1">
      <alignment horizontal="center"/>
    </xf>
    <xf numFmtId="9" fontId="2" fillId="2" borderId="0" xfId="21" applyNumberFormat="1" applyFill="1"/>
    <xf numFmtId="165" fontId="7" fillId="2" borderId="9" xfId="1" applyNumberFormat="1" applyFont="1" applyFill="1" applyBorder="1" applyAlignment="1">
      <alignment horizontal="right" vertical="top"/>
    </xf>
    <xf numFmtId="9" fontId="25" fillId="2" borderId="0" xfId="16" applyNumberFormat="1" applyFont="1" applyFill="1"/>
    <xf numFmtId="165" fontId="7" fillId="2" borderId="3" xfId="1" applyNumberFormat="1" applyFont="1" applyFill="1" applyBorder="1" applyAlignment="1">
      <alignment horizontal="left" vertical="top"/>
    </xf>
    <xf numFmtId="0" fontId="36" fillId="2" borderId="0" xfId="45" applyFill="1"/>
    <xf numFmtId="0" fontId="34" fillId="2" borderId="0" xfId="23" applyFill="1"/>
    <xf numFmtId="165" fontId="7" fillId="2" borderId="2" xfId="1" applyNumberFormat="1" applyFont="1" applyFill="1" applyBorder="1" applyAlignment="1">
      <alignment horizontal="left" vertical="top"/>
    </xf>
    <xf numFmtId="165" fontId="7" fillId="2" borderId="7" xfId="1" applyNumberFormat="1" applyFont="1" applyFill="1" applyBorder="1" applyAlignment="1">
      <alignment horizontal="right" vertical="top"/>
    </xf>
    <xf numFmtId="166" fontId="7" fillId="2" borderId="6" xfId="1" applyNumberFormat="1" applyFont="1" applyFill="1" applyBorder="1" applyAlignment="1">
      <alignment horizontal="left" vertical="top"/>
    </xf>
    <xf numFmtId="165" fontId="7" fillId="2" borderId="3" xfId="1" applyNumberFormat="1" applyFont="1" applyFill="1" applyBorder="1" applyAlignment="1">
      <alignment horizontal="center" vertical="center"/>
    </xf>
    <xf numFmtId="165" fontId="7" fillId="2" borderId="8" xfId="1" applyNumberFormat="1" applyFont="1" applyFill="1" applyBorder="1" applyAlignment="1">
      <alignment horizontal="right" vertical="top"/>
    </xf>
    <xf numFmtId="0" fontId="3" fillId="2" borderId="0" xfId="6" applyFont="1" applyFill="1" applyAlignment="1">
      <alignment horizontal="center" vertical="center"/>
    </xf>
    <xf numFmtId="9" fontId="11" fillId="2" borderId="0" xfId="39" applyNumberFormat="1" applyFont="1" applyFill="1"/>
    <xf numFmtId="0" fontId="36" fillId="2" borderId="0" xfId="39" applyFill="1"/>
    <xf numFmtId="0" fontId="2" fillId="2" borderId="0" xfId="29" applyFill="1"/>
    <xf numFmtId="1" fontId="7" fillId="2" borderId="0" xfId="1" applyNumberFormat="1" applyFont="1" applyFill="1" applyAlignment="1">
      <alignment horizontal="right" vertical="top"/>
    </xf>
    <xf numFmtId="9" fontId="34" fillId="2" borderId="0" xfId="26" applyNumberFormat="1" applyFill="1"/>
    <xf numFmtId="165" fontId="7" fillId="2" borderId="6" xfId="1" applyNumberFormat="1" applyFont="1" applyFill="1" applyBorder="1" applyAlignment="1">
      <alignment horizontal="left" vertical="top"/>
    </xf>
    <xf numFmtId="169" fontId="7" fillId="2" borderId="6" xfId="43" applyNumberFormat="1" applyFont="1" applyFill="1" applyBorder="1" applyAlignment="1">
      <alignment horizontal="right" vertical="top"/>
    </xf>
    <xf numFmtId="169" fontId="7" fillId="2" borderId="3" xfId="43" applyNumberFormat="1" applyFont="1" applyFill="1" applyBorder="1" applyAlignment="1">
      <alignment horizontal="right" vertical="top"/>
    </xf>
    <xf numFmtId="169" fontId="7" fillId="2" borderId="2" xfId="43" applyNumberFormat="1" applyFont="1" applyFill="1" applyBorder="1" applyAlignment="1">
      <alignment horizontal="right" vertical="top"/>
    </xf>
    <xf numFmtId="166" fontId="7" fillId="2" borderId="8" xfId="1" applyNumberFormat="1" applyFont="1" applyFill="1" applyBorder="1" applyAlignment="1">
      <alignment horizontal="right" vertical="top"/>
    </xf>
    <xf numFmtId="0" fontId="25" fillId="2" borderId="0" xfId="48" applyFont="1" applyFill="1"/>
    <xf numFmtId="0" fontId="1" fillId="2" borderId="0" xfId="0" applyFont="1" applyFill="1"/>
    <xf numFmtId="0" fontId="25" fillId="2" borderId="0" xfId="44" applyFont="1" applyFill="1"/>
    <xf numFmtId="0" fontId="19" fillId="2" borderId="0" xfId="0" applyFont="1" applyFill="1" applyAlignment="1">
      <alignment horizontal="left" vertical="center" wrapText="1"/>
    </xf>
    <xf numFmtId="0" fontId="3" fillId="2" borderId="0" xfId="4" applyFont="1" applyFill="1" applyBorder="1" applyAlignment="1">
      <alignment horizontal="center" vertical="center"/>
    </xf>
    <xf numFmtId="0" fontId="0" fillId="2" borderId="0" xfId="0" applyFill="1" applyAlignment="1">
      <alignment horizontal="right"/>
    </xf>
    <xf numFmtId="0" fontId="36" fillId="2" borderId="0" xfId="47" applyFill="1"/>
    <xf numFmtId="9" fontId="7" fillId="2" borderId="9" xfId="2" applyFont="1" applyFill="1" applyBorder="1" applyAlignment="1">
      <alignment horizontal="right" vertical="top"/>
    </xf>
    <xf numFmtId="0" fontId="38" fillId="0" borderId="0" xfId="50"/>
    <xf numFmtId="0" fontId="4" fillId="2" borderId="0" xfId="7" applyFont="1" applyFill="1" applyBorder="1" applyAlignment="1">
      <alignment horizontal="center" vertical="center" wrapText="1"/>
    </xf>
    <xf numFmtId="0" fontId="7" fillId="2" borderId="44" xfId="0" applyFont="1" applyFill="1" applyBorder="1"/>
    <xf numFmtId="0" fontId="34" fillId="2" borderId="0" xfId="20" applyFill="1"/>
    <xf numFmtId="0" fontId="2" fillId="2" borderId="0" xfId="21" applyFill="1"/>
    <xf numFmtId="0" fontId="36" fillId="2" borderId="0" xfId="41" applyFill="1"/>
    <xf numFmtId="0" fontId="7" fillId="2" borderId="68" xfId="0" applyFont="1" applyFill="1" applyBorder="1"/>
    <xf numFmtId="9" fontId="7" fillId="2" borderId="45" xfId="17" applyNumberFormat="1" applyFont="1" applyFill="1" applyBorder="1" applyAlignment="1">
      <alignment horizontal="right" vertical="top"/>
    </xf>
    <xf numFmtId="0" fontId="36" fillId="2" borderId="0" xfId="42" applyFill="1"/>
    <xf numFmtId="0" fontId="2" fillId="2" borderId="0" xfId="16" applyFill="1"/>
    <xf numFmtId="0" fontId="34" fillId="2" borderId="0" xfId="15" applyFill="1" applyAlignment="1">
      <alignment vertical="center"/>
    </xf>
    <xf numFmtId="0" fontId="2" fillId="2" borderId="0" xfId="19" applyFill="1"/>
    <xf numFmtId="0" fontId="0" fillId="0" borderId="0" xfId="0" applyBorder="1"/>
    <xf numFmtId="0" fontId="0" fillId="2" borderId="0" xfId="0" applyFill="1" applyBorder="1"/>
    <xf numFmtId="0" fontId="4" fillId="2" borderId="68" xfId="7" applyFont="1" applyFill="1" applyBorder="1" applyAlignment="1"/>
    <xf numFmtId="0" fontId="8" fillId="2" borderId="0" xfId="0" applyFont="1" applyFill="1" applyBorder="1" applyAlignment="1">
      <alignment vertical="center"/>
    </xf>
    <xf numFmtId="0" fontId="36" fillId="2" borderId="0" xfId="46" applyFill="1"/>
    <xf numFmtId="171" fontId="36" fillId="2" borderId="0" xfId="46" applyNumberFormat="1" applyFill="1"/>
    <xf numFmtId="168" fontId="2" fillId="2" borderId="0" xfId="29" applyNumberFormat="1" applyFill="1"/>
    <xf numFmtId="165" fontId="7" fillId="2" borderId="47" xfId="1" applyNumberFormat="1" applyFont="1" applyFill="1" applyBorder="1" applyAlignment="1">
      <alignment horizontal="right" vertical="top"/>
    </xf>
    <xf numFmtId="0" fontId="34" fillId="2" borderId="0" xfId="30" applyFill="1"/>
    <xf numFmtId="0" fontId="34" fillId="2" borderId="0" xfId="26" applyFill="1"/>
    <xf numFmtId="1" fontId="34" fillId="2" borderId="0" xfId="26" applyNumberFormat="1" applyFill="1"/>
    <xf numFmtId="0" fontId="2" fillId="2" borderId="0" xfId="49" applyFill="1"/>
    <xf numFmtId="0" fontId="34" fillId="2" borderId="0" xfId="28" applyFill="1"/>
    <xf numFmtId="169" fontId="7" fillId="2" borderId="60" xfId="43" applyNumberFormat="1" applyFont="1" applyFill="1" applyBorder="1" applyAlignment="1">
      <alignment horizontal="right" vertical="top"/>
    </xf>
    <xf numFmtId="169" fontId="7" fillId="2" borderId="63" xfId="43" applyNumberFormat="1" applyFont="1" applyFill="1" applyBorder="1" applyAlignment="1">
      <alignment horizontal="right" vertical="top"/>
    </xf>
    <xf numFmtId="169" fontId="7" fillId="2" borderId="73" xfId="43" applyNumberFormat="1" applyFont="1" applyFill="1" applyBorder="1" applyAlignment="1">
      <alignment horizontal="right" vertical="top"/>
    </xf>
    <xf numFmtId="169" fontId="7" fillId="2" borderId="55" xfId="43" applyNumberFormat="1" applyFont="1" applyFill="1" applyBorder="1" applyAlignment="1">
      <alignment horizontal="right" vertical="top"/>
    </xf>
    <xf numFmtId="169" fontId="7" fillId="2" borderId="45" xfId="43" applyNumberFormat="1" applyFont="1" applyFill="1" applyBorder="1" applyAlignment="1">
      <alignment horizontal="right" vertical="top"/>
    </xf>
    <xf numFmtId="171" fontId="36" fillId="2" borderId="0" xfId="43" applyNumberFormat="1" applyFill="1"/>
    <xf numFmtId="0" fontId="2" fillId="2" borderId="0" xfId="32" applyFill="1"/>
    <xf numFmtId="0" fontId="34" fillId="2" borderId="0" xfId="33" applyFill="1"/>
    <xf numFmtId="0" fontId="36" fillId="2" borderId="0" xfId="43" applyFill="1"/>
    <xf numFmtId="0" fontId="4" fillId="2" borderId="0" xfId="7" applyFont="1" applyFill="1" applyBorder="1" applyAlignment="1"/>
    <xf numFmtId="0" fontId="4" fillId="2" borderId="0" xfId="0" applyFont="1" applyFill="1" applyBorder="1" applyAlignment="1">
      <alignment wrapText="1"/>
    </xf>
    <xf numFmtId="175" fontId="7" fillId="0" borderId="0" xfId="0" applyNumberFormat="1" applyFont="1"/>
    <xf numFmtId="9" fontId="3" fillId="7" borderId="24" xfId="2" applyFont="1" applyFill="1" applyBorder="1" applyAlignment="1">
      <alignment horizontal="right" vertical="top"/>
    </xf>
    <xf numFmtId="0" fontId="7" fillId="0" borderId="18" xfId="0" applyFont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7" fillId="7" borderId="27" xfId="0" applyFont="1" applyFill="1" applyBorder="1"/>
    <xf numFmtId="0" fontId="7" fillId="7" borderId="28" xfId="0" applyFont="1" applyFill="1" applyBorder="1" applyAlignment="1">
      <alignment horizontal="center" vertical="center" wrapText="1"/>
    </xf>
    <xf numFmtId="0" fontId="4" fillId="7" borderId="29" xfId="0" applyFont="1" applyFill="1" applyBorder="1" applyAlignment="1">
      <alignment horizontal="center" vertical="center" wrapText="1"/>
    </xf>
    <xf numFmtId="0" fontId="11" fillId="7" borderId="106" xfId="0" applyFont="1" applyFill="1" applyBorder="1"/>
    <xf numFmtId="9" fontId="3" fillId="7" borderId="107" xfId="2" applyFont="1" applyFill="1" applyBorder="1" applyAlignment="1">
      <alignment horizontal="right" vertical="top"/>
    </xf>
    <xf numFmtId="0" fontId="11" fillId="7" borderId="108" xfId="0" applyFont="1" applyFill="1" applyBorder="1"/>
    <xf numFmtId="9" fontId="3" fillId="7" borderId="109" xfId="2" applyFont="1" applyFill="1" applyBorder="1" applyAlignment="1">
      <alignment horizontal="right" vertical="top"/>
    </xf>
    <xf numFmtId="9" fontId="3" fillId="7" borderId="110" xfId="2" applyFont="1" applyFill="1" applyBorder="1" applyAlignment="1">
      <alignment horizontal="right" vertical="top"/>
    </xf>
    <xf numFmtId="0" fontId="7" fillId="8" borderId="0" xfId="0" applyFont="1" applyFill="1" applyAlignment="1"/>
    <xf numFmtId="9" fontId="7" fillId="8" borderId="0" xfId="0" applyNumberFormat="1" applyFont="1" applyFill="1" applyAlignment="1"/>
    <xf numFmtId="10" fontId="7" fillId="8" borderId="0" xfId="0" applyNumberFormat="1" applyFont="1" applyFill="1" applyAlignment="1"/>
    <xf numFmtId="170" fontId="7" fillId="8" borderId="0" xfId="0" applyNumberFormat="1" applyFont="1" applyFill="1" applyAlignment="1"/>
    <xf numFmtId="0" fontId="7" fillId="8" borderId="0" xfId="0" applyFont="1" applyFill="1"/>
    <xf numFmtId="0" fontId="4" fillId="8" borderId="0" xfId="0" applyFont="1" applyFill="1" applyAlignment="1"/>
    <xf numFmtId="0" fontId="39" fillId="2" borderId="42" xfId="0" applyFont="1" applyFill="1" applyBorder="1"/>
    <xf numFmtId="9" fontId="39" fillId="2" borderId="13" xfId="17" applyNumberFormat="1" applyFont="1" applyFill="1" applyBorder="1" applyAlignment="1">
      <alignment horizontal="right" vertical="top"/>
    </xf>
    <xf numFmtId="9" fontId="39" fillId="2" borderId="24" xfId="17" applyNumberFormat="1" applyFont="1" applyFill="1" applyBorder="1" applyAlignment="1">
      <alignment horizontal="right" vertical="top"/>
    </xf>
    <xf numFmtId="9" fontId="39" fillId="2" borderId="43" xfId="17" applyNumberFormat="1" applyFont="1" applyFill="1" applyBorder="1" applyAlignment="1">
      <alignment horizontal="right" vertical="top"/>
    </xf>
    <xf numFmtId="0" fontId="13" fillId="2" borderId="0" xfId="0" applyFont="1" applyFill="1"/>
    <xf numFmtId="9" fontId="7" fillId="2" borderId="0" xfId="1" applyNumberFormat="1" applyFont="1" applyFill="1" applyBorder="1" applyAlignment="1">
      <alignment horizontal="right" vertical="top"/>
    </xf>
    <xf numFmtId="0" fontId="3" fillId="2" borderId="0" xfId="3" applyFont="1" applyFill="1" applyBorder="1" applyAlignment="1">
      <alignment vertical="center" wrapText="1"/>
    </xf>
    <xf numFmtId="9" fontId="25" fillId="2" borderId="0" xfId="16" applyNumberFormat="1" applyFont="1" applyFill="1" applyBorder="1"/>
    <xf numFmtId="0" fontId="7" fillId="0" borderId="68" xfId="0" applyFont="1" applyBorder="1"/>
    <xf numFmtId="165" fontId="3" fillId="2" borderId="25" xfId="1" applyNumberFormat="1" applyFont="1" applyFill="1" applyBorder="1" applyAlignment="1">
      <alignment horizontal="left" vertical="top"/>
    </xf>
    <xf numFmtId="165" fontId="3" fillId="2" borderId="24" xfId="1" applyNumberFormat="1" applyFont="1" applyFill="1" applyBorder="1" applyAlignment="1">
      <alignment horizontal="center" vertical="center"/>
    </xf>
    <xf numFmtId="165" fontId="3" fillId="2" borderId="3" xfId="1" applyNumberFormat="1" applyFont="1" applyFill="1" applyBorder="1" applyAlignment="1">
      <alignment horizontal="center" vertical="center"/>
    </xf>
    <xf numFmtId="165" fontId="3" fillId="2" borderId="25" xfId="1" applyNumberFormat="1" applyFont="1" applyFill="1" applyBorder="1" applyAlignment="1">
      <alignment horizontal="center" vertical="center"/>
    </xf>
    <xf numFmtId="165" fontId="3" fillId="2" borderId="2" xfId="1" applyNumberFormat="1" applyFont="1" applyFill="1" applyBorder="1" applyAlignment="1">
      <alignment horizontal="center" vertical="center"/>
    </xf>
    <xf numFmtId="0" fontId="7" fillId="2" borderId="1" xfId="0" applyFont="1" applyFill="1" applyBorder="1"/>
    <xf numFmtId="0" fontId="21" fillId="2" borderId="7" xfId="0" applyFont="1" applyFill="1" applyBorder="1"/>
    <xf numFmtId="9" fontId="0" fillId="0" borderId="0" xfId="0" applyNumberFormat="1"/>
    <xf numFmtId="0" fontId="20" fillId="0" borderId="0" xfId="0" applyFont="1"/>
    <xf numFmtId="0" fontId="44" fillId="0" borderId="0" xfId="0" applyFont="1" applyFill="1"/>
    <xf numFmtId="173" fontId="7" fillId="2" borderId="0" xfId="28" applyNumberFormat="1" applyFont="1" applyFill="1" applyBorder="1" applyAlignment="1">
      <alignment horizontal="right" vertical="top"/>
    </xf>
    <xf numFmtId="0" fontId="44" fillId="2" borderId="0" xfId="0" applyFont="1" applyFill="1"/>
    <xf numFmtId="0" fontId="0" fillId="0" borderId="0" xfId="0" applyFill="1"/>
    <xf numFmtId="9" fontId="7" fillId="0" borderId="0" xfId="2" applyFont="1" applyBorder="1"/>
    <xf numFmtId="0" fontId="0" fillId="5" borderId="19" xfId="0" applyFill="1" applyBorder="1"/>
    <xf numFmtId="0" fontId="0" fillId="0" borderId="1" xfId="0" applyBorder="1"/>
    <xf numFmtId="168" fontId="0" fillId="0" borderId="0" xfId="0" applyNumberFormat="1" applyBorder="1"/>
    <xf numFmtId="168" fontId="0" fillId="0" borderId="2" xfId="0" applyNumberFormat="1" applyBorder="1"/>
    <xf numFmtId="0" fontId="0" fillId="0" borderId="9" xfId="0" applyBorder="1"/>
    <xf numFmtId="0" fontId="0" fillId="0" borderId="3" xfId="0" applyBorder="1"/>
    <xf numFmtId="0" fontId="15" fillId="0" borderId="0" xfId="0" applyFont="1"/>
    <xf numFmtId="0" fontId="4" fillId="0" borderId="0" xfId="0" applyFont="1" applyBorder="1" applyAlignment="1">
      <alignment horizontal="right"/>
    </xf>
    <xf numFmtId="165" fontId="7" fillId="0" borderId="0" xfId="1" applyNumberFormat="1" applyFont="1" applyBorder="1"/>
    <xf numFmtId="168" fontId="7" fillId="0" borderId="0" xfId="1" applyNumberFormat="1" applyFont="1" applyBorder="1"/>
    <xf numFmtId="9" fontId="20" fillId="0" borderId="0" xfId="0" applyNumberFormat="1" applyFont="1"/>
    <xf numFmtId="0" fontId="4" fillId="0" borderId="0" xfId="0" applyFont="1" applyBorder="1" applyAlignment="1">
      <alignment horizontal="center"/>
    </xf>
    <xf numFmtId="168" fontId="4" fillId="0" borderId="0" xfId="0" applyNumberFormat="1" applyFont="1" applyBorder="1" applyAlignment="1">
      <alignment horizontal="right"/>
    </xf>
    <xf numFmtId="9" fontId="7" fillId="0" borderId="0" xfId="0" applyNumberFormat="1" applyFont="1" applyBorder="1"/>
    <xf numFmtId="0" fontId="4" fillId="0" borderId="0" xfId="0" applyFont="1" applyBorder="1"/>
    <xf numFmtId="0" fontId="14" fillId="0" borderId="0" xfId="0" applyFont="1"/>
    <xf numFmtId="9" fontId="0" fillId="0" borderId="0" xfId="0" applyNumberFormat="1" applyAlignment="1">
      <alignment horizontal="right"/>
    </xf>
    <xf numFmtId="0" fontId="8" fillId="0" borderId="19" xfId="0" applyFont="1" applyBorder="1" applyAlignment="1">
      <alignment horizontal="right"/>
    </xf>
    <xf numFmtId="0" fontId="8" fillId="0" borderId="18" xfId="0" applyFont="1" applyBorder="1" applyAlignment="1">
      <alignment horizontal="right"/>
    </xf>
    <xf numFmtId="0" fontId="8" fillId="0" borderId="10" xfId="0" applyFont="1" applyBorder="1"/>
    <xf numFmtId="0" fontId="15" fillId="0" borderId="0" xfId="0" applyFont="1" applyFill="1" applyBorder="1"/>
    <xf numFmtId="0" fontId="8" fillId="18" borderId="19" xfId="0" applyFont="1" applyFill="1" applyBorder="1" applyAlignment="1">
      <alignment horizontal="right"/>
    </xf>
    <xf numFmtId="0" fontId="8" fillId="18" borderId="18" xfId="0" applyFont="1" applyFill="1" applyBorder="1" applyAlignment="1">
      <alignment horizontal="right"/>
    </xf>
    <xf numFmtId="9" fontId="0" fillId="12" borderId="0" xfId="2" applyFont="1" applyFill="1" applyBorder="1" applyAlignment="1">
      <alignment horizontal="right"/>
    </xf>
    <xf numFmtId="9" fontId="0" fillId="12" borderId="2" xfId="2" applyFont="1" applyFill="1" applyBorder="1" applyAlignment="1">
      <alignment horizontal="right"/>
    </xf>
    <xf numFmtId="0" fontId="0" fillId="12" borderId="8" xfId="0" applyFill="1" applyBorder="1"/>
    <xf numFmtId="9" fontId="0" fillId="12" borderId="1" xfId="2" applyFont="1" applyFill="1" applyBorder="1" applyAlignment="1">
      <alignment horizontal="right"/>
    </xf>
    <xf numFmtId="9" fontId="0" fillId="12" borderId="7" xfId="2" applyFont="1" applyFill="1" applyBorder="1" applyAlignment="1">
      <alignment horizontal="right"/>
    </xf>
    <xf numFmtId="0" fontId="0" fillId="12" borderId="3" xfId="0" applyFill="1" applyBorder="1"/>
    <xf numFmtId="0" fontId="0" fillId="12" borderId="9" xfId="0" applyFill="1" applyBorder="1"/>
    <xf numFmtId="9" fontId="0" fillId="12" borderId="0" xfId="2" applyFont="1" applyFill="1" applyBorder="1"/>
    <xf numFmtId="9" fontId="0" fillId="12" borderId="2" xfId="2" applyFont="1" applyFill="1" applyBorder="1"/>
    <xf numFmtId="9" fontId="0" fillId="12" borderId="1" xfId="2" applyFont="1" applyFill="1" applyBorder="1"/>
    <xf numFmtId="9" fontId="0" fillId="12" borderId="7" xfId="2" applyFont="1" applyFill="1" applyBorder="1"/>
    <xf numFmtId="9" fontId="0" fillId="12" borderId="1" xfId="0" applyNumberFormat="1" applyFill="1" applyBorder="1"/>
    <xf numFmtId="9" fontId="0" fillId="12" borderId="7" xfId="0" applyNumberFormat="1" applyFill="1" applyBorder="1"/>
    <xf numFmtId="2" fontId="0" fillId="12" borderId="0" xfId="0" applyNumberFormat="1" applyFill="1" applyBorder="1"/>
    <xf numFmtId="2" fontId="0" fillId="12" borderId="2" xfId="0" applyNumberFormat="1" applyFill="1" applyBorder="1"/>
    <xf numFmtId="2" fontId="0" fillId="12" borderId="1" xfId="0" applyNumberFormat="1" applyFill="1" applyBorder="1"/>
    <xf numFmtId="2" fontId="0" fillId="12" borderId="7" xfId="0" applyNumberFormat="1" applyFill="1" applyBorder="1"/>
    <xf numFmtId="0" fontId="8" fillId="18" borderId="26" xfId="0" applyFont="1" applyFill="1" applyBorder="1" applyAlignment="1">
      <alignment horizontal="right"/>
    </xf>
    <xf numFmtId="0" fontId="8" fillId="18" borderId="25" xfId="0" applyFont="1" applyFill="1" applyBorder="1" applyAlignment="1">
      <alignment horizontal="right"/>
    </xf>
    <xf numFmtId="0" fontId="8" fillId="18" borderId="1" xfId="0" applyFont="1" applyFill="1" applyBorder="1" applyAlignment="1">
      <alignment horizontal="right"/>
    </xf>
    <xf numFmtId="0" fontId="8" fillId="18" borderId="7" xfId="0" applyFont="1" applyFill="1" applyBorder="1" applyAlignment="1">
      <alignment horizontal="right"/>
    </xf>
    <xf numFmtId="168" fontId="0" fillId="0" borderId="1" xfId="0" applyNumberFormat="1" applyBorder="1"/>
    <xf numFmtId="168" fontId="0" fillId="0" borderId="7" xfId="0" applyNumberFormat="1" applyBorder="1"/>
    <xf numFmtId="0" fontId="8" fillId="18" borderId="10" xfId="0" applyFont="1" applyFill="1" applyBorder="1"/>
    <xf numFmtId="0" fontId="0" fillId="18" borderId="3" xfId="0" applyFill="1" applyBorder="1"/>
    <xf numFmtId="0" fontId="0" fillId="18" borderId="9" xfId="0" applyFill="1" applyBorder="1"/>
    <xf numFmtId="0" fontId="44" fillId="0" borderId="0" xfId="0" applyFont="1"/>
    <xf numFmtId="0" fontId="44" fillId="0" borderId="0" xfId="0" applyFont="1" applyAlignment="1">
      <alignment horizontal="right"/>
    </xf>
    <xf numFmtId="0" fontId="45" fillId="0" borderId="0" xfId="0" applyFont="1" applyAlignment="1">
      <alignment horizontal="right"/>
    </xf>
    <xf numFmtId="0" fontId="51" fillId="0" borderId="0" xfId="0" applyFont="1"/>
    <xf numFmtId="0" fontId="51" fillId="0" borderId="0" xfId="0" applyFont="1" applyAlignment="1">
      <alignment horizontal="right"/>
    </xf>
    <xf numFmtId="0" fontId="52" fillId="0" borderId="0" xfId="0" applyFont="1"/>
    <xf numFmtId="0" fontId="45" fillId="10" borderId="0" xfId="0" applyFont="1" applyFill="1"/>
    <xf numFmtId="169" fontId="11" fillId="10" borderId="0" xfId="51" applyNumberFormat="1" applyFont="1" applyFill="1" applyAlignment="1">
      <alignment horizontal="right" vertical="top"/>
    </xf>
    <xf numFmtId="169" fontId="53" fillId="10" borderId="0" xfId="51" applyNumberFormat="1" applyFont="1" applyFill="1" applyAlignment="1">
      <alignment horizontal="right" vertical="top"/>
    </xf>
    <xf numFmtId="9" fontId="11" fillId="10" borderId="0" xfId="2" applyFont="1" applyFill="1" applyAlignment="1">
      <alignment horizontal="right" vertical="top"/>
    </xf>
    <xf numFmtId="0" fontId="54" fillId="14" borderId="0" xfId="51" applyFont="1" applyFill="1"/>
    <xf numFmtId="169" fontId="11" fillId="9" borderId="0" xfId="51" applyNumberFormat="1" applyFont="1" applyFill="1" applyAlignment="1">
      <alignment horizontal="right" vertical="top"/>
    </xf>
    <xf numFmtId="169" fontId="53" fillId="9" borderId="0" xfId="51" applyNumberFormat="1" applyFont="1" applyFill="1" applyAlignment="1">
      <alignment horizontal="right" vertical="top"/>
    </xf>
    <xf numFmtId="9" fontId="11" fillId="9" borderId="0" xfId="2" applyFont="1" applyFill="1" applyAlignment="1">
      <alignment horizontal="right" vertical="top"/>
    </xf>
    <xf numFmtId="0" fontId="11" fillId="0" borderId="0" xfId="51" applyFont="1" applyAlignment="1">
      <alignment vertical="top"/>
    </xf>
    <xf numFmtId="169" fontId="53" fillId="0" borderId="0" xfId="51" applyNumberFormat="1" applyFont="1" applyAlignment="1">
      <alignment horizontal="right" vertical="top"/>
    </xf>
    <xf numFmtId="0" fontId="54" fillId="15" borderId="0" xfId="51" applyFont="1" applyFill="1"/>
    <xf numFmtId="169" fontId="11" fillId="11" borderId="0" xfId="51" applyNumberFormat="1" applyFont="1" applyFill="1" applyAlignment="1">
      <alignment horizontal="right" vertical="top"/>
    </xf>
    <xf numFmtId="169" fontId="53" fillId="11" borderId="0" xfId="51" applyNumberFormat="1" applyFont="1" applyFill="1" applyAlignment="1">
      <alignment horizontal="right" vertical="top"/>
    </xf>
    <xf numFmtId="9" fontId="11" fillId="11" borderId="0" xfId="2" applyFont="1" applyFill="1" applyAlignment="1">
      <alignment horizontal="right" vertical="top"/>
    </xf>
    <xf numFmtId="0" fontId="54" fillId="16" borderId="0" xfId="51" applyFont="1" applyFill="1"/>
    <xf numFmtId="169" fontId="11" fillId="5" borderId="0" xfId="51" applyNumberFormat="1" applyFont="1" applyFill="1" applyAlignment="1">
      <alignment horizontal="right" vertical="top"/>
    </xf>
    <xf numFmtId="169" fontId="53" fillId="5" borderId="0" xfId="51" applyNumberFormat="1" applyFont="1" applyFill="1" applyAlignment="1">
      <alignment horizontal="right" vertical="top"/>
    </xf>
    <xf numFmtId="9" fontId="11" fillId="5" borderId="0" xfId="2" applyFont="1" applyFill="1" applyAlignment="1">
      <alignment horizontal="right" vertical="top"/>
    </xf>
    <xf numFmtId="169" fontId="44" fillId="0" borderId="0" xfId="0" applyNumberFormat="1" applyFont="1" applyAlignment="1">
      <alignment horizontal="right"/>
    </xf>
    <xf numFmtId="169" fontId="45" fillId="0" borderId="0" xfId="0" applyNumberFormat="1" applyFont="1" applyAlignment="1">
      <alignment horizontal="right"/>
    </xf>
    <xf numFmtId="0" fontId="54" fillId="12" borderId="0" xfId="51" applyFont="1" applyFill="1"/>
    <xf numFmtId="169" fontId="11" fillId="12" borderId="0" xfId="51" applyNumberFormat="1" applyFont="1" applyFill="1" applyAlignment="1">
      <alignment horizontal="right" vertical="top"/>
    </xf>
    <xf numFmtId="169" fontId="53" fillId="12" borderId="0" xfId="51" applyNumberFormat="1" applyFont="1" applyFill="1" applyAlignment="1">
      <alignment horizontal="right" vertical="top"/>
    </xf>
    <xf numFmtId="9" fontId="11" fillId="12" borderId="0" xfId="2" applyFont="1" applyFill="1" applyAlignment="1">
      <alignment horizontal="right" vertical="top"/>
    </xf>
    <xf numFmtId="0" fontId="54" fillId="13" borderId="0" xfId="51" applyFont="1" applyFill="1"/>
    <xf numFmtId="169" fontId="11" fillId="13" borderId="0" xfId="51" applyNumberFormat="1" applyFont="1" applyFill="1" applyAlignment="1">
      <alignment horizontal="right" vertical="top"/>
    </xf>
    <xf numFmtId="169" fontId="53" fillId="13" borderId="0" xfId="51" applyNumberFormat="1" applyFont="1" applyFill="1" applyAlignment="1">
      <alignment horizontal="right" vertical="top"/>
    </xf>
    <xf numFmtId="0" fontId="54" fillId="0" borderId="0" xfId="51" applyFont="1"/>
    <xf numFmtId="0" fontId="54" fillId="0" borderId="0" xfId="51" applyFont="1" applyFill="1"/>
    <xf numFmtId="0" fontId="11" fillId="0" borderId="0" xfId="51" applyFont="1" applyFill="1" applyAlignment="1">
      <alignment horizontal="left" vertical="top"/>
    </xf>
    <xf numFmtId="169" fontId="11" fillId="0" borderId="0" xfId="51" applyNumberFormat="1" applyFont="1" applyAlignment="1">
      <alignment horizontal="right" vertical="top"/>
    </xf>
    <xf numFmtId="169" fontId="11" fillId="0" borderId="0" xfId="51" applyNumberFormat="1" applyFont="1" applyFill="1" applyAlignment="1">
      <alignment horizontal="right" vertical="top"/>
    </xf>
    <xf numFmtId="0" fontId="53" fillId="0" borderId="0" xfId="51" applyFont="1" applyFill="1" applyBorder="1" applyAlignment="1">
      <alignment vertical="top"/>
    </xf>
    <xf numFmtId="169" fontId="53" fillId="0" borderId="0" xfId="51" applyNumberFormat="1" applyFont="1" applyFill="1" applyBorder="1" applyAlignment="1">
      <alignment horizontal="right" vertical="top"/>
    </xf>
    <xf numFmtId="169" fontId="53" fillId="0" borderId="0" xfId="51" applyNumberFormat="1" applyFont="1" applyFill="1" applyAlignment="1">
      <alignment horizontal="right" vertical="top"/>
    </xf>
    <xf numFmtId="0" fontId="53" fillId="0" borderId="0" xfId="51" applyFont="1" applyFill="1" applyBorder="1" applyAlignment="1">
      <alignment horizontal="left" vertical="top"/>
    </xf>
    <xf numFmtId="0" fontId="44" fillId="0" borderId="0" xfId="0" applyFont="1" applyFill="1" applyBorder="1" applyAlignment="1">
      <alignment horizontal="right"/>
    </xf>
    <xf numFmtId="0" fontId="44" fillId="0" borderId="0" xfId="0" applyFont="1" applyFill="1" applyBorder="1"/>
    <xf numFmtId="0" fontId="52" fillId="0" borderId="0" xfId="0" applyFont="1" applyFill="1" applyBorder="1"/>
    <xf numFmtId="0" fontId="52" fillId="0" borderId="0" xfId="0" applyFont="1" applyFill="1" applyBorder="1" applyAlignment="1">
      <alignment horizontal="right"/>
    </xf>
    <xf numFmtId="9" fontId="52" fillId="0" borderId="0" xfId="2" applyFont="1" applyFill="1" applyBorder="1" applyAlignment="1">
      <alignment horizontal="right"/>
    </xf>
    <xf numFmtId="9" fontId="52" fillId="0" borderId="0" xfId="0" applyNumberFormat="1" applyFont="1" applyFill="1" applyBorder="1" applyAlignment="1">
      <alignment horizontal="right"/>
    </xf>
    <xf numFmtId="0" fontId="11" fillId="19" borderId="0" xfId="51" applyFont="1" applyFill="1" applyAlignment="1">
      <alignment horizontal="left" vertical="top"/>
    </xf>
    <xf numFmtId="0" fontId="53" fillId="19" borderId="0" xfId="51" applyFont="1" applyFill="1" applyAlignment="1">
      <alignment vertical="top"/>
    </xf>
    <xf numFmtId="0" fontId="53" fillId="19" borderId="0" xfId="51" applyFont="1" applyFill="1" applyAlignment="1">
      <alignment horizontal="left" vertical="top"/>
    </xf>
    <xf numFmtId="0" fontId="11" fillId="19" borderId="0" xfId="51" applyFont="1" applyFill="1" applyAlignment="1">
      <alignment horizontal="right" vertical="top"/>
    </xf>
    <xf numFmtId="9" fontId="52" fillId="12" borderId="0" xfId="2" applyFont="1" applyFill="1" applyBorder="1" applyAlignment="1">
      <alignment horizontal="right"/>
    </xf>
    <xf numFmtId="9" fontId="52" fillId="12" borderId="2" xfId="2" applyFont="1" applyFill="1" applyBorder="1" applyAlignment="1">
      <alignment horizontal="right"/>
    </xf>
    <xf numFmtId="9" fontId="52" fillId="12" borderId="1" xfId="0" applyNumberFormat="1" applyFont="1" applyFill="1" applyBorder="1" applyAlignment="1">
      <alignment horizontal="right"/>
    </xf>
    <xf numFmtId="9" fontId="52" fillId="12" borderId="7" xfId="0" applyNumberFormat="1" applyFont="1" applyFill="1" applyBorder="1" applyAlignment="1">
      <alignment horizontal="right"/>
    </xf>
    <xf numFmtId="0" fontId="52" fillId="12" borderId="19" xfId="0" applyFont="1" applyFill="1" applyBorder="1" applyAlignment="1">
      <alignment horizontal="right"/>
    </xf>
    <xf numFmtId="0" fontId="52" fillId="12" borderId="18" xfId="0" applyFont="1" applyFill="1" applyBorder="1" applyAlignment="1">
      <alignment horizontal="right"/>
    </xf>
    <xf numFmtId="0" fontId="52" fillId="12" borderId="10" xfId="0" applyFont="1" applyFill="1" applyBorder="1"/>
    <xf numFmtId="0" fontId="52" fillId="12" borderId="3" xfId="0" applyFont="1" applyFill="1" applyBorder="1"/>
    <xf numFmtId="0" fontId="44" fillId="12" borderId="9" xfId="0" applyFont="1" applyFill="1" applyBorder="1"/>
    <xf numFmtId="0" fontId="52" fillId="12" borderId="12" xfId="0" applyFont="1" applyFill="1" applyBorder="1" applyAlignment="1">
      <alignment horizontal="right"/>
    </xf>
    <xf numFmtId="9" fontId="52" fillId="12" borderId="8" xfId="2" applyFont="1" applyFill="1" applyBorder="1" applyAlignment="1">
      <alignment horizontal="right"/>
    </xf>
    <xf numFmtId="9" fontId="52" fillId="12" borderId="1" xfId="2" applyFont="1" applyFill="1" applyBorder="1" applyAlignment="1">
      <alignment horizontal="right"/>
    </xf>
    <xf numFmtId="9" fontId="52" fillId="12" borderId="7" xfId="2" applyFont="1" applyFill="1" applyBorder="1" applyAlignment="1">
      <alignment horizontal="right"/>
    </xf>
    <xf numFmtId="172" fontId="11" fillId="0" borderId="0" xfId="53" applyNumberFormat="1" applyFont="1" applyAlignment="1">
      <alignment horizontal="center" vertical="top"/>
    </xf>
    <xf numFmtId="172" fontId="11" fillId="0" borderId="3" xfId="53" applyNumberFormat="1" applyFont="1" applyBorder="1" applyAlignment="1">
      <alignment horizontal="center" vertical="center"/>
    </xf>
    <xf numFmtId="172" fontId="11" fillId="0" borderId="19" xfId="53" applyNumberFormat="1" applyFont="1" applyBorder="1" applyAlignment="1">
      <alignment horizontal="center" vertical="center"/>
    </xf>
    <xf numFmtId="172" fontId="11" fillId="0" borderId="10" xfId="53" applyNumberFormat="1" applyFont="1" applyBorder="1" applyAlignment="1">
      <alignment horizontal="center" vertical="center"/>
    </xf>
    <xf numFmtId="0" fontId="53" fillId="18" borderId="10" xfId="53" applyFont="1" applyFill="1" applyBorder="1" applyAlignment="1">
      <alignment vertical="center"/>
    </xf>
    <xf numFmtId="0" fontId="53" fillId="18" borderId="19" xfId="53" applyFont="1" applyFill="1" applyBorder="1" applyAlignment="1">
      <alignment horizontal="center" vertical="center"/>
    </xf>
    <xf numFmtId="0" fontId="53" fillId="18" borderId="19" xfId="53" applyFont="1" applyFill="1" applyBorder="1" applyAlignment="1">
      <alignment horizontal="center" vertical="center" wrapText="1"/>
    </xf>
    <xf numFmtId="0" fontId="53" fillId="18" borderId="10" xfId="53" applyFont="1" applyFill="1" applyBorder="1" applyAlignment="1">
      <alignment horizontal="center" vertical="center" wrapText="1"/>
    </xf>
    <xf numFmtId="0" fontId="53" fillId="18" borderId="3" xfId="53" applyFont="1" applyFill="1" applyBorder="1" applyAlignment="1">
      <alignment horizontal="left" vertical="top"/>
    </xf>
    <xf numFmtId="0" fontId="53" fillId="18" borderId="10" xfId="53" applyFont="1" applyFill="1" applyBorder="1" applyAlignment="1">
      <alignment vertical="top" wrapText="1"/>
    </xf>
    <xf numFmtId="0" fontId="4" fillId="18" borderId="10" xfId="0" applyFont="1" applyFill="1" applyBorder="1"/>
    <xf numFmtId="0" fontId="4" fillId="18" borderId="19" xfId="0" applyFont="1" applyFill="1" applyBorder="1" applyAlignment="1">
      <alignment horizontal="right"/>
    </xf>
    <xf numFmtId="0" fontId="4" fillId="18" borderId="18" xfId="0" applyFont="1" applyFill="1" applyBorder="1" applyAlignment="1">
      <alignment horizontal="right"/>
    </xf>
    <xf numFmtId="1" fontId="4" fillId="18" borderId="19" xfId="0" applyNumberFormat="1" applyFont="1" applyFill="1" applyBorder="1" applyAlignment="1">
      <alignment horizontal="right"/>
    </xf>
    <xf numFmtId="168" fontId="4" fillId="18" borderId="19" xfId="0" applyNumberFormat="1" applyFont="1" applyFill="1" applyBorder="1" applyAlignment="1">
      <alignment horizontal="right"/>
    </xf>
    <xf numFmtId="168" fontId="4" fillId="18" borderId="18" xfId="0" applyNumberFormat="1" applyFont="1" applyFill="1" applyBorder="1" applyAlignment="1">
      <alignment horizontal="right"/>
    </xf>
    <xf numFmtId="0" fontId="4" fillId="18" borderId="12" xfId="0" applyFont="1" applyFill="1" applyBorder="1"/>
    <xf numFmtId="0" fontId="4" fillId="18" borderId="18" xfId="0" applyFont="1" applyFill="1" applyBorder="1"/>
    <xf numFmtId="0" fontId="4" fillId="18" borderId="19" xfId="0" applyFont="1" applyFill="1" applyBorder="1"/>
    <xf numFmtId="0" fontId="7" fillId="12" borderId="3" xfId="0" applyFont="1" applyFill="1" applyBorder="1"/>
    <xf numFmtId="165" fontId="7" fillId="12" borderId="0" xfId="1" applyNumberFormat="1" applyFont="1" applyFill="1" applyBorder="1"/>
    <xf numFmtId="165" fontId="7" fillId="12" borderId="2" xfId="1" applyNumberFormat="1" applyFont="1" applyFill="1" applyBorder="1"/>
    <xf numFmtId="0" fontId="7" fillId="12" borderId="9" xfId="0" applyFont="1" applyFill="1" applyBorder="1"/>
    <xf numFmtId="165" fontId="7" fillId="12" borderId="1" xfId="1" applyNumberFormat="1" applyFont="1" applyFill="1" applyBorder="1"/>
    <xf numFmtId="165" fontId="7" fillId="12" borderId="7" xfId="1" applyNumberFormat="1" applyFont="1" applyFill="1" applyBorder="1"/>
    <xf numFmtId="168" fontId="7" fillId="12" borderId="0" xfId="1" applyNumberFormat="1" applyFont="1" applyFill="1" applyBorder="1" applyAlignment="1">
      <alignment horizontal="right"/>
    </xf>
    <xf numFmtId="168" fontId="7" fillId="12" borderId="0" xfId="1" applyNumberFormat="1" applyFont="1" applyFill="1" applyBorder="1"/>
    <xf numFmtId="168" fontId="7" fillId="12" borderId="2" xfId="1" applyNumberFormat="1" applyFont="1" applyFill="1" applyBorder="1"/>
    <xf numFmtId="168" fontId="7" fillId="12" borderId="1" xfId="1" applyNumberFormat="1" applyFont="1" applyFill="1" applyBorder="1" applyAlignment="1">
      <alignment horizontal="right"/>
    </xf>
    <xf numFmtId="168" fontId="7" fillId="12" borderId="1" xfId="1" applyNumberFormat="1" applyFont="1" applyFill="1" applyBorder="1"/>
    <xf numFmtId="168" fontId="7" fillId="12" borderId="7" xfId="1" applyNumberFormat="1" applyFont="1" applyFill="1" applyBorder="1"/>
    <xf numFmtId="9" fontId="7" fillId="12" borderId="0" xfId="2" applyFont="1" applyFill="1" applyBorder="1" applyAlignment="1">
      <alignment horizontal="right"/>
    </xf>
    <xf numFmtId="9" fontId="7" fillId="12" borderId="0" xfId="2" applyFont="1" applyFill="1" applyBorder="1"/>
    <xf numFmtId="9" fontId="7" fillId="12" borderId="2" xfId="2" applyFont="1" applyFill="1" applyBorder="1"/>
    <xf numFmtId="9" fontId="7" fillId="12" borderId="1" xfId="2" applyFont="1" applyFill="1" applyBorder="1" applyAlignment="1">
      <alignment horizontal="right"/>
    </xf>
    <xf numFmtId="9" fontId="7" fillId="12" borderId="1" xfId="2" applyFont="1" applyFill="1" applyBorder="1"/>
    <xf numFmtId="9" fontId="7" fillId="12" borderId="7" xfId="2" applyFont="1" applyFill="1" applyBorder="1"/>
    <xf numFmtId="0" fontId="7" fillId="12" borderId="13" xfId="0" applyFont="1" applyFill="1" applyBorder="1"/>
    <xf numFmtId="0" fontId="7" fillId="12" borderId="25" xfId="0" applyFont="1" applyFill="1" applyBorder="1"/>
    <xf numFmtId="9" fontId="7" fillId="12" borderId="26" xfId="0" applyNumberFormat="1" applyFont="1" applyFill="1" applyBorder="1" applyAlignment="1">
      <alignment horizontal="right"/>
    </xf>
    <xf numFmtId="9" fontId="7" fillId="12" borderId="26" xfId="0" applyNumberFormat="1" applyFont="1" applyFill="1" applyBorder="1"/>
    <xf numFmtId="9" fontId="7" fillId="12" borderId="25" xfId="0" applyNumberFormat="1" applyFont="1" applyFill="1" applyBorder="1"/>
    <xf numFmtId="0" fontId="7" fillId="12" borderId="6" xfId="0" applyFont="1" applyFill="1" applyBorder="1"/>
    <xf numFmtId="0" fontId="7" fillId="12" borderId="2" xfId="0" applyFont="1" applyFill="1" applyBorder="1"/>
    <xf numFmtId="9" fontId="7" fillId="12" borderId="0" xfId="0" applyNumberFormat="1" applyFont="1" applyFill="1" applyBorder="1" applyAlignment="1">
      <alignment horizontal="right"/>
    </xf>
    <xf numFmtId="9" fontId="7" fillId="12" borderId="0" xfId="0" applyNumberFormat="1" applyFont="1" applyFill="1" applyBorder="1"/>
    <xf numFmtId="9" fontId="7" fillId="12" borderId="2" xfId="0" applyNumberFormat="1" applyFont="1" applyFill="1" applyBorder="1"/>
    <xf numFmtId="0" fontId="7" fillId="12" borderId="8" xfId="0" applyFont="1" applyFill="1" applyBorder="1"/>
    <xf numFmtId="0" fontId="7" fillId="12" borderId="7" xfId="0" applyFont="1" applyFill="1" applyBorder="1"/>
    <xf numFmtId="9" fontId="7" fillId="12" borderId="1" xfId="0" applyNumberFormat="1" applyFont="1" applyFill="1" applyBorder="1" applyAlignment="1">
      <alignment horizontal="right"/>
    </xf>
    <xf numFmtId="9" fontId="7" fillId="12" borderId="1" xfId="0" applyNumberFormat="1" applyFont="1" applyFill="1" applyBorder="1"/>
    <xf numFmtId="9" fontId="7" fillId="12" borderId="7" xfId="0" applyNumberFormat="1" applyFont="1" applyFill="1" applyBorder="1"/>
    <xf numFmtId="0" fontId="7" fillId="12" borderId="26" xfId="0" applyFont="1" applyFill="1" applyBorder="1" applyAlignment="1">
      <alignment horizontal="right"/>
    </xf>
    <xf numFmtId="0" fontId="7" fillId="12" borderId="0" xfId="0" applyFont="1" applyFill="1" applyBorder="1" applyAlignment="1">
      <alignment horizontal="right"/>
    </xf>
    <xf numFmtId="0" fontId="7" fillId="12" borderId="1" xfId="0" applyFont="1" applyFill="1" applyBorder="1" applyAlignment="1">
      <alignment horizontal="right"/>
    </xf>
    <xf numFmtId="166" fontId="7" fillId="12" borderId="0" xfId="1" applyNumberFormat="1" applyFont="1" applyFill="1" applyBorder="1" applyAlignment="1">
      <alignment horizontal="right"/>
    </xf>
    <xf numFmtId="166" fontId="7" fillId="12" borderId="0" xfId="1" applyNumberFormat="1" applyFont="1" applyFill="1" applyBorder="1"/>
    <xf numFmtId="166" fontId="7" fillId="12" borderId="2" xfId="1" applyNumberFormat="1" applyFont="1" applyFill="1" applyBorder="1"/>
    <xf numFmtId="166" fontId="7" fillId="12" borderId="1" xfId="1" applyNumberFormat="1" applyFont="1" applyFill="1" applyBorder="1" applyAlignment="1">
      <alignment horizontal="right"/>
    </xf>
    <xf numFmtId="166" fontId="7" fillId="12" borderId="1" xfId="1" applyNumberFormat="1" applyFont="1" applyFill="1" applyBorder="1"/>
    <xf numFmtId="166" fontId="7" fillId="12" borderId="7" xfId="1" applyNumberFormat="1" applyFont="1" applyFill="1" applyBorder="1"/>
    <xf numFmtId="0" fontId="47" fillId="18" borderId="10" xfId="4" applyFont="1" applyFill="1" applyBorder="1" applyAlignment="1">
      <alignment horizontal="right" vertical="center" wrapText="1"/>
    </xf>
    <xf numFmtId="0" fontId="47" fillId="18" borderId="18" xfId="4" applyFont="1" applyFill="1" applyBorder="1" applyAlignment="1">
      <alignment horizontal="right" vertical="center" wrapText="1"/>
    </xf>
    <xf numFmtId="0" fontId="3" fillId="18" borderId="26" xfId="9" applyFont="1" applyFill="1" applyBorder="1" applyAlignment="1">
      <alignment horizontal="left" vertical="top" wrapText="1"/>
    </xf>
    <xf numFmtId="0" fontId="3" fillId="18" borderId="1" xfId="9" applyFont="1" applyFill="1" applyBorder="1" applyAlignment="1">
      <alignment horizontal="left" vertical="top" wrapText="1"/>
    </xf>
    <xf numFmtId="0" fontId="3" fillId="18" borderId="0" xfId="9" applyFont="1" applyFill="1" applyAlignment="1">
      <alignment horizontal="left" vertical="top" wrapText="1"/>
    </xf>
    <xf numFmtId="0" fontId="3" fillId="18" borderId="0" xfId="9" applyFont="1" applyFill="1" applyBorder="1" applyAlignment="1">
      <alignment horizontal="left" vertical="top" wrapText="1"/>
    </xf>
    <xf numFmtId="0" fontId="7" fillId="18" borderId="26" xfId="35" applyFont="1" applyFill="1" applyBorder="1" applyAlignment="1">
      <alignment horizontal="left" vertical="top" wrapText="1"/>
    </xf>
    <xf numFmtId="0" fontId="7" fillId="18" borderId="0" xfId="35" applyFont="1" applyFill="1" applyBorder="1" applyAlignment="1">
      <alignment horizontal="left" vertical="top" wrapText="1"/>
    </xf>
    <xf numFmtId="0" fontId="7" fillId="18" borderId="25" xfId="35" applyFont="1" applyFill="1" applyBorder="1" applyAlignment="1">
      <alignment horizontal="left" vertical="top" wrapText="1"/>
    </xf>
    <xf numFmtId="0" fontId="7" fillId="18" borderId="2" xfId="35" applyFont="1" applyFill="1" applyBorder="1" applyAlignment="1">
      <alignment horizontal="left" vertical="top" wrapText="1"/>
    </xf>
    <xf numFmtId="0" fontId="7" fillId="18" borderId="7" xfId="35" applyFont="1" applyFill="1" applyBorder="1" applyAlignment="1">
      <alignment horizontal="left" vertical="top" wrapText="1"/>
    </xf>
    <xf numFmtId="0" fontId="7" fillId="18" borderId="13" xfId="0" applyFont="1" applyFill="1" applyBorder="1"/>
    <xf numFmtId="0" fontId="0" fillId="18" borderId="6" xfId="0" applyFill="1" applyBorder="1"/>
    <xf numFmtId="0" fontId="0" fillId="18" borderId="8" xfId="0" applyFill="1" applyBorder="1"/>
    <xf numFmtId="173" fontId="37" fillId="12" borderId="24" xfId="35" applyNumberFormat="1" applyFont="1" applyFill="1" applyBorder="1" applyAlignment="1">
      <alignment horizontal="right" vertical="top"/>
    </xf>
    <xf numFmtId="173" fontId="37" fillId="12" borderId="25" xfId="35" applyNumberFormat="1" applyFont="1" applyFill="1" applyBorder="1" applyAlignment="1">
      <alignment horizontal="right" vertical="top"/>
    </xf>
    <xf numFmtId="173" fontId="37" fillId="12" borderId="9" xfId="35" applyNumberFormat="1" applyFont="1" applyFill="1" applyBorder="1" applyAlignment="1">
      <alignment horizontal="right" vertical="top"/>
    </xf>
    <xf numFmtId="173" fontId="37" fillId="12" borderId="7" xfId="35" applyNumberFormat="1" applyFont="1" applyFill="1" applyBorder="1" applyAlignment="1">
      <alignment horizontal="right" vertical="top"/>
    </xf>
    <xf numFmtId="173" fontId="37" fillId="12" borderId="3" xfId="35" applyNumberFormat="1" applyFont="1" applyFill="1" applyBorder="1" applyAlignment="1">
      <alignment horizontal="right" vertical="top"/>
    </xf>
    <xf numFmtId="173" fontId="37" fillId="12" borderId="2" xfId="35" applyNumberFormat="1" applyFont="1" applyFill="1" applyBorder="1" applyAlignment="1">
      <alignment horizontal="right" vertical="top"/>
    </xf>
    <xf numFmtId="173" fontId="37" fillId="12" borderId="13" xfId="35" applyNumberFormat="1" applyFont="1" applyFill="1" applyBorder="1" applyAlignment="1">
      <alignment horizontal="right" vertical="top"/>
    </xf>
    <xf numFmtId="173" fontId="37" fillId="12" borderId="6" xfId="35" applyNumberFormat="1" applyFont="1" applyFill="1" applyBorder="1" applyAlignment="1">
      <alignment horizontal="right" vertical="top"/>
    </xf>
    <xf numFmtId="173" fontId="37" fillId="12" borderId="8" xfId="35" applyNumberFormat="1" applyFont="1" applyFill="1" applyBorder="1" applyAlignment="1">
      <alignment horizontal="right" vertical="top"/>
    </xf>
    <xf numFmtId="9" fontId="0" fillId="12" borderId="13" xfId="0" applyNumberFormat="1" applyFill="1" applyBorder="1"/>
    <xf numFmtId="9" fontId="0" fillId="12" borderId="26" xfId="0" applyNumberFormat="1" applyFill="1" applyBorder="1"/>
    <xf numFmtId="9" fontId="0" fillId="12" borderId="25" xfId="0" applyNumberFormat="1" applyFill="1" applyBorder="1"/>
    <xf numFmtId="9" fontId="0" fillId="12" borderId="6" xfId="0" applyNumberFormat="1" applyFill="1" applyBorder="1"/>
    <xf numFmtId="9" fontId="0" fillId="12" borderId="0" xfId="0" applyNumberFormat="1" applyFill="1" applyBorder="1"/>
    <xf numFmtId="9" fontId="0" fillId="12" borderId="2" xfId="0" applyNumberFormat="1" applyFill="1" applyBorder="1"/>
    <xf numFmtId="0" fontId="0" fillId="12" borderId="1" xfId="0" applyFill="1" applyBorder="1"/>
    <xf numFmtId="0" fontId="0" fillId="12" borderId="7" xfId="0" applyFill="1" applyBorder="1"/>
    <xf numFmtId="9" fontId="0" fillId="12" borderId="8" xfId="0" applyNumberFormat="1" applyFill="1" applyBorder="1"/>
    <xf numFmtId="0" fontId="8" fillId="18" borderId="24" xfId="0" applyFont="1" applyFill="1" applyBorder="1"/>
    <xf numFmtId="0" fontId="0" fillId="18" borderId="12" xfId="0" applyFill="1" applyBorder="1" applyAlignment="1">
      <alignment horizontal="right"/>
    </xf>
    <xf numFmtId="0" fontId="0" fillId="18" borderId="19" xfId="0" applyFill="1" applyBorder="1" applyAlignment="1">
      <alignment horizontal="right"/>
    </xf>
    <xf numFmtId="0" fontId="0" fillId="18" borderId="18" xfId="0" applyFill="1" applyBorder="1" applyAlignment="1">
      <alignment horizontal="right"/>
    </xf>
    <xf numFmtId="0" fontId="11" fillId="18" borderId="24" xfId="0" applyFont="1" applyFill="1" applyBorder="1"/>
    <xf numFmtId="0" fontId="11" fillId="18" borderId="3" xfId="0" applyFont="1" applyFill="1" applyBorder="1"/>
    <xf numFmtId="0" fontId="7" fillId="18" borderId="9" xfId="0" applyFont="1" applyFill="1" applyBorder="1"/>
    <xf numFmtId="0" fontId="7" fillId="18" borderId="24" xfId="0" applyFont="1" applyFill="1" applyBorder="1"/>
    <xf numFmtId="0" fontId="7" fillId="18" borderId="3" xfId="0" applyFont="1" applyFill="1" applyBorder="1"/>
    <xf numFmtId="0" fontId="0" fillId="18" borderId="10" xfId="0" applyFill="1" applyBorder="1" applyAlignment="1">
      <alignment horizontal="left"/>
    </xf>
    <xf numFmtId="9" fontId="0" fillId="12" borderId="24" xfId="2" applyFont="1" applyFill="1" applyBorder="1"/>
    <xf numFmtId="9" fontId="0" fillId="12" borderId="3" xfId="2" applyFont="1" applyFill="1" applyBorder="1"/>
    <xf numFmtId="9" fontId="0" fillId="12" borderId="9" xfId="2" applyFont="1" applyFill="1" applyBorder="1"/>
    <xf numFmtId="9" fontId="44" fillId="12" borderId="25" xfId="0" applyNumberFormat="1" applyFont="1" applyFill="1" applyBorder="1"/>
    <xf numFmtId="9" fontId="0" fillId="2" borderId="7" xfId="0" applyNumberFormat="1" applyFill="1" applyBorder="1"/>
    <xf numFmtId="9" fontId="44" fillId="12" borderId="6" xfId="0" applyNumberFormat="1" applyFont="1" applyFill="1" applyBorder="1"/>
    <xf numFmtId="9" fontId="0" fillId="12" borderId="13" xfId="2" applyFont="1" applyFill="1" applyBorder="1"/>
    <xf numFmtId="9" fontId="0" fillId="12" borderId="26" xfId="2" applyFont="1" applyFill="1" applyBorder="1"/>
    <xf numFmtId="9" fontId="0" fillId="12" borderId="25" xfId="2" applyFont="1" applyFill="1" applyBorder="1"/>
    <xf numFmtId="9" fontId="0" fillId="12" borderId="6" xfId="2" applyFont="1" applyFill="1" applyBorder="1"/>
    <xf numFmtId="9" fontId="0" fillId="12" borderId="8" xfId="2" applyFont="1" applyFill="1" applyBorder="1"/>
    <xf numFmtId="168" fontId="0" fillId="12" borderId="13" xfId="0" applyNumberFormat="1" applyFill="1" applyBorder="1"/>
    <xf numFmtId="168" fontId="0" fillId="12" borderId="26" xfId="0" applyNumberFormat="1" applyFill="1" applyBorder="1"/>
    <xf numFmtId="168" fontId="0" fillId="12" borderId="25" xfId="0" applyNumberFormat="1" applyFill="1" applyBorder="1"/>
    <xf numFmtId="168" fontId="0" fillId="12" borderId="6" xfId="0" applyNumberFormat="1" applyFill="1" applyBorder="1"/>
    <xf numFmtId="168" fontId="0" fillId="12" borderId="0" xfId="0" applyNumberFormat="1" applyFill="1" applyBorder="1"/>
    <xf numFmtId="168" fontId="0" fillId="12" borderId="2" xfId="0" applyNumberFormat="1" applyFill="1" applyBorder="1"/>
    <xf numFmtId="0" fontId="0" fillId="18" borderId="10" xfId="0" applyFill="1" applyBorder="1"/>
    <xf numFmtId="0" fontId="0" fillId="18" borderId="19" xfId="0" applyFill="1" applyBorder="1"/>
    <xf numFmtId="0" fontId="0" fillId="18" borderId="18" xfId="0" applyFill="1" applyBorder="1"/>
    <xf numFmtId="0" fontId="0" fillId="18" borderId="24" xfId="0" applyFill="1" applyBorder="1"/>
    <xf numFmtId="0" fontId="7" fillId="18" borderId="8" xfId="0" applyFont="1" applyFill="1" applyBorder="1"/>
    <xf numFmtId="0" fontId="7" fillId="18" borderId="1" xfId="0" applyFont="1" applyFill="1" applyBorder="1" applyAlignment="1">
      <alignment horizontal="right"/>
    </xf>
    <xf numFmtId="0" fontId="7" fillId="18" borderId="7" xfId="0" applyFont="1" applyFill="1" applyBorder="1" applyAlignment="1">
      <alignment horizontal="right"/>
    </xf>
    <xf numFmtId="0" fontId="7" fillId="18" borderId="8" xfId="0" applyFont="1" applyFill="1" applyBorder="1" applyAlignment="1">
      <alignment horizontal="right"/>
    </xf>
    <xf numFmtId="9" fontId="7" fillId="12" borderId="6" xfId="2" applyFont="1" applyFill="1" applyBorder="1"/>
    <xf numFmtId="9" fontId="7" fillId="12" borderId="8" xfId="2" applyFont="1" applyFill="1" applyBorder="1"/>
    <xf numFmtId="0" fontId="7" fillId="18" borderId="19" xfId="0" applyFont="1" applyFill="1" applyBorder="1" applyAlignment="1">
      <alignment horizontal="right"/>
    </xf>
    <xf numFmtId="0" fontId="7" fillId="18" borderId="10" xfId="0" applyFont="1" applyFill="1" applyBorder="1" applyAlignment="1">
      <alignment horizontal="right"/>
    </xf>
    <xf numFmtId="9" fontId="7" fillId="12" borderId="3" xfId="2" applyFont="1" applyFill="1" applyBorder="1"/>
    <xf numFmtId="9" fontId="7" fillId="12" borderId="9" xfId="2" applyFont="1" applyFill="1" applyBorder="1"/>
    <xf numFmtId="0" fontId="0" fillId="18" borderId="3" xfId="0" applyFill="1" applyBorder="1" applyAlignment="1"/>
    <xf numFmtId="0" fontId="0" fillId="18" borderId="3" xfId="0" applyFill="1" applyBorder="1" applyAlignment="1">
      <alignment horizontal="left"/>
    </xf>
    <xf numFmtId="0" fontId="0" fillId="18" borderId="9" xfId="0" applyFill="1" applyBorder="1" applyAlignment="1">
      <alignment horizontal="left"/>
    </xf>
    <xf numFmtId="0" fontId="0" fillId="12" borderId="2" xfId="0" applyFill="1" applyBorder="1"/>
    <xf numFmtId="9" fontId="0" fillId="12" borderId="2" xfId="2" applyFont="1" applyFill="1" applyBorder="1" applyAlignment="1">
      <alignment horizontal="center"/>
    </xf>
    <xf numFmtId="9" fontId="0" fillId="12" borderId="7" xfId="2" applyFont="1" applyFill="1" applyBorder="1" applyAlignment="1">
      <alignment horizontal="center"/>
    </xf>
    <xf numFmtId="0" fontId="55" fillId="18" borderId="9" xfId="0" applyFont="1" applyFill="1" applyBorder="1"/>
    <xf numFmtId="173" fontId="3" fillId="12" borderId="0" xfId="54" applyNumberFormat="1" applyFont="1" applyFill="1" applyBorder="1" applyAlignment="1">
      <alignment horizontal="right" vertical="top"/>
    </xf>
    <xf numFmtId="173" fontId="3" fillId="12" borderId="0" xfId="55" applyNumberFormat="1" applyFont="1" applyFill="1" applyBorder="1" applyAlignment="1">
      <alignment horizontal="right" vertical="top"/>
    </xf>
    <xf numFmtId="173" fontId="3" fillId="12" borderId="2" xfId="54" applyNumberFormat="1" applyFont="1" applyFill="1" applyBorder="1" applyAlignment="1">
      <alignment horizontal="right" vertical="top"/>
    </xf>
    <xf numFmtId="173" fontId="3" fillId="12" borderId="2" xfId="55" applyNumberFormat="1" applyFont="1" applyFill="1" applyBorder="1" applyAlignment="1">
      <alignment horizontal="right" vertical="top"/>
    </xf>
    <xf numFmtId="173" fontId="3" fillId="12" borderId="1" xfId="55" applyNumberFormat="1" applyFont="1" applyFill="1" applyBorder="1" applyAlignment="1">
      <alignment horizontal="right" vertical="top"/>
    </xf>
    <xf numFmtId="173" fontId="3" fillId="12" borderId="7" xfId="55" applyNumberFormat="1" applyFont="1" applyFill="1" applyBorder="1" applyAlignment="1">
      <alignment horizontal="right" vertical="top"/>
    </xf>
    <xf numFmtId="0" fontId="7" fillId="18" borderId="3" xfId="54" applyFont="1" applyFill="1" applyBorder="1" applyAlignment="1">
      <alignment horizontal="left" vertical="top"/>
    </xf>
    <xf numFmtId="0" fontId="7" fillId="18" borderId="9" xfId="54" applyFont="1" applyFill="1" applyBorder="1" applyAlignment="1">
      <alignment horizontal="left" vertical="top"/>
    </xf>
    <xf numFmtId="0" fontId="35" fillId="12" borderId="1" xfId="55" applyFont="1" applyFill="1" applyBorder="1" applyAlignment="1">
      <alignment horizontal="center"/>
    </xf>
    <xf numFmtId="0" fontId="35" fillId="12" borderId="7" xfId="55" applyFont="1" applyFill="1" applyBorder="1" applyAlignment="1">
      <alignment horizontal="center"/>
    </xf>
    <xf numFmtId="0" fontId="11" fillId="18" borderId="19" xfId="55" applyFont="1" applyFill="1" applyBorder="1" applyAlignment="1">
      <alignment horizontal="right" vertical="center" wrapText="1"/>
    </xf>
    <xf numFmtId="0" fontId="11" fillId="18" borderId="18" xfId="55" applyFont="1" applyFill="1" applyBorder="1" applyAlignment="1">
      <alignment horizontal="right" vertical="center" wrapText="1"/>
    </xf>
    <xf numFmtId="0" fontId="4" fillId="18" borderId="10" xfId="54" applyFont="1" applyFill="1" applyBorder="1"/>
    <xf numFmtId="0" fontId="11" fillId="18" borderId="3" xfId="54" applyFont="1" applyFill="1" applyBorder="1" applyAlignment="1">
      <alignment horizontal="left" vertical="top"/>
    </xf>
    <xf numFmtId="0" fontId="11" fillId="18" borderId="9" xfId="54" applyFont="1" applyFill="1" applyBorder="1" applyAlignment="1">
      <alignment horizontal="left" vertical="top"/>
    </xf>
    <xf numFmtId="0" fontId="53" fillId="18" borderId="12" xfId="54" applyFont="1" applyFill="1" applyBorder="1"/>
    <xf numFmtId="0" fontId="53" fillId="18" borderId="10" xfId="54" applyFont="1" applyFill="1" applyBorder="1"/>
    <xf numFmtId="173" fontId="0" fillId="12" borderId="2" xfId="0" applyNumberFormat="1" applyFill="1" applyBorder="1"/>
    <xf numFmtId="173" fontId="0" fillId="12" borderId="7" xfId="0" applyNumberFormat="1" applyFill="1" applyBorder="1"/>
    <xf numFmtId="0" fontId="11" fillId="18" borderId="6" xfId="54" applyFont="1" applyFill="1" applyBorder="1" applyAlignment="1">
      <alignment horizontal="left" vertical="top"/>
    </xf>
    <xf numFmtId="0" fontId="11" fillId="18" borderId="8" xfId="54" applyFont="1" applyFill="1" applyBorder="1" applyAlignment="1">
      <alignment horizontal="left" vertical="top"/>
    </xf>
    <xf numFmtId="173" fontId="11" fillId="12" borderId="0" xfId="54" applyNumberFormat="1" applyFont="1" applyFill="1" applyBorder="1" applyAlignment="1">
      <alignment horizontal="right" vertical="top"/>
    </xf>
    <xf numFmtId="173" fontId="11" fillId="12" borderId="6" xfId="54" applyNumberFormat="1" applyFont="1" applyFill="1" applyBorder="1" applyAlignment="1">
      <alignment horizontal="right" vertical="top"/>
    </xf>
    <xf numFmtId="173" fontId="11" fillId="12" borderId="8" xfId="54" applyNumberFormat="1" applyFont="1" applyFill="1" applyBorder="1" applyAlignment="1">
      <alignment horizontal="right" vertical="top"/>
    </xf>
    <xf numFmtId="173" fontId="11" fillId="12" borderId="1" xfId="54" applyNumberFormat="1" applyFont="1" applyFill="1" applyBorder="1" applyAlignment="1">
      <alignment horizontal="right" vertical="top"/>
    </xf>
    <xf numFmtId="173" fontId="11" fillId="12" borderId="2" xfId="54" applyNumberFormat="1" applyFont="1" applyFill="1" applyBorder="1" applyAlignment="1">
      <alignment horizontal="right" vertical="top"/>
    </xf>
    <xf numFmtId="173" fontId="11" fillId="12" borderId="7" xfId="54" applyNumberFormat="1" applyFont="1" applyFill="1" applyBorder="1" applyAlignment="1">
      <alignment horizontal="right" vertical="top"/>
    </xf>
    <xf numFmtId="0" fontId="11" fillId="18" borderId="12" xfId="54" applyFont="1" applyFill="1" applyBorder="1" applyAlignment="1">
      <alignment horizontal="right"/>
    </xf>
    <xf numFmtId="0" fontId="11" fillId="18" borderId="19" xfId="54" applyFont="1" applyFill="1" applyBorder="1" applyAlignment="1">
      <alignment horizontal="right"/>
    </xf>
    <xf numFmtId="0" fontId="11" fillId="18" borderId="19" xfId="54" applyFont="1" applyFill="1" applyBorder="1" applyAlignment="1">
      <alignment horizontal="right" wrapText="1"/>
    </xf>
    <xf numFmtId="0" fontId="11" fillId="18" borderId="18" xfId="54" applyFont="1" applyFill="1" applyBorder="1" applyAlignment="1">
      <alignment horizontal="right"/>
    </xf>
    <xf numFmtId="0" fontId="11" fillId="18" borderId="18" xfId="54" applyFont="1" applyFill="1" applyBorder="1" applyAlignment="1">
      <alignment horizontal="right" wrapText="1"/>
    </xf>
    <xf numFmtId="0" fontId="11" fillId="18" borderId="19" xfId="54" applyFont="1" applyFill="1" applyBorder="1" applyAlignment="1">
      <alignment horizontal="right" vertical="center"/>
    </xf>
    <xf numFmtId="0" fontId="11" fillId="18" borderId="19" xfId="54" applyFont="1" applyFill="1" applyBorder="1" applyAlignment="1">
      <alignment horizontal="right" vertical="center" wrapText="1"/>
    </xf>
    <xf numFmtId="0" fontId="11" fillId="18" borderId="18" xfId="54" applyFont="1" applyFill="1" applyBorder="1" applyAlignment="1">
      <alignment horizontal="right" vertical="center" wrapText="1"/>
    </xf>
    <xf numFmtId="0" fontId="8" fillId="18" borderId="24" xfId="0" applyFont="1" applyFill="1" applyBorder="1" applyAlignment="1">
      <alignment horizontal="left" vertical="center"/>
    </xf>
    <xf numFmtId="0" fontId="8" fillId="18" borderId="24" xfId="0" applyFont="1" applyFill="1" applyBorder="1" applyAlignment="1">
      <alignment horizontal="right" vertical="center" wrapText="1"/>
    </xf>
    <xf numFmtId="0" fontId="8" fillId="18" borderId="10" xfId="0" applyFont="1" applyFill="1" applyBorder="1" applyAlignment="1">
      <alignment horizontal="left" vertical="center"/>
    </xf>
    <xf numFmtId="0" fontId="0" fillId="18" borderId="24" xfId="0" applyFont="1" applyFill="1" applyBorder="1" applyAlignment="1">
      <alignment vertical="top"/>
    </xf>
    <xf numFmtId="0" fontId="0" fillId="18" borderId="3" xfId="0" applyFont="1" applyFill="1" applyBorder="1" applyAlignment="1">
      <alignment vertical="top"/>
    </xf>
    <xf numFmtId="0" fontId="0" fillId="18" borderId="9" xfId="0" applyFont="1" applyFill="1" applyBorder="1" applyAlignment="1">
      <alignment vertical="top"/>
    </xf>
    <xf numFmtId="165" fontId="1" fillId="12" borderId="24" xfId="1" applyNumberFormat="1" applyFont="1" applyFill="1" applyBorder="1" applyAlignment="1">
      <alignment horizontal="center" vertical="center"/>
    </xf>
    <xf numFmtId="165" fontId="1" fillId="12" borderId="24" xfId="1" applyNumberFormat="1" applyFill="1" applyBorder="1" applyAlignment="1">
      <alignment horizontal="center" vertical="center"/>
    </xf>
    <xf numFmtId="0" fontId="0" fillId="12" borderId="24" xfId="0" applyFill="1" applyBorder="1"/>
    <xf numFmtId="165" fontId="1" fillId="12" borderId="3" xfId="1" applyNumberFormat="1" applyFont="1" applyFill="1" applyBorder="1" applyAlignment="1">
      <alignment horizontal="center" vertical="center"/>
    </xf>
    <xf numFmtId="165" fontId="1" fillId="12" borderId="3" xfId="1" applyNumberFormat="1" applyFill="1" applyBorder="1" applyAlignment="1">
      <alignment horizontal="center" vertical="center"/>
    </xf>
    <xf numFmtId="165" fontId="1" fillId="12" borderId="9" xfId="1" applyNumberFormat="1" applyFont="1" applyFill="1" applyBorder="1" applyAlignment="1">
      <alignment horizontal="center" vertical="top"/>
    </xf>
    <xf numFmtId="0" fontId="8" fillId="12" borderId="9" xfId="0" applyFont="1" applyFill="1" applyBorder="1" applyAlignment="1">
      <alignment wrapText="1"/>
    </xf>
    <xf numFmtId="165" fontId="1" fillId="12" borderId="26" xfId="1" applyNumberFormat="1" applyFont="1" applyFill="1" applyBorder="1" applyAlignment="1">
      <alignment horizontal="center" vertical="top"/>
    </xf>
    <xf numFmtId="165" fontId="1" fillId="12" borderId="24" xfId="1" applyNumberFormat="1" applyFont="1" applyFill="1" applyBorder="1" applyAlignment="1">
      <alignment horizontal="center" vertical="top"/>
    </xf>
    <xf numFmtId="165" fontId="1" fillId="12" borderId="0" xfId="1" applyNumberFormat="1" applyFont="1" applyFill="1" applyBorder="1" applyAlignment="1">
      <alignment horizontal="center" vertical="top"/>
    </xf>
    <xf numFmtId="165" fontId="1" fillId="12" borderId="3" xfId="1" applyNumberFormat="1" applyFont="1" applyFill="1" applyBorder="1" applyAlignment="1">
      <alignment horizontal="center" vertical="top"/>
    </xf>
    <xf numFmtId="165" fontId="1" fillId="12" borderId="1" xfId="1" applyNumberFormat="1" applyFont="1" applyFill="1" applyBorder="1" applyAlignment="1">
      <alignment horizontal="center" vertical="top"/>
    </xf>
    <xf numFmtId="165" fontId="1" fillId="12" borderId="13" xfId="1" applyNumberFormat="1" applyFont="1" applyFill="1" applyBorder="1" applyAlignment="1">
      <alignment horizontal="center" vertical="center"/>
    </xf>
    <xf numFmtId="165" fontId="1" fillId="12" borderId="25" xfId="1" applyNumberFormat="1" applyFill="1" applyBorder="1" applyAlignment="1">
      <alignment horizontal="center" vertical="center"/>
    </xf>
    <xf numFmtId="0" fontId="0" fillId="12" borderId="31" xfId="0" applyFill="1" applyBorder="1" applyAlignment="1">
      <alignment wrapText="1"/>
    </xf>
    <xf numFmtId="165" fontId="1" fillId="12" borderId="6" xfId="1" applyNumberFormat="1" applyFont="1" applyFill="1" applyBorder="1" applyAlignment="1">
      <alignment horizontal="center" vertical="center"/>
    </xf>
    <xf numFmtId="165" fontId="1" fillId="12" borderId="2" xfId="1" applyNumberFormat="1" applyFill="1" applyBorder="1" applyAlignment="1">
      <alignment horizontal="center" vertical="center"/>
    </xf>
    <xf numFmtId="0" fontId="0" fillId="12" borderId="32" xfId="0" applyFill="1" applyBorder="1" applyAlignment="1">
      <alignment wrapText="1"/>
    </xf>
    <xf numFmtId="165" fontId="1" fillId="12" borderId="8" xfId="1" applyNumberFormat="1" applyFont="1" applyFill="1" applyBorder="1" applyAlignment="1">
      <alignment horizontal="center" vertical="top"/>
    </xf>
    <xf numFmtId="165" fontId="28" fillId="12" borderId="7" xfId="1" applyNumberFormat="1" applyFont="1" applyFill="1" applyBorder="1" applyAlignment="1">
      <alignment horizontal="center" vertical="top"/>
    </xf>
    <xf numFmtId="0" fontId="0" fillId="12" borderId="30" xfId="0" applyFill="1" applyBorder="1" applyAlignment="1">
      <alignment horizontal="left" vertical="top" wrapText="1"/>
    </xf>
    <xf numFmtId="0" fontId="7" fillId="18" borderId="3" xfId="0" applyFont="1" applyFill="1" applyBorder="1" applyAlignment="1">
      <alignment wrapText="1"/>
    </xf>
    <xf numFmtId="0" fontId="26" fillId="18" borderId="6" xfId="0" applyFont="1" applyFill="1" applyBorder="1" applyAlignment="1">
      <alignment horizontal="center" vertical="center" wrapText="1"/>
    </xf>
    <xf numFmtId="0" fontId="25" fillId="18" borderId="6" xfId="0" applyFont="1" applyFill="1" applyBorder="1" applyAlignment="1">
      <alignment wrapText="1"/>
    </xf>
    <xf numFmtId="0" fontId="7" fillId="18" borderId="10" xfId="0" applyFont="1" applyFill="1" applyBorder="1"/>
    <xf numFmtId="0" fontId="7" fillId="18" borderId="9" xfId="0" applyFont="1" applyFill="1" applyBorder="1" applyAlignment="1">
      <alignment horizontal="right"/>
    </xf>
    <xf numFmtId="0" fontId="7" fillId="18" borderId="6" xfId="0" applyFont="1" applyFill="1" applyBorder="1"/>
    <xf numFmtId="9" fontId="3" fillId="12" borderId="15" xfId="2" applyFont="1" applyFill="1" applyBorder="1" applyAlignment="1">
      <alignment horizontal="right" vertical="top"/>
    </xf>
    <xf numFmtId="9" fontId="3" fillId="12" borderId="24" xfId="2" applyFont="1" applyFill="1" applyBorder="1" applyAlignment="1">
      <alignment horizontal="right" vertical="top"/>
    </xf>
    <xf numFmtId="165" fontId="3" fillId="12" borderId="15" xfId="1" applyNumberFormat="1" applyFont="1" applyFill="1" applyBorder="1" applyAlignment="1">
      <alignment horizontal="right" vertical="top"/>
    </xf>
    <xf numFmtId="9" fontId="3" fillId="12" borderId="3" xfId="2" applyFont="1" applyFill="1" applyBorder="1" applyAlignment="1">
      <alignment horizontal="right" vertical="top"/>
    </xf>
    <xf numFmtId="9" fontId="3" fillId="12" borderId="9" xfId="2" applyFont="1" applyFill="1" applyBorder="1" applyAlignment="1">
      <alignment horizontal="right" vertical="top"/>
    </xf>
    <xf numFmtId="165" fontId="3" fillId="12" borderId="9" xfId="1" applyNumberFormat="1" applyFont="1" applyFill="1" applyBorder="1" applyAlignment="1">
      <alignment horizontal="right" vertical="top"/>
    </xf>
    <xf numFmtId="9" fontId="3" fillId="12" borderId="2" xfId="2" applyFont="1" applyFill="1" applyBorder="1" applyAlignment="1">
      <alignment horizontal="right" vertical="top"/>
    </xf>
    <xf numFmtId="9" fontId="3" fillId="12" borderId="7" xfId="2" applyFont="1" applyFill="1" applyBorder="1" applyAlignment="1">
      <alignment horizontal="right" vertical="top"/>
    </xf>
    <xf numFmtId="165" fontId="3" fillId="12" borderId="7" xfId="1" applyNumberFormat="1" applyFont="1" applyFill="1" applyBorder="1" applyAlignment="1">
      <alignment horizontal="right" vertical="top"/>
    </xf>
    <xf numFmtId="9" fontId="3" fillId="12" borderId="25" xfId="2" applyFont="1" applyFill="1" applyBorder="1" applyAlignment="1">
      <alignment horizontal="right" vertical="top"/>
    </xf>
    <xf numFmtId="9" fontId="3" fillId="12" borderId="14" xfId="2" applyFont="1" applyFill="1" applyBorder="1" applyAlignment="1">
      <alignment horizontal="right" vertical="top"/>
    </xf>
    <xf numFmtId="0" fontId="26" fillId="18" borderId="24" xfId="0" applyFont="1" applyFill="1" applyBorder="1" applyAlignment="1">
      <alignment horizontal="center" vertical="center" wrapText="1"/>
    </xf>
    <xf numFmtId="0" fontId="3" fillId="18" borderId="15" xfId="3" applyFont="1" applyFill="1" applyBorder="1" applyAlignment="1">
      <alignment horizontal="center" vertical="center"/>
    </xf>
    <xf numFmtId="0" fontId="3" fillId="18" borderId="9" xfId="3" applyFont="1" applyFill="1" applyBorder="1" applyAlignment="1">
      <alignment horizontal="center" vertical="center"/>
    </xf>
    <xf numFmtId="0" fontId="26" fillId="18" borderId="12" xfId="0" applyFont="1" applyFill="1" applyBorder="1" applyAlignment="1">
      <alignment horizontal="center" wrapText="1"/>
    </xf>
    <xf numFmtId="0" fontId="3" fillId="18" borderId="25" xfId="9" applyFont="1" applyFill="1" applyBorder="1" applyAlignment="1">
      <alignment horizontal="center" vertical="center" wrapText="1"/>
    </xf>
    <xf numFmtId="0" fontId="3" fillId="18" borderId="2" xfId="9" applyFont="1" applyFill="1" applyBorder="1" applyAlignment="1">
      <alignment horizontal="center" vertical="center" wrapText="1"/>
    </xf>
    <xf numFmtId="0" fontId="3" fillId="18" borderId="7" xfId="9" applyFont="1" applyFill="1" applyBorder="1" applyAlignment="1">
      <alignment horizontal="center" vertical="center" wrapText="1"/>
    </xf>
    <xf numFmtId="165" fontId="3" fillId="12" borderId="3" xfId="1" applyNumberFormat="1" applyFont="1" applyFill="1" applyBorder="1" applyAlignment="1">
      <alignment horizontal="right" vertical="top"/>
    </xf>
    <xf numFmtId="165" fontId="7" fillId="12" borderId="8" xfId="1" applyNumberFormat="1" applyFont="1" applyFill="1" applyBorder="1"/>
    <xf numFmtId="165" fontId="3" fillId="12" borderId="25" xfId="1" applyNumberFormat="1" applyFont="1" applyFill="1" applyBorder="1" applyAlignment="1">
      <alignment horizontal="right" vertical="top"/>
    </xf>
    <xf numFmtId="165" fontId="3" fillId="12" borderId="2" xfId="1" applyNumberFormat="1" applyFont="1" applyFill="1" applyBorder="1" applyAlignment="1">
      <alignment horizontal="right" vertical="top"/>
    </xf>
    <xf numFmtId="0" fontId="25" fillId="18" borderId="24" xfId="0" applyFont="1" applyFill="1" applyBorder="1"/>
    <xf numFmtId="0" fontId="7" fillId="18" borderId="12" xfId="0" applyFont="1" applyFill="1" applyBorder="1"/>
    <xf numFmtId="0" fontId="7" fillId="18" borderId="12" xfId="0" applyFont="1" applyFill="1" applyBorder="1" applyAlignment="1">
      <alignment wrapText="1"/>
    </xf>
    <xf numFmtId="0" fontId="4" fillId="18" borderId="12" xfId="0" applyFont="1" applyFill="1" applyBorder="1" applyAlignment="1">
      <alignment wrapText="1"/>
    </xf>
    <xf numFmtId="0" fontId="7" fillId="18" borderId="10" xfId="0" applyFont="1" applyFill="1" applyBorder="1" applyAlignment="1">
      <alignment wrapText="1"/>
    </xf>
    <xf numFmtId="0" fontId="4" fillId="18" borderId="18" xfId="0" applyFont="1" applyFill="1" applyBorder="1" applyAlignment="1">
      <alignment wrapText="1"/>
    </xf>
    <xf numFmtId="0" fontId="21" fillId="18" borderId="13" xfId="0" applyFont="1" applyFill="1" applyBorder="1"/>
    <xf numFmtId="0" fontId="21" fillId="18" borderId="6" xfId="0" applyFont="1" applyFill="1" applyBorder="1"/>
    <xf numFmtId="9" fontId="7" fillId="12" borderId="13" xfId="2" applyFont="1" applyFill="1" applyBorder="1"/>
    <xf numFmtId="9" fontId="7" fillId="12" borderId="24" xfId="2" applyFont="1" applyFill="1" applyBorder="1"/>
    <xf numFmtId="9" fontId="7" fillId="12" borderId="13" xfId="0" applyNumberFormat="1" applyFont="1" applyFill="1" applyBorder="1"/>
    <xf numFmtId="9" fontId="7" fillId="12" borderId="24" xfId="0" applyNumberFormat="1" applyFont="1" applyFill="1" applyBorder="1"/>
    <xf numFmtId="9" fontId="7" fillId="12" borderId="6" xfId="0" applyNumberFormat="1" applyFont="1" applyFill="1" applyBorder="1"/>
    <xf numFmtId="9" fontId="7" fillId="12" borderId="3" xfId="0" applyNumberFormat="1" applyFont="1" applyFill="1" applyBorder="1"/>
    <xf numFmtId="9" fontId="7" fillId="12" borderId="8" xfId="0" applyNumberFormat="1" applyFont="1" applyFill="1" applyBorder="1"/>
    <xf numFmtId="9" fontId="7" fillId="12" borderId="9" xfId="0" applyNumberFormat="1" applyFont="1" applyFill="1" applyBorder="1"/>
    <xf numFmtId="9" fontId="3" fillId="12" borderId="77" xfId="2" applyFont="1" applyFill="1" applyBorder="1" applyAlignment="1">
      <alignment horizontal="right" vertical="top"/>
    </xf>
    <xf numFmtId="9" fontId="3" fillId="12" borderId="66" xfId="2" applyFont="1" applyFill="1" applyBorder="1" applyAlignment="1">
      <alignment horizontal="right" vertical="top"/>
    </xf>
    <xf numFmtId="9" fontId="3" fillId="12" borderId="78" xfId="2" applyFont="1" applyFill="1" applyBorder="1" applyAlignment="1">
      <alignment horizontal="right" vertical="top"/>
    </xf>
    <xf numFmtId="173" fontId="11" fillId="12" borderId="77" xfId="14" applyNumberFormat="1" applyFont="1" applyFill="1" applyBorder="1" applyAlignment="1">
      <alignment horizontal="right" vertical="top"/>
    </xf>
    <xf numFmtId="173" fontId="11" fillId="12" borderId="66" xfId="14" applyNumberFormat="1" applyFont="1" applyFill="1" applyBorder="1" applyAlignment="1">
      <alignment horizontal="right" vertical="top"/>
    </xf>
    <xf numFmtId="173" fontId="11" fillId="12" borderId="24" xfId="17" applyNumberFormat="1" applyFont="1" applyFill="1" applyBorder="1" applyAlignment="1">
      <alignment horizontal="right" vertical="top"/>
    </xf>
    <xf numFmtId="173" fontId="11" fillId="12" borderId="77" xfId="17" applyNumberFormat="1" applyFont="1" applyFill="1" applyBorder="1" applyAlignment="1">
      <alignment horizontal="right" vertical="top"/>
    </xf>
    <xf numFmtId="173" fontId="11" fillId="12" borderId="3" xfId="17" applyNumberFormat="1" applyFont="1" applyFill="1" applyBorder="1" applyAlignment="1">
      <alignment horizontal="right" vertical="top"/>
    </xf>
    <xf numFmtId="173" fontId="11" fillId="12" borderId="66" xfId="17" applyNumberFormat="1" applyFont="1" applyFill="1" applyBorder="1" applyAlignment="1">
      <alignment horizontal="right" vertical="top"/>
    </xf>
    <xf numFmtId="173" fontId="3" fillId="12" borderId="9" xfId="1" applyNumberFormat="1" applyFont="1" applyFill="1" applyBorder="1" applyAlignment="1">
      <alignment horizontal="right" vertical="top"/>
    </xf>
    <xf numFmtId="173" fontId="7" fillId="12" borderId="78" xfId="1" applyNumberFormat="1" applyFont="1" applyFill="1" applyBorder="1"/>
    <xf numFmtId="173" fontId="3" fillId="12" borderId="24" xfId="4" applyNumberFormat="1" applyFont="1" applyFill="1" applyBorder="1" applyAlignment="1">
      <alignment horizontal="right" vertical="top"/>
    </xf>
    <xf numFmtId="173" fontId="3" fillId="12" borderId="77" xfId="4" applyNumberFormat="1" applyFont="1" applyFill="1" applyBorder="1" applyAlignment="1">
      <alignment horizontal="right" vertical="top"/>
    </xf>
    <xf numFmtId="173" fontId="3" fillId="12" borderId="3" xfId="4" applyNumberFormat="1" applyFont="1" applyFill="1" applyBorder="1" applyAlignment="1">
      <alignment horizontal="right" vertical="top"/>
    </xf>
    <xf numFmtId="173" fontId="3" fillId="12" borderId="66" xfId="4" applyNumberFormat="1" applyFont="1" applyFill="1" applyBorder="1" applyAlignment="1">
      <alignment horizontal="right" vertical="top"/>
    </xf>
    <xf numFmtId="173" fontId="3" fillId="12" borderId="78" xfId="1" applyNumberFormat="1" applyFont="1" applyFill="1" applyBorder="1" applyAlignment="1">
      <alignment horizontal="right" vertical="top"/>
    </xf>
    <xf numFmtId="173" fontId="11" fillId="12" borderId="0" xfId="4" applyNumberFormat="1" applyFont="1" applyFill="1" applyBorder="1" applyAlignment="1">
      <alignment horizontal="right" vertical="top"/>
    </xf>
    <xf numFmtId="173" fontId="3" fillId="12" borderId="0" xfId="4" applyNumberFormat="1" applyFont="1" applyFill="1" applyBorder="1" applyAlignment="1">
      <alignment horizontal="right" vertical="top"/>
    </xf>
    <xf numFmtId="168" fontId="11" fillId="12" borderId="24" xfId="17" applyNumberFormat="1" applyFont="1" applyFill="1" applyBorder="1" applyAlignment="1">
      <alignment horizontal="right" vertical="top"/>
    </xf>
    <xf numFmtId="168" fontId="11" fillId="12" borderId="3" xfId="17" applyNumberFormat="1" applyFont="1" applyFill="1" applyBorder="1" applyAlignment="1">
      <alignment horizontal="right" vertical="top"/>
    </xf>
    <xf numFmtId="168" fontId="11" fillId="12" borderId="3" xfId="1" applyNumberFormat="1" applyFont="1" applyFill="1" applyBorder="1" applyAlignment="1">
      <alignment horizontal="left" vertical="top"/>
    </xf>
    <xf numFmtId="168" fontId="11" fillId="12" borderId="9" xfId="1" applyNumberFormat="1" applyFont="1" applyFill="1" applyBorder="1" applyAlignment="1">
      <alignment horizontal="right" vertical="top"/>
    </xf>
    <xf numFmtId="168" fontId="11" fillId="12" borderId="2" xfId="17" applyNumberFormat="1" applyFont="1" applyFill="1" applyBorder="1" applyAlignment="1">
      <alignment horizontal="right" vertical="top"/>
    </xf>
    <xf numFmtId="168" fontId="11" fillId="12" borderId="2" xfId="1" applyNumberFormat="1" applyFont="1" applyFill="1" applyBorder="1" applyAlignment="1">
      <alignment horizontal="right" vertical="top"/>
    </xf>
    <xf numFmtId="0" fontId="7" fillId="18" borderId="44" xfId="0" applyFont="1" applyFill="1" applyBorder="1"/>
    <xf numFmtId="0" fontId="3" fillId="18" borderId="77" xfId="3" applyFont="1" applyFill="1" applyBorder="1" applyAlignment="1">
      <alignment vertical="center" wrapText="1"/>
    </xf>
    <xf numFmtId="0" fontId="11" fillId="18" borderId="42" xfId="0" applyFont="1" applyFill="1" applyBorder="1"/>
    <xf numFmtId="0" fontId="11" fillId="18" borderId="44" xfId="0" applyFont="1" applyFill="1" applyBorder="1"/>
    <xf numFmtId="0" fontId="7" fillId="18" borderId="46" xfId="0" applyFont="1" applyFill="1" applyBorder="1"/>
    <xf numFmtId="0" fontId="7" fillId="18" borderId="42" xfId="0" applyFont="1" applyFill="1" applyBorder="1"/>
    <xf numFmtId="0" fontId="7" fillId="18" borderId="80" xfId="0" applyFont="1" applyFill="1" applyBorder="1"/>
    <xf numFmtId="0" fontId="3" fillId="18" borderId="21" xfId="3" applyFont="1" applyFill="1" applyBorder="1" applyAlignment="1">
      <alignment horizontal="center" vertical="center"/>
    </xf>
    <xf numFmtId="0" fontId="3" fillId="18" borderId="22" xfId="3" applyFont="1" applyFill="1" applyBorder="1" applyAlignment="1">
      <alignment horizontal="center" vertical="center"/>
    </xf>
    <xf numFmtId="0" fontId="3" fillId="18" borderId="23" xfId="3" applyFont="1" applyFill="1" applyBorder="1" applyAlignment="1">
      <alignment horizontal="center" vertical="center"/>
    </xf>
    <xf numFmtId="0" fontId="3" fillId="18" borderId="81" xfId="3" applyFont="1" applyFill="1" applyBorder="1" applyAlignment="1">
      <alignment horizontal="center" vertical="center" wrapText="1"/>
    </xf>
    <xf numFmtId="0" fontId="7" fillId="18" borderId="82" xfId="0" applyFont="1" applyFill="1" applyBorder="1"/>
    <xf numFmtId="0" fontId="7" fillId="18" borderId="83" xfId="0" applyFont="1" applyFill="1" applyBorder="1"/>
    <xf numFmtId="0" fontId="3" fillId="18" borderId="3" xfId="4" applyFont="1" applyFill="1" applyBorder="1" applyAlignment="1">
      <alignment vertical="center" wrapText="1"/>
    </xf>
    <xf numFmtId="0" fontId="11" fillId="18" borderId="13" xfId="0" applyFont="1" applyFill="1" applyBorder="1"/>
    <xf numFmtId="0" fontId="11" fillId="18" borderId="6" xfId="0" applyFont="1" applyFill="1" applyBorder="1"/>
    <xf numFmtId="0" fontId="7" fillId="18" borderId="67" xfId="0" applyFont="1" applyFill="1" applyBorder="1"/>
    <xf numFmtId="0" fontId="7" fillId="18" borderId="68" xfId="0" applyFont="1" applyFill="1" applyBorder="1"/>
    <xf numFmtId="0" fontId="3" fillId="18" borderId="3" xfId="3" applyFont="1" applyFill="1" applyBorder="1" applyAlignment="1">
      <alignment vertical="center"/>
    </xf>
    <xf numFmtId="9" fontId="3" fillId="18" borderId="3" xfId="2" applyFont="1" applyFill="1" applyBorder="1" applyAlignment="1">
      <alignment horizontal="center" vertical="center" wrapText="1"/>
    </xf>
    <xf numFmtId="0" fontId="7" fillId="18" borderId="24" xfId="0" applyFont="1" applyFill="1" applyBorder="1" applyAlignment="1">
      <alignment wrapText="1"/>
    </xf>
    <xf numFmtId="9" fontId="3" fillId="18" borderId="2" xfId="2" applyFont="1" applyFill="1" applyBorder="1" applyAlignment="1">
      <alignment horizontal="center" vertical="center" wrapText="1"/>
    </xf>
    <xf numFmtId="0" fontId="11" fillId="18" borderId="67" xfId="0" applyFont="1" applyFill="1" applyBorder="1"/>
    <xf numFmtId="0" fontId="11" fillId="18" borderId="68" xfId="0" applyFont="1" applyFill="1" applyBorder="1"/>
    <xf numFmtId="0" fontId="11" fillId="18" borderId="69" xfId="0" applyFont="1" applyFill="1" applyBorder="1"/>
    <xf numFmtId="0" fontId="3" fillId="18" borderId="85" xfId="3" applyFont="1" applyFill="1" applyBorder="1" applyAlignment="1">
      <alignment vertical="center"/>
    </xf>
    <xf numFmtId="0" fontId="3" fillId="18" borderId="45" xfId="5" applyFont="1" applyFill="1" applyBorder="1" applyAlignment="1">
      <alignment horizontal="center" vertical="center" wrapText="1"/>
    </xf>
    <xf numFmtId="9" fontId="3" fillId="12" borderId="25" xfId="4" applyNumberFormat="1" applyFont="1" applyFill="1" applyBorder="1" applyAlignment="1">
      <alignment horizontal="right" vertical="top"/>
    </xf>
    <xf numFmtId="9" fontId="7" fillId="12" borderId="25" xfId="4" applyNumberFormat="1" applyFont="1" applyFill="1" applyBorder="1" applyAlignment="1">
      <alignment horizontal="right" vertical="top"/>
    </xf>
    <xf numFmtId="9" fontId="3" fillId="12" borderId="2" xfId="4" applyNumberFormat="1" applyFont="1" applyFill="1" applyBorder="1" applyAlignment="1">
      <alignment horizontal="right" vertical="top"/>
    </xf>
    <xf numFmtId="9" fontId="7" fillId="12" borderId="2" xfId="4" applyNumberFormat="1" applyFont="1" applyFill="1" applyBorder="1" applyAlignment="1">
      <alignment horizontal="right" vertical="top"/>
    </xf>
    <xf numFmtId="9" fontId="3" fillId="12" borderId="2" xfId="2" applyFont="1" applyFill="1" applyBorder="1" applyAlignment="1">
      <alignment horizontal="center" vertical="top"/>
    </xf>
    <xf numFmtId="9" fontId="7" fillId="12" borderId="2" xfId="2" applyFont="1" applyFill="1" applyBorder="1" applyAlignment="1">
      <alignment horizontal="center" vertical="top"/>
    </xf>
    <xf numFmtId="9" fontId="7" fillId="12" borderId="7" xfId="2" applyFont="1" applyFill="1" applyBorder="1" applyAlignment="1">
      <alignment horizontal="center" vertical="top"/>
    </xf>
    <xf numFmtId="9" fontId="11" fillId="12" borderId="6" xfId="0" applyNumberFormat="1" applyFont="1" applyFill="1" applyBorder="1"/>
    <xf numFmtId="9" fontId="11" fillId="12" borderId="3" xfId="0" applyNumberFormat="1" applyFont="1" applyFill="1" applyBorder="1"/>
    <xf numFmtId="9" fontId="11" fillId="12" borderId="6" xfId="17" applyNumberFormat="1" applyFont="1" applyFill="1" applyBorder="1" applyAlignment="1">
      <alignment horizontal="right" vertical="top"/>
    </xf>
    <xf numFmtId="9" fontId="11" fillId="12" borderId="3" xfId="17" applyNumberFormat="1" applyFont="1" applyFill="1" applyBorder="1" applyAlignment="1">
      <alignment horizontal="right" vertical="top"/>
    </xf>
    <xf numFmtId="9" fontId="7" fillId="12" borderId="13" xfId="4" applyNumberFormat="1" applyFont="1" applyFill="1" applyBorder="1" applyAlignment="1">
      <alignment horizontal="right" vertical="top"/>
    </xf>
    <xf numFmtId="9" fontId="7" fillId="12" borderId="24" xfId="4" applyNumberFormat="1" applyFont="1" applyFill="1" applyBorder="1" applyAlignment="1">
      <alignment horizontal="right" vertical="top"/>
    </xf>
    <xf numFmtId="9" fontId="7" fillId="12" borderId="43" xfId="4" applyNumberFormat="1" applyFont="1" applyFill="1" applyBorder="1" applyAlignment="1">
      <alignment horizontal="right" vertical="top"/>
    </xf>
    <xf numFmtId="9" fontId="7" fillId="12" borderId="6" xfId="4" applyNumberFormat="1" applyFont="1" applyFill="1" applyBorder="1" applyAlignment="1">
      <alignment horizontal="right" vertical="top"/>
    </xf>
    <xf numFmtId="9" fontId="7" fillId="12" borderId="3" xfId="4" applyNumberFormat="1" applyFont="1" applyFill="1" applyBorder="1" applyAlignment="1">
      <alignment horizontal="right" vertical="top"/>
    </xf>
    <xf numFmtId="9" fontId="7" fillId="12" borderId="45" xfId="4" applyNumberFormat="1" applyFont="1" applyFill="1" applyBorder="1" applyAlignment="1">
      <alignment horizontal="right" vertical="top"/>
    </xf>
    <xf numFmtId="9" fontId="7" fillId="12" borderId="6" xfId="2" applyFont="1" applyFill="1" applyBorder="1" applyAlignment="1">
      <alignment horizontal="center" vertical="top"/>
    </xf>
    <xf numFmtId="9" fontId="7" fillId="12" borderId="3" xfId="2" applyFont="1" applyFill="1" applyBorder="1" applyAlignment="1">
      <alignment horizontal="center" vertical="top"/>
    </xf>
    <xf numFmtId="9" fontId="7" fillId="12" borderId="45" xfId="0" applyNumberFormat="1" applyFont="1" applyFill="1" applyBorder="1"/>
    <xf numFmtId="9" fontId="7" fillId="12" borderId="13" xfId="17" applyNumberFormat="1" applyFont="1" applyFill="1" applyBorder="1" applyAlignment="1">
      <alignment horizontal="right" vertical="top"/>
    </xf>
    <xf numFmtId="9" fontId="7" fillId="12" borderId="24" xfId="17" applyNumberFormat="1" applyFont="1" applyFill="1" applyBorder="1" applyAlignment="1">
      <alignment horizontal="right" vertical="top"/>
    </xf>
    <xf numFmtId="9" fontId="7" fillId="12" borderId="43" xfId="17" applyNumberFormat="1" applyFont="1" applyFill="1" applyBorder="1" applyAlignment="1">
      <alignment horizontal="right" vertical="top"/>
    </xf>
    <xf numFmtId="9" fontId="7" fillId="12" borderId="6" xfId="17" applyNumberFormat="1" applyFont="1" applyFill="1" applyBorder="1" applyAlignment="1">
      <alignment horizontal="right" vertical="top"/>
    </xf>
    <xf numFmtId="9" fontId="7" fillId="12" borderId="3" xfId="17" applyNumberFormat="1" applyFont="1" applyFill="1" applyBorder="1" applyAlignment="1">
      <alignment horizontal="right" vertical="top"/>
    </xf>
    <xf numFmtId="9" fontId="7" fillId="12" borderId="45" xfId="17" applyNumberFormat="1" applyFont="1" applyFill="1" applyBorder="1" applyAlignment="1">
      <alignment horizontal="right" vertical="top"/>
    </xf>
    <xf numFmtId="0" fontId="7" fillId="18" borderId="18" xfId="0" applyFont="1" applyFill="1" applyBorder="1"/>
    <xf numFmtId="0" fontId="11" fillId="18" borderId="8" xfId="0" applyFont="1" applyFill="1" applyBorder="1"/>
    <xf numFmtId="0" fontId="0" fillId="18" borderId="13" xfId="0" applyFill="1" applyBorder="1"/>
    <xf numFmtId="0" fontId="40" fillId="18" borderId="13" xfId="0" applyFont="1" applyFill="1" applyBorder="1" applyAlignment="1">
      <alignment wrapText="1"/>
    </xf>
    <xf numFmtId="0" fontId="40" fillId="18" borderId="24" xfId="0" applyFont="1" applyFill="1" applyBorder="1" applyAlignment="1">
      <alignment wrapText="1"/>
    </xf>
    <xf numFmtId="0" fontId="7" fillId="18" borderId="60" xfId="0" applyFont="1" applyFill="1" applyBorder="1"/>
    <xf numFmtId="0" fontId="3" fillId="18" borderId="10" xfId="3" applyFont="1" applyFill="1" applyBorder="1" applyAlignment="1">
      <alignment horizontal="center" vertical="center" wrapText="1"/>
    </xf>
    <xf numFmtId="0" fontId="3" fillId="18" borderId="18" xfId="3" applyFont="1" applyFill="1" applyBorder="1" applyAlignment="1">
      <alignment horizontal="center" vertical="center" wrapText="1"/>
    </xf>
    <xf numFmtId="0" fontId="7" fillId="18" borderId="53" xfId="0" applyFont="1" applyFill="1" applyBorder="1"/>
    <xf numFmtId="0" fontId="7" fillId="18" borderId="48" xfId="0" applyFont="1" applyFill="1" applyBorder="1"/>
    <xf numFmtId="173" fontId="11" fillId="12" borderId="24" xfId="18" applyNumberFormat="1" applyFont="1" applyFill="1" applyBorder="1" applyAlignment="1">
      <alignment horizontal="right" vertical="top"/>
    </xf>
    <xf numFmtId="173" fontId="11" fillId="12" borderId="26" xfId="18" applyNumberFormat="1" applyFont="1" applyFill="1" applyBorder="1" applyAlignment="1">
      <alignment horizontal="right" vertical="top"/>
    </xf>
    <xf numFmtId="173" fontId="11" fillId="12" borderId="3" xfId="18" applyNumberFormat="1" applyFont="1" applyFill="1" applyBorder="1" applyAlignment="1">
      <alignment horizontal="right" vertical="top"/>
    </xf>
    <xf numFmtId="173" fontId="11" fillId="12" borderId="0" xfId="18" applyNumberFormat="1" applyFont="1" applyFill="1" applyBorder="1" applyAlignment="1">
      <alignment horizontal="right" vertical="top"/>
    </xf>
    <xf numFmtId="173" fontId="11" fillId="12" borderId="3" xfId="0" applyNumberFormat="1" applyFont="1" applyFill="1" applyBorder="1"/>
    <xf numFmtId="173" fontId="11" fillId="12" borderId="0" xfId="0" applyNumberFormat="1" applyFont="1" applyFill="1" applyBorder="1"/>
    <xf numFmtId="173" fontId="11" fillId="12" borderId="3" xfId="2" applyNumberFormat="1" applyFont="1" applyFill="1" applyBorder="1" applyAlignment="1">
      <alignment horizontal="right" vertical="top"/>
    </xf>
    <xf numFmtId="173" fontId="11" fillId="12" borderId="63" xfId="18" applyNumberFormat="1" applyFont="1" applyFill="1" applyBorder="1" applyAlignment="1">
      <alignment horizontal="right" vertical="top"/>
    </xf>
    <xf numFmtId="173" fontId="11" fillId="12" borderId="54" xfId="18" applyNumberFormat="1" applyFont="1" applyFill="1" applyBorder="1" applyAlignment="1">
      <alignment horizontal="right" vertical="top"/>
    </xf>
    <xf numFmtId="173" fontId="11" fillId="12" borderId="3" xfId="18" applyNumberFormat="1" applyFont="1" applyFill="1" applyBorder="1" applyAlignment="1">
      <alignment horizontal="left" vertical="top" wrapText="1"/>
    </xf>
    <xf numFmtId="173" fontId="11" fillId="12" borderId="9" xfId="18" applyNumberFormat="1" applyFont="1" applyFill="1" applyBorder="1" applyAlignment="1">
      <alignment horizontal="right" vertical="top"/>
    </xf>
    <xf numFmtId="173" fontId="11" fillId="12" borderId="1" xfId="18" applyNumberFormat="1" applyFont="1" applyFill="1" applyBorder="1" applyAlignment="1">
      <alignment horizontal="right" vertical="top"/>
    </xf>
    <xf numFmtId="173" fontId="11" fillId="12" borderId="9" xfId="18" applyNumberFormat="1" applyFont="1" applyFill="1" applyBorder="1" applyAlignment="1">
      <alignment horizontal="left" vertical="top" wrapText="1"/>
    </xf>
    <xf numFmtId="9" fontId="7" fillId="12" borderId="3" xfId="1" applyNumberFormat="1" applyFont="1" applyFill="1" applyBorder="1"/>
    <xf numFmtId="9" fontId="7" fillId="12" borderId="50" xfId="1" applyNumberFormat="1" applyFont="1" applyFill="1" applyBorder="1"/>
    <xf numFmtId="173" fontId="11" fillId="12" borderId="13" xfId="18" applyNumberFormat="1" applyFont="1" applyFill="1" applyBorder="1" applyAlignment="1">
      <alignment horizontal="right" vertical="top"/>
    </xf>
    <xf numFmtId="173" fontId="11" fillId="12" borderId="25" xfId="18" applyNumberFormat="1" applyFont="1" applyFill="1" applyBorder="1" applyAlignment="1">
      <alignment horizontal="right" vertical="top"/>
    </xf>
    <xf numFmtId="173" fontId="11" fillId="12" borderId="6" xfId="18" applyNumberFormat="1" applyFont="1" applyFill="1" applyBorder="1" applyAlignment="1">
      <alignment horizontal="right" vertical="top"/>
    </xf>
    <xf numFmtId="173" fontId="11" fillId="12" borderId="0" xfId="18" applyNumberFormat="1" applyFont="1" applyFill="1" applyAlignment="1">
      <alignment horizontal="right" vertical="top"/>
    </xf>
    <xf numFmtId="173" fontId="11" fillId="12" borderId="2" xfId="18" applyNumberFormat="1" applyFont="1" applyFill="1" applyBorder="1" applyAlignment="1">
      <alignment horizontal="right" vertical="top"/>
    </xf>
    <xf numFmtId="173" fontId="11" fillId="12" borderId="6" xfId="19" applyNumberFormat="1" applyFont="1" applyFill="1" applyBorder="1" applyAlignment="1">
      <alignment horizontal="right" vertical="top"/>
    </xf>
    <xf numFmtId="173" fontId="11" fillId="12" borderId="3" xfId="19" applyNumberFormat="1" applyFont="1" applyFill="1" applyBorder="1" applyAlignment="1">
      <alignment horizontal="right" vertical="top"/>
    </xf>
    <xf numFmtId="173" fontId="11" fillId="12" borderId="0" xfId="19" applyNumberFormat="1" applyFont="1" applyFill="1" applyAlignment="1">
      <alignment horizontal="right" vertical="top"/>
    </xf>
    <xf numFmtId="173" fontId="11" fillId="12" borderId="2" xfId="19" applyNumberFormat="1" applyFont="1" applyFill="1" applyBorder="1" applyAlignment="1">
      <alignment horizontal="right" vertical="top"/>
    </xf>
    <xf numFmtId="173" fontId="11" fillId="12" borderId="6" xfId="1" applyNumberFormat="1" applyFont="1" applyFill="1" applyBorder="1" applyAlignment="1">
      <alignment horizontal="right" vertical="top"/>
    </xf>
    <xf numFmtId="173" fontId="11" fillId="12" borderId="3" xfId="1" applyNumberFormat="1" applyFont="1" applyFill="1" applyBorder="1" applyAlignment="1">
      <alignment horizontal="right" vertical="top"/>
    </xf>
    <xf numFmtId="173" fontId="11" fillId="12" borderId="0" xfId="1" applyNumberFormat="1" applyFont="1" applyFill="1" applyAlignment="1">
      <alignment horizontal="right" vertical="top"/>
    </xf>
    <xf numFmtId="173" fontId="11" fillId="12" borderId="2" xfId="1" applyNumberFormat="1" applyFont="1" applyFill="1" applyBorder="1"/>
    <xf numFmtId="173" fontId="11" fillId="12" borderId="2" xfId="1" applyNumberFormat="1" applyFont="1" applyFill="1" applyBorder="1" applyAlignment="1">
      <alignment horizontal="left" vertical="top"/>
    </xf>
    <xf numFmtId="173" fontId="11" fillId="12" borderId="13" xfId="19" applyNumberFormat="1" applyFont="1" applyFill="1" applyBorder="1" applyAlignment="1">
      <alignment horizontal="right" vertical="top"/>
    </xf>
    <xf numFmtId="173" fontId="11" fillId="12" borderId="24" xfId="19" applyNumberFormat="1" applyFont="1" applyFill="1" applyBorder="1" applyAlignment="1">
      <alignment horizontal="right" vertical="top"/>
    </xf>
    <xf numFmtId="173" fontId="11" fillId="12" borderId="26" xfId="19" applyNumberFormat="1" applyFont="1" applyFill="1" applyBorder="1" applyAlignment="1">
      <alignment horizontal="right" vertical="top"/>
    </xf>
    <xf numFmtId="173" fontId="11" fillId="12" borderId="25" xfId="19" applyNumberFormat="1" applyFont="1" applyFill="1" applyBorder="1" applyAlignment="1">
      <alignment horizontal="right" vertical="top"/>
    </xf>
    <xf numFmtId="173" fontId="11" fillId="12" borderId="0" xfId="19" applyNumberFormat="1" applyFont="1" applyFill="1" applyBorder="1" applyAlignment="1">
      <alignment horizontal="right" vertical="top"/>
    </xf>
    <xf numFmtId="173" fontId="11" fillId="12" borderId="60" xfId="19" applyNumberFormat="1" applyFont="1" applyFill="1" applyBorder="1" applyAlignment="1">
      <alignment horizontal="right" vertical="top"/>
    </xf>
    <xf numFmtId="173" fontId="11" fillId="12" borderId="63" xfId="19" applyNumberFormat="1" applyFont="1" applyFill="1" applyBorder="1" applyAlignment="1">
      <alignment horizontal="right" vertical="top"/>
    </xf>
    <xf numFmtId="173" fontId="11" fillId="12" borderId="54" xfId="19" applyNumberFormat="1" applyFont="1" applyFill="1" applyBorder="1" applyAlignment="1">
      <alignment horizontal="right" vertical="top"/>
    </xf>
    <xf numFmtId="173" fontId="11" fillId="12" borderId="73" xfId="19" applyNumberFormat="1" applyFont="1" applyFill="1" applyBorder="1" applyAlignment="1">
      <alignment horizontal="right" vertical="top"/>
    </xf>
    <xf numFmtId="173" fontId="11" fillId="12" borderId="49" xfId="19" applyNumberFormat="1" applyFont="1" applyFill="1" applyBorder="1" applyAlignment="1">
      <alignment horizontal="right" vertical="top"/>
    </xf>
    <xf numFmtId="173" fontId="11" fillId="12" borderId="50" xfId="19" applyNumberFormat="1" applyFont="1" applyFill="1" applyBorder="1" applyAlignment="1">
      <alignment horizontal="right" vertical="top"/>
    </xf>
    <xf numFmtId="173" fontId="11" fillId="12" borderId="74" xfId="19" applyNumberFormat="1" applyFont="1" applyFill="1" applyBorder="1" applyAlignment="1">
      <alignment horizontal="right" vertical="top"/>
    </xf>
    <xf numFmtId="173" fontId="11" fillId="12" borderId="49" xfId="19" applyNumberFormat="1" applyFont="1" applyFill="1" applyBorder="1" applyAlignment="1">
      <alignment horizontal="left" vertical="top" wrapText="1"/>
    </xf>
    <xf numFmtId="173" fontId="11" fillId="12" borderId="51" xfId="19" applyNumberFormat="1" applyFont="1" applyFill="1" applyBorder="1" applyAlignment="1">
      <alignment horizontal="right" vertical="top"/>
    </xf>
    <xf numFmtId="165" fontId="7" fillId="12" borderId="24" xfId="1" applyNumberFormat="1" applyFont="1" applyFill="1" applyBorder="1" applyAlignment="1">
      <alignment horizontal="right" vertical="top"/>
    </xf>
    <xf numFmtId="165" fontId="7" fillId="12" borderId="3" xfId="1" applyNumberFormat="1" applyFont="1" applyFill="1" applyBorder="1" applyAlignment="1">
      <alignment horizontal="right" vertical="top"/>
    </xf>
    <xf numFmtId="165" fontId="25" fillId="12" borderId="3" xfId="1" applyNumberFormat="1" applyFont="1" applyFill="1" applyBorder="1"/>
    <xf numFmtId="165" fontId="7" fillId="12" borderId="65" xfId="1" applyNumberFormat="1" applyFont="1" applyFill="1" applyBorder="1" applyAlignment="1">
      <alignment horizontal="right" vertical="top"/>
    </xf>
    <xf numFmtId="165" fontId="7" fillId="12" borderId="66" xfId="1" applyNumberFormat="1" applyFont="1" applyFill="1" applyBorder="1" applyAlignment="1">
      <alignment horizontal="right" vertical="top"/>
    </xf>
    <xf numFmtId="165" fontId="7" fillId="12" borderId="79" xfId="1" applyNumberFormat="1" applyFont="1" applyFill="1" applyBorder="1" applyAlignment="1">
      <alignment horizontal="right" vertical="top"/>
    </xf>
    <xf numFmtId="0" fontId="5" fillId="18" borderId="8" xfId="8" applyFont="1" applyFill="1" applyBorder="1"/>
    <xf numFmtId="0" fontId="3" fillId="18" borderId="24" xfId="3" applyFont="1" applyFill="1" applyBorder="1" applyAlignment="1">
      <alignment horizontal="center" vertical="center" wrapText="1"/>
    </xf>
    <xf numFmtId="0" fontId="3" fillId="18" borderId="25" xfId="3" applyFont="1" applyFill="1" applyBorder="1" applyAlignment="1">
      <alignment horizontal="center" vertical="center" wrapText="1"/>
    </xf>
    <xf numFmtId="165" fontId="3" fillId="12" borderId="24" xfId="1" applyNumberFormat="1" applyFont="1" applyFill="1" applyBorder="1" applyAlignment="1">
      <alignment horizontal="right" vertical="top"/>
    </xf>
    <xf numFmtId="0" fontId="2" fillId="12" borderId="3" xfId="19" applyFill="1" applyBorder="1"/>
    <xf numFmtId="172" fontId="7" fillId="12" borderId="6" xfId="19" applyNumberFormat="1" applyFont="1" applyFill="1" applyBorder="1" applyAlignment="1">
      <alignment horizontal="right" vertical="top"/>
    </xf>
    <xf numFmtId="172" fontId="7" fillId="12" borderId="3" xfId="19" applyNumberFormat="1" applyFont="1" applyFill="1" applyBorder="1" applyAlignment="1">
      <alignment horizontal="right" vertical="top"/>
    </xf>
    <xf numFmtId="172" fontId="7" fillId="12" borderId="0" xfId="19" applyNumberFormat="1" applyFont="1" applyFill="1" applyAlignment="1">
      <alignment horizontal="right" vertical="top"/>
    </xf>
    <xf numFmtId="172" fontId="7" fillId="12" borderId="2" xfId="19" applyNumberFormat="1" applyFont="1" applyFill="1" applyBorder="1" applyAlignment="1">
      <alignment horizontal="right" vertical="top"/>
    </xf>
    <xf numFmtId="173" fontId="7" fillId="12" borderId="60" xfId="18" applyNumberFormat="1" applyFont="1" applyFill="1" applyBorder="1" applyAlignment="1">
      <alignment horizontal="right" vertical="top"/>
    </xf>
    <xf numFmtId="173" fontId="7" fillId="12" borderId="63" xfId="18" applyNumberFormat="1" applyFont="1" applyFill="1" applyBorder="1" applyAlignment="1">
      <alignment horizontal="right" vertical="top"/>
    </xf>
    <xf numFmtId="173" fontId="7" fillId="12" borderId="73" xfId="18" applyNumberFormat="1" applyFont="1" applyFill="1" applyBorder="1" applyAlignment="1">
      <alignment horizontal="right" vertical="top"/>
    </xf>
    <xf numFmtId="173" fontId="7" fillId="12" borderId="54" xfId="18" applyNumberFormat="1" applyFont="1" applyFill="1" applyBorder="1" applyAlignment="1">
      <alignment horizontal="right" vertical="top"/>
    </xf>
    <xf numFmtId="173" fontId="7" fillId="12" borderId="3" xfId="18" applyNumberFormat="1" applyFont="1" applyFill="1" applyBorder="1" applyAlignment="1">
      <alignment horizontal="right" vertical="top"/>
    </xf>
    <xf numFmtId="173" fontId="7" fillId="12" borderId="6" xfId="18" applyNumberFormat="1" applyFont="1" applyFill="1" applyBorder="1" applyAlignment="1">
      <alignment horizontal="right" vertical="top"/>
    </xf>
    <xf numFmtId="173" fontId="7" fillId="12" borderId="2" xfId="18" applyNumberFormat="1" applyFont="1" applyFill="1" applyBorder="1" applyAlignment="1">
      <alignment horizontal="right" vertical="top"/>
    </xf>
    <xf numFmtId="173" fontId="7" fillId="12" borderId="0" xfId="18" applyNumberFormat="1" applyFont="1" applyFill="1" applyBorder="1" applyAlignment="1">
      <alignment horizontal="right" vertical="top"/>
    </xf>
    <xf numFmtId="173" fontId="7" fillId="12" borderId="6" xfId="18" applyNumberFormat="1" applyFont="1" applyFill="1" applyBorder="1" applyAlignment="1">
      <alignment horizontal="left" vertical="top" wrapText="1"/>
    </xf>
    <xf numFmtId="173" fontId="7" fillId="12" borderId="3" xfId="18" applyNumberFormat="1" applyFont="1" applyFill="1" applyBorder="1" applyAlignment="1">
      <alignment horizontal="left" vertical="top" wrapText="1"/>
    </xf>
    <xf numFmtId="173" fontId="7" fillId="12" borderId="49" xfId="18" applyNumberFormat="1" applyFont="1" applyFill="1" applyBorder="1" applyAlignment="1">
      <alignment horizontal="right" vertical="top"/>
    </xf>
    <xf numFmtId="173" fontId="7" fillId="12" borderId="50" xfId="18" applyNumberFormat="1" applyFont="1" applyFill="1" applyBorder="1" applyAlignment="1">
      <alignment horizontal="right" vertical="top"/>
    </xf>
    <xf numFmtId="173" fontId="7" fillId="12" borderId="51" xfId="18" applyNumberFormat="1" applyFont="1" applyFill="1" applyBorder="1" applyAlignment="1">
      <alignment horizontal="right" vertical="top"/>
    </xf>
    <xf numFmtId="173" fontId="7" fillId="12" borderId="74" xfId="18" applyNumberFormat="1" applyFont="1" applyFill="1" applyBorder="1" applyAlignment="1">
      <alignment horizontal="right" vertical="top"/>
    </xf>
    <xf numFmtId="9" fontId="7" fillId="12" borderId="13" xfId="20" applyNumberFormat="1" applyFont="1" applyFill="1" applyBorder="1" applyAlignment="1">
      <alignment horizontal="right" vertical="top"/>
    </xf>
    <xf numFmtId="9" fontId="7" fillId="12" borderId="24" xfId="20" applyNumberFormat="1" applyFont="1" applyFill="1" applyBorder="1" applyAlignment="1">
      <alignment horizontal="right" vertical="top"/>
    </xf>
    <xf numFmtId="9" fontId="7" fillId="12" borderId="25" xfId="20" applyNumberFormat="1" applyFont="1" applyFill="1" applyBorder="1" applyAlignment="1">
      <alignment horizontal="right" vertical="top"/>
    </xf>
    <xf numFmtId="9" fontId="7" fillId="12" borderId="43" xfId="20" applyNumberFormat="1" applyFont="1" applyFill="1" applyBorder="1" applyAlignment="1">
      <alignment horizontal="right" vertical="top"/>
    </xf>
    <xf numFmtId="9" fontId="7" fillId="12" borderId="6" xfId="20" applyNumberFormat="1" applyFont="1" applyFill="1" applyBorder="1" applyAlignment="1">
      <alignment horizontal="right" vertical="top"/>
    </xf>
    <xf numFmtId="9" fontId="7" fillId="12" borderId="3" xfId="20" applyNumberFormat="1" applyFont="1" applyFill="1" applyBorder="1" applyAlignment="1">
      <alignment horizontal="right" vertical="top"/>
    </xf>
    <xf numFmtId="9" fontId="7" fillId="12" borderId="2" xfId="20" applyNumberFormat="1" applyFont="1" applyFill="1" applyBorder="1" applyAlignment="1">
      <alignment horizontal="right" vertical="top"/>
    </xf>
    <xf numFmtId="9" fontId="7" fillId="12" borderId="45" xfId="20" applyNumberFormat="1" applyFont="1" applyFill="1" applyBorder="1" applyAlignment="1">
      <alignment horizontal="right" vertical="top"/>
    </xf>
    <xf numFmtId="9" fontId="7" fillId="12" borderId="6" xfId="1" applyNumberFormat="1" applyFont="1" applyFill="1" applyBorder="1" applyAlignment="1">
      <alignment horizontal="left" vertical="top"/>
    </xf>
    <xf numFmtId="9" fontId="7" fillId="12" borderId="6" xfId="1" applyNumberFormat="1" applyFont="1" applyFill="1" applyBorder="1"/>
    <xf numFmtId="9" fontId="7" fillId="12" borderId="2" xfId="1" applyNumberFormat="1" applyFont="1" applyFill="1" applyBorder="1" applyAlignment="1">
      <alignment horizontal="left" vertical="top"/>
    </xf>
    <xf numFmtId="9" fontId="7" fillId="12" borderId="45" xfId="1" applyNumberFormat="1" applyFont="1" applyFill="1" applyBorder="1" applyAlignment="1">
      <alignment horizontal="left" vertical="top"/>
    </xf>
    <xf numFmtId="9" fontId="7" fillId="12" borderId="8" xfId="20" applyNumberFormat="1" applyFont="1" applyFill="1" applyBorder="1" applyAlignment="1">
      <alignment horizontal="right" vertical="top"/>
    </xf>
    <xf numFmtId="9" fontId="7" fillId="12" borderId="9" xfId="20" applyNumberFormat="1" applyFont="1" applyFill="1" applyBorder="1" applyAlignment="1">
      <alignment horizontal="right" vertical="top"/>
    </xf>
    <xf numFmtId="9" fontId="7" fillId="12" borderId="7" xfId="20" applyNumberFormat="1" applyFont="1" applyFill="1" applyBorder="1" applyAlignment="1">
      <alignment horizontal="right" vertical="top"/>
    </xf>
    <xf numFmtId="9" fontId="7" fillId="12" borderId="47" xfId="20" applyNumberFormat="1" applyFont="1" applyFill="1" applyBorder="1" applyAlignment="1">
      <alignment horizontal="right" vertical="top"/>
    </xf>
    <xf numFmtId="9" fontId="7" fillId="12" borderId="49" xfId="20" applyNumberFormat="1" applyFont="1" applyFill="1" applyBorder="1" applyAlignment="1">
      <alignment horizontal="right" vertical="top"/>
    </xf>
    <xf numFmtId="9" fontId="7" fillId="12" borderId="50" xfId="20" applyNumberFormat="1" applyFont="1" applyFill="1" applyBorder="1" applyAlignment="1">
      <alignment horizontal="right" vertical="top"/>
    </xf>
    <xf numFmtId="9" fontId="7" fillId="12" borderId="51" xfId="20" applyNumberFormat="1" applyFont="1" applyFill="1" applyBorder="1" applyAlignment="1">
      <alignment horizontal="right" vertical="top"/>
    </xf>
    <xf numFmtId="9" fontId="7" fillId="12" borderId="52" xfId="20" applyNumberFormat="1" applyFont="1" applyFill="1" applyBorder="1" applyAlignment="1">
      <alignment horizontal="right" vertical="top"/>
    </xf>
    <xf numFmtId="0" fontId="3" fillId="18" borderId="56" xfId="3" applyFont="1" applyFill="1" applyBorder="1" applyAlignment="1">
      <alignment horizontal="center" vertical="center" wrapText="1"/>
    </xf>
    <xf numFmtId="0" fontId="3" fillId="18" borderId="57" xfId="3" applyFont="1" applyFill="1" applyBorder="1" applyAlignment="1">
      <alignment horizontal="center" vertical="center" wrapText="1"/>
    </xf>
    <xf numFmtId="0" fontId="3" fillId="18" borderId="3" xfId="3" applyFont="1" applyFill="1" applyBorder="1" applyAlignment="1">
      <alignment horizontal="center" vertical="center" wrapText="1"/>
    </xf>
    <xf numFmtId="0" fontId="3" fillId="18" borderId="58" xfId="3" applyFont="1" applyFill="1" applyBorder="1" applyAlignment="1">
      <alignment horizontal="center" vertical="center" wrapText="1"/>
    </xf>
    <xf numFmtId="0" fontId="3" fillId="18" borderId="11" xfId="3" applyFont="1" applyFill="1" applyBorder="1" applyAlignment="1">
      <alignment horizontal="center" vertical="center" wrapText="1"/>
    </xf>
    <xf numFmtId="0" fontId="3" fillId="18" borderId="59" xfId="3" applyFont="1" applyFill="1" applyBorder="1" applyAlignment="1">
      <alignment horizontal="center" vertical="center" wrapText="1"/>
    </xf>
    <xf numFmtId="0" fontId="3" fillId="18" borderId="2" xfId="4" applyFont="1" applyFill="1" applyBorder="1" applyAlignment="1">
      <alignment horizontal="right" vertical="center" wrapText="1"/>
    </xf>
    <xf numFmtId="3" fontId="7" fillId="12" borderId="24" xfId="20" applyNumberFormat="1" applyFont="1" applyFill="1" applyBorder="1" applyAlignment="1">
      <alignment horizontal="right" vertical="top"/>
    </xf>
    <xf numFmtId="3" fontId="7" fillId="12" borderId="3" xfId="20" applyNumberFormat="1" applyFont="1" applyFill="1" applyBorder="1" applyAlignment="1">
      <alignment horizontal="right" vertical="top"/>
    </xf>
    <xf numFmtId="3" fontId="7" fillId="12" borderId="9" xfId="1" applyNumberFormat="1" applyFont="1" applyFill="1" applyBorder="1"/>
    <xf numFmtId="3" fontId="7" fillId="12" borderId="3" xfId="1" applyNumberFormat="1" applyFont="1" applyFill="1" applyBorder="1"/>
    <xf numFmtId="3" fontId="7" fillId="12" borderId="67" xfId="1" applyNumberFormat="1" applyFont="1" applyFill="1" applyBorder="1" applyAlignment="1">
      <alignment horizontal="right" vertical="top"/>
    </xf>
    <xf numFmtId="3" fontId="7" fillId="12" borderId="68" xfId="1" applyNumberFormat="1" applyFont="1" applyFill="1" applyBorder="1" applyAlignment="1">
      <alignment horizontal="right" vertical="top"/>
    </xf>
    <xf numFmtId="3" fontId="3" fillId="12" borderId="68" xfId="1" applyNumberFormat="1" applyFont="1" applyFill="1" applyBorder="1" applyAlignment="1">
      <alignment horizontal="right" vertical="top"/>
    </xf>
    <xf numFmtId="3" fontId="7" fillId="12" borderId="69" xfId="0" applyNumberFormat="1" applyFont="1" applyFill="1" applyBorder="1"/>
    <xf numFmtId="9" fontId="7" fillId="12" borderId="13" xfId="21" applyNumberFormat="1" applyFont="1" applyFill="1" applyBorder="1" applyAlignment="1">
      <alignment horizontal="right" vertical="top"/>
    </xf>
    <xf numFmtId="9" fontId="7" fillId="12" borderId="24" xfId="21" applyNumberFormat="1" applyFont="1" applyFill="1" applyBorder="1" applyAlignment="1">
      <alignment horizontal="right" vertical="top"/>
    </xf>
    <xf numFmtId="9" fontId="7" fillId="12" borderId="25" xfId="21" applyNumberFormat="1" applyFont="1" applyFill="1" applyBorder="1" applyAlignment="1">
      <alignment horizontal="right" vertical="top"/>
    </xf>
    <xf numFmtId="9" fontId="7" fillId="12" borderId="43" xfId="21" applyNumberFormat="1" applyFont="1" applyFill="1" applyBorder="1" applyAlignment="1">
      <alignment horizontal="right" vertical="top"/>
    </xf>
    <xf numFmtId="9" fontId="7" fillId="12" borderId="6" xfId="21" applyNumberFormat="1" applyFont="1" applyFill="1" applyBorder="1" applyAlignment="1">
      <alignment horizontal="right" vertical="top"/>
    </xf>
    <xf numFmtId="9" fontId="7" fillId="12" borderId="3" xfId="21" applyNumberFormat="1" applyFont="1" applyFill="1" applyBorder="1" applyAlignment="1">
      <alignment horizontal="right" vertical="top"/>
    </xf>
    <xf numFmtId="9" fontId="7" fillId="12" borderId="2" xfId="21" applyNumberFormat="1" applyFont="1" applyFill="1" applyBorder="1" applyAlignment="1">
      <alignment horizontal="right" vertical="top"/>
    </xf>
    <xf numFmtId="9" fontId="7" fillId="12" borderId="45" xfId="21" applyNumberFormat="1" applyFont="1" applyFill="1" applyBorder="1" applyAlignment="1">
      <alignment horizontal="right" vertical="top"/>
    </xf>
    <xf numFmtId="9" fontId="7" fillId="12" borderId="3" xfId="1" applyNumberFormat="1" applyFont="1" applyFill="1" applyBorder="1" applyAlignment="1">
      <alignment horizontal="left" vertical="top"/>
    </xf>
    <xf numFmtId="9" fontId="7" fillId="12" borderId="2" xfId="1" applyNumberFormat="1" applyFont="1" applyFill="1" applyBorder="1"/>
    <xf numFmtId="9" fontId="7" fillId="12" borderId="45" xfId="1" applyNumberFormat="1" applyFont="1" applyFill="1" applyBorder="1"/>
    <xf numFmtId="9" fontId="7" fillId="12" borderId="8" xfId="21" applyNumberFormat="1" applyFont="1" applyFill="1" applyBorder="1" applyAlignment="1">
      <alignment horizontal="right" vertical="top"/>
    </xf>
    <xf numFmtId="9" fontId="7" fillId="12" borderId="9" xfId="21" applyNumberFormat="1" applyFont="1" applyFill="1" applyBorder="1" applyAlignment="1">
      <alignment horizontal="right" vertical="top"/>
    </xf>
    <xf numFmtId="9" fontId="7" fillId="12" borderId="7" xfId="21" applyNumberFormat="1" applyFont="1" applyFill="1" applyBorder="1" applyAlignment="1">
      <alignment horizontal="right" vertical="top"/>
    </xf>
    <xf numFmtId="9" fontId="7" fillId="12" borderId="47" xfId="21" applyNumberFormat="1" applyFont="1" applyFill="1" applyBorder="1" applyAlignment="1">
      <alignment horizontal="right" vertical="top"/>
    </xf>
    <xf numFmtId="9" fontId="7" fillId="12" borderId="49" xfId="21" applyNumberFormat="1" applyFont="1" applyFill="1" applyBorder="1" applyAlignment="1">
      <alignment horizontal="left" vertical="top" wrapText="1"/>
    </xf>
    <xf numFmtId="9" fontId="7" fillId="12" borderId="49" xfId="21" applyNumberFormat="1" applyFont="1" applyFill="1" applyBorder="1" applyAlignment="1">
      <alignment horizontal="right" vertical="top"/>
    </xf>
    <xf numFmtId="9" fontId="7" fillId="12" borderId="50" xfId="21" applyNumberFormat="1" applyFont="1" applyFill="1" applyBorder="1" applyAlignment="1">
      <alignment horizontal="right" vertical="top"/>
    </xf>
    <xf numFmtId="9" fontId="7" fillId="12" borderId="51" xfId="21" applyNumberFormat="1" applyFont="1" applyFill="1" applyBorder="1" applyAlignment="1">
      <alignment horizontal="right" vertical="top"/>
    </xf>
    <xf numFmtId="9" fontId="7" fillId="12" borderId="52" xfId="21" applyNumberFormat="1" applyFont="1" applyFill="1" applyBorder="1" applyAlignment="1">
      <alignment horizontal="right" vertical="top"/>
    </xf>
    <xf numFmtId="0" fontId="7" fillId="18" borderId="60" xfId="0" applyFont="1" applyFill="1" applyBorder="1" applyAlignment="1">
      <alignment wrapText="1"/>
    </xf>
    <xf numFmtId="0" fontId="3" fillId="18" borderId="61" xfId="3" applyFont="1" applyFill="1" applyBorder="1" applyAlignment="1">
      <alignment horizontal="center" vertical="center" wrapText="1"/>
    </xf>
    <xf numFmtId="0" fontId="3" fillId="18" borderId="62" xfId="3" applyFont="1" applyFill="1" applyBorder="1" applyAlignment="1">
      <alignment horizontal="center" vertical="center" wrapText="1"/>
    </xf>
    <xf numFmtId="0" fontId="3" fillId="18" borderId="63" xfId="3" applyFont="1" applyFill="1" applyBorder="1" applyAlignment="1">
      <alignment horizontal="center" vertical="center" wrapText="1"/>
    </xf>
    <xf numFmtId="0" fontId="3" fillId="18" borderId="64" xfId="3" applyFont="1" applyFill="1" applyBorder="1" applyAlignment="1">
      <alignment horizontal="center" vertical="center" wrapText="1"/>
    </xf>
    <xf numFmtId="0" fontId="3" fillId="18" borderId="65" xfId="4" applyFont="1" applyFill="1" applyBorder="1" applyAlignment="1">
      <alignment vertical="center"/>
    </xf>
    <xf numFmtId="0" fontId="3" fillId="18" borderId="65" xfId="3" applyFont="1" applyFill="1" applyBorder="1" applyAlignment="1">
      <alignment horizontal="center" vertical="center" wrapText="1"/>
    </xf>
    <xf numFmtId="0" fontId="11" fillId="18" borderId="46" xfId="0" applyFont="1" applyFill="1" applyBorder="1"/>
    <xf numFmtId="0" fontId="3" fillId="18" borderId="35" xfId="3" applyFont="1" applyFill="1" applyBorder="1" applyAlignment="1">
      <alignment horizontal="center" vertical="center" wrapText="1"/>
    </xf>
    <xf numFmtId="0" fontId="3" fillId="18" borderId="26" xfId="3" applyFont="1" applyFill="1" applyBorder="1" applyAlignment="1">
      <alignment horizontal="center" vertical="center" wrapText="1"/>
    </xf>
    <xf numFmtId="16" fontId="3" fillId="18" borderId="13" xfId="3" applyNumberFormat="1" applyFont="1" applyFill="1" applyBorder="1" applyAlignment="1">
      <alignment horizontal="center" vertical="center" wrapText="1"/>
    </xf>
    <xf numFmtId="0" fontId="3" fillId="18" borderId="43" xfId="3" applyFont="1" applyFill="1" applyBorder="1" applyAlignment="1">
      <alignment horizontal="center" vertical="center" wrapText="1"/>
    </xf>
    <xf numFmtId="0" fontId="3" fillId="18" borderId="2" xfId="3" applyFont="1" applyFill="1" applyBorder="1" applyAlignment="1">
      <alignment horizontal="center" vertical="center"/>
    </xf>
    <xf numFmtId="0" fontId="3" fillId="18" borderId="2" xfId="3" applyFont="1" applyFill="1" applyBorder="1" applyAlignment="1">
      <alignment horizontal="center" vertical="center" wrapText="1"/>
    </xf>
    <xf numFmtId="0" fontId="3" fillId="18" borderId="45" xfId="3" applyFont="1" applyFill="1" applyBorder="1" applyAlignment="1">
      <alignment horizontal="center" vertical="center" wrapText="1"/>
    </xf>
    <xf numFmtId="9" fontId="11" fillId="18" borderId="42" xfId="0" applyNumberFormat="1" applyFont="1" applyFill="1" applyBorder="1"/>
    <xf numFmtId="9" fontId="11" fillId="18" borderId="44" xfId="0" applyNumberFormat="1" applyFont="1" applyFill="1" applyBorder="1"/>
    <xf numFmtId="9" fontId="7" fillId="18" borderId="46" xfId="0" applyNumberFormat="1" applyFont="1" applyFill="1" applyBorder="1"/>
    <xf numFmtId="9" fontId="7" fillId="18" borderId="42" xfId="0" applyNumberFormat="1" applyFont="1" applyFill="1" applyBorder="1"/>
    <xf numFmtId="9" fontId="7" fillId="18" borderId="44" xfId="0" applyNumberFormat="1" applyFont="1" applyFill="1" applyBorder="1"/>
    <xf numFmtId="9" fontId="7" fillId="18" borderId="48" xfId="0" applyNumberFormat="1" applyFont="1" applyFill="1" applyBorder="1"/>
    <xf numFmtId="9" fontId="11" fillId="18" borderId="13" xfId="0" applyNumberFormat="1" applyFont="1" applyFill="1" applyBorder="1"/>
    <xf numFmtId="9" fontId="11" fillId="18" borderId="6" xfId="0" applyNumberFormat="1" applyFont="1" applyFill="1" applyBorder="1"/>
    <xf numFmtId="9" fontId="7" fillId="18" borderId="8" xfId="0" applyNumberFormat="1" applyFont="1" applyFill="1" applyBorder="1"/>
    <xf numFmtId="9" fontId="7" fillId="18" borderId="13" xfId="0" applyNumberFormat="1" applyFont="1" applyFill="1" applyBorder="1"/>
    <xf numFmtId="9" fontId="7" fillId="18" borderId="6" xfId="0" applyNumberFormat="1" applyFont="1" applyFill="1" applyBorder="1"/>
    <xf numFmtId="9" fontId="7" fillId="18" borderId="67" xfId="0" applyNumberFormat="1" applyFont="1" applyFill="1" applyBorder="1"/>
    <xf numFmtId="9" fontId="7" fillId="18" borderId="68" xfId="0" applyNumberFormat="1" applyFont="1" applyFill="1" applyBorder="1"/>
    <xf numFmtId="9" fontId="7" fillId="18" borderId="69" xfId="0" applyNumberFormat="1" applyFont="1" applyFill="1" applyBorder="1"/>
    <xf numFmtId="0" fontId="3" fillId="18" borderId="0" xfId="3" applyFont="1" applyFill="1" applyBorder="1" applyAlignment="1">
      <alignment horizontal="center" vertical="center" wrapText="1"/>
    </xf>
    <xf numFmtId="0" fontId="7" fillId="18" borderId="69" xfId="0" applyFont="1" applyFill="1" applyBorder="1"/>
    <xf numFmtId="9" fontId="7" fillId="12" borderId="0" xfId="21" applyNumberFormat="1" applyFont="1" applyFill="1" applyBorder="1" applyAlignment="1">
      <alignment horizontal="right" vertical="top"/>
    </xf>
    <xf numFmtId="9" fontId="7" fillId="12" borderId="1" xfId="21" applyNumberFormat="1" applyFont="1" applyFill="1" applyBorder="1" applyAlignment="1">
      <alignment horizontal="left" vertical="top" wrapText="1"/>
    </xf>
    <xf numFmtId="9" fontId="7" fillId="12" borderId="6" xfId="2" applyFont="1" applyFill="1" applyBorder="1" applyAlignment="1">
      <alignment horizontal="right"/>
    </xf>
    <xf numFmtId="9" fontId="7" fillId="12" borderId="1" xfId="21" applyNumberFormat="1" applyFont="1" applyFill="1" applyBorder="1" applyAlignment="1">
      <alignment horizontal="right" vertical="top"/>
    </xf>
    <xf numFmtId="9" fontId="7" fillId="12" borderId="26" xfId="21" applyNumberFormat="1" applyFont="1" applyFill="1" applyBorder="1" applyAlignment="1">
      <alignment horizontal="right" vertical="top"/>
    </xf>
    <xf numFmtId="9" fontId="7" fillId="12" borderId="3" xfId="2" applyFont="1" applyFill="1" applyBorder="1" applyAlignment="1">
      <alignment horizontal="right"/>
    </xf>
    <xf numFmtId="165" fontId="7" fillId="12" borderId="3" xfId="1" applyNumberFormat="1" applyFont="1" applyFill="1" applyBorder="1" applyAlignment="1">
      <alignment horizontal="right"/>
    </xf>
    <xf numFmtId="165" fontId="25" fillId="12" borderId="9" xfId="1" applyNumberFormat="1" applyFont="1" applyFill="1" applyBorder="1"/>
    <xf numFmtId="165" fontId="7" fillId="12" borderId="9" xfId="1" applyNumberFormat="1" applyFont="1" applyFill="1" applyBorder="1" applyAlignment="1">
      <alignment horizontal="right" vertical="top"/>
    </xf>
    <xf numFmtId="0" fontId="3" fillId="18" borderId="3" xfId="4" applyFont="1" applyFill="1" applyBorder="1" applyAlignment="1">
      <alignment horizontal="center" wrapText="1"/>
    </xf>
    <xf numFmtId="0" fontId="3" fillId="18" borderId="13" xfId="3" applyFont="1" applyFill="1" applyBorder="1" applyAlignment="1">
      <alignment vertical="center" wrapText="1"/>
    </xf>
    <xf numFmtId="0" fontId="3" fillId="18" borderId="24" xfId="3" applyFont="1" applyFill="1" applyBorder="1" applyAlignment="1">
      <alignment vertical="center" wrapText="1"/>
    </xf>
    <xf numFmtId="0" fontId="3" fillId="18" borderId="2" xfId="3" applyFont="1" applyFill="1" applyBorder="1" applyAlignment="1">
      <alignment vertical="center" wrapText="1"/>
    </xf>
    <xf numFmtId="0" fontId="7" fillId="18" borderId="65" xfId="0" applyFont="1" applyFill="1" applyBorder="1"/>
    <xf numFmtId="0" fontId="7" fillId="18" borderId="66" xfId="0" applyFont="1" applyFill="1" applyBorder="1"/>
    <xf numFmtId="0" fontId="7" fillId="18" borderId="78" xfId="0" applyFont="1" applyFill="1" applyBorder="1"/>
    <xf numFmtId="0" fontId="3" fillId="18" borderId="19" xfId="3" applyFont="1" applyFill="1" applyBorder="1" applyAlignment="1">
      <alignment horizontal="center" vertical="center" wrapText="1"/>
    </xf>
    <xf numFmtId="0" fontId="4" fillId="18" borderId="13" xfId="7" applyFont="1" applyFill="1" applyBorder="1" applyAlignment="1">
      <alignment horizontal="center" wrapText="1"/>
    </xf>
    <xf numFmtId="0" fontId="7" fillId="18" borderId="95" xfId="0" applyFont="1" applyFill="1" applyBorder="1"/>
    <xf numFmtId="0" fontId="3" fillId="18" borderId="60" xfId="3" applyFont="1" applyFill="1" applyBorder="1" applyAlignment="1">
      <alignment wrapText="1"/>
    </xf>
    <xf numFmtId="0" fontId="3" fillId="18" borderId="63" xfId="3" applyFont="1" applyFill="1" applyBorder="1" applyAlignment="1">
      <alignment wrapText="1"/>
    </xf>
    <xf numFmtId="9" fontId="7" fillId="12" borderId="13" xfId="16" applyNumberFormat="1" applyFont="1" applyFill="1" applyBorder="1" applyAlignment="1">
      <alignment horizontal="right" vertical="top"/>
    </xf>
    <xf numFmtId="9" fontId="7" fillId="12" borderId="24" xfId="16" applyNumberFormat="1" applyFont="1" applyFill="1" applyBorder="1" applyAlignment="1">
      <alignment horizontal="right" vertical="top"/>
    </xf>
    <xf numFmtId="9" fontId="7" fillId="12" borderId="25" xfId="16" applyNumberFormat="1" applyFont="1" applyFill="1" applyBorder="1" applyAlignment="1">
      <alignment horizontal="right" vertical="top"/>
    </xf>
    <xf numFmtId="9" fontId="7" fillId="12" borderId="6" xfId="16" applyNumberFormat="1" applyFont="1" applyFill="1" applyBorder="1" applyAlignment="1">
      <alignment horizontal="right" vertical="top"/>
    </xf>
    <xf numFmtId="9" fontId="7" fillId="12" borderId="3" xfId="16" applyNumberFormat="1" applyFont="1" applyFill="1" applyBorder="1" applyAlignment="1">
      <alignment horizontal="right" vertical="top"/>
    </xf>
    <xf numFmtId="9" fontId="7" fillId="12" borderId="2" xfId="16" applyNumberFormat="1" applyFont="1" applyFill="1" applyBorder="1" applyAlignment="1">
      <alignment horizontal="right" vertical="top"/>
    </xf>
    <xf numFmtId="9" fontId="7" fillId="12" borderId="6" xfId="1" applyNumberFormat="1" applyFont="1" applyFill="1" applyBorder="1" applyAlignment="1">
      <alignment horizontal="right" vertical="top"/>
    </xf>
    <xf numFmtId="9" fontId="7" fillId="12" borderId="3" xfId="1" applyNumberFormat="1" applyFont="1" applyFill="1" applyBorder="1" applyAlignment="1">
      <alignment horizontal="right" vertical="top"/>
    </xf>
    <xf numFmtId="9" fontId="7" fillId="12" borderId="2" xfId="1" applyNumberFormat="1" applyFont="1" applyFill="1" applyBorder="1" applyAlignment="1">
      <alignment horizontal="right" vertical="top"/>
    </xf>
    <xf numFmtId="9" fontId="7" fillId="12" borderId="8" xfId="16" applyNumberFormat="1" applyFont="1" applyFill="1" applyBorder="1" applyAlignment="1">
      <alignment horizontal="right" vertical="top"/>
    </xf>
    <xf numFmtId="9" fontId="7" fillId="12" borderId="9" xfId="16" applyNumberFormat="1" applyFont="1" applyFill="1" applyBorder="1" applyAlignment="1">
      <alignment horizontal="right" vertical="top"/>
    </xf>
    <xf numFmtId="9" fontId="7" fillId="12" borderId="7" xfId="16" applyNumberFormat="1" applyFont="1" applyFill="1" applyBorder="1" applyAlignment="1">
      <alignment horizontal="right" vertical="top"/>
    </xf>
    <xf numFmtId="9" fontId="7" fillId="12" borderId="0" xfId="16" applyNumberFormat="1" applyFont="1" applyFill="1" applyBorder="1" applyAlignment="1">
      <alignment horizontal="right" vertical="top"/>
    </xf>
    <xf numFmtId="9" fontId="7" fillId="12" borderId="1" xfId="16" applyNumberFormat="1" applyFont="1" applyFill="1" applyBorder="1" applyAlignment="1">
      <alignment horizontal="right" vertical="top"/>
    </xf>
    <xf numFmtId="9" fontId="7" fillId="12" borderId="26" xfId="16" applyNumberFormat="1" applyFont="1" applyFill="1" applyBorder="1" applyAlignment="1">
      <alignment horizontal="right" vertical="top"/>
    </xf>
    <xf numFmtId="9" fontId="7" fillId="12" borderId="0" xfId="1" applyNumberFormat="1" applyFont="1" applyFill="1" applyBorder="1" applyAlignment="1">
      <alignment horizontal="right" vertical="top"/>
    </xf>
    <xf numFmtId="9" fontId="7" fillId="12" borderId="2" xfId="16" applyNumberFormat="1" applyFont="1" applyFill="1" applyBorder="1" applyAlignment="1">
      <alignment horizontal="left" vertical="top" wrapText="1"/>
    </xf>
    <xf numFmtId="9" fontId="7" fillId="12" borderId="25" xfId="2" applyNumberFormat="1" applyFont="1" applyFill="1" applyBorder="1" applyAlignment="1">
      <alignment horizontal="right" vertical="center"/>
    </xf>
    <xf numFmtId="9" fontId="7" fillId="12" borderId="2" xfId="2" applyNumberFormat="1" applyFont="1" applyFill="1" applyBorder="1" applyAlignment="1">
      <alignment horizontal="right" vertical="center"/>
    </xf>
    <xf numFmtId="9" fontId="7" fillId="12" borderId="7" xfId="1" applyNumberFormat="1" applyFont="1" applyFill="1" applyBorder="1" applyAlignment="1">
      <alignment horizontal="right" vertical="top"/>
    </xf>
    <xf numFmtId="9" fontId="7" fillId="12" borderId="25" xfId="15" applyNumberFormat="1" applyFont="1" applyFill="1" applyBorder="1" applyAlignment="1">
      <alignment horizontal="right" vertical="top"/>
    </xf>
    <xf numFmtId="9" fontId="7" fillId="12" borderId="2" xfId="15" applyNumberFormat="1" applyFont="1" applyFill="1" applyBorder="1" applyAlignment="1">
      <alignment horizontal="right" vertical="top"/>
    </xf>
    <xf numFmtId="9" fontId="7" fillId="12" borderId="7" xfId="15" applyNumberFormat="1" applyFont="1" applyFill="1" applyBorder="1" applyAlignment="1">
      <alignment horizontal="right" vertical="top"/>
    </xf>
    <xf numFmtId="173" fontId="7" fillId="12" borderId="24" xfId="22" applyNumberFormat="1" applyFont="1" applyFill="1" applyBorder="1" applyAlignment="1">
      <alignment horizontal="right" vertical="top"/>
    </xf>
    <xf numFmtId="173" fontId="7" fillId="12" borderId="3" xfId="22" applyNumberFormat="1" applyFont="1" applyFill="1" applyBorder="1" applyAlignment="1">
      <alignment horizontal="right" vertical="top"/>
    </xf>
    <xf numFmtId="173" fontId="7" fillId="12" borderId="3" xfId="1" applyNumberFormat="1" applyFont="1" applyFill="1" applyBorder="1" applyAlignment="1">
      <alignment horizontal="left" vertical="top"/>
    </xf>
    <xf numFmtId="173" fontId="7" fillId="12" borderId="9" xfId="22" applyNumberFormat="1" applyFont="1" applyFill="1" applyBorder="1" applyAlignment="1">
      <alignment horizontal="right" vertical="top"/>
    </xf>
    <xf numFmtId="9" fontId="7" fillId="12" borderId="13" xfId="22" applyNumberFormat="1" applyFont="1" applyFill="1" applyBorder="1" applyAlignment="1">
      <alignment horizontal="right" vertical="top"/>
    </xf>
    <xf numFmtId="9" fontId="7" fillId="12" borderId="24" xfId="22" applyNumberFormat="1" applyFont="1" applyFill="1" applyBorder="1" applyAlignment="1">
      <alignment horizontal="right" vertical="top"/>
    </xf>
    <xf numFmtId="9" fontId="7" fillId="12" borderId="25" xfId="22" applyNumberFormat="1" applyFont="1" applyFill="1" applyBorder="1" applyAlignment="1">
      <alignment horizontal="right" vertical="top"/>
    </xf>
    <xf numFmtId="9" fontId="7" fillId="12" borderId="6" xfId="22" applyNumberFormat="1" applyFont="1" applyFill="1" applyBorder="1" applyAlignment="1">
      <alignment horizontal="right" vertical="top"/>
    </xf>
    <xf numFmtId="9" fontId="7" fillId="12" borderId="3" xfId="22" applyNumberFormat="1" applyFont="1" applyFill="1" applyBorder="1" applyAlignment="1">
      <alignment horizontal="right" vertical="top"/>
    </xf>
    <xf numFmtId="9" fontId="7" fillId="12" borderId="2" xfId="22" applyNumberFormat="1" applyFont="1" applyFill="1" applyBorder="1" applyAlignment="1">
      <alignment horizontal="right" vertical="top"/>
    </xf>
    <xf numFmtId="9" fontId="7" fillId="12" borderId="8" xfId="22" applyNumberFormat="1" applyFont="1" applyFill="1" applyBorder="1" applyAlignment="1">
      <alignment horizontal="right" vertical="top"/>
    </xf>
    <xf numFmtId="9" fontId="7" fillId="12" borderId="9" xfId="22" applyNumberFormat="1" applyFont="1" applyFill="1" applyBorder="1" applyAlignment="1">
      <alignment horizontal="right" vertical="top"/>
    </xf>
    <xf numFmtId="9" fontId="7" fillId="12" borderId="7" xfId="22" applyNumberFormat="1" applyFont="1" applyFill="1" applyBorder="1" applyAlignment="1">
      <alignment horizontal="right" vertical="top"/>
    </xf>
    <xf numFmtId="174" fontId="7" fillId="12" borderId="24" xfId="22" applyNumberFormat="1" applyFont="1" applyFill="1" applyBorder="1" applyAlignment="1">
      <alignment horizontal="right" vertical="top"/>
    </xf>
    <xf numFmtId="174" fontId="7" fillId="12" borderId="3" xfId="22" applyNumberFormat="1" applyFont="1" applyFill="1" applyBorder="1" applyAlignment="1">
      <alignment horizontal="right" vertical="top"/>
    </xf>
    <xf numFmtId="174" fontId="7" fillId="12" borderId="3" xfId="1" applyNumberFormat="1" applyFont="1" applyFill="1" applyBorder="1" applyAlignment="1">
      <alignment horizontal="right" vertical="top"/>
    </xf>
    <xf numFmtId="174" fontId="7" fillId="12" borderId="9" xfId="1" applyNumberFormat="1" applyFont="1" applyFill="1" applyBorder="1" applyAlignment="1">
      <alignment horizontal="right" vertical="top"/>
    </xf>
    <xf numFmtId="174" fontId="7" fillId="12" borderId="9" xfId="22" applyNumberFormat="1" applyFont="1" applyFill="1" applyBorder="1" applyAlignment="1">
      <alignment horizontal="right" vertical="top"/>
    </xf>
    <xf numFmtId="0" fontId="7" fillId="18" borderId="16" xfId="4" applyFont="1" applyFill="1" applyBorder="1" applyAlignment="1">
      <alignment horizontal="center" vertical="center" wrapText="1"/>
    </xf>
    <xf numFmtId="0" fontId="3" fillId="18" borderId="16" xfId="4" applyFont="1" applyFill="1" applyBorder="1" applyAlignment="1">
      <alignment horizontal="center" vertical="center"/>
    </xf>
    <xf numFmtId="0" fontId="3" fillId="18" borderId="17" xfId="4" applyFont="1" applyFill="1" applyBorder="1" applyAlignment="1">
      <alignment horizontal="center" vertical="center" wrapText="1"/>
    </xf>
    <xf numFmtId="164" fontId="3" fillId="18" borderId="63" xfId="1" applyFont="1" applyFill="1" applyBorder="1" applyAlignment="1">
      <alignment horizontal="right" vertical="center" wrapText="1"/>
    </xf>
    <xf numFmtId="164" fontId="3" fillId="18" borderId="84" xfId="1" applyFont="1" applyFill="1" applyBorder="1" applyAlignment="1">
      <alignment horizontal="center" vertical="center" wrapText="1"/>
    </xf>
    <xf numFmtId="164" fontId="3" fillId="18" borderId="10" xfId="1" applyFont="1" applyFill="1" applyBorder="1" applyAlignment="1">
      <alignment horizontal="center" vertical="center" wrapText="1"/>
    </xf>
    <xf numFmtId="0" fontId="7" fillId="18" borderId="63" xfId="0" applyFont="1" applyFill="1" applyBorder="1"/>
    <xf numFmtId="0" fontId="3" fillId="18" borderId="24" xfId="4" applyFont="1" applyFill="1" applyBorder="1" applyAlignment="1">
      <alignment horizontal="center" vertical="center" wrapText="1"/>
    </xf>
    <xf numFmtId="171" fontId="7" fillId="12" borderId="101" xfId="45" applyNumberFormat="1" applyFont="1" applyFill="1" applyBorder="1" applyAlignment="1">
      <alignment horizontal="right" vertical="top"/>
    </xf>
    <xf numFmtId="171" fontId="7" fillId="12" borderId="2" xfId="45" applyNumberFormat="1" applyFont="1" applyFill="1" applyBorder="1" applyAlignment="1">
      <alignment horizontal="right" vertical="top"/>
    </xf>
    <xf numFmtId="168" fontId="7" fillId="12" borderId="3" xfId="22" applyNumberFormat="1" applyFont="1" applyFill="1" applyBorder="1" applyAlignment="1">
      <alignment horizontal="right" vertical="top"/>
    </xf>
    <xf numFmtId="168" fontId="7" fillId="12" borderId="2" xfId="22" applyNumberFormat="1" applyFont="1" applyFill="1" applyBorder="1" applyAlignment="1">
      <alignment horizontal="right" vertical="top"/>
    </xf>
    <xf numFmtId="168" fontId="7" fillId="12" borderId="3" xfId="1" applyNumberFormat="1" applyFont="1" applyFill="1" applyBorder="1" applyAlignment="1">
      <alignment horizontal="center" vertical="top"/>
    </xf>
    <xf numFmtId="168" fontId="7" fillId="12" borderId="2" xfId="3" applyNumberFormat="1" applyFont="1" applyFill="1" applyBorder="1" applyAlignment="1">
      <alignment horizontal="center" vertical="center"/>
    </xf>
    <xf numFmtId="168" fontId="7" fillId="12" borderId="24" xfId="22" applyNumberFormat="1" applyFont="1" applyFill="1" applyBorder="1" applyAlignment="1">
      <alignment horizontal="right" vertical="top"/>
    </xf>
    <xf numFmtId="168" fontId="7" fillId="12" borderId="25" xfId="22" applyNumberFormat="1" applyFont="1" applyFill="1" applyBorder="1" applyAlignment="1">
      <alignment horizontal="right" vertical="top"/>
    </xf>
    <xf numFmtId="168" fontId="7" fillId="12" borderId="9" xfId="1" applyNumberFormat="1" applyFont="1" applyFill="1" applyBorder="1" applyAlignment="1">
      <alignment horizontal="center" vertical="top"/>
    </xf>
    <xf numFmtId="168" fontId="7" fillId="12" borderId="7" xfId="1" applyNumberFormat="1" applyFont="1" applyFill="1" applyBorder="1" applyAlignment="1">
      <alignment horizontal="center" vertical="center"/>
    </xf>
    <xf numFmtId="168" fontId="7" fillId="12" borderId="9" xfId="22" applyNumberFormat="1" applyFont="1" applyFill="1" applyBorder="1" applyAlignment="1">
      <alignment horizontal="right" vertical="top"/>
    </xf>
    <xf numFmtId="168" fontId="7" fillId="12" borderId="7" xfId="22" applyNumberFormat="1" applyFont="1" applyFill="1" applyBorder="1" applyAlignment="1">
      <alignment horizontal="right" vertical="top"/>
    </xf>
    <xf numFmtId="167" fontId="3" fillId="12" borderId="24" xfId="1" applyNumberFormat="1" applyFont="1" applyFill="1" applyBorder="1" applyAlignment="1">
      <alignment horizontal="center" vertical="center"/>
    </xf>
    <xf numFmtId="167" fontId="3" fillId="12" borderId="3" xfId="1" applyNumberFormat="1" applyFont="1" applyFill="1" applyBorder="1" applyAlignment="1">
      <alignment horizontal="center" vertical="center"/>
    </xf>
    <xf numFmtId="167" fontId="3" fillId="12" borderId="9" xfId="1" applyNumberFormat="1" applyFont="1" applyFill="1" applyBorder="1" applyAlignment="1">
      <alignment horizontal="center" vertical="center"/>
    </xf>
    <xf numFmtId="167" fontId="3" fillId="12" borderId="2" xfId="1" applyNumberFormat="1" applyFont="1" applyFill="1" applyBorder="1" applyAlignment="1">
      <alignment horizontal="center" vertical="center"/>
    </xf>
    <xf numFmtId="167" fontId="3" fillId="12" borderId="7" xfId="1" applyNumberFormat="1" applyFont="1" applyFill="1" applyBorder="1" applyAlignment="1">
      <alignment horizontal="center" vertical="center"/>
    </xf>
    <xf numFmtId="167" fontId="3" fillId="12" borderId="25" xfId="1" applyNumberFormat="1" applyFont="1" applyFill="1" applyBorder="1" applyAlignment="1">
      <alignment horizontal="center" vertical="center"/>
    </xf>
    <xf numFmtId="9" fontId="3" fillId="12" borderId="24" xfId="2" applyFont="1" applyFill="1" applyBorder="1" applyAlignment="1">
      <alignment horizontal="center"/>
    </xf>
    <xf numFmtId="9" fontId="3" fillId="12" borderId="3" xfId="2" applyFont="1" applyFill="1" applyBorder="1" applyAlignment="1">
      <alignment horizontal="center"/>
    </xf>
    <xf numFmtId="9" fontId="7" fillId="12" borderId="3" xfId="2" applyNumberFormat="1" applyFont="1" applyFill="1" applyBorder="1" applyAlignment="1">
      <alignment horizontal="center" vertical="center"/>
    </xf>
    <xf numFmtId="10" fontId="7" fillId="12" borderId="9" xfId="2" applyNumberFormat="1" applyFont="1" applyFill="1" applyBorder="1" applyAlignment="1">
      <alignment horizontal="center" vertical="center"/>
    </xf>
    <xf numFmtId="9" fontId="7" fillId="12" borderId="24" xfId="2" applyNumberFormat="1" applyFont="1" applyFill="1" applyBorder="1" applyAlignment="1">
      <alignment horizontal="center" vertical="center"/>
    </xf>
    <xf numFmtId="10" fontId="3" fillId="12" borderId="3" xfId="2" applyNumberFormat="1" applyFont="1" applyFill="1" applyBorder="1" applyAlignment="1">
      <alignment horizontal="center" vertical="center"/>
    </xf>
    <xf numFmtId="9" fontId="3" fillId="12" borderId="63" xfId="2" applyNumberFormat="1" applyFont="1" applyFill="1" applyBorder="1" applyAlignment="1">
      <alignment horizontal="center" vertical="center"/>
    </xf>
    <xf numFmtId="9" fontId="3" fillId="12" borderId="3" xfId="2" applyNumberFormat="1" applyFont="1" applyFill="1" applyBorder="1" applyAlignment="1">
      <alignment horizontal="center" vertical="center"/>
    </xf>
    <xf numFmtId="9" fontId="3" fillId="12" borderId="9" xfId="2" applyNumberFormat="1" applyFont="1" applyFill="1" applyBorder="1" applyAlignment="1">
      <alignment horizontal="center" vertical="center"/>
    </xf>
    <xf numFmtId="168" fontId="7" fillId="12" borderId="3" xfId="1" applyNumberFormat="1" applyFont="1" applyFill="1" applyBorder="1" applyAlignment="1">
      <alignment horizontal="left" vertical="top"/>
    </xf>
    <xf numFmtId="168" fontId="7" fillId="12" borderId="9" xfId="1" applyNumberFormat="1" applyFont="1" applyFill="1" applyBorder="1" applyAlignment="1">
      <alignment horizontal="left" vertical="top"/>
    </xf>
    <xf numFmtId="9" fontId="7" fillId="12" borderId="2" xfId="23" applyNumberFormat="1" applyFont="1" applyFill="1" applyBorder="1" applyAlignment="1">
      <alignment horizontal="right" vertical="top"/>
    </xf>
    <xf numFmtId="9" fontId="7" fillId="12" borderId="8" xfId="1" applyNumberFormat="1" applyFont="1" applyFill="1" applyBorder="1" applyAlignment="1">
      <alignment horizontal="left" vertical="top"/>
    </xf>
    <xf numFmtId="9" fontId="7" fillId="12" borderId="8" xfId="1" applyNumberFormat="1" applyFont="1" applyFill="1" applyBorder="1" applyAlignment="1">
      <alignment vertical="top"/>
    </xf>
    <xf numFmtId="9" fontId="7" fillId="12" borderId="7" xfId="1" applyNumberFormat="1" applyFont="1" applyFill="1" applyBorder="1" applyAlignment="1">
      <alignment horizontal="left" vertical="top"/>
    </xf>
    <xf numFmtId="9" fontId="7" fillId="12" borderId="7" xfId="1" applyNumberFormat="1" applyFont="1" applyFill="1" applyBorder="1" applyAlignment="1">
      <alignment vertical="top"/>
    </xf>
    <xf numFmtId="9" fontId="7" fillId="12" borderId="0" xfId="23" applyNumberFormat="1" applyFont="1" applyFill="1" applyBorder="1" applyAlignment="1">
      <alignment horizontal="right" vertical="top"/>
    </xf>
    <xf numFmtId="169" fontId="7" fillId="12" borderId="113" xfId="45" applyNumberFormat="1" applyFont="1" applyFill="1" applyBorder="1" applyAlignment="1">
      <alignment horizontal="right" vertical="top"/>
    </xf>
    <xf numFmtId="169" fontId="7" fillId="12" borderId="3" xfId="22" applyNumberFormat="1" applyFont="1" applyFill="1" applyBorder="1" applyAlignment="1">
      <alignment horizontal="right" vertical="top"/>
    </xf>
    <xf numFmtId="169" fontId="7" fillId="12" borderId="3" xfId="3" applyNumberFormat="1" applyFont="1" applyFill="1" applyBorder="1" applyAlignment="1">
      <alignment horizontal="center" vertical="top"/>
    </xf>
    <xf numFmtId="169" fontId="7" fillId="12" borderId="25" xfId="1" applyNumberFormat="1" applyFont="1" applyFill="1" applyBorder="1" applyAlignment="1">
      <alignment horizontal="right" vertical="top"/>
    </xf>
    <xf numFmtId="169" fontId="7" fillId="12" borderId="2" xfId="22" applyNumberFormat="1" applyFont="1" applyFill="1" applyBorder="1" applyAlignment="1">
      <alignment horizontal="right" vertical="top"/>
    </xf>
    <xf numFmtId="169" fontId="7" fillId="12" borderId="7" xfId="1" applyNumberFormat="1" applyFont="1" applyFill="1" applyBorder="1" applyAlignment="1">
      <alignment horizontal="center" vertical="top"/>
    </xf>
    <xf numFmtId="9" fontId="7" fillId="12" borderId="9" xfId="1" applyNumberFormat="1" applyFont="1" applyFill="1" applyBorder="1" applyAlignment="1">
      <alignment horizontal="left" vertical="top"/>
    </xf>
    <xf numFmtId="9" fontId="7" fillId="12" borderId="0" xfId="22" applyNumberFormat="1" applyFont="1" applyFill="1" applyBorder="1" applyAlignment="1">
      <alignment horizontal="right" vertical="top"/>
    </xf>
    <xf numFmtId="1" fontId="7" fillId="12" borderId="25" xfId="23" applyNumberFormat="1" applyFont="1" applyFill="1" applyBorder="1" applyAlignment="1">
      <alignment horizontal="right" vertical="top"/>
    </xf>
    <xf numFmtId="1" fontId="7" fillId="12" borderId="2" xfId="23" applyNumberFormat="1" applyFont="1" applyFill="1" applyBorder="1" applyAlignment="1">
      <alignment horizontal="right" vertical="top"/>
    </xf>
    <xf numFmtId="1" fontId="7" fillId="12" borderId="2" xfId="1" applyNumberFormat="1" applyFont="1" applyFill="1" applyBorder="1" applyAlignment="1">
      <alignment horizontal="left" vertical="top"/>
    </xf>
    <xf numFmtId="1" fontId="7" fillId="12" borderId="2" xfId="1" applyNumberFormat="1" applyFont="1" applyFill="1" applyBorder="1" applyAlignment="1">
      <alignment horizontal="right" vertical="top"/>
    </xf>
    <xf numFmtId="1" fontId="7" fillId="12" borderId="7" xfId="1" applyNumberFormat="1" applyFont="1" applyFill="1" applyBorder="1" applyAlignment="1">
      <alignment horizontal="left" vertical="top"/>
    </xf>
    <xf numFmtId="1" fontId="7" fillId="12" borderId="7" xfId="23" applyNumberFormat="1" applyFont="1" applyFill="1" applyBorder="1" applyAlignment="1">
      <alignment horizontal="right" vertical="top"/>
    </xf>
    <xf numFmtId="0" fontId="3" fillId="18" borderId="12" xfId="4" applyFont="1" applyFill="1" applyBorder="1" applyAlignment="1">
      <alignment horizontal="center" wrapText="1"/>
    </xf>
    <xf numFmtId="0" fontId="3" fillId="18" borderId="10" xfId="4" applyFont="1" applyFill="1" applyBorder="1" applyAlignment="1">
      <alignment horizontal="center" wrapText="1"/>
    </xf>
    <xf numFmtId="0" fontId="3" fillId="18" borderId="18" xfId="4" applyFont="1" applyFill="1" applyBorder="1" applyAlignment="1">
      <alignment horizontal="center" vertical="center" wrapText="1"/>
    </xf>
    <xf numFmtId="0" fontId="7" fillId="18" borderId="86" xfId="0" applyFont="1" applyFill="1" applyBorder="1"/>
    <xf numFmtId="0" fontId="7" fillId="18" borderId="87" xfId="0" applyFont="1" applyFill="1" applyBorder="1"/>
    <xf numFmtId="0" fontId="12" fillId="18" borderId="20" xfId="4" applyFont="1" applyFill="1" applyBorder="1" applyAlignment="1">
      <alignment horizontal="center" wrapText="1"/>
    </xf>
    <xf numFmtId="0" fontId="12" fillId="18" borderId="16" xfId="4" applyFont="1" applyFill="1" applyBorder="1" applyAlignment="1">
      <alignment horizontal="center" wrapText="1"/>
    </xf>
    <xf numFmtId="0" fontId="12" fillId="18" borderId="17" xfId="4" applyFont="1" applyFill="1" applyBorder="1" applyAlignment="1">
      <alignment horizontal="center" wrapText="1"/>
    </xf>
    <xf numFmtId="0" fontId="3" fillId="18" borderId="3" xfId="4" applyFont="1" applyFill="1" applyBorder="1" applyAlignment="1">
      <alignment horizontal="center" vertical="center" wrapText="1"/>
    </xf>
    <xf numFmtId="0" fontId="7" fillId="18" borderId="77" xfId="0" applyFont="1" applyFill="1" applyBorder="1"/>
    <xf numFmtId="173" fontId="7" fillId="12" borderId="101" xfId="45" applyNumberFormat="1" applyFont="1" applyFill="1" applyBorder="1" applyAlignment="1">
      <alignment horizontal="center" vertical="top"/>
    </xf>
    <xf numFmtId="173" fontId="7" fillId="12" borderId="103" xfId="45" applyNumberFormat="1" applyFont="1" applyFill="1" applyBorder="1" applyAlignment="1">
      <alignment horizontal="center" vertical="top"/>
    </xf>
    <xf numFmtId="173" fontId="7" fillId="12" borderId="113" xfId="45" applyNumberFormat="1" applyFont="1" applyFill="1" applyBorder="1" applyAlignment="1">
      <alignment horizontal="center" vertical="top"/>
    </xf>
    <xf numFmtId="9" fontId="7" fillId="12" borderId="3" xfId="23" applyNumberFormat="1" applyFont="1" applyFill="1" applyBorder="1" applyAlignment="1">
      <alignment horizontal="center" vertical="top"/>
    </xf>
    <xf numFmtId="9" fontId="7" fillId="12" borderId="6" xfId="23" applyNumberFormat="1" applyFont="1" applyFill="1" applyBorder="1" applyAlignment="1">
      <alignment horizontal="center" vertical="top"/>
    </xf>
    <xf numFmtId="9" fontId="7" fillId="12" borderId="2" xfId="23" applyNumberFormat="1" applyFont="1" applyFill="1" applyBorder="1" applyAlignment="1">
      <alignment horizontal="center" vertical="top"/>
    </xf>
    <xf numFmtId="9" fontId="7" fillId="12" borderId="6" xfId="1" applyNumberFormat="1" applyFont="1" applyFill="1" applyBorder="1" applyAlignment="1">
      <alignment horizontal="center" vertical="top"/>
    </xf>
    <xf numFmtId="9" fontId="7" fillId="12" borderId="3" xfId="1" applyNumberFormat="1" applyFont="1" applyFill="1" applyBorder="1" applyAlignment="1">
      <alignment horizontal="center" vertical="top"/>
    </xf>
    <xf numFmtId="9" fontId="7" fillId="12" borderId="2" xfId="1" applyNumberFormat="1" applyFont="1" applyFill="1" applyBorder="1" applyAlignment="1">
      <alignment horizontal="center" vertical="top"/>
    </xf>
    <xf numFmtId="9" fontId="7" fillId="12" borderId="13" xfId="23" applyNumberFormat="1" applyFont="1" applyFill="1" applyBorder="1" applyAlignment="1">
      <alignment horizontal="center" vertical="top"/>
    </xf>
    <xf numFmtId="9" fontId="7" fillId="12" borderId="24" xfId="23" applyNumberFormat="1" applyFont="1" applyFill="1" applyBorder="1" applyAlignment="1">
      <alignment horizontal="center" vertical="top"/>
    </xf>
    <xf numFmtId="9" fontId="7" fillId="12" borderId="25" xfId="23" applyNumberFormat="1" applyFont="1" applyFill="1" applyBorder="1" applyAlignment="1">
      <alignment horizontal="center" vertical="top"/>
    </xf>
    <xf numFmtId="9" fontId="7" fillId="12" borderId="8" xfId="1" applyNumberFormat="1" applyFont="1" applyFill="1" applyBorder="1" applyAlignment="1">
      <alignment horizontal="center" vertical="top"/>
    </xf>
    <xf numFmtId="9" fontId="7" fillId="12" borderId="9" xfId="1" applyNumberFormat="1" applyFont="1" applyFill="1" applyBorder="1" applyAlignment="1">
      <alignment horizontal="center" vertical="top"/>
    </xf>
    <xf numFmtId="9" fontId="7" fillId="12" borderId="7" xfId="1" applyNumberFormat="1" applyFont="1" applyFill="1" applyBorder="1" applyAlignment="1">
      <alignment horizontal="center" vertical="top"/>
    </xf>
    <xf numFmtId="9" fontId="7" fillId="12" borderId="0" xfId="23" applyNumberFormat="1" applyFont="1" applyFill="1" applyBorder="1" applyAlignment="1">
      <alignment horizontal="center" vertical="top"/>
    </xf>
    <xf numFmtId="9" fontId="7" fillId="12" borderId="1" xfId="23" applyNumberFormat="1" applyFont="1" applyFill="1" applyBorder="1" applyAlignment="1">
      <alignment horizontal="center" vertical="top"/>
    </xf>
    <xf numFmtId="9" fontId="7" fillId="12" borderId="8" xfId="23" applyNumberFormat="1" applyFont="1" applyFill="1" applyBorder="1" applyAlignment="1">
      <alignment horizontal="center" vertical="top"/>
    </xf>
    <xf numFmtId="9" fontId="7" fillId="12" borderId="9" xfId="23" applyNumberFormat="1" applyFont="1" applyFill="1" applyBorder="1" applyAlignment="1">
      <alignment horizontal="center" vertical="top"/>
    </xf>
    <xf numFmtId="9" fontId="7" fillId="12" borderId="7" xfId="23" applyNumberFormat="1" applyFont="1" applyFill="1" applyBorder="1" applyAlignment="1">
      <alignment horizontal="center" vertical="top"/>
    </xf>
    <xf numFmtId="0" fontId="41" fillId="18" borderId="0" xfId="3" applyFont="1" applyFill="1" applyBorder="1" applyAlignment="1">
      <alignment horizontal="center" vertical="center"/>
    </xf>
    <xf numFmtId="0" fontId="42" fillId="18" borderId="53" xfId="4" applyFont="1" applyFill="1" applyBorder="1" applyAlignment="1">
      <alignment horizontal="center" wrapText="1"/>
    </xf>
    <xf numFmtId="0" fontId="43" fillId="18" borderId="60" xfId="4" applyFont="1" applyFill="1" applyBorder="1" applyAlignment="1">
      <alignment horizontal="center" wrapText="1"/>
    </xf>
    <xf numFmtId="0" fontId="43" fillId="18" borderId="63" xfId="4" applyFont="1" applyFill="1" applyBorder="1" applyAlignment="1">
      <alignment horizontal="center" wrapText="1"/>
    </xf>
    <xf numFmtId="0" fontId="7" fillId="18" borderId="13" xfId="3" applyFont="1" applyFill="1" applyBorder="1" applyAlignment="1">
      <alignment horizontal="left" vertical="top"/>
    </xf>
    <xf numFmtId="0" fontId="7" fillId="18" borderId="6" xfId="3" applyFont="1" applyFill="1" applyBorder="1" applyAlignment="1">
      <alignment horizontal="left" vertical="top"/>
    </xf>
    <xf numFmtId="0" fontId="3" fillId="18" borderId="88" xfId="3" applyFont="1" applyFill="1" applyBorder="1" applyAlignment="1">
      <alignment horizontal="left" vertical="top"/>
    </xf>
    <xf numFmtId="0" fontId="3" fillId="18" borderId="83" xfId="3" applyFont="1" applyFill="1" applyBorder="1" applyAlignment="1">
      <alignment horizontal="left" vertical="top"/>
    </xf>
    <xf numFmtId="0" fontId="3" fillId="18" borderId="82" xfId="3" applyFont="1" applyFill="1" applyBorder="1" applyAlignment="1">
      <alignment horizontal="left" vertical="top"/>
    </xf>
    <xf numFmtId="0" fontId="3" fillId="18" borderId="85" xfId="3" applyFont="1" applyFill="1" applyBorder="1" applyAlignment="1">
      <alignment horizontal="left" vertical="top"/>
    </xf>
    <xf numFmtId="9" fontId="7" fillId="12" borderId="53" xfId="1" applyNumberFormat="1" applyFont="1" applyFill="1" applyBorder="1" applyAlignment="1">
      <alignment horizontal="center" vertical="center"/>
    </xf>
    <xf numFmtId="9" fontId="7" fillId="12" borderId="60" xfId="1" applyNumberFormat="1" applyFont="1" applyFill="1" applyBorder="1" applyAlignment="1">
      <alignment horizontal="center" vertical="center"/>
    </xf>
    <xf numFmtId="9" fontId="7" fillId="12" borderId="63" xfId="1" applyNumberFormat="1" applyFont="1" applyFill="1" applyBorder="1" applyAlignment="1">
      <alignment horizontal="center" vertical="center"/>
    </xf>
    <xf numFmtId="9" fontId="7" fillId="12" borderId="73" xfId="1" applyNumberFormat="1" applyFont="1" applyFill="1" applyBorder="1" applyAlignment="1">
      <alignment horizontal="center" vertical="center"/>
    </xf>
    <xf numFmtId="9" fontId="7" fillId="12" borderId="54" xfId="1" applyNumberFormat="1" applyFont="1" applyFill="1" applyBorder="1" applyAlignment="1">
      <alignment horizontal="center" vertical="center"/>
    </xf>
    <xf numFmtId="9" fontId="3" fillId="12" borderId="60" xfId="2" applyFont="1" applyFill="1" applyBorder="1" applyAlignment="1">
      <alignment horizontal="center" vertical="center"/>
    </xf>
    <xf numFmtId="9" fontId="3" fillId="12" borderId="53" xfId="2" applyFont="1" applyFill="1" applyBorder="1" applyAlignment="1">
      <alignment horizontal="center" vertical="center"/>
    </xf>
    <xf numFmtId="9" fontId="3" fillId="12" borderId="67" xfId="2" applyFont="1" applyFill="1" applyBorder="1" applyAlignment="1">
      <alignment horizontal="center" vertical="center"/>
    </xf>
    <xf numFmtId="9" fontId="3" fillId="12" borderId="55" xfId="2" applyFont="1" applyFill="1" applyBorder="1" applyAlignment="1">
      <alignment horizontal="center" vertical="center"/>
    </xf>
    <xf numFmtId="9" fontId="3" fillId="12" borderId="6" xfId="2" applyFont="1" applyFill="1" applyBorder="1" applyAlignment="1">
      <alignment horizontal="center" vertical="center"/>
    </xf>
    <xf numFmtId="9" fontId="3" fillId="12" borderId="44" xfId="2" applyFont="1" applyFill="1" applyBorder="1" applyAlignment="1">
      <alignment horizontal="center" vertical="center"/>
    </xf>
    <xf numFmtId="9" fontId="3" fillId="12" borderId="68" xfId="2" applyFont="1" applyFill="1" applyBorder="1" applyAlignment="1">
      <alignment horizontal="center" vertical="center"/>
    </xf>
    <xf numFmtId="9" fontId="3" fillId="12" borderId="45" xfId="2" applyFont="1" applyFill="1" applyBorder="1" applyAlignment="1">
      <alignment horizontal="center" vertical="center"/>
    </xf>
    <xf numFmtId="9" fontId="3" fillId="12" borderId="13" xfId="2" applyFont="1" applyFill="1" applyBorder="1" applyAlignment="1">
      <alignment horizontal="center" vertical="center"/>
    </xf>
    <xf numFmtId="9" fontId="3" fillId="12" borderId="42" xfId="2" applyFont="1" applyFill="1" applyBorder="1" applyAlignment="1">
      <alignment horizontal="center" vertical="center"/>
    </xf>
    <xf numFmtId="9" fontId="3" fillId="12" borderId="87" xfId="2" applyFont="1" applyFill="1" applyBorder="1" applyAlignment="1">
      <alignment horizontal="center" vertical="center"/>
    </xf>
    <xf numFmtId="9" fontId="3" fillId="12" borderId="43" xfId="2" applyFont="1" applyFill="1" applyBorder="1" applyAlignment="1">
      <alignment horizontal="center" vertical="center"/>
    </xf>
    <xf numFmtId="9" fontId="3" fillId="12" borderId="8" xfId="2" applyFont="1" applyFill="1" applyBorder="1" applyAlignment="1">
      <alignment horizontal="center" vertical="center"/>
    </xf>
    <xf numFmtId="9" fontId="3" fillId="12" borderId="46" xfId="2" applyFont="1" applyFill="1" applyBorder="1" applyAlignment="1">
      <alignment horizontal="center" vertical="center"/>
    </xf>
    <xf numFmtId="9" fontId="3" fillId="12" borderId="86" xfId="2" applyFont="1" applyFill="1" applyBorder="1" applyAlignment="1">
      <alignment horizontal="center" vertical="center"/>
    </xf>
    <xf numFmtId="9" fontId="3" fillId="12" borderId="47" xfId="2" applyFont="1" applyFill="1" applyBorder="1" applyAlignment="1">
      <alignment horizontal="center" vertical="center"/>
    </xf>
    <xf numFmtId="0" fontId="3" fillId="18" borderId="3" xfId="3" applyFont="1" applyFill="1" applyBorder="1" applyAlignment="1">
      <alignment horizontal="center" vertical="center"/>
    </xf>
    <xf numFmtId="0" fontId="3" fillId="18" borderId="13" xfId="4" applyFont="1" applyFill="1" applyBorder="1" applyAlignment="1">
      <alignment horizontal="center" vertical="center" wrapText="1"/>
    </xf>
    <xf numFmtId="0" fontId="3" fillId="18" borderId="13" xfId="4" applyFont="1" applyFill="1" applyBorder="1" applyAlignment="1">
      <alignment horizontal="center" vertical="center"/>
    </xf>
    <xf numFmtId="0" fontId="3" fillId="18" borderId="24" xfId="4" applyFont="1" applyFill="1" applyBorder="1" applyAlignment="1">
      <alignment horizontal="center" vertical="center"/>
    </xf>
    <xf numFmtId="0" fontId="12" fillId="18" borderId="89" xfId="4" applyFont="1" applyFill="1" applyBorder="1" applyAlignment="1">
      <alignment horizontal="center" vertical="center" wrapText="1"/>
    </xf>
    <xf numFmtId="0" fontId="12" fillId="18" borderId="90" xfId="4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wrapText="1"/>
    </xf>
    <xf numFmtId="0" fontId="3" fillId="18" borderId="89" xfId="3" applyFont="1" applyFill="1" applyBorder="1" applyAlignment="1">
      <alignment horizontal="center" vertical="center"/>
    </xf>
    <xf numFmtId="171" fontId="7" fillId="12" borderId="6" xfId="24" applyNumberFormat="1" applyFont="1" applyFill="1" applyBorder="1" applyAlignment="1">
      <alignment horizontal="right" vertical="top"/>
    </xf>
    <xf numFmtId="171" fontId="7" fillId="12" borderId="3" xfId="24" applyNumberFormat="1" applyFont="1" applyFill="1" applyBorder="1" applyAlignment="1">
      <alignment horizontal="right" vertical="top"/>
    </xf>
    <xf numFmtId="171" fontId="7" fillId="12" borderId="2" xfId="24" applyNumberFormat="1" applyFont="1" applyFill="1" applyBorder="1" applyAlignment="1">
      <alignment horizontal="right" vertical="top"/>
    </xf>
    <xf numFmtId="2" fontId="7" fillId="12" borderId="3" xfId="1" applyNumberFormat="1" applyFont="1" applyFill="1" applyBorder="1" applyAlignment="1">
      <alignment horizontal="right"/>
    </xf>
    <xf numFmtId="174" fontId="7" fillId="12" borderId="6" xfId="24" applyNumberFormat="1" applyFont="1" applyFill="1" applyBorder="1" applyAlignment="1">
      <alignment horizontal="right" vertical="top"/>
    </xf>
    <xf numFmtId="174" fontId="7" fillId="12" borderId="3" xfId="24" applyNumberFormat="1" applyFont="1" applyFill="1" applyBorder="1" applyAlignment="1">
      <alignment horizontal="right" vertical="top"/>
    </xf>
    <xf numFmtId="174" fontId="7" fillId="12" borderId="2" xfId="24" applyNumberFormat="1" applyFont="1" applyFill="1" applyBorder="1" applyAlignment="1">
      <alignment horizontal="right" vertical="top"/>
    </xf>
    <xf numFmtId="174" fontId="7" fillId="12" borderId="6" xfId="25" applyNumberFormat="1" applyFont="1" applyFill="1" applyBorder="1" applyAlignment="1">
      <alignment horizontal="right" vertical="top"/>
    </xf>
    <xf numFmtId="174" fontId="7" fillId="12" borderId="3" xfId="25" applyNumberFormat="1" applyFont="1" applyFill="1" applyBorder="1" applyAlignment="1">
      <alignment horizontal="right" vertical="top"/>
    </xf>
    <xf numFmtId="174" fontId="7" fillId="12" borderId="2" xfId="25" applyNumberFormat="1" applyFont="1" applyFill="1" applyBorder="1" applyAlignment="1">
      <alignment horizontal="right" vertical="top"/>
    </xf>
    <xf numFmtId="173" fontId="7" fillId="12" borderId="3" xfId="27" applyNumberFormat="1" applyFont="1" applyFill="1" applyBorder="1" applyAlignment="1">
      <alignment horizontal="right" vertical="top"/>
    </xf>
    <xf numFmtId="173" fontId="7" fillId="12" borderId="6" xfId="27" applyNumberFormat="1" applyFont="1" applyFill="1" applyBorder="1" applyAlignment="1">
      <alignment horizontal="right" vertical="top"/>
    </xf>
    <xf numFmtId="173" fontId="7" fillId="12" borderId="2" xfId="27" applyNumberFormat="1" applyFont="1" applyFill="1" applyBorder="1" applyAlignment="1">
      <alignment horizontal="right" vertical="top"/>
    </xf>
    <xf numFmtId="173" fontId="7" fillId="12" borderId="45" xfId="27" applyNumberFormat="1" applyFont="1" applyFill="1" applyBorder="1" applyAlignment="1">
      <alignment horizontal="right" vertical="top"/>
    </xf>
    <xf numFmtId="173" fontId="7" fillId="12" borderId="6" xfId="1" applyNumberFormat="1" applyFont="1" applyFill="1" applyBorder="1" applyAlignment="1">
      <alignment horizontal="left" vertical="top"/>
    </xf>
    <xf numFmtId="173" fontId="7" fillId="12" borderId="2" xfId="1" applyNumberFormat="1" applyFont="1" applyFill="1" applyBorder="1" applyAlignment="1">
      <alignment horizontal="left" vertical="top"/>
    </xf>
    <xf numFmtId="173" fontId="7" fillId="12" borderId="45" xfId="1" applyNumberFormat="1" applyFont="1" applyFill="1" applyBorder="1" applyAlignment="1">
      <alignment horizontal="left" vertical="top"/>
    </xf>
    <xf numFmtId="173" fontId="7" fillId="12" borderId="13" xfId="27" applyNumberFormat="1" applyFont="1" applyFill="1" applyBorder="1" applyAlignment="1">
      <alignment horizontal="right" vertical="top"/>
    </xf>
    <xf numFmtId="173" fontId="7" fillId="12" borderId="24" xfId="27" applyNumberFormat="1" applyFont="1" applyFill="1" applyBorder="1" applyAlignment="1">
      <alignment horizontal="right" vertical="top"/>
    </xf>
    <xf numFmtId="173" fontId="7" fillId="12" borderId="25" xfId="27" applyNumberFormat="1" applyFont="1" applyFill="1" applyBorder="1" applyAlignment="1">
      <alignment horizontal="right" vertical="top"/>
    </xf>
    <xf numFmtId="173" fontId="7" fillId="12" borderId="43" xfId="27" applyNumberFormat="1" applyFont="1" applyFill="1" applyBorder="1" applyAlignment="1">
      <alignment horizontal="right" vertical="top"/>
    </xf>
    <xf numFmtId="173" fontId="7" fillId="12" borderId="8" xfId="1" applyNumberFormat="1" applyFont="1" applyFill="1" applyBorder="1" applyAlignment="1">
      <alignment horizontal="left" vertical="top"/>
    </xf>
    <xf numFmtId="173" fontId="7" fillId="12" borderId="9" xfId="1" applyNumberFormat="1" applyFont="1" applyFill="1" applyBorder="1" applyAlignment="1">
      <alignment horizontal="left" vertical="top"/>
    </xf>
    <xf numFmtId="173" fontId="7" fillId="12" borderId="7" xfId="1" applyNumberFormat="1" applyFont="1" applyFill="1" applyBorder="1" applyAlignment="1">
      <alignment horizontal="left" vertical="top"/>
    </xf>
    <xf numFmtId="173" fontId="7" fillId="12" borderId="47" xfId="1" applyNumberFormat="1" applyFont="1" applyFill="1" applyBorder="1" applyAlignment="1">
      <alignment horizontal="left" vertical="top"/>
    </xf>
    <xf numFmtId="9" fontId="7" fillId="12" borderId="53" xfId="2" applyFont="1" applyFill="1" applyBorder="1" applyAlignment="1">
      <alignment horizontal="center"/>
    </xf>
    <xf numFmtId="9" fontId="7" fillId="12" borderId="67" xfId="2" applyFont="1" applyFill="1" applyBorder="1" applyAlignment="1">
      <alignment horizontal="center"/>
    </xf>
    <xf numFmtId="9" fontId="7" fillId="12" borderId="55" xfId="2" applyFont="1" applyFill="1" applyBorder="1" applyAlignment="1">
      <alignment horizontal="center"/>
    </xf>
    <xf numFmtId="9" fontId="7" fillId="12" borderId="44" xfId="2" applyFont="1" applyFill="1" applyBorder="1" applyAlignment="1">
      <alignment horizontal="center"/>
    </xf>
    <xf numFmtId="9" fontId="7" fillId="12" borderId="68" xfId="2" applyFont="1" applyFill="1" applyBorder="1" applyAlignment="1">
      <alignment horizontal="center"/>
    </xf>
    <xf numFmtId="9" fontId="7" fillId="12" borderId="45" xfId="2" applyFont="1" applyFill="1" applyBorder="1" applyAlignment="1">
      <alignment horizontal="center"/>
    </xf>
    <xf numFmtId="0" fontId="3" fillId="18" borderId="60" xfId="4" applyFont="1" applyFill="1" applyBorder="1" applyAlignment="1">
      <alignment horizontal="center" vertical="center" wrapText="1"/>
    </xf>
    <xf numFmtId="173" fontId="7" fillId="12" borderId="101" xfId="39" applyNumberFormat="1" applyFont="1" applyFill="1" applyBorder="1" applyAlignment="1">
      <alignment horizontal="right" vertical="top"/>
    </xf>
    <xf numFmtId="173" fontId="7" fillId="12" borderId="103" xfId="39" applyNumberFormat="1" applyFont="1" applyFill="1" applyBorder="1" applyAlignment="1">
      <alignment horizontal="right" vertical="top"/>
    </xf>
    <xf numFmtId="173" fontId="7" fillId="12" borderId="136" xfId="39" applyNumberFormat="1" applyFont="1" applyFill="1" applyBorder="1" applyAlignment="1">
      <alignment horizontal="right" vertical="top"/>
    </xf>
    <xf numFmtId="0" fontId="3" fillId="18" borderId="95" xfId="4" applyFont="1" applyFill="1" applyBorder="1" applyAlignment="1">
      <alignment horizontal="center" vertical="center"/>
    </xf>
    <xf numFmtId="0" fontId="3" fillId="18" borderId="95" xfId="4" applyFont="1" applyFill="1" applyBorder="1" applyAlignment="1">
      <alignment horizontal="center" vertical="center" wrapText="1"/>
    </xf>
    <xf numFmtId="0" fontId="3" fillId="18" borderId="84" xfId="4" applyFont="1" applyFill="1" applyBorder="1" applyAlignment="1">
      <alignment horizontal="center" vertical="center"/>
    </xf>
    <xf numFmtId="0" fontId="3" fillId="18" borderId="53" xfId="10" applyFont="1" applyFill="1" applyBorder="1" applyAlignment="1">
      <alignment horizontal="left"/>
    </xf>
    <xf numFmtId="0" fontId="3" fillId="18" borderId="44" xfId="10" applyFont="1" applyFill="1" applyBorder="1" applyAlignment="1">
      <alignment horizontal="left"/>
    </xf>
    <xf numFmtId="0" fontId="7" fillId="18" borderId="44" xfId="10" applyFont="1" applyFill="1" applyBorder="1" applyAlignment="1">
      <alignment horizontal="left"/>
    </xf>
    <xf numFmtId="0" fontId="3" fillId="18" borderId="92" xfId="4" applyFont="1" applyFill="1" applyBorder="1" applyAlignment="1">
      <alignment horizontal="center" vertical="center"/>
    </xf>
    <xf numFmtId="0" fontId="3" fillId="18" borderId="10" xfId="4" applyFont="1" applyFill="1" applyBorder="1" applyAlignment="1">
      <alignment horizontal="center" vertical="center" wrapText="1"/>
    </xf>
    <xf numFmtId="0" fontId="3" fillId="18" borderId="93" xfId="4" applyFont="1" applyFill="1" applyBorder="1" applyAlignment="1">
      <alignment horizontal="center" vertical="center"/>
    </xf>
    <xf numFmtId="0" fontId="7" fillId="18" borderId="85" xfId="0" applyFont="1" applyFill="1" applyBorder="1"/>
    <xf numFmtId="0" fontId="3" fillId="18" borderId="94" xfId="4" applyFont="1" applyFill="1" applyBorder="1" applyAlignment="1">
      <alignment horizontal="center" vertical="center"/>
    </xf>
    <xf numFmtId="0" fontId="7" fillId="18" borderId="0" xfId="0" applyFont="1" applyFill="1"/>
    <xf numFmtId="166" fontId="3" fillId="12" borderId="24" xfId="1" applyNumberFormat="1" applyFont="1" applyFill="1" applyBorder="1" applyAlignment="1">
      <alignment horizontal="center" vertical="center"/>
    </xf>
    <xf numFmtId="166" fontId="3" fillId="12" borderId="77" xfId="1" applyNumberFormat="1" applyFont="1" applyFill="1" applyBorder="1" applyAlignment="1">
      <alignment horizontal="center" vertical="center"/>
    </xf>
    <xf numFmtId="166" fontId="3" fillId="12" borderId="3" xfId="1" applyNumberFormat="1" applyFont="1" applyFill="1" applyBorder="1" applyAlignment="1">
      <alignment horizontal="center" vertical="center"/>
    </xf>
    <xf numFmtId="166" fontId="3" fillId="12" borderId="66" xfId="1" applyNumberFormat="1" applyFont="1" applyFill="1" applyBorder="1" applyAlignment="1">
      <alignment horizontal="center" vertical="center"/>
    </xf>
    <xf numFmtId="166" fontId="3" fillId="12" borderId="9" xfId="1" applyNumberFormat="1" applyFont="1" applyFill="1" applyBorder="1" applyAlignment="1">
      <alignment horizontal="left" vertical="top"/>
    </xf>
    <xf numFmtId="166" fontId="3" fillId="12" borderId="78" xfId="1" applyNumberFormat="1" applyFont="1" applyFill="1" applyBorder="1" applyAlignment="1">
      <alignment horizontal="left" vertical="top"/>
    </xf>
    <xf numFmtId="166" fontId="3" fillId="12" borderId="2" xfId="1" applyNumberFormat="1" applyFont="1" applyFill="1" applyBorder="1" applyAlignment="1">
      <alignment horizontal="left" vertical="top"/>
    </xf>
    <xf numFmtId="166" fontId="3" fillId="12" borderId="45" xfId="1" applyNumberFormat="1" applyFont="1" applyFill="1" applyBorder="1" applyAlignment="1">
      <alignment horizontal="left" vertical="top"/>
    </xf>
    <xf numFmtId="166" fontId="3" fillId="12" borderId="7" xfId="1" applyNumberFormat="1" applyFont="1" applyFill="1" applyBorder="1" applyAlignment="1">
      <alignment horizontal="left" vertical="top"/>
    </xf>
    <xf numFmtId="166" fontId="3" fillId="12" borderId="47" xfId="1" applyNumberFormat="1" applyFont="1" applyFill="1" applyBorder="1" applyAlignment="1">
      <alignment horizontal="left" vertical="top"/>
    </xf>
    <xf numFmtId="166" fontId="3" fillId="12" borderId="25" xfId="1" applyNumberFormat="1" applyFont="1" applyFill="1" applyBorder="1" applyAlignment="1">
      <alignment horizontal="left" vertical="top"/>
    </xf>
    <xf numFmtId="166" fontId="3" fillId="12" borderId="43" xfId="1" applyNumberFormat="1" applyFont="1" applyFill="1" applyBorder="1" applyAlignment="1">
      <alignment horizontal="left" vertical="top"/>
    </xf>
    <xf numFmtId="0" fontId="3" fillId="18" borderId="20" xfId="4" applyFont="1" applyFill="1" applyBorder="1" applyAlignment="1">
      <alignment horizontal="center" vertical="center"/>
    </xf>
    <xf numFmtId="0" fontId="3" fillId="18" borderId="17" xfId="4" applyFont="1" applyFill="1" applyBorder="1" applyAlignment="1">
      <alignment horizontal="center" vertical="center"/>
    </xf>
    <xf numFmtId="0" fontId="3" fillId="18" borderId="19" xfId="4" applyFont="1" applyFill="1" applyBorder="1" applyAlignment="1">
      <alignment horizontal="center" vertical="center" wrapText="1"/>
    </xf>
    <xf numFmtId="0" fontId="3" fillId="18" borderId="12" xfId="4" applyFont="1" applyFill="1" applyBorder="1" applyAlignment="1">
      <alignment horizontal="center" vertical="center" wrapText="1"/>
    </xf>
    <xf numFmtId="168" fontId="7" fillId="18" borderId="44" xfId="0" applyNumberFormat="1" applyFont="1" applyFill="1" applyBorder="1"/>
    <xf numFmtId="168" fontId="7" fillId="18" borderId="46" xfId="0" applyNumberFormat="1" applyFont="1" applyFill="1" applyBorder="1"/>
    <xf numFmtId="168" fontId="7" fillId="18" borderId="42" xfId="0" applyNumberFormat="1" applyFont="1" applyFill="1" applyBorder="1"/>
    <xf numFmtId="171" fontId="7" fillId="18" borderId="44" xfId="0" applyNumberFormat="1" applyFont="1" applyFill="1" applyBorder="1"/>
    <xf numFmtId="0" fontId="3" fillId="18" borderId="95" xfId="3" applyFont="1" applyFill="1" applyBorder="1" applyAlignment="1">
      <alignment horizontal="center" vertical="center"/>
    </xf>
    <xf numFmtId="0" fontId="3" fillId="18" borderId="84" xfId="3" applyFont="1" applyFill="1" applyBorder="1" applyAlignment="1">
      <alignment horizontal="center" vertical="center"/>
    </xf>
    <xf numFmtId="171" fontId="7" fillId="12" borderId="102" xfId="46" applyNumberFormat="1" applyFont="1" applyFill="1" applyBorder="1" applyAlignment="1">
      <alignment horizontal="right" vertical="top"/>
    </xf>
    <xf numFmtId="171" fontId="7" fillId="12" borderId="103" xfId="46" applyNumberFormat="1" applyFont="1" applyFill="1" applyBorder="1" applyAlignment="1">
      <alignment horizontal="right" vertical="top"/>
    </xf>
    <xf numFmtId="168" fontId="7" fillId="12" borderId="6" xfId="29" applyNumberFormat="1" applyFont="1" applyFill="1" applyBorder="1" applyAlignment="1">
      <alignment horizontal="right" vertical="top"/>
    </xf>
    <xf numFmtId="168" fontId="7" fillId="12" borderId="3" xfId="29" applyNumberFormat="1" applyFont="1" applyFill="1" applyBorder="1" applyAlignment="1">
      <alignment horizontal="right" vertical="top"/>
    </xf>
    <xf numFmtId="168" fontId="7" fillId="12" borderId="0" xfId="29" applyNumberFormat="1" applyFont="1" applyFill="1" applyBorder="1" applyAlignment="1">
      <alignment horizontal="right" vertical="top"/>
    </xf>
    <xf numFmtId="168" fontId="25" fillId="12" borderId="6" xfId="29" applyNumberFormat="1" applyFont="1" applyFill="1" applyBorder="1"/>
    <xf numFmtId="168" fontId="7" fillId="12" borderId="2" xfId="29" applyNumberFormat="1" applyFont="1" applyFill="1" applyBorder="1" applyAlignment="1">
      <alignment horizontal="right" vertical="top"/>
    </xf>
    <xf numFmtId="168" fontId="7" fillId="12" borderId="0" xfId="1" applyNumberFormat="1" applyFont="1" applyFill="1" applyBorder="1" applyAlignment="1">
      <alignment horizontal="left" vertical="top"/>
    </xf>
    <xf numFmtId="168" fontId="7" fillId="12" borderId="6" xfId="1" applyNumberFormat="1" applyFont="1" applyFill="1" applyBorder="1" applyAlignment="1">
      <alignment horizontal="left" vertical="top"/>
    </xf>
    <xf numFmtId="168" fontId="7" fillId="12" borderId="2" xfId="1" applyNumberFormat="1" applyFont="1" applyFill="1" applyBorder="1" applyAlignment="1">
      <alignment horizontal="left" vertical="top"/>
    </xf>
    <xf numFmtId="168" fontId="7" fillId="12" borderId="26" xfId="29" applyNumberFormat="1" applyFont="1" applyFill="1" applyBorder="1" applyAlignment="1">
      <alignment horizontal="right" vertical="top"/>
    </xf>
    <xf numFmtId="168" fontId="7" fillId="12" borderId="13" xfId="29" applyNumberFormat="1" applyFont="1" applyFill="1" applyBorder="1" applyAlignment="1">
      <alignment horizontal="right" vertical="top"/>
    </xf>
    <xf numFmtId="168" fontId="7" fillId="12" borderId="24" xfId="29" applyNumberFormat="1" applyFont="1" applyFill="1" applyBorder="1" applyAlignment="1">
      <alignment horizontal="right" vertical="top"/>
    </xf>
    <xf numFmtId="168" fontId="7" fillId="12" borderId="25" xfId="29" applyNumberFormat="1" applyFont="1" applyFill="1" applyBorder="1" applyAlignment="1">
      <alignment horizontal="right" vertical="top"/>
    </xf>
    <xf numFmtId="168" fontId="7" fillId="12" borderId="1" xfId="1" applyNumberFormat="1" applyFont="1" applyFill="1" applyBorder="1" applyAlignment="1">
      <alignment horizontal="right" vertical="top"/>
    </xf>
    <xf numFmtId="168" fontId="7" fillId="12" borderId="8" xfId="1" applyNumberFormat="1" applyFont="1" applyFill="1" applyBorder="1" applyAlignment="1">
      <alignment horizontal="right" vertical="top"/>
    </xf>
    <xf numFmtId="168" fontId="7" fillId="12" borderId="9" xfId="1" applyNumberFormat="1" applyFont="1" applyFill="1" applyBorder="1" applyAlignment="1">
      <alignment horizontal="right" vertical="top"/>
    </xf>
    <xf numFmtId="168" fontId="7" fillId="12" borderId="7" xfId="1" applyNumberFormat="1" applyFont="1" applyFill="1" applyBorder="1" applyAlignment="1">
      <alignment horizontal="right" vertical="top"/>
    </xf>
    <xf numFmtId="171" fontId="7" fillId="12" borderId="101" xfId="46" applyNumberFormat="1" applyFont="1" applyFill="1" applyBorder="1" applyAlignment="1">
      <alignment horizontal="right" vertical="top"/>
    </xf>
    <xf numFmtId="171" fontId="7" fillId="12" borderId="0" xfId="46" applyNumberFormat="1" applyFont="1" applyFill="1" applyBorder="1" applyAlignment="1">
      <alignment horizontal="right" vertical="top"/>
    </xf>
    <xf numFmtId="168" fontId="7" fillId="12" borderId="2" xfId="29" applyNumberFormat="1" applyFont="1" applyFill="1" applyBorder="1"/>
    <xf numFmtId="168" fontId="25" fillId="12" borderId="2" xfId="29" applyNumberFormat="1" applyFont="1" applyFill="1" applyBorder="1"/>
    <xf numFmtId="168" fontId="7" fillId="12" borderId="2" xfId="1" applyNumberFormat="1" applyFont="1" applyFill="1" applyBorder="1" applyAlignment="1">
      <alignment horizontal="right"/>
    </xf>
    <xf numFmtId="171" fontId="7" fillId="12" borderId="13" xfId="29" applyNumberFormat="1" applyFont="1" applyFill="1" applyBorder="1" applyAlignment="1">
      <alignment horizontal="right" vertical="top"/>
    </xf>
    <xf numFmtId="171" fontId="7" fillId="12" borderId="24" xfId="29" applyNumberFormat="1" applyFont="1" applyFill="1" applyBorder="1" applyAlignment="1">
      <alignment horizontal="right" vertical="top"/>
    </xf>
    <xf numFmtId="171" fontId="7" fillId="12" borderId="25" xfId="29" applyNumberFormat="1" applyFont="1" applyFill="1" applyBorder="1" applyAlignment="1">
      <alignment horizontal="right" vertical="top"/>
    </xf>
    <xf numFmtId="171" fontId="7" fillId="12" borderId="25" xfId="1" applyNumberFormat="1" applyFont="1" applyFill="1" applyBorder="1" applyAlignment="1">
      <alignment horizontal="right"/>
    </xf>
    <xf numFmtId="171" fontId="7" fillId="12" borderId="6" xfId="29" applyNumberFormat="1" applyFont="1" applyFill="1" applyBorder="1" applyAlignment="1">
      <alignment horizontal="right" vertical="top"/>
    </xf>
    <xf numFmtId="171" fontId="7" fillId="12" borderId="3" xfId="29" applyNumberFormat="1" applyFont="1" applyFill="1" applyBorder="1" applyAlignment="1">
      <alignment horizontal="right" vertical="top"/>
    </xf>
    <xf numFmtId="171" fontId="7" fillId="12" borderId="2" xfId="29" applyNumberFormat="1" applyFont="1" applyFill="1" applyBorder="1" applyAlignment="1">
      <alignment horizontal="right" vertical="top"/>
    </xf>
    <xf numFmtId="171" fontId="7" fillId="12" borderId="2" xfId="1" applyNumberFormat="1" applyFont="1" applyFill="1" applyBorder="1" applyAlignment="1">
      <alignment horizontal="right"/>
    </xf>
    <xf numFmtId="171" fontId="7" fillId="12" borderId="6" xfId="1" applyNumberFormat="1" applyFont="1" applyFill="1" applyBorder="1" applyAlignment="1">
      <alignment horizontal="left" vertical="top"/>
    </xf>
    <xf numFmtId="171" fontId="7" fillId="12" borderId="3" xfId="1" applyNumberFormat="1" applyFont="1" applyFill="1" applyBorder="1" applyAlignment="1">
      <alignment horizontal="left" vertical="top"/>
    </xf>
    <xf numFmtId="171" fontId="7" fillId="12" borderId="2" xfId="1" applyNumberFormat="1" applyFont="1" applyFill="1" applyBorder="1" applyAlignment="1">
      <alignment horizontal="left" vertical="top"/>
    </xf>
    <xf numFmtId="171" fontId="7" fillId="12" borderId="2" xfId="1" applyNumberFormat="1" applyFont="1" applyFill="1" applyBorder="1" applyAlignment="1">
      <alignment horizontal="right" vertical="top"/>
    </xf>
    <xf numFmtId="171" fontId="7" fillId="12" borderId="24" xfId="1" applyNumberFormat="1" applyFont="1" applyFill="1" applyBorder="1" applyAlignment="1">
      <alignment horizontal="right" vertical="top"/>
    </xf>
    <xf numFmtId="171" fontId="7" fillId="12" borderId="3" xfId="1" applyNumberFormat="1" applyFont="1" applyFill="1" applyBorder="1" applyAlignment="1">
      <alignment horizontal="right" vertical="top"/>
    </xf>
    <xf numFmtId="171" fontId="7" fillId="12" borderId="8" xfId="1" applyNumberFormat="1" applyFont="1" applyFill="1" applyBorder="1" applyAlignment="1">
      <alignment horizontal="right" vertical="top"/>
    </xf>
    <xf numFmtId="171" fontId="7" fillId="12" borderId="9" xfId="1" applyNumberFormat="1" applyFont="1" applyFill="1" applyBorder="1" applyAlignment="1">
      <alignment horizontal="right" vertical="top"/>
    </xf>
    <xf numFmtId="171" fontId="7" fillId="12" borderId="7" xfId="1" applyNumberFormat="1" applyFont="1" applyFill="1" applyBorder="1" applyAlignment="1">
      <alignment horizontal="right" vertical="top"/>
    </xf>
    <xf numFmtId="0" fontId="3" fillId="18" borderId="10" xfId="3" applyFont="1" applyFill="1" applyBorder="1" applyAlignment="1">
      <alignment horizontal="center" vertical="center"/>
    </xf>
    <xf numFmtId="164" fontId="7" fillId="18" borderId="24" xfId="1" applyFont="1" applyFill="1" applyBorder="1" applyAlignment="1">
      <alignment horizontal="center" vertical="center" wrapText="1"/>
    </xf>
    <xf numFmtId="0" fontId="7" fillId="18" borderId="6" xfId="4" applyFont="1" applyFill="1" applyBorder="1" applyAlignment="1">
      <alignment horizontal="center" vertical="center" wrapText="1"/>
    </xf>
    <xf numFmtId="0" fontId="7" fillId="18" borderId="3" xfId="4" applyFont="1" applyFill="1" applyBorder="1" applyAlignment="1">
      <alignment horizontal="center" vertical="center" wrapText="1"/>
    </xf>
    <xf numFmtId="0" fontId="3" fillId="18" borderId="6" xfId="4" applyFont="1" applyFill="1" applyBorder="1" applyAlignment="1">
      <alignment horizontal="center" vertical="center" wrapText="1"/>
    </xf>
    <xf numFmtId="0" fontId="7" fillId="18" borderId="19" xfId="0" applyFont="1" applyFill="1" applyBorder="1" applyAlignment="1">
      <alignment horizontal="center"/>
    </xf>
    <xf numFmtId="0" fontId="7" fillId="18" borderId="18" xfId="0" applyFont="1" applyFill="1" applyBorder="1" applyAlignment="1">
      <alignment horizontal="center"/>
    </xf>
    <xf numFmtId="173" fontId="7" fillId="12" borderId="0" xfId="29" applyNumberFormat="1" applyFont="1" applyFill="1" applyBorder="1" applyAlignment="1">
      <alignment horizontal="right" vertical="top"/>
    </xf>
    <xf numFmtId="173" fontId="7" fillId="12" borderId="2" xfId="29" applyNumberFormat="1" applyFont="1" applyFill="1" applyBorder="1" applyAlignment="1">
      <alignment horizontal="right" vertical="top"/>
    </xf>
    <xf numFmtId="173" fontId="7" fillId="12" borderId="1" xfId="29" applyNumberFormat="1" applyFont="1" applyFill="1" applyBorder="1" applyAlignment="1">
      <alignment horizontal="right" vertical="top"/>
    </xf>
    <xf numFmtId="173" fontId="7" fillId="12" borderId="7" xfId="29" applyNumberFormat="1" applyFont="1" applyFill="1" applyBorder="1" applyAlignment="1">
      <alignment horizontal="right" vertical="top"/>
    </xf>
    <xf numFmtId="169" fontId="7" fillId="12" borderId="33" xfId="46" applyNumberFormat="1" applyFont="1" applyFill="1" applyBorder="1" applyAlignment="1">
      <alignment horizontal="right" vertical="top"/>
    </xf>
    <xf numFmtId="169" fontId="7" fillId="12" borderId="34" xfId="46" applyNumberFormat="1" applyFont="1" applyFill="1" applyBorder="1" applyAlignment="1">
      <alignment horizontal="right" vertical="top"/>
    </xf>
    <xf numFmtId="169" fontId="7" fillId="12" borderId="91" xfId="46" applyNumberFormat="1" applyFont="1" applyFill="1" applyBorder="1" applyAlignment="1">
      <alignment horizontal="right" vertical="top"/>
    </xf>
    <xf numFmtId="1" fontId="7" fillId="12" borderId="3" xfId="29" applyNumberFormat="1" applyFont="1" applyFill="1" applyBorder="1" applyAlignment="1">
      <alignment horizontal="right" vertical="top"/>
    </xf>
    <xf numFmtId="1" fontId="7" fillId="12" borderId="6" xfId="29" applyNumberFormat="1" applyFont="1" applyFill="1" applyBorder="1" applyAlignment="1">
      <alignment horizontal="right" vertical="top"/>
    </xf>
    <xf numFmtId="1" fontId="7" fillId="12" borderId="66" xfId="29" applyNumberFormat="1" applyFont="1" applyFill="1" applyBorder="1" applyAlignment="1">
      <alignment horizontal="right" vertical="top"/>
    </xf>
    <xf numFmtId="1" fontId="7" fillId="12" borderId="2" xfId="29" applyNumberFormat="1" applyFont="1" applyFill="1" applyBorder="1" applyAlignment="1">
      <alignment horizontal="right" vertical="top"/>
    </xf>
    <xf numFmtId="1" fontId="7" fillId="12" borderId="45" xfId="29" applyNumberFormat="1" applyFont="1" applyFill="1" applyBorder="1" applyAlignment="1">
      <alignment horizontal="right" vertical="top"/>
    </xf>
    <xf numFmtId="1" fontId="7" fillId="12" borderId="6" xfId="1" applyNumberFormat="1" applyFont="1" applyFill="1" applyBorder="1" applyAlignment="1">
      <alignment horizontal="right"/>
    </xf>
    <xf numFmtId="1" fontId="7" fillId="12" borderId="3" xfId="1" applyNumberFormat="1" applyFont="1" applyFill="1" applyBorder="1" applyAlignment="1">
      <alignment horizontal="right"/>
    </xf>
    <xf numFmtId="1" fontId="7" fillId="12" borderId="2" xfId="1" applyNumberFormat="1" applyFont="1" applyFill="1" applyBorder="1" applyAlignment="1">
      <alignment horizontal="right"/>
    </xf>
    <xf numFmtId="1" fontId="7" fillId="12" borderId="45" xfId="1" applyNumberFormat="1" applyFont="1" applyFill="1" applyBorder="1" applyAlignment="1">
      <alignment horizontal="right"/>
    </xf>
    <xf numFmtId="1" fontId="7" fillId="12" borderId="13" xfId="29" applyNumberFormat="1" applyFont="1" applyFill="1" applyBorder="1" applyAlignment="1">
      <alignment horizontal="right" vertical="top"/>
    </xf>
    <xf numFmtId="1" fontId="7" fillId="12" borderId="24" xfId="29" applyNumberFormat="1" applyFont="1" applyFill="1" applyBorder="1" applyAlignment="1">
      <alignment horizontal="right" vertical="top"/>
    </xf>
    <xf numFmtId="1" fontId="7" fillId="12" borderId="25" xfId="29" applyNumberFormat="1" applyFont="1" applyFill="1" applyBorder="1" applyAlignment="1">
      <alignment horizontal="right" vertical="top"/>
    </xf>
    <xf numFmtId="1" fontId="7" fillId="12" borderId="43" xfId="29" applyNumberFormat="1" applyFont="1" applyFill="1" applyBorder="1" applyAlignment="1">
      <alignment horizontal="right" vertical="top"/>
    </xf>
    <xf numFmtId="1" fontId="7" fillId="12" borderId="8" xfId="1" applyNumberFormat="1" applyFont="1" applyFill="1" applyBorder="1" applyAlignment="1">
      <alignment horizontal="right"/>
    </xf>
    <xf numFmtId="1" fontId="7" fillId="12" borderId="9" xfId="1" applyNumberFormat="1" applyFont="1" applyFill="1" applyBorder="1" applyAlignment="1">
      <alignment horizontal="right"/>
    </xf>
    <xf numFmtId="1" fontId="7" fillId="12" borderId="7" xfId="1" applyNumberFormat="1" applyFont="1" applyFill="1" applyBorder="1" applyAlignment="1">
      <alignment horizontal="right"/>
    </xf>
    <xf numFmtId="1" fontId="7" fillId="12" borderId="47" xfId="1" applyNumberFormat="1" applyFont="1" applyFill="1" applyBorder="1" applyAlignment="1">
      <alignment horizontal="right"/>
    </xf>
    <xf numFmtId="1" fontId="7" fillId="12" borderId="2" xfId="30" applyNumberFormat="1" applyFont="1" applyFill="1" applyBorder="1" applyAlignment="1">
      <alignment horizontal="right" vertical="top"/>
    </xf>
    <xf numFmtId="1" fontId="7" fillId="12" borderId="45" xfId="30" applyNumberFormat="1" applyFont="1" applyFill="1" applyBorder="1" applyAlignment="1">
      <alignment horizontal="right" vertical="top"/>
    </xf>
    <xf numFmtId="164" fontId="3" fillId="18" borderId="8" xfId="1" applyFont="1" applyFill="1" applyBorder="1" applyAlignment="1">
      <alignment horizontal="center"/>
    </xf>
    <xf numFmtId="0" fontId="3" fillId="18" borderId="8" xfId="4" applyFont="1" applyFill="1" applyBorder="1" applyAlignment="1">
      <alignment horizontal="center"/>
    </xf>
    <xf numFmtId="0" fontId="3" fillId="18" borderId="8" xfId="4" applyFont="1" applyFill="1" applyBorder="1" applyAlignment="1">
      <alignment horizontal="center" wrapText="1"/>
    </xf>
    <xf numFmtId="0" fontId="3" fillId="18" borderId="9" xfId="4" applyFont="1" applyFill="1" applyBorder="1" applyAlignment="1">
      <alignment horizontal="center"/>
    </xf>
    <xf numFmtId="0" fontId="3" fillId="18" borderId="78" xfId="4" applyFont="1" applyFill="1" applyBorder="1" applyAlignment="1">
      <alignment horizontal="center"/>
    </xf>
    <xf numFmtId="0" fontId="8" fillId="18" borderId="6" xfId="0" applyFont="1" applyFill="1" applyBorder="1"/>
    <xf numFmtId="0" fontId="0" fillId="18" borderId="13" xfId="0" applyFill="1" applyBorder="1" applyAlignment="1">
      <alignment wrapText="1"/>
    </xf>
    <xf numFmtId="0" fontId="0" fillId="18" borderId="26" xfId="0" applyFill="1" applyBorder="1" applyAlignment="1">
      <alignment wrapText="1"/>
    </xf>
    <xf numFmtId="0" fontId="0" fillId="18" borderId="96" xfId="0" applyFill="1" applyBorder="1"/>
    <xf numFmtId="0" fontId="0" fillId="18" borderId="87" xfId="0" applyFill="1" applyBorder="1"/>
    <xf numFmtId="0" fontId="0" fillId="18" borderId="68" xfId="0" applyFill="1" applyBorder="1"/>
    <xf numFmtId="0" fontId="0" fillId="18" borderId="69" xfId="0" applyFill="1" applyBorder="1"/>
    <xf numFmtId="0" fontId="0" fillId="18" borderId="12" xfId="0" applyFill="1" applyBorder="1" applyAlignment="1">
      <alignment wrapText="1"/>
    </xf>
    <xf numFmtId="0" fontId="0" fillId="18" borderId="19" xfId="0" applyFill="1" applyBorder="1" applyAlignment="1">
      <alignment wrapText="1"/>
    </xf>
    <xf numFmtId="0" fontId="0" fillId="18" borderId="18" xfId="0" applyFill="1" applyBorder="1" applyAlignment="1">
      <alignment wrapText="1"/>
    </xf>
    <xf numFmtId="0" fontId="0" fillId="18" borderId="67" xfId="0" applyFill="1" applyBorder="1"/>
    <xf numFmtId="173" fontId="7" fillId="12" borderId="19" xfId="34" applyNumberFormat="1" applyFont="1" applyFill="1" applyBorder="1" applyAlignment="1">
      <alignment horizontal="right" vertical="top"/>
    </xf>
    <xf numFmtId="173" fontId="7" fillId="12" borderId="12" xfId="34" applyNumberFormat="1" applyFont="1" applyFill="1" applyBorder="1" applyAlignment="1">
      <alignment horizontal="right" vertical="top"/>
    </xf>
    <xf numFmtId="173" fontId="7" fillId="12" borderId="10" xfId="34" applyNumberFormat="1" applyFont="1" applyFill="1" applyBorder="1" applyAlignment="1">
      <alignment horizontal="right" vertical="top"/>
    </xf>
    <xf numFmtId="173" fontId="7" fillId="12" borderId="18" xfId="34" applyNumberFormat="1" applyFont="1" applyFill="1" applyBorder="1" applyAlignment="1">
      <alignment horizontal="right" vertical="top"/>
    </xf>
    <xf numFmtId="173" fontId="7" fillId="12" borderId="0" xfId="34" applyNumberFormat="1" applyFont="1" applyFill="1" applyBorder="1" applyAlignment="1">
      <alignment horizontal="right" vertical="top"/>
    </xf>
    <xf numFmtId="173" fontId="7" fillId="12" borderId="6" xfId="34" applyNumberFormat="1" applyFont="1" applyFill="1" applyBorder="1" applyAlignment="1">
      <alignment horizontal="right" vertical="top"/>
    </xf>
    <xf numFmtId="173" fontId="7" fillId="12" borderId="3" xfId="34" applyNumberFormat="1" applyFont="1" applyFill="1" applyBorder="1" applyAlignment="1">
      <alignment horizontal="right" vertical="top"/>
    </xf>
    <xf numFmtId="173" fontId="7" fillId="12" borderId="2" xfId="34" applyNumberFormat="1" applyFont="1" applyFill="1" applyBorder="1" applyAlignment="1">
      <alignment horizontal="right" vertical="top"/>
    </xf>
    <xf numFmtId="173" fontId="7" fillId="12" borderId="1" xfId="34" applyNumberFormat="1" applyFont="1" applyFill="1" applyBorder="1" applyAlignment="1">
      <alignment horizontal="right" vertical="top"/>
    </xf>
    <xf numFmtId="173" fontId="7" fillId="12" borderId="8" xfId="34" applyNumberFormat="1" applyFont="1" applyFill="1" applyBorder="1" applyAlignment="1">
      <alignment horizontal="right" vertical="top"/>
    </xf>
    <xf numFmtId="173" fontId="7" fillId="12" borderId="9" xfId="34" applyNumberFormat="1" applyFont="1" applyFill="1" applyBorder="1" applyAlignment="1">
      <alignment horizontal="right" vertical="top"/>
    </xf>
    <xf numFmtId="173" fontId="7" fillId="12" borderId="7" xfId="34" applyNumberFormat="1" applyFont="1" applyFill="1" applyBorder="1" applyAlignment="1">
      <alignment horizontal="right" vertical="top"/>
    </xf>
    <xf numFmtId="9" fontId="0" fillId="12" borderId="19" xfId="2" applyFont="1" applyFill="1" applyBorder="1"/>
    <xf numFmtId="9" fontId="0" fillId="12" borderId="0" xfId="2" applyFont="1" applyFill="1"/>
    <xf numFmtId="0" fontId="3" fillId="18" borderId="16" xfId="4" applyFont="1" applyFill="1" applyBorder="1" applyAlignment="1">
      <alignment horizontal="center" vertical="center" wrapText="1"/>
    </xf>
    <xf numFmtId="0" fontId="11" fillId="18" borderId="53" xfId="0" applyFont="1" applyFill="1" applyBorder="1"/>
    <xf numFmtId="9" fontId="11" fillId="12" borderId="60" xfId="26" applyNumberFormat="1" applyFont="1" applyFill="1" applyBorder="1" applyAlignment="1">
      <alignment horizontal="right" vertical="top"/>
    </xf>
    <xf numFmtId="9" fontId="11" fillId="12" borderId="63" xfId="26" applyNumberFormat="1" applyFont="1" applyFill="1" applyBorder="1" applyAlignment="1">
      <alignment horizontal="right" vertical="top"/>
    </xf>
    <xf numFmtId="9" fontId="11" fillId="12" borderId="73" xfId="26" applyNumberFormat="1" applyFont="1" applyFill="1" applyBorder="1" applyAlignment="1">
      <alignment horizontal="right" vertical="top"/>
    </xf>
    <xf numFmtId="9" fontId="11" fillId="12" borderId="55" xfId="26" applyNumberFormat="1" applyFont="1" applyFill="1" applyBorder="1" applyAlignment="1">
      <alignment horizontal="right" vertical="top"/>
    </xf>
    <xf numFmtId="9" fontId="11" fillId="12" borderId="6" xfId="26" applyNumberFormat="1" applyFont="1" applyFill="1" applyBorder="1" applyAlignment="1">
      <alignment horizontal="right" vertical="top"/>
    </xf>
    <xf numFmtId="9" fontId="11" fillId="12" borderId="3" xfId="26" applyNumberFormat="1" applyFont="1" applyFill="1" applyBorder="1" applyAlignment="1">
      <alignment horizontal="right" vertical="top"/>
    </xf>
    <xf numFmtId="9" fontId="11" fillId="12" borderId="2" xfId="26" applyNumberFormat="1" applyFont="1" applyFill="1" applyBorder="1" applyAlignment="1">
      <alignment horizontal="right" vertical="top"/>
    </xf>
    <xf numFmtId="9" fontId="11" fillId="12" borderId="45" xfId="26" applyNumberFormat="1" applyFont="1" applyFill="1" applyBorder="1" applyAlignment="1">
      <alignment horizontal="right" vertical="top"/>
    </xf>
    <xf numFmtId="9" fontId="11" fillId="12" borderId="6" xfId="1" applyNumberFormat="1" applyFont="1" applyFill="1" applyBorder="1" applyAlignment="1">
      <alignment horizontal="left" vertical="top"/>
    </xf>
    <xf numFmtId="9" fontId="11" fillId="12" borderId="3" xfId="1" applyNumberFormat="1" applyFont="1" applyFill="1" applyBorder="1" applyAlignment="1">
      <alignment horizontal="left" vertical="top"/>
    </xf>
    <xf numFmtId="9" fontId="11" fillId="12" borderId="2" xfId="1" applyNumberFormat="1" applyFont="1" applyFill="1" applyBorder="1" applyAlignment="1">
      <alignment horizontal="left" vertical="top"/>
    </xf>
    <xf numFmtId="9" fontId="11" fillId="12" borderId="45" xfId="1" applyNumberFormat="1" applyFont="1" applyFill="1" applyBorder="1" applyAlignment="1">
      <alignment horizontal="left" vertical="top"/>
    </xf>
    <xf numFmtId="9" fontId="11" fillId="12" borderId="13" xfId="26" applyNumberFormat="1" applyFont="1" applyFill="1" applyBorder="1" applyAlignment="1">
      <alignment horizontal="right" vertical="top"/>
    </xf>
    <xf numFmtId="9" fontId="11" fillId="12" borderId="24" xfId="26" applyNumberFormat="1" applyFont="1" applyFill="1" applyBorder="1" applyAlignment="1">
      <alignment horizontal="right" vertical="top"/>
    </xf>
    <xf numFmtId="9" fontId="11" fillId="12" borderId="25" xfId="26" applyNumberFormat="1" applyFont="1" applyFill="1" applyBorder="1" applyAlignment="1">
      <alignment horizontal="right" vertical="top"/>
    </xf>
    <xf numFmtId="9" fontId="11" fillId="12" borderId="43" xfId="26" applyNumberFormat="1" applyFont="1" applyFill="1" applyBorder="1" applyAlignment="1">
      <alignment horizontal="right" vertical="top"/>
    </xf>
    <xf numFmtId="9" fontId="11" fillId="12" borderId="8" xfId="26" applyNumberFormat="1" applyFont="1" applyFill="1" applyBorder="1" applyAlignment="1">
      <alignment horizontal="right" vertical="top"/>
    </xf>
    <xf numFmtId="9" fontId="11" fillId="12" borderId="9" xfId="26" applyNumberFormat="1" applyFont="1" applyFill="1" applyBorder="1" applyAlignment="1">
      <alignment horizontal="right" vertical="top"/>
    </xf>
    <xf numFmtId="9" fontId="11" fillId="12" borderId="7" xfId="26" applyNumberFormat="1" applyFont="1" applyFill="1" applyBorder="1" applyAlignment="1">
      <alignment horizontal="right" vertical="top"/>
    </xf>
    <xf numFmtId="9" fontId="11" fillId="12" borderId="47" xfId="26" applyNumberFormat="1" applyFont="1" applyFill="1" applyBorder="1" applyAlignment="1">
      <alignment horizontal="right" vertical="top"/>
    </xf>
    <xf numFmtId="164" fontId="3" fillId="18" borderId="95" xfId="1" applyFont="1" applyFill="1" applyBorder="1" applyAlignment="1">
      <alignment horizontal="center"/>
    </xf>
    <xf numFmtId="164" fontId="3" fillId="18" borderId="84" xfId="1" applyFont="1" applyFill="1" applyBorder="1" applyAlignment="1">
      <alignment horizontal="center"/>
    </xf>
    <xf numFmtId="164" fontId="3" fillId="18" borderId="95" xfId="1" applyFont="1" applyFill="1" applyBorder="1" applyAlignment="1">
      <alignment horizontal="center" wrapText="1"/>
    </xf>
    <xf numFmtId="164" fontId="3" fillId="18" borderId="3" xfId="1" applyFont="1" applyFill="1" applyBorder="1" applyAlignment="1">
      <alignment horizontal="center" wrapText="1"/>
    </xf>
    <xf numFmtId="173" fontId="7" fillId="12" borderId="101" xfId="49" applyNumberFormat="1" applyFont="1" applyFill="1" applyBorder="1" applyAlignment="1">
      <alignment horizontal="right" vertical="top"/>
    </xf>
    <xf numFmtId="173" fontId="7" fillId="12" borderId="103" xfId="49" applyNumberFormat="1" applyFont="1" applyFill="1" applyBorder="1" applyAlignment="1">
      <alignment horizontal="right" vertical="top"/>
    </xf>
    <xf numFmtId="173" fontId="7" fillId="12" borderId="3" xfId="28" applyNumberFormat="1" applyFont="1" applyFill="1" applyBorder="1" applyAlignment="1">
      <alignment horizontal="right" vertical="top"/>
    </xf>
    <xf numFmtId="173" fontId="7" fillId="12" borderId="2" xfId="28" applyNumberFormat="1" applyFont="1" applyFill="1" applyBorder="1" applyAlignment="1">
      <alignment horizontal="right" vertical="top"/>
    </xf>
    <xf numFmtId="173" fontId="7" fillId="12" borderId="6" xfId="28" applyNumberFormat="1" applyFont="1" applyFill="1" applyBorder="1" applyAlignment="1">
      <alignment horizontal="right" vertical="top"/>
    </xf>
    <xf numFmtId="173" fontId="7" fillId="12" borderId="13" xfId="28" applyNumberFormat="1" applyFont="1" applyFill="1" applyBorder="1" applyAlignment="1">
      <alignment horizontal="right" vertical="top"/>
    </xf>
    <xf numFmtId="173" fontId="7" fillId="12" borderId="24" xfId="28" applyNumberFormat="1" applyFont="1" applyFill="1" applyBorder="1" applyAlignment="1">
      <alignment horizontal="right" vertical="top"/>
    </xf>
    <xf numFmtId="173" fontId="7" fillId="12" borderId="25" xfId="28" applyNumberFormat="1" applyFont="1" applyFill="1" applyBorder="1" applyAlignment="1">
      <alignment horizontal="right" vertical="top"/>
    </xf>
    <xf numFmtId="173" fontId="7" fillId="12" borderId="6" xfId="1" applyNumberFormat="1" applyFont="1" applyFill="1" applyBorder="1" applyAlignment="1">
      <alignment horizontal="right" vertical="top"/>
    </xf>
    <xf numFmtId="173" fontId="7" fillId="12" borderId="6" xfId="3" applyNumberFormat="1" applyFont="1" applyFill="1" applyBorder="1" applyAlignment="1">
      <alignment horizontal="right" vertical="top"/>
    </xf>
    <xf numFmtId="173" fontId="7" fillId="12" borderId="3" xfId="1" applyNumberFormat="1" applyFont="1" applyFill="1" applyBorder="1" applyAlignment="1">
      <alignment horizontal="right" vertical="top"/>
    </xf>
    <xf numFmtId="173" fontId="7" fillId="12" borderId="2" xfId="1" applyNumberFormat="1" applyFont="1" applyFill="1" applyBorder="1" applyAlignment="1">
      <alignment horizontal="right" vertical="top"/>
    </xf>
    <xf numFmtId="173" fontId="7" fillId="12" borderId="60" xfId="28" applyNumberFormat="1" applyFont="1" applyFill="1" applyBorder="1" applyAlignment="1">
      <alignment horizontal="right" vertical="top"/>
    </xf>
    <xf numFmtId="173" fontId="7" fillId="12" borderId="63" xfId="28" applyNumberFormat="1" applyFont="1" applyFill="1" applyBorder="1" applyAlignment="1">
      <alignment horizontal="right" vertical="top"/>
    </xf>
    <xf numFmtId="173" fontId="7" fillId="12" borderId="73" xfId="28" applyNumberFormat="1" applyFont="1" applyFill="1" applyBorder="1" applyAlignment="1">
      <alignment horizontal="right" vertical="top"/>
    </xf>
    <xf numFmtId="173" fontId="7" fillId="12" borderId="55" xfId="28" applyNumberFormat="1" applyFont="1" applyFill="1" applyBorder="1" applyAlignment="1">
      <alignment horizontal="right" vertical="top"/>
    </xf>
    <xf numFmtId="173" fontId="7" fillId="12" borderId="45" xfId="28" applyNumberFormat="1" applyFont="1" applyFill="1" applyBorder="1" applyAlignment="1">
      <alignment horizontal="right" vertical="top"/>
    </xf>
    <xf numFmtId="173" fontId="7" fillId="12" borderId="13" xfId="40" applyNumberFormat="1" applyFont="1" applyFill="1" applyBorder="1" applyAlignment="1">
      <alignment horizontal="right" vertical="top"/>
    </xf>
    <xf numFmtId="173" fontId="7" fillId="12" borderId="24" xfId="40" applyNumberFormat="1" applyFont="1" applyFill="1" applyBorder="1" applyAlignment="1">
      <alignment horizontal="right" vertical="top"/>
    </xf>
    <xf numFmtId="173" fontId="25" fillId="12" borderId="25" xfId="40" applyNumberFormat="1" applyFont="1" applyFill="1" applyBorder="1"/>
    <xf numFmtId="173" fontId="7" fillId="12" borderId="25" xfId="40" applyNumberFormat="1" applyFont="1" applyFill="1" applyBorder="1" applyAlignment="1">
      <alignment horizontal="right" vertical="top"/>
    </xf>
    <xf numFmtId="173" fontId="7" fillId="12" borderId="6" xfId="40" applyNumberFormat="1" applyFont="1" applyFill="1" applyBorder="1" applyAlignment="1">
      <alignment horizontal="right" vertical="top"/>
    </xf>
    <xf numFmtId="173" fontId="7" fillId="12" borderId="3" xfId="40" applyNumberFormat="1" applyFont="1" applyFill="1" applyBorder="1" applyAlignment="1">
      <alignment horizontal="right" vertical="top"/>
    </xf>
    <xf numFmtId="173" fontId="7" fillId="12" borderId="2" xfId="40" applyNumberFormat="1" applyFont="1" applyFill="1" applyBorder="1" applyAlignment="1">
      <alignment horizontal="right" vertical="top"/>
    </xf>
    <xf numFmtId="173" fontId="7" fillId="12" borderId="0" xfId="40" applyNumberFormat="1" applyFont="1" applyFill="1" applyBorder="1" applyAlignment="1">
      <alignment horizontal="right" vertical="top"/>
    </xf>
    <xf numFmtId="171" fontId="7" fillId="12" borderId="13" xfId="28" applyNumberFormat="1" applyFont="1" applyFill="1" applyBorder="1" applyAlignment="1">
      <alignment horizontal="right" vertical="top"/>
    </xf>
    <xf numFmtId="171" fontId="7" fillId="12" borderId="24" xfId="28" applyNumberFormat="1" applyFont="1" applyFill="1" applyBorder="1" applyAlignment="1">
      <alignment horizontal="right" vertical="top"/>
    </xf>
    <xf numFmtId="171" fontId="7" fillId="12" borderId="25" xfId="28" applyNumberFormat="1" applyFont="1" applyFill="1" applyBorder="1" applyAlignment="1">
      <alignment horizontal="right" vertical="top"/>
    </xf>
    <xf numFmtId="171" fontId="7" fillId="12" borderId="6" xfId="28" applyNumberFormat="1" applyFont="1" applyFill="1" applyBorder="1" applyAlignment="1">
      <alignment horizontal="right" vertical="top"/>
    </xf>
    <xf numFmtId="171" fontId="7" fillId="12" borderId="3" xfId="28" applyNumberFormat="1" applyFont="1" applyFill="1" applyBorder="1" applyAlignment="1">
      <alignment horizontal="right" vertical="top"/>
    </xf>
    <xf numFmtId="171" fontId="7" fillId="12" borderId="2" xfId="28" applyNumberFormat="1" applyFont="1" applyFill="1" applyBorder="1" applyAlignment="1">
      <alignment horizontal="right" vertical="top"/>
    </xf>
    <xf numFmtId="171" fontId="7" fillId="12" borderId="60" xfId="28" applyNumberFormat="1" applyFont="1" applyFill="1" applyBorder="1" applyAlignment="1">
      <alignment horizontal="right" vertical="top"/>
    </xf>
    <xf numFmtId="171" fontId="7" fillId="12" borderId="63" xfId="28" applyNumberFormat="1" applyFont="1" applyFill="1" applyBorder="1" applyAlignment="1">
      <alignment horizontal="right" vertical="top"/>
    </xf>
    <xf numFmtId="171" fontId="7" fillId="12" borderId="73" xfId="28" applyNumberFormat="1" applyFont="1" applyFill="1" applyBorder="1" applyAlignment="1">
      <alignment horizontal="right" vertical="top"/>
    </xf>
    <xf numFmtId="171" fontId="7" fillId="12" borderId="55" xfId="28" applyNumberFormat="1" applyFont="1" applyFill="1" applyBorder="1" applyAlignment="1">
      <alignment horizontal="right" vertical="top"/>
    </xf>
    <xf numFmtId="171" fontId="7" fillId="12" borderId="45" xfId="28" applyNumberFormat="1" applyFont="1" applyFill="1" applyBorder="1" applyAlignment="1">
      <alignment horizontal="right" vertical="top"/>
    </xf>
    <xf numFmtId="0" fontId="4" fillId="18" borderId="48" xfId="7" applyFont="1" applyFill="1" applyBorder="1" applyAlignment="1">
      <alignment horizontal="left"/>
    </xf>
    <xf numFmtId="0" fontId="4" fillId="18" borderId="74" xfId="7" applyFont="1" applyFill="1" applyBorder="1" applyAlignment="1">
      <alignment horizontal="center"/>
    </xf>
    <xf numFmtId="0" fontId="29" fillId="18" borderId="74" xfId="7" applyFont="1" applyFill="1" applyBorder="1" applyAlignment="1">
      <alignment horizontal="left"/>
    </xf>
    <xf numFmtId="0" fontId="4" fillId="18" borderId="52" xfId="7" applyFont="1" applyFill="1" applyBorder="1" applyAlignment="1">
      <alignment horizontal="center"/>
    </xf>
    <xf numFmtId="164" fontId="3" fillId="18" borderId="49" xfId="1" applyFont="1" applyFill="1" applyBorder="1" applyAlignment="1">
      <alignment horizontal="center" wrapText="1"/>
    </xf>
    <xf numFmtId="164" fontId="3" fillId="18" borderId="79" xfId="1" applyFont="1" applyFill="1" applyBorder="1" applyAlignment="1">
      <alignment horizontal="center" wrapText="1"/>
    </xf>
    <xf numFmtId="164" fontId="3" fillId="18" borderId="104" xfId="1" applyFont="1" applyFill="1" applyBorder="1" applyAlignment="1">
      <alignment horizontal="center" wrapText="1"/>
    </xf>
    <xf numFmtId="164" fontId="3" fillId="18" borderId="105" xfId="1" applyFont="1" applyFill="1" applyBorder="1" applyAlignment="1">
      <alignment horizontal="center" wrapText="1"/>
    </xf>
    <xf numFmtId="171" fontId="11" fillId="18" borderId="6" xfId="0" applyNumberFormat="1" applyFont="1" applyFill="1" applyBorder="1"/>
    <xf numFmtId="164" fontId="3" fillId="18" borderId="12" xfId="1" applyFont="1" applyFill="1" applyBorder="1" applyAlignment="1">
      <alignment horizontal="center" wrapText="1"/>
    </xf>
    <xf numFmtId="171" fontId="11" fillId="18" borderId="53" xfId="0" applyNumberFormat="1" applyFont="1" applyFill="1" applyBorder="1"/>
    <xf numFmtId="171" fontId="7" fillId="12" borderId="101" xfId="43" applyNumberFormat="1" applyFont="1" applyFill="1" applyBorder="1" applyAlignment="1">
      <alignment horizontal="right" vertical="top"/>
    </xf>
    <xf numFmtId="171" fontId="7" fillId="12" borderId="102" xfId="43" applyNumberFormat="1" applyFont="1" applyFill="1" applyBorder="1" applyAlignment="1">
      <alignment horizontal="right" vertical="top"/>
    </xf>
    <xf numFmtId="171" fontId="7" fillId="12" borderId="103" xfId="43" applyNumberFormat="1" applyFont="1" applyFill="1" applyBorder="1" applyAlignment="1">
      <alignment horizontal="right" vertical="top"/>
    </xf>
    <xf numFmtId="168" fontId="7" fillId="12" borderId="3" xfId="32" applyNumberFormat="1" applyFont="1" applyFill="1" applyBorder="1" applyAlignment="1">
      <alignment horizontal="right" vertical="top"/>
    </xf>
    <xf numFmtId="168" fontId="7" fillId="12" borderId="6" xfId="32" applyNumberFormat="1" applyFont="1" applyFill="1" applyBorder="1" applyAlignment="1">
      <alignment horizontal="right" vertical="top"/>
    </xf>
    <xf numFmtId="168" fontId="7" fillId="12" borderId="2" xfId="32" applyNumberFormat="1" applyFont="1" applyFill="1" applyBorder="1" applyAlignment="1">
      <alignment horizontal="right" vertical="top"/>
    </xf>
    <xf numFmtId="168" fontId="7" fillId="12" borderId="13" xfId="32" applyNumberFormat="1" applyFont="1" applyFill="1" applyBorder="1" applyAlignment="1">
      <alignment horizontal="right" vertical="top"/>
    </xf>
    <xf numFmtId="168" fontId="7" fillId="12" borderId="13" xfId="33" applyNumberFormat="1" applyFont="1" applyFill="1" applyBorder="1" applyAlignment="1">
      <alignment horizontal="right" vertical="top"/>
    </xf>
    <xf numFmtId="168" fontId="7" fillId="12" borderId="24" xfId="33" applyNumberFormat="1" applyFont="1" applyFill="1" applyBorder="1" applyAlignment="1">
      <alignment horizontal="right" vertical="top"/>
    </xf>
    <xf numFmtId="168" fontId="7" fillId="12" borderId="25" xfId="33" applyNumberFormat="1" applyFont="1" applyFill="1" applyBorder="1" applyAlignment="1">
      <alignment horizontal="right" vertical="top"/>
    </xf>
    <xf numFmtId="168" fontId="7" fillId="12" borderId="6" xfId="33" applyNumberFormat="1" applyFont="1" applyFill="1" applyBorder="1" applyAlignment="1">
      <alignment horizontal="right" vertical="top"/>
    </xf>
    <xf numFmtId="168" fontId="7" fillId="12" borderId="3" xfId="33" applyNumberFormat="1" applyFont="1" applyFill="1" applyBorder="1" applyAlignment="1">
      <alignment horizontal="right" vertical="top"/>
    </xf>
    <xf numFmtId="168" fontId="7" fillId="12" borderId="2" xfId="33" applyNumberFormat="1" applyFont="1" applyFill="1" applyBorder="1" applyAlignment="1">
      <alignment horizontal="right" vertical="top"/>
    </xf>
    <xf numFmtId="168" fontId="7" fillId="12" borderId="0" xfId="33" applyNumberFormat="1" applyFont="1" applyFill="1" applyBorder="1" applyAlignment="1">
      <alignment horizontal="right" vertical="top"/>
    </xf>
    <xf numFmtId="168" fontId="7" fillId="12" borderId="6" xfId="33" applyNumberFormat="1" applyFont="1" applyFill="1" applyBorder="1"/>
    <xf numFmtId="168" fontId="7" fillId="12" borderId="3" xfId="33" applyNumberFormat="1" applyFont="1" applyFill="1" applyBorder="1"/>
    <xf numFmtId="168" fontId="7" fillId="12" borderId="2" xfId="33" applyNumberFormat="1" applyFont="1" applyFill="1" applyBorder="1"/>
    <xf numFmtId="168" fontId="7" fillId="12" borderId="6" xfId="1" applyNumberFormat="1" applyFont="1" applyFill="1" applyBorder="1" applyAlignment="1">
      <alignment horizontal="right" vertical="top"/>
    </xf>
    <xf numFmtId="168" fontId="7" fillId="12" borderId="6" xfId="3" applyNumberFormat="1" applyFont="1" applyFill="1" applyBorder="1" applyAlignment="1">
      <alignment horizontal="right" vertical="top"/>
    </xf>
    <xf numFmtId="168" fontId="7" fillId="12" borderId="3" xfId="1" applyNumberFormat="1" applyFont="1" applyFill="1" applyBorder="1" applyAlignment="1">
      <alignment horizontal="right" vertical="top"/>
    </xf>
    <xf numFmtId="168" fontId="7" fillId="12" borderId="2" xfId="1" applyNumberFormat="1" applyFont="1" applyFill="1" applyBorder="1" applyAlignment="1">
      <alignment horizontal="right" vertical="top"/>
    </xf>
    <xf numFmtId="168" fontId="7" fillId="12" borderId="60" xfId="33" applyNumberFormat="1" applyFont="1" applyFill="1" applyBorder="1" applyAlignment="1">
      <alignment horizontal="right" vertical="top"/>
    </xf>
    <xf numFmtId="168" fontId="7" fillId="12" borderId="60" xfId="33" applyNumberFormat="1" applyFont="1" applyFill="1" applyBorder="1"/>
    <xf numFmtId="168" fontId="7" fillId="12" borderId="63" xfId="33" applyNumberFormat="1" applyFont="1" applyFill="1" applyBorder="1" applyAlignment="1">
      <alignment horizontal="right" vertical="top"/>
    </xf>
    <xf numFmtId="168" fontId="7" fillId="12" borderId="73" xfId="33" applyNumberFormat="1" applyFont="1" applyFill="1" applyBorder="1" applyAlignment="1">
      <alignment horizontal="right" vertical="top"/>
    </xf>
    <xf numFmtId="168" fontId="7" fillId="12" borderId="55" xfId="33" applyNumberFormat="1" applyFont="1" applyFill="1" applyBorder="1" applyAlignment="1">
      <alignment horizontal="right" vertical="top"/>
    </xf>
    <xf numFmtId="168" fontId="7" fillId="12" borderId="45" xfId="33" applyNumberFormat="1" applyFont="1" applyFill="1" applyBorder="1" applyAlignment="1">
      <alignment horizontal="right" vertical="top"/>
    </xf>
    <xf numFmtId="171" fontId="7" fillId="12" borderId="97" xfId="43" applyNumberFormat="1" applyFont="1" applyFill="1" applyBorder="1" applyAlignment="1">
      <alignment horizontal="right" vertical="top"/>
    </xf>
    <xf numFmtId="171" fontId="7" fillId="12" borderId="98" xfId="43" applyNumberFormat="1" applyFont="1" applyFill="1" applyBorder="1" applyAlignment="1">
      <alignment horizontal="right" vertical="top"/>
    </xf>
    <xf numFmtId="171" fontId="7" fillId="12" borderId="99" xfId="43" applyNumberFormat="1" applyFont="1" applyFill="1" applyBorder="1" applyAlignment="1">
      <alignment horizontal="right" vertical="top"/>
    </xf>
    <xf numFmtId="171" fontId="7" fillId="12" borderId="55" xfId="43" applyNumberFormat="1" applyFont="1" applyFill="1" applyBorder="1" applyAlignment="1">
      <alignment horizontal="right" vertical="top"/>
    </xf>
    <xf numFmtId="168" fontId="7" fillId="12" borderId="66" xfId="32" applyNumberFormat="1" applyFont="1" applyFill="1" applyBorder="1" applyAlignment="1">
      <alignment horizontal="right" vertical="top"/>
    </xf>
    <xf numFmtId="168" fontId="7" fillId="12" borderId="45" xfId="32" applyNumberFormat="1" applyFont="1" applyFill="1" applyBorder="1" applyAlignment="1">
      <alignment horizontal="right" vertical="top"/>
    </xf>
    <xf numFmtId="168" fontId="7" fillId="12" borderId="45" xfId="1" applyNumberFormat="1" applyFont="1" applyFill="1" applyBorder="1" applyAlignment="1">
      <alignment horizontal="left" vertical="top"/>
    </xf>
    <xf numFmtId="168" fontId="7" fillId="12" borderId="43" xfId="33" applyNumberFormat="1" applyFont="1" applyFill="1" applyBorder="1" applyAlignment="1">
      <alignment horizontal="right" vertical="top"/>
    </xf>
    <xf numFmtId="168" fontId="7" fillId="12" borderId="8" xfId="3" applyNumberFormat="1" applyFont="1" applyFill="1" applyBorder="1" applyAlignment="1">
      <alignment horizontal="right" vertical="top"/>
    </xf>
    <xf numFmtId="168" fontId="7" fillId="12" borderId="47" xfId="1" applyNumberFormat="1" applyFont="1" applyFill="1" applyBorder="1" applyAlignment="1">
      <alignment horizontal="right" vertical="top"/>
    </xf>
    <xf numFmtId="169" fontId="7" fillId="12" borderId="100" xfId="43" applyNumberFormat="1" applyFont="1" applyFill="1" applyBorder="1" applyAlignment="1">
      <alignment horizontal="right" vertical="top"/>
    </xf>
    <xf numFmtId="169" fontId="7" fillId="12" borderId="3" xfId="32" applyNumberFormat="1" applyFont="1" applyFill="1" applyBorder="1" applyAlignment="1">
      <alignment horizontal="right" vertical="top"/>
    </xf>
    <xf numFmtId="169" fontId="7" fillId="12" borderId="6" xfId="32" applyNumberFormat="1" applyFont="1" applyFill="1" applyBorder="1" applyAlignment="1">
      <alignment horizontal="right" vertical="top"/>
    </xf>
    <xf numFmtId="169" fontId="7" fillId="12" borderId="2" xfId="32" applyNumberFormat="1" applyFont="1" applyFill="1" applyBorder="1" applyAlignment="1">
      <alignment horizontal="right" vertical="top"/>
    </xf>
    <xf numFmtId="169" fontId="7" fillId="12" borderId="6" xfId="1" applyNumberFormat="1" applyFont="1" applyFill="1" applyBorder="1" applyAlignment="1">
      <alignment horizontal="left" vertical="top"/>
    </xf>
    <xf numFmtId="169" fontId="7" fillId="12" borderId="3" xfId="1" applyNumberFormat="1" applyFont="1" applyFill="1" applyBorder="1" applyAlignment="1">
      <alignment horizontal="left" vertical="top"/>
    </xf>
    <xf numFmtId="169" fontId="7" fillId="12" borderId="2" xfId="1" applyNumberFormat="1" applyFont="1" applyFill="1" applyBorder="1" applyAlignment="1">
      <alignment horizontal="left" vertical="top"/>
    </xf>
    <xf numFmtId="169" fontId="7" fillId="12" borderId="13" xfId="32" applyNumberFormat="1" applyFont="1" applyFill="1" applyBorder="1" applyAlignment="1">
      <alignment horizontal="right" vertical="top"/>
    </xf>
    <xf numFmtId="169" fontId="7" fillId="12" borderId="13" xfId="33" applyNumberFormat="1" applyFont="1" applyFill="1" applyBorder="1" applyAlignment="1">
      <alignment horizontal="right" vertical="top"/>
    </xf>
    <xf numFmtId="169" fontId="7" fillId="12" borderId="24" xfId="33" applyNumberFormat="1" applyFont="1" applyFill="1" applyBorder="1" applyAlignment="1">
      <alignment horizontal="right" vertical="top"/>
    </xf>
    <xf numFmtId="169" fontId="7" fillId="12" borderId="25" xfId="33" applyNumberFormat="1" applyFont="1" applyFill="1" applyBorder="1" applyAlignment="1">
      <alignment horizontal="right" vertical="top"/>
    </xf>
    <xf numFmtId="169" fontId="7" fillId="12" borderId="6" xfId="33" applyNumberFormat="1" applyFont="1" applyFill="1" applyBorder="1" applyAlignment="1">
      <alignment horizontal="right" vertical="top"/>
    </xf>
    <xf numFmtId="169" fontId="7" fillId="12" borderId="3" xfId="33" applyNumberFormat="1" applyFont="1" applyFill="1" applyBorder="1" applyAlignment="1">
      <alignment horizontal="right" vertical="top"/>
    </xf>
    <xf numFmtId="169" fontId="7" fillId="12" borderId="2" xfId="33" applyNumberFormat="1" applyFont="1" applyFill="1" applyBorder="1" applyAlignment="1">
      <alignment horizontal="right" vertical="top"/>
    </xf>
    <xf numFmtId="169" fontId="7" fillId="12" borderId="8" xfId="1" applyNumberFormat="1" applyFont="1" applyFill="1" applyBorder="1" applyAlignment="1">
      <alignment horizontal="right" vertical="top"/>
    </xf>
    <xf numFmtId="169" fontId="7" fillId="12" borderId="8" xfId="3" applyNumberFormat="1" applyFont="1" applyFill="1" applyBorder="1" applyAlignment="1">
      <alignment horizontal="right" vertical="top"/>
    </xf>
    <xf numFmtId="169" fontId="7" fillId="12" borderId="9" xfId="1" applyNumberFormat="1" applyFont="1" applyFill="1" applyBorder="1" applyAlignment="1">
      <alignment horizontal="right" vertical="top"/>
    </xf>
    <xf numFmtId="169" fontId="7" fillId="12" borderId="7" xfId="1" applyNumberFormat="1" applyFont="1" applyFill="1" applyBorder="1" applyAlignment="1">
      <alignment horizontal="right" vertical="top"/>
    </xf>
    <xf numFmtId="169" fontId="7" fillId="12" borderId="0" xfId="33" applyNumberFormat="1" applyFont="1" applyFill="1" applyBorder="1" applyAlignment="1">
      <alignment horizontal="right" vertical="top"/>
    </xf>
    <xf numFmtId="169" fontId="25" fillId="12" borderId="3" xfId="33" applyNumberFormat="1" applyFont="1" applyFill="1" applyBorder="1"/>
    <xf numFmtId="169" fontId="25" fillId="12" borderId="2" xfId="33" applyNumberFormat="1" applyFont="1" applyFill="1" applyBorder="1"/>
    <xf numFmtId="169" fontId="7" fillId="12" borderId="2" xfId="1" applyNumberFormat="1" applyFont="1" applyFill="1" applyBorder="1" applyAlignment="1">
      <alignment horizontal="right" vertical="top"/>
    </xf>
    <xf numFmtId="169" fontId="25" fillId="12" borderId="6" xfId="33" applyNumberFormat="1" applyFont="1" applyFill="1" applyBorder="1"/>
    <xf numFmtId="169" fontId="7" fillId="12" borderId="2" xfId="33" applyNumberFormat="1" applyFont="1" applyFill="1" applyBorder="1"/>
    <xf numFmtId="0" fontId="4" fillId="18" borderId="12" xfId="7" applyFont="1" applyFill="1" applyBorder="1" applyAlignment="1">
      <alignment horizontal="left"/>
    </xf>
    <xf numFmtId="0" fontId="4" fillId="18" borderId="19" xfId="7" applyFont="1" applyFill="1" applyBorder="1" applyAlignment="1">
      <alignment horizontal="left"/>
    </xf>
    <xf numFmtId="0" fontId="4" fillId="18" borderId="75" xfId="7" applyFont="1" applyFill="1" applyBorder="1" applyAlignment="1">
      <alignment horizontal="left"/>
    </xf>
    <xf numFmtId="0" fontId="4" fillId="18" borderId="76" xfId="7" applyFont="1" applyFill="1" applyBorder="1" applyAlignment="1">
      <alignment horizontal="left"/>
    </xf>
    <xf numFmtId="0" fontId="4" fillId="18" borderId="18" xfId="7" applyFont="1" applyFill="1" applyBorder="1" applyAlignment="1">
      <alignment horizontal="left"/>
    </xf>
    <xf numFmtId="0" fontId="7" fillId="18" borderId="49" xfId="0" applyFont="1" applyFill="1" applyBorder="1"/>
    <xf numFmtId="164" fontId="3" fillId="18" borderId="50" xfId="1" applyFont="1" applyFill="1" applyBorder="1" applyAlignment="1">
      <alignment horizontal="center" wrapText="1"/>
    </xf>
    <xf numFmtId="169" fontId="7" fillId="12" borderId="137" xfId="43" applyNumberFormat="1" applyFont="1" applyFill="1" applyBorder="1" applyAlignment="1">
      <alignment horizontal="right" vertical="top"/>
    </xf>
    <xf numFmtId="0" fontId="4" fillId="18" borderId="6" xfId="0" applyFont="1" applyFill="1" applyBorder="1"/>
    <xf numFmtId="0" fontId="3" fillId="18" borderId="2" xfId="4" applyFont="1" applyFill="1" applyBorder="1" applyAlignment="1">
      <alignment horizontal="center" vertical="center" wrapText="1"/>
    </xf>
    <xf numFmtId="0" fontId="3" fillId="18" borderId="10" xfId="4" applyFont="1" applyFill="1" applyBorder="1" applyAlignment="1">
      <alignment horizontal="left" wrapText="1"/>
    </xf>
    <xf numFmtId="0" fontId="3" fillId="18" borderId="6" xfId="4" applyFont="1" applyFill="1" applyBorder="1" applyAlignment="1">
      <alignment horizontal="left" wrapText="1"/>
    </xf>
    <xf numFmtId="1" fontId="7" fillId="12" borderId="8" xfId="1" applyNumberFormat="1" applyFont="1" applyFill="1" applyBorder="1" applyAlignment="1">
      <alignment horizontal="right" vertical="top"/>
    </xf>
    <xf numFmtId="1" fontId="7" fillId="12" borderId="8" xfId="3" applyNumberFormat="1" applyFont="1" applyFill="1" applyBorder="1" applyAlignment="1">
      <alignment horizontal="right" vertical="top"/>
    </xf>
    <xf numFmtId="1" fontId="7" fillId="12" borderId="9" xfId="1" applyNumberFormat="1" applyFont="1" applyFill="1" applyBorder="1" applyAlignment="1">
      <alignment horizontal="right" vertical="top"/>
    </xf>
    <xf numFmtId="1" fontId="7" fillId="12" borderId="7" xfId="1" applyNumberFormat="1" applyFont="1" applyFill="1" applyBorder="1" applyAlignment="1">
      <alignment horizontal="right" vertical="top"/>
    </xf>
    <xf numFmtId="0" fontId="7" fillId="18" borderId="67" xfId="0" applyFont="1" applyFill="1" applyBorder="1" applyAlignment="1">
      <alignment vertical="top"/>
    </xf>
    <xf numFmtId="0" fontId="7" fillId="18" borderId="68" xfId="0" applyFont="1" applyFill="1" applyBorder="1" applyAlignment="1">
      <alignment vertical="top"/>
    </xf>
    <xf numFmtId="173" fontId="7" fillId="12" borderId="13" xfId="48" applyNumberFormat="1" applyFont="1" applyFill="1" applyBorder="1" applyAlignment="1">
      <alignment horizontal="right" vertical="top"/>
    </xf>
    <xf numFmtId="173" fontId="7" fillId="12" borderId="24" xfId="48" applyNumberFormat="1" applyFont="1" applyFill="1" applyBorder="1" applyAlignment="1">
      <alignment horizontal="right" vertical="top"/>
    </xf>
    <xf numFmtId="173" fontId="7" fillId="12" borderId="25" xfId="48" applyNumberFormat="1" applyFont="1" applyFill="1" applyBorder="1" applyAlignment="1">
      <alignment horizontal="right" vertical="top"/>
    </xf>
    <xf numFmtId="173" fontId="7" fillId="12" borderId="6" xfId="48" applyNumberFormat="1" applyFont="1" applyFill="1" applyBorder="1" applyAlignment="1">
      <alignment horizontal="right" vertical="top"/>
    </xf>
    <xf numFmtId="173" fontId="7" fillId="12" borderId="3" xfId="48" applyNumberFormat="1" applyFont="1" applyFill="1" applyBorder="1" applyAlignment="1">
      <alignment horizontal="right" vertical="top"/>
    </xf>
    <xf numFmtId="173" fontId="7" fillId="12" borderId="2" xfId="48" applyNumberFormat="1" applyFont="1" applyFill="1" applyBorder="1" applyAlignment="1">
      <alignment horizontal="right" vertical="top"/>
    </xf>
    <xf numFmtId="173" fontId="7" fillId="12" borderId="8" xfId="1" applyNumberFormat="1" applyFont="1" applyFill="1" applyBorder="1" applyAlignment="1">
      <alignment horizontal="right" vertical="top"/>
    </xf>
    <xf numFmtId="173" fontId="7" fillId="12" borderId="8" xfId="3" applyNumberFormat="1" applyFont="1" applyFill="1" applyBorder="1" applyAlignment="1">
      <alignment horizontal="right" vertical="top"/>
    </xf>
    <xf numFmtId="173" fontId="7" fillId="12" borderId="9" xfId="1" applyNumberFormat="1" applyFont="1" applyFill="1" applyBorder="1" applyAlignment="1">
      <alignment horizontal="right" vertical="top"/>
    </xf>
    <xf numFmtId="173" fontId="7" fillId="12" borderId="7" xfId="1" applyNumberFormat="1" applyFont="1" applyFill="1" applyBorder="1" applyAlignment="1">
      <alignment horizontal="right" vertical="top"/>
    </xf>
    <xf numFmtId="173" fontId="7" fillId="12" borderId="0" xfId="48" applyNumberFormat="1" applyFont="1" applyFill="1" applyBorder="1" applyAlignment="1">
      <alignment horizontal="right" vertical="top"/>
    </xf>
    <xf numFmtId="9" fontId="7" fillId="12" borderId="13" xfId="2" applyFont="1" applyFill="1" applyBorder="1" applyAlignment="1">
      <alignment horizontal="right" vertical="top"/>
    </xf>
    <xf numFmtId="9" fontId="7" fillId="12" borderId="24" xfId="2" applyFont="1" applyFill="1" applyBorder="1" applyAlignment="1">
      <alignment horizontal="right" vertical="top"/>
    </xf>
    <xf numFmtId="9" fontId="7" fillId="12" borderId="25" xfId="2" applyFont="1" applyFill="1" applyBorder="1" applyAlignment="1">
      <alignment horizontal="right" vertical="top"/>
    </xf>
    <xf numFmtId="9" fontId="7" fillId="12" borderId="6" xfId="2" applyFont="1" applyFill="1" applyBorder="1" applyAlignment="1">
      <alignment horizontal="right" vertical="top"/>
    </xf>
    <xf numFmtId="9" fontId="7" fillId="12" borderId="3" xfId="2" applyFont="1" applyFill="1" applyBorder="1" applyAlignment="1">
      <alignment horizontal="right" vertical="top"/>
    </xf>
    <xf numFmtId="9" fontId="7" fillId="12" borderId="2" xfId="2" applyFont="1" applyFill="1" applyBorder="1" applyAlignment="1">
      <alignment horizontal="right" vertical="top"/>
    </xf>
    <xf numFmtId="9" fontId="7" fillId="12" borderId="6" xfId="2" applyFont="1" applyFill="1" applyBorder="1" applyAlignment="1">
      <alignment horizontal="left" vertical="top"/>
    </xf>
    <xf numFmtId="9" fontId="7" fillId="12" borderId="3" xfId="2" applyFont="1" applyFill="1" applyBorder="1" applyAlignment="1">
      <alignment horizontal="left" vertical="top"/>
    </xf>
    <xf numFmtId="9" fontId="7" fillId="12" borderId="2" xfId="2" applyFont="1" applyFill="1" applyBorder="1" applyAlignment="1">
      <alignment horizontal="left" vertical="top"/>
    </xf>
    <xf numFmtId="9" fontId="7" fillId="12" borderId="8" xfId="2" applyFont="1" applyFill="1" applyBorder="1" applyAlignment="1">
      <alignment horizontal="right" vertical="top"/>
    </xf>
    <xf numFmtId="9" fontId="7" fillId="12" borderId="9" xfId="2" applyFont="1" applyFill="1" applyBorder="1" applyAlignment="1">
      <alignment horizontal="right" vertical="top"/>
    </xf>
    <xf numFmtId="9" fontId="7" fillId="12" borderId="7" xfId="2" applyFont="1" applyFill="1" applyBorder="1" applyAlignment="1">
      <alignment horizontal="right" vertical="top"/>
    </xf>
    <xf numFmtId="173" fontId="7" fillId="12" borderId="60" xfId="48" applyNumberFormat="1" applyFont="1" applyFill="1" applyBorder="1" applyAlignment="1">
      <alignment horizontal="right" vertical="top"/>
    </xf>
    <xf numFmtId="173" fontId="7" fillId="12" borderId="63" xfId="48" applyNumberFormat="1" applyFont="1" applyFill="1" applyBorder="1" applyAlignment="1">
      <alignment horizontal="right" vertical="top"/>
    </xf>
    <xf numFmtId="173" fontId="7" fillId="12" borderId="73" xfId="48" applyNumberFormat="1" applyFont="1" applyFill="1" applyBorder="1" applyAlignment="1">
      <alignment horizontal="right" vertical="top"/>
    </xf>
    <xf numFmtId="173" fontId="7" fillId="12" borderId="26" xfId="48" applyNumberFormat="1" applyFont="1" applyFill="1" applyBorder="1" applyAlignment="1">
      <alignment horizontal="right" vertical="top"/>
    </xf>
    <xf numFmtId="173" fontId="7" fillId="12" borderId="0" xfId="1" applyNumberFormat="1" applyFont="1" applyFill="1" applyBorder="1" applyAlignment="1">
      <alignment horizontal="left" vertical="top"/>
    </xf>
    <xf numFmtId="173" fontId="7" fillId="12" borderId="1" xfId="1" applyNumberFormat="1" applyFont="1" applyFill="1" applyBorder="1" applyAlignment="1">
      <alignment horizontal="right" vertical="top"/>
    </xf>
    <xf numFmtId="9" fontId="7" fillId="12" borderId="0" xfId="2" applyFont="1" applyFill="1" applyBorder="1" applyAlignment="1">
      <alignment horizontal="right" vertical="top"/>
    </xf>
    <xf numFmtId="173" fontId="7" fillId="12" borderId="2" xfId="31" applyNumberFormat="1" applyFont="1" applyFill="1" applyBorder="1" applyAlignment="1">
      <alignment horizontal="right" vertical="top"/>
    </xf>
    <xf numFmtId="164" fontId="3" fillId="18" borderId="13" xfId="1" applyFont="1" applyFill="1" applyBorder="1" applyAlignment="1">
      <alignment horizontal="center" wrapText="1"/>
    </xf>
    <xf numFmtId="164" fontId="3" fillId="18" borderId="26" xfId="1" applyFont="1" applyFill="1" applyBorder="1" applyAlignment="1">
      <alignment horizontal="center" wrapText="1"/>
    </xf>
    <xf numFmtId="164" fontId="3" fillId="18" borderId="25" xfId="1" applyFont="1" applyFill="1" applyBorder="1" applyAlignment="1">
      <alignment horizontal="center" wrapText="1"/>
    </xf>
    <xf numFmtId="173" fontId="7" fillId="12" borderId="0" xfId="31" applyNumberFormat="1" applyFont="1" applyFill="1" applyBorder="1" applyAlignment="1">
      <alignment horizontal="right" vertical="top"/>
    </xf>
    <xf numFmtId="173" fontId="7" fillId="12" borderId="26" xfId="31" applyNumberFormat="1" applyFont="1" applyFill="1" applyBorder="1" applyAlignment="1">
      <alignment horizontal="right" vertical="top"/>
    </xf>
    <xf numFmtId="173" fontId="7" fillId="12" borderId="25" xfId="31" applyNumberFormat="1" applyFont="1" applyFill="1" applyBorder="1" applyAlignment="1">
      <alignment horizontal="right" vertical="top"/>
    </xf>
    <xf numFmtId="9" fontId="7" fillId="12" borderId="7" xfId="2" applyFont="1" applyFill="1" applyBorder="1" applyAlignment="1">
      <alignment horizontal="right"/>
    </xf>
    <xf numFmtId="0" fontId="7" fillId="18" borderId="24" xfId="4" applyFont="1" applyFill="1" applyBorder="1" applyAlignment="1">
      <alignment horizontal="left" wrapText="1"/>
    </xf>
    <xf numFmtId="0" fontId="7" fillId="18" borderId="3" xfId="4" applyFont="1" applyFill="1" applyBorder="1" applyAlignment="1">
      <alignment horizontal="left" wrapText="1"/>
    </xf>
    <xf numFmtId="0" fontId="3" fillId="18" borderId="3" xfId="4" applyFont="1" applyFill="1" applyBorder="1" applyAlignment="1"/>
    <xf numFmtId="172" fontId="7" fillId="12" borderId="12" xfId="36" applyNumberFormat="1" applyFont="1" applyFill="1" applyBorder="1" applyAlignment="1">
      <alignment horizontal="right" vertical="top"/>
    </xf>
    <xf numFmtId="172" fontId="7" fillId="12" borderId="10" xfId="36" applyNumberFormat="1" applyFont="1" applyFill="1" applyBorder="1" applyAlignment="1">
      <alignment horizontal="right" vertical="top"/>
    </xf>
    <xf numFmtId="172" fontId="7" fillId="12" borderId="18" xfId="36" applyNumberFormat="1" applyFont="1" applyFill="1" applyBorder="1" applyAlignment="1">
      <alignment horizontal="right" vertical="top"/>
    </xf>
    <xf numFmtId="172" fontId="7" fillId="12" borderId="19" xfId="36" applyNumberFormat="1" applyFont="1" applyFill="1" applyBorder="1" applyAlignment="1">
      <alignment horizontal="right" vertical="top"/>
    </xf>
    <xf numFmtId="172" fontId="7" fillId="12" borderId="0" xfId="36" applyNumberFormat="1" applyFont="1" applyFill="1" applyBorder="1" applyAlignment="1">
      <alignment horizontal="right" vertical="top"/>
    </xf>
    <xf numFmtId="172" fontId="7" fillId="12" borderId="6" xfId="36" applyNumberFormat="1" applyFont="1" applyFill="1" applyBorder="1" applyAlignment="1">
      <alignment horizontal="right" vertical="top"/>
    </xf>
    <xf numFmtId="172" fontId="7" fillId="12" borderId="3" xfId="36" applyNumberFormat="1" applyFont="1" applyFill="1" applyBorder="1" applyAlignment="1">
      <alignment horizontal="right" vertical="top"/>
    </xf>
    <xf numFmtId="172" fontId="7" fillId="12" borderId="2" xfId="36" applyNumberFormat="1" applyFont="1" applyFill="1" applyBorder="1" applyAlignment="1">
      <alignment horizontal="right" vertical="top"/>
    </xf>
    <xf numFmtId="172" fontId="7" fillId="12" borderId="0" xfId="36" applyNumberFormat="1" applyFont="1" applyFill="1" applyAlignment="1">
      <alignment horizontal="right" vertical="top"/>
    </xf>
    <xf numFmtId="0" fontId="7" fillId="12" borderId="6" xfId="36" applyFont="1" applyFill="1" applyBorder="1" applyAlignment="1">
      <alignment horizontal="left" vertical="top" wrapText="1"/>
    </xf>
    <xf numFmtId="172" fontId="7" fillId="12" borderId="1" xfId="36" applyNumberFormat="1" applyFont="1" applyFill="1" applyBorder="1" applyAlignment="1">
      <alignment horizontal="right" vertical="top"/>
    </xf>
    <xf numFmtId="172" fontId="7" fillId="12" borderId="8" xfId="36" applyNumberFormat="1" applyFont="1" applyFill="1" applyBorder="1" applyAlignment="1">
      <alignment horizontal="right" vertical="top"/>
    </xf>
    <xf numFmtId="172" fontId="7" fillId="12" borderId="9" xfId="36" applyNumberFormat="1" applyFont="1" applyFill="1" applyBorder="1" applyAlignment="1">
      <alignment horizontal="right" vertical="top"/>
    </xf>
    <xf numFmtId="172" fontId="7" fillId="12" borderId="7" xfId="36" applyNumberFormat="1" applyFont="1" applyFill="1" applyBorder="1" applyAlignment="1">
      <alignment horizontal="right" vertical="top"/>
    </xf>
    <xf numFmtId="0" fontId="0" fillId="18" borderId="25" xfId="0" applyFill="1" applyBorder="1" applyAlignment="1">
      <alignment wrapText="1"/>
    </xf>
    <xf numFmtId="0" fontId="7" fillId="18" borderId="12" xfId="4" applyFont="1" applyFill="1" applyBorder="1" applyAlignment="1">
      <alignment horizontal="right" vertical="center"/>
    </xf>
    <xf numFmtId="0" fontId="7" fillId="18" borderId="10" xfId="4" applyFont="1" applyFill="1" applyBorder="1" applyAlignment="1">
      <alignment horizontal="right" vertical="center"/>
    </xf>
    <xf numFmtId="0" fontId="7" fillId="18" borderId="10" xfId="4" applyFont="1" applyFill="1" applyBorder="1" applyAlignment="1">
      <alignment horizontal="center" vertical="center"/>
    </xf>
    <xf numFmtId="173" fontId="7" fillId="12" borderId="101" xfId="47" applyNumberFormat="1" applyFont="1" applyFill="1" applyBorder="1" applyAlignment="1">
      <alignment horizontal="right" vertical="top"/>
    </xf>
    <xf numFmtId="173" fontId="7" fillId="12" borderId="103" xfId="47" applyNumberFormat="1" applyFont="1" applyFill="1" applyBorder="1" applyAlignment="1">
      <alignment horizontal="right" vertical="top"/>
    </xf>
    <xf numFmtId="173" fontId="7" fillId="12" borderId="3" xfId="37" applyNumberFormat="1" applyFont="1" applyFill="1" applyBorder="1" applyAlignment="1">
      <alignment horizontal="right" vertical="top"/>
    </xf>
    <xf numFmtId="173" fontId="7" fillId="12" borderId="6" xfId="37" applyNumberFormat="1" applyFont="1" applyFill="1" applyBorder="1" applyAlignment="1">
      <alignment horizontal="right" vertical="top"/>
    </xf>
    <xf numFmtId="173" fontId="7" fillId="12" borderId="0" xfId="37" applyNumberFormat="1" applyFont="1" applyFill="1" applyBorder="1" applyAlignment="1">
      <alignment horizontal="right" vertical="top"/>
    </xf>
    <xf numFmtId="173" fontId="7" fillId="12" borderId="8" xfId="2" applyNumberFormat="1" applyFont="1" applyFill="1" applyBorder="1" applyAlignment="1">
      <alignment horizontal="right" vertical="center"/>
    </xf>
    <xf numFmtId="173" fontId="7" fillId="12" borderId="9" xfId="2" applyNumberFormat="1" applyFont="1" applyFill="1" applyBorder="1" applyAlignment="1">
      <alignment horizontal="right" vertical="center"/>
    </xf>
    <xf numFmtId="173" fontId="7" fillId="12" borderId="1" xfId="2" applyNumberFormat="1" applyFont="1" applyFill="1" applyBorder="1" applyAlignment="1">
      <alignment horizontal="right" vertical="center"/>
    </xf>
    <xf numFmtId="173" fontId="7" fillId="12" borderId="13" xfId="37" applyNumberFormat="1" applyFont="1" applyFill="1" applyBorder="1" applyAlignment="1">
      <alignment horizontal="right" vertical="top"/>
    </xf>
    <xf numFmtId="173" fontId="7" fillId="12" borderId="24" xfId="37" applyNumberFormat="1" applyFont="1" applyFill="1" applyBorder="1" applyAlignment="1">
      <alignment horizontal="right" vertical="top"/>
    </xf>
    <xf numFmtId="173" fontId="7" fillId="12" borderId="25" xfId="37" applyNumberFormat="1" applyFont="1" applyFill="1" applyBorder="1" applyAlignment="1">
      <alignment horizontal="right" vertical="top"/>
    </xf>
    <xf numFmtId="173" fontId="7" fillId="12" borderId="26" xfId="37" applyNumberFormat="1" applyFont="1" applyFill="1" applyBorder="1" applyAlignment="1">
      <alignment horizontal="right" vertical="top"/>
    </xf>
    <xf numFmtId="173" fontId="7" fillId="12" borderId="2" xfId="37" applyNumberFormat="1" applyFont="1" applyFill="1" applyBorder="1" applyAlignment="1">
      <alignment horizontal="right" vertical="top"/>
    </xf>
    <xf numFmtId="173" fontId="7" fillId="12" borderId="7" xfId="2" applyNumberFormat="1" applyFont="1" applyFill="1" applyBorder="1" applyAlignment="1">
      <alignment horizontal="right" vertical="center"/>
    </xf>
    <xf numFmtId="173" fontId="7" fillId="12" borderId="0" xfId="37" applyNumberFormat="1" applyFont="1" applyFill="1" applyBorder="1" applyAlignment="1">
      <alignment horizontal="right" vertical="top" wrapText="1"/>
    </xf>
    <xf numFmtId="0" fontId="3" fillId="18" borderId="24" xfId="4" applyFont="1" applyFill="1" applyBorder="1" applyAlignment="1">
      <alignment horizontal="left"/>
    </xf>
    <xf numFmtId="0" fontId="3" fillId="18" borderId="3" xfId="4" applyFont="1" applyFill="1" applyBorder="1" applyAlignment="1">
      <alignment horizontal="left"/>
    </xf>
    <xf numFmtId="0" fontId="7" fillId="12" borderId="0" xfId="0" applyFont="1" applyFill="1"/>
    <xf numFmtId="0" fontId="7" fillId="12" borderId="26" xfId="0" applyFont="1" applyFill="1" applyBorder="1"/>
    <xf numFmtId="0" fontId="7" fillId="12" borderId="0" xfId="0" applyFont="1" applyFill="1" applyBorder="1"/>
    <xf numFmtId="0" fontId="7" fillId="12" borderId="1" xfId="0" applyFont="1" applyFill="1" applyBorder="1"/>
    <xf numFmtId="173" fontId="3" fillId="12" borderId="26" xfId="4" applyNumberFormat="1" applyFont="1" applyFill="1" applyBorder="1" applyAlignment="1">
      <alignment horizontal="right" vertical="center"/>
    </xf>
    <xf numFmtId="173" fontId="3" fillId="12" borderId="13" xfId="4" applyNumberFormat="1" applyFont="1" applyFill="1" applyBorder="1" applyAlignment="1">
      <alignment horizontal="right" vertical="center"/>
    </xf>
    <xf numFmtId="173" fontId="3" fillId="12" borderId="24" xfId="4" applyNumberFormat="1" applyFont="1" applyFill="1" applyBorder="1" applyAlignment="1">
      <alignment horizontal="right" vertical="center"/>
    </xf>
    <xf numFmtId="173" fontId="3" fillId="12" borderId="25" xfId="4" applyNumberFormat="1" applyFont="1" applyFill="1" applyBorder="1" applyAlignment="1">
      <alignment horizontal="right" vertical="center"/>
    </xf>
    <xf numFmtId="173" fontId="3" fillId="12" borderId="0" xfId="4" applyNumberFormat="1" applyFont="1" applyFill="1" applyBorder="1" applyAlignment="1">
      <alignment horizontal="right" vertical="center"/>
    </xf>
    <xf numFmtId="173" fontId="3" fillId="12" borderId="6" xfId="4" applyNumberFormat="1" applyFont="1" applyFill="1" applyBorder="1" applyAlignment="1">
      <alignment horizontal="right" vertical="center"/>
    </xf>
    <xf numFmtId="173" fontId="3" fillId="12" borderId="3" xfId="4" applyNumberFormat="1" applyFont="1" applyFill="1" applyBorder="1" applyAlignment="1">
      <alignment horizontal="right" vertical="center"/>
    </xf>
    <xf numFmtId="173" fontId="3" fillId="12" borderId="2" xfId="4" applyNumberFormat="1" applyFont="1" applyFill="1" applyBorder="1" applyAlignment="1">
      <alignment horizontal="right" vertical="center"/>
    </xf>
    <xf numFmtId="173" fontId="7" fillId="12" borderId="113" xfId="49" applyNumberFormat="1" applyFont="1" applyFill="1" applyBorder="1" applyAlignment="1">
      <alignment horizontal="right" vertical="top"/>
    </xf>
    <xf numFmtId="173" fontId="7" fillId="12" borderId="8" xfId="28" applyNumberFormat="1" applyFont="1" applyFill="1" applyBorder="1" applyAlignment="1">
      <alignment horizontal="right" vertical="top"/>
    </xf>
    <xf numFmtId="173" fontId="7" fillId="12" borderId="9" xfId="28" applyNumberFormat="1" applyFont="1" applyFill="1" applyBorder="1" applyAlignment="1">
      <alignment horizontal="right" vertical="top"/>
    </xf>
    <xf numFmtId="173" fontId="7" fillId="12" borderId="100" xfId="49" applyNumberFormat="1" applyFont="1" applyFill="1" applyBorder="1" applyAlignment="1">
      <alignment horizontal="right" vertical="top"/>
    </xf>
    <xf numFmtId="173" fontId="7" fillId="12" borderId="3" xfId="49" applyNumberFormat="1" applyFont="1" applyFill="1" applyBorder="1" applyAlignment="1">
      <alignment horizontal="right" vertical="top"/>
    </xf>
    <xf numFmtId="173" fontId="7" fillId="12" borderId="0" xfId="49" applyNumberFormat="1" applyFont="1" applyFill="1" applyBorder="1" applyAlignment="1">
      <alignment horizontal="right" vertical="top"/>
    </xf>
    <xf numFmtId="173" fontId="7" fillId="12" borderId="0" xfId="28" applyNumberFormat="1" applyFont="1" applyFill="1" applyBorder="1" applyAlignment="1">
      <alignment horizontal="right" vertical="top"/>
    </xf>
    <xf numFmtId="173" fontId="7" fillId="12" borderId="26" xfId="28" applyNumberFormat="1" applyFont="1" applyFill="1" applyBorder="1" applyAlignment="1">
      <alignment horizontal="right" vertical="top"/>
    </xf>
    <xf numFmtId="173" fontId="7" fillId="12" borderId="0" xfId="1" applyNumberFormat="1" applyFont="1" applyFill="1" applyBorder="1" applyAlignment="1">
      <alignment horizontal="right" vertical="top"/>
    </xf>
    <xf numFmtId="173" fontId="7" fillId="12" borderId="54" xfId="28" applyNumberFormat="1" applyFont="1" applyFill="1" applyBorder="1" applyAlignment="1">
      <alignment horizontal="right" vertical="top"/>
    </xf>
    <xf numFmtId="173" fontId="7" fillId="12" borderId="1" xfId="28" applyNumberFormat="1" applyFont="1" applyFill="1" applyBorder="1" applyAlignment="1">
      <alignment horizontal="right" vertical="top"/>
    </xf>
    <xf numFmtId="0" fontId="3" fillId="18" borderId="18" xfId="4" applyFont="1" applyFill="1" applyBorder="1" applyAlignment="1">
      <alignment horizontal="center" wrapText="1"/>
    </xf>
    <xf numFmtId="0" fontId="11" fillId="18" borderId="12" xfId="52" applyFont="1" applyFill="1" applyBorder="1"/>
    <xf numFmtId="0" fontId="11" fillId="18" borderId="18" xfId="52" applyFont="1" applyFill="1" applyBorder="1"/>
    <xf numFmtId="0" fontId="11" fillId="18" borderId="125" xfId="52" applyFont="1" applyFill="1" applyBorder="1" applyAlignment="1">
      <alignment horizontal="center"/>
    </xf>
    <xf numFmtId="0" fontId="11" fillId="18" borderId="126" xfId="52" applyFont="1" applyFill="1" applyBorder="1" applyAlignment="1">
      <alignment horizontal="center"/>
    </xf>
    <xf numFmtId="0" fontId="11" fillId="18" borderId="127" xfId="52" applyFont="1" applyFill="1" applyBorder="1" applyAlignment="1">
      <alignment horizontal="center"/>
    </xf>
    <xf numFmtId="0" fontId="11" fillId="18" borderId="13" xfId="52" applyFont="1" applyFill="1" applyBorder="1" applyAlignment="1">
      <alignment vertical="top"/>
    </xf>
    <xf numFmtId="0" fontId="11" fillId="18" borderId="128" xfId="52" applyFont="1" applyFill="1" applyBorder="1" applyAlignment="1">
      <alignment horizontal="left" vertical="top"/>
    </xf>
    <xf numFmtId="0" fontId="11" fillId="18" borderId="118" xfId="52" applyFont="1" applyFill="1" applyBorder="1" applyAlignment="1">
      <alignment vertical="top"/>
    </xf>
    <xf numFmtId="0" fontId="11" fillId="18" borderId="129" xfId="52" applyFont="1" applyFill="1" applyBorder="1" applyAlignment="1">
      <alignment horizontal="left" vertical="top"/>
    </xf>
    <xf numFmtId="0" fontId="11" fillId="18" borderId="130" xfId="52" applyFont="1" applyFill="1" applyBorder="1" applyAlignment="1">
      <alignment horizontal="left" vertical="top"/>
    </xf>
    <xf numFmtId="0" fontId="11" fillId="18" borderId="121" xfId="52" applyFont="1" applyFill="1" applyBorder="1" applyAlignment="1">
      <alignment vertical="top"/>
    </xf>
    <xf numFmtId="0" fontId="11" fillId="18" borderId="131" xfId="52" applyFont="1" applyFill="1" applyBorder="1" applyAlignment="1">
      <alignment vertical="top"/>
    </xf>
    <xf numFmtId="173" fontId="11" fillId="12" borderId="132" xfId="52" applyNumberFormat="1" applyFont="1" applyFill="1" applyBorder="1" applyAlignment="1">
      <alignment horizontal="right" vertical="top"/>
    </xf>
    <xf numFmtId="173" fontId="11" fillId="12" borderId="133" xfId="52" applyNumberFormat="1" applyFont="1" applyFill="1" applyBorder="1" applyAlignment="1">
      <alignment horizontal="right" vertical="top"/>
    </xf>
    <xf numFmtId="173" fontId="11" fillId="12" borderId="134" xfId="52" applyNumberFormat="1" applyFont="1" applyFill="1" applyBorder="1" applyAlignment="1">
      <alignment horizontal="right" vertical="top"/>
    </xf>
    <xf numFmtId="173" fontId="11" fillId="12" borderId="114" xfId="52" applyNumberFormat="1" applyFont="1" applyFill="1" applyBorder="1" applyAlignment="1">
      <alignment horizontal="right" vertical="top"/>
    </xf>
    <xf numFmtId="173" fontId="11" fillId="12" borderId="115" xfId="52" applyNumberFormat="1" applyFont="1" applyFill="1" applyBorder="1" applyAlignment="1">
      <alignment horizontal="right" vertical="top"/>
    </xf>
    <xf numFmtId="173" fontId="11" fillId="12" borderId="119" xfId="52" applyNumberFormat="1" applyFont="1" applyFill="1" applyBorder="1" applyAlignment="1">
      <alignment horizontal="right" vertical="top"/>
    </xf>
    <xf numFmtId="173" fontId="11" fillId="12" borderId="116" xfId="52" applyNumberFormat="1" applyFont="1" applyFill="1" applyBorder="1" applyAlignment="1">
      <alignment horizontal="right" vertical="top"/>
    </xf>
    <xf numFmtId="173" fontId="11" fillId="12" borderId="117" xfId="52" applyNumberFormat="1" applyFont="1" applyFill="1" applyBorder="1" applyAlignment="1">
      <alignment horizontal="right" vertical="top"/>
    </xf>
    <xf numFmtId="173" fontId="11" fillId="12" borderId="120" xfId="52" applyNumberFormat="1" applyFont="1" applyFill="1" applyBorder="1" applyAlignment="1">
      <alignment horizontal="right" vertical="top"/>
    </xf>
    <xf numFmtId="173" fontId="11" fillId="12" borderId="122" xfId="52" applyNumberFormat="1" applyFont="1" applyFill="1" applyBorder="1" applyAlignment="1">
      <alignment horizontal="right" vertical="top"/>
    </xf>
    <xf numFmtId="173" fontId="11" fillId="12" borderId="123" xfId="52" applyNumberFormat="1" applyFont="1" applyFill="1" applyBorder="1" applyAlignment="1">
      <alignment horizontal="right" vertical="top"/>
    </xf>
    <xf numFmtId="173" fontId="11" fillId="12" borderId="124" xfId="52" applyNumberFormat="1" applyFont="1" applyFill="1" applyBorder="1" applyAlignment="1">
      <alignment horizontal="right" vertical="top"/>
    </xf>
    <xf numFmtId="0" fontId="4" fillId="18" borderId="0" xfId="0" applyFont="1" applyFill="1"/>
    <xf numFmtId="0" fontId="8" fillId="18" borderId="0" xfId="0" applyFont="1" applyFill="1"/>
    <xf numFmtId="0" fontId="7" fillId="18" borderId="19" xfId="0" applyFont="1" applyFill="1" applyBorder="1" applyAlignment="1">
      <alignment wrapText="1"/>
    </xf>
    <xf numFmtId="0" fontId="7" fillId="18" borderId="18" xfId="0" applyFont="1" applyFill="1" applyBorder="1" applyAlignment="1">
      <alignment wrapText="1"/>
    </xf>
    <xf numFmtId="0" fontId="58" fillId="0" borderId="0" xfId="0" applyFont="1"/>
    <xf numFmtId="0" fontId="49" fillId="0" borderId="0" xfId="0" applyFont="1"/>
    <xf numFmtId="0" fontId="57" fillId="12" borderId="3" xfId="56" applyFont="1" applyFill="1" applyBorder="1"/>
    <xf numFmtId="0" fontId="57" fillId="12" borderId="9" xfId="56" applyFont="1" applyFill="1" applyBorder="1"/>
    <xf numFmtId="0" fontId="27" fillId="5" borderId="10" xfId="0" applyFont="1" applyFill="1" applyBorder="1" applyAlignment="1">
      <alignment horizontal="left" vertical="top"/>
    </xf>
    <xf numFmtId="0" fontId="49" fillId="6" borderId="1" xfId="0" applyFont="1" applyFill="1" applyBorder="1"/>
    <xf numFmtId="0" fontId="48" fillId="6" borderId="1" xfId="8" applyFont="1" applyFill="1" applyBorder="1" applyAlignment="1"/>
    <xf numFmtId="0" fontId="59" fillId="0" borderId="0" xfId="0" applyFont="1"/>
    <xf numFmtId="0" fontId="59" fillId="2" borderId="0" xfId="0" applyFont="1" applyFill="1" applyBorder="1"/>
    <xf numFmtId="0" fontId="59" fillId="2" borderId="0" xfId="8" applyFont="1" applyFill="1" applyBorder="1"/>
    <xf numFmtId="0" fontId="59" fillId="2" borderId="15" xfId="0" applyFont="1" applyFill="1" applyBorder="1"/>
    <xf numFmtId="0" fontId="60" fillId="4" borderId="0" xfId="8" applyFont="1"/>
    <xf numFmtId="0" fontId="59" fillId="2" borderId="24" xfId="0" applyFont="1" applyFill="1" applyBorder="1"/>
    <xf numFmtId="0" fontId="59" fillId="2" borderId="0" xfId="8" applyFont="1" applyFill="1"/>
    <xf numFmtId="0" fontId="60" fillId="2" borderId="0" xfId="8" applyFont="1" applyFill="1"/>
    <xf numFmtId="0" fontId="60" fillId="0" borderId="0" xfId="8" applyFont="1" applyFill="1"/>
    <xf numFmtId="0" fontId="60" fillId="2" borderId="0" xfId="8" applyFont="1" applyFill="1" applyAlignment="1">
      <alignment horizontal="center"/>
    </xf>
    <xf numFmtId="0" fontId="33" fillId="2" borderId="0" xfId="0" applyFont="1" applyFill="1"/>
    <xf numFmtId="0" fontId="60" fillId="2" borderId="0" xfId="8" applyFont="1" applyFill="1" applyBorder="1" applyAlignment="1">
      <alignment horizontal="center"/>
    </xf>
    <xf numFmtId="0" fontId="59" fillId="2" borderId="2" xfId="8" applyFont="1" applyFill="1" applyBorder="1"/>
    <xf numFmtId="0" fontId="60" fillId="4" borderId="0" xfId="8" applyFont="1" applyBorder="1" applyAlignment="1">
      <alignment horizontal="center"/>
    </xf>
    <xf numFmtId="0" fontId="59" fillId="2" borderId="0" xfId="0" applyFont="1" applyFill="1"/>
    <xf numFmtId="0" fontId="60" fillId="4" borderId="19" xfId="8" applyFont="1" applyBorder="1"/>
    <xf numFmtId="0" fontId="59" fillId="2" borderId="13" xfId="0" applyFont="1" applyFill="1" applyBorder="1"/>
    <xf numFmtId="0" fontId="61" fillId="0" borderId="0" xfId="0" applyFont="1" applyBorder="1"/>
    <xf numFmtId="0" fontId="61" fillId="0" borderId="0" xfId="0" applyFont="1"/>
    <xf numFmtId="0" fontId="60" fillId="4" borderId="0" xfId="8" applyFont="1" applyAlignment="1">
      <alignment horizontal="center"/>
    </xf>
    <xf numFmtId="0" fontId="60" fillId="2" borderId="2" xfId="8" applyFont="1" applyFill="1" applyBorder="1" applyAlignment="1"/>
    <xf numFmtId="0" fontId="61" fillId="2" borderId="0" xfId="0" applyFont="1" applyFill="1"/>
    <xf numFmtId="0" fontId="59" fillId="2" borderId="25" xfId="0" applyFont="1" applyFill="1" applyBorder="1"/>
    <xf numFmtId="0" fontId="59" fillId="0" borderId="10" xfId="0" applyFont="1" applyBorder="1"/>
    <xf numFmtId="0" fontId="45" fillId="18" borderId="13" xfId="0" applyFont="1" applyFill="1" applyBorder="1" applyAlignment="1">
      <alignment horizontal="right" vertical="center" wrapText="1"/>
    </xf>
    <xf numFmtId="10" fontId="7" fillId="2" borderId="0" xfId="0" applyNumberFormat="1" applyFont="1" applyFill="1"/>
    <xf numFmtId="0" fontId="63" fillId="0" borderId="0" xfId="0" applyFont="1"/>
    <xf numFmtId="0" fontId="50" fillId="4" borderId="0" xfId="8" applyFont="1"/>
    <xf numFmtId="0" fontId="11" fillId="18" borderId="0" xfId="0" applyFont="1" applyFill="1" applyAlignment="1">
      <alignment wrapText="1"/>
    </xf>
    <xf numFmtId="0" fontId="11" fillId="18" borderId="24" xfId="0" applyFont="1" applyFill="1" applyBorder="1" applyAlignment="1">
      <alignment wrapText="1"/>
    </xf>
    <xf numFmtId="0" fontId="50" fillId="4" borderId="12" xfId="8" applyFont="1" applyBorder="1"/>
    <xf numFmtId="166" fontId="0" fillId="0" borderId="0" xfId="0" applyNumberFormat="1"/>
    <xf numFmtId="173" fontId="7" fillId="12" borderId="6" xfId="39" applyNumberFormat="1" applyFont="1" applyFill="1" applyBorder="1" applyAlignment="1">
      <alignment horizontal="center" vertical="top"/>
    </xf>
    <xf numFmtId="173" fontId="7" fillId="12" borderId="3" xfId="39" applyNumberFormat="1" applyFont="1" applyFill="1" applyBorder="1" applyAlignment="1">
      <alignment horizontal="center" vertical="top"/>
    </xf>
    <xf numFmtId="173" fontId="7" fillId="12" borderId="2" xfId="39" applyNumberFormat="1" applyFont="1" applyFill="1" applyBorder="1" applyAlignment="1">
      <alignment horizontal="center" vertical="top"/>
    </xf>
    <xf numFmtId="173" fontId="7" fillId="12" borderId="6" xfId="1" applyNumberFormat="1" applyFont="1" applyFill="1" applyBorder="1" applyAlignment="1">
      <alignment horizontal="center" vertical="top"/>
    </xf>
    <xf numFmtId="173" fontId="7" fillId="12" borderId="3" xfId="1" applyNumberFormat="1" applyFont="1" applyFill="1" applyBorder="1" applyAlignment="1">
      <alignment horizontal="center" vertical="top"/>
    </xf>
    <xf numFmtId="173" fontId="7" fillId="12" borderId="2" xfId="1" applyNumberFormat="1" applyFont="1" applyFill="1" applyBorder="1" applyAlignment="1">
      <alignment horizontal="center" vertical="top"/>
    </xf>
    <xf numFmtId="173" fontId="7" fillId="12" borderId="13" xfId="39" applyNumberFormat="1" applyFont="1" applyFill="1" applyBorder="1" applyAlignment="1">
      <alignment horizontal="center" vertical="top"/>
    </xf>
    <xf numFmtId="173" fontId="7" fillId="12" borderId="24" xfId="39" applyNumberFormat="1" applyFont="1" applyFill="1" applyBorder="1" applyAlignment="1">
      <alignment horizontal="center" vertical="top"/>
    </xf>
    <xf numFmtId="173" fontId="7" fillId="12" borderId="25" xfId="39" applyNumberFormat="1" applyFont="1" applyFill="1" applyBorder="1" applyAlignment="1">
      <alignment horizontal="center" vertical="top"/>
    </xf>
    <xf numFmtId="173" fontId="7" fillId="12" borderId="8" xfId="1" applyNumberFormat="1" applyFont="1" applyFill="1" applyBorder="1" applyAlignment="1">
      <alignment horizontal="center" vertical="top"/>
    </xf>
    <xf numFmtId="173" fontId="7" fillId="12" borderId="9" xfId="1" applyNumberFormat="1" applyFont="1" applyFill="1" applyBorder="1" applyAlignment="1">
      <alignment horizontal="center" vertical="top"/>
    </xf>
    <xf numFmtId="173" fontId="7" fillId="12" borderId="7" xfId="1" applyNumberFormat="1" applyFont="1" applyFill="1" applyBorder="1" applyAlignment="1">
      <alignment horizontal="center" vertical="top"/>
    </xf>
    <xf numFmtId="0" fontId="45" fillId="18" borderId="24" xfId="0" applyFont="1" applyFill="1" applyBorder="1" applyAlignment="1">
      <alignment horizontal="right" vertical="center" wrapText="1"/>
    </xf>
    <xf numFmtId="0" fontId="45" fillId="18" borderId="25" xfId="0" applyFont="1" applyFill="1" applyBorder="1" applyAlignment="1">
      <alignment horizontal="right" vertical="center" wrapText="1"/>
    </xf>
    <xf numFmtId="173" fontId="7" fillId="12" borderId="13" xfId="45" applyNumberFormat="1" applyFont="1" applyFill="1" applyBorder="1" applyAlignment="1">
      <alignment horizontal="right" vertical="top"/>
    </xf>
    <xf numFmtId="173" fontId="7" fillId="12" borderId="24" xfId="45" applyNumberFormat="1" applyFont="1" applyFill="1" applyBorder="1" applyAlignment="1">
      <alignment horizontal="right" vertical="top"/>
    </xf>
    <xf numFmtId="173" fontId="7" fillId="12" borderId="25" xfId="45" applyNumberFormat="1" applyFont="1" applyFill="1" applyBorder="1" applyAlignment="1">
      <alignment horizontal="right" vertical="top"/>
    </xf>
    <xf numFmtId="171" fontId="7" fillId="12" borderId="24" xfId="46" applyNumberFormat="1" applyFont="1" applyFill="1" applyBorder="1" applyAlignment="1">
      <alignment horizontal="right" vertical="top"/>
    </xf>
    <xf numFmtId="168" fontId="25" fillId="12" borderId="3" xfId="29" applyNumberFormat="1" applyFont="1" applyFill="1" applyBorder="1"/>
    <xf numFmtId="171" fontId="7" fillId="12" borderId="2" xfId="46" applyNumberFormat="1" applyFont="1" applyFill="1" applyBorder="1" applyAlignment="1">
      <alignment horizontal="right" vertical="top"/>
    </xf>
    <xf numFmtId="0" fontId="64" fillId="2" borderId="0" xfId="0" applyFont="1" applyFill="1"/>
    <xf numFmtId="171" fontId="7" fillId="18" borderId="3" xfId="0" applyNumberFormat="1" applyFont="1" applyFill="1" applyBorder="1"/>
    <xf numFmtId="168" fontId="7" fillId="18" borderId="3" xfId="0" applyNumberFormat="1" applyFont="1" applyFill="1" applyBorder="1"/>
    <xf numFmtId="168" fontId="7" fillId="18" borderId="9" xfId="0" applyNumberFormat="1" applyFont="1" applyFill="1" applyBorder="1"/>
    <xf numFmtId="168" fontId="7" fillId="18" borderId="24" xfId="0" applyNumberFormat="1" applyFont="1" applyFill="1" applyBorder="1"/>
    <xf numFmtId="168" fontId="7" fillId="18" borderId="88" xfId="0" applyNumberFormat="1" applyFont="1" applyFill="1" applyBorder="1"/>
    <xf numFmtId="168" fontId="7" fillId="18" borderId="83" xfId="0" applyNumberFormat="1" applyFont="1" applyFill="1" applyBorder="1"/>
    <xf numFmtId="0" fontId="3" fillId="18" borderId="19" xfId="3" applyFont="1" applyFill="1" applyBorder="1" applyAlignment="1">
      <alignment horizontal="center" vertical="center"/>
    </xf>
    <xf numFmtId="171" fontId="7" fillId="12" borderId="3" xfId="46" applyNumberFormat="1" applyFont="1" applyFill="1" applyBorder="1" applyAlignment="1">
      <alignment horizontal="right" vertical="top"/>
    </xf>
    <xf numFmtId="0" fontId="0" fillId="18" borderId="84" xfId="0" applyFill="1" applyBorder="1"/>
    <xf numFmtId="9" fontId="0" fillId="12" borderId="18" xfId="2" applyFont="1" applyFill="1" applyBorder="1"/>
    <xf numFmtId="9" fontId="7" fillId="12" borderId="44" xfId="38" applyNumberFormat="1" applyFont="1" applyFill="1" applyBorder="1" applyAlignment="1">
      <alignment horizontal="center" vertical="top"/>
    </xf>
    <xf numFmtId="9" fontId="7" fillId="12" borderId="6" xfId="38" applyNumberFormat="1" applyFont="1" applyFill="1" applyBorder="1" applyAlignment="1">
      <alignment horizontal="center" vertical="top"/>
    </xf>
    <xf numFmtId="9" fontId="7" fillId="12" borderId="3" xfId="38" applyNumberFormat="1" applyFont="1" applyFill="1" applyBorder="1" applyAlignment="1">
      <alignment horizontal="center" vertical="top"/>
    </xf>
    <xf numFmtId="9" fontId="7" fillId="12" borderId="2" xfId="38" applyNumberFormat="1" applyFont="1" applyFill="1" applyBorder="1" applyAlignment="1">
      <alignment horizontal="center" vertical="top"/>
    </xf>
    <xf numFmtId="9" fontId="7" fillId="12" borderId="0" xfId="38" applyNumberFormat="1" applyFont="1" applyFill="1" applyBorder="1" applyAlignment="1">
      <alignment horizontal="center" vertical="top"/>
    </xf>
    <xf numFmtId="9" fontId="7" fillId="12" borderId="48" xfId="38" applyNumberFormat="1" applyFont="1" applyFill="1" applyBorder="1" applyAlignment="1">
      <alignment horizontal="center" vertical="top"/>
    </xf>
    <xf numFmtId="9" fontId="7" fillId="12" borderId="49" xfId="38" applyNumberFormat="1" applyFont="1" applyFill="1" applyBorder="1" applyAlignment="1">
      <alignment horizontal="center" vertical="top"/>
    </xf>
    <xf numFmtId="9" fontId="7" fillId="12" borderId="50" xfId="38" applyNumberFormat="1" applyFont="1" applyFill="1" applyBorder="1" applyAlignment="1">
      <alignment horizontal="center" vertical="top"/>
    </xf>
    <xf numFmtId="9" fontId="7" fillId="12" borderId="51" xfId="38" applyNumberFormat="1" applyFont="1" applyFill="1" applyBorder="1" applyAlignment="1">
      <alignment horizontal="center" vertical="top"/>
    </xf>
    <xf numFmtId="9" fontId="7" fillId="12" borderId="74" xfId="38" applyNumberFormat="1" applyFont="1" applyFill="1" applyBorder="1" applyAlignment="1">
      <alignment horizontal="center" vertical="top"/>
    </xf>
    <xf numFmtId="9" fontId="7" fillId="12" borderId="0" xfId="1" applyNumberFormat="1" applyFont="1" applyFill="1" applyBorder="1" applyAlignment="1">
      <alignment horizontal="center" vertical="top"/>
    </xf>
    <xf numFmtId="9" fontId="7" fillId="12" borderId="60" xfId="38" applyNumberFormat="1" applyFont="1" applyFill="1" applyBorder="1" applyAlignment="1">
      <alignment horizontal="center" vertical="top"/>
    </xf>
    <xf numFmtId="9" fontId="7" fillId="12" borderId="63" xfId="38" applyNumberFormat="1" applyFont="1" applyFill="1" applyBorder="1" applyAlignment="1">
      <alignment horizontal="center" vertical="top"/>
    </xf>
    <xf numFmtId="9" fontId="7" fillId="12" borderId="73" xfId="38" applyNumberFormat="1" applyFont="1" applyFill="1" applyBorder="1" applyAlignment="1">
      <alignment horizontal="center" vertical="top"/>
    </xf>
    <xf numFmtId="9" fontId="7" fillId="12" borderId="54" xfId="38" applyNumberFormat="1" applyFont="1" applyFill="1" applyBorder="1" applyAlignment="1">
      <alignment horizontal="center" vertical="top"/>
    </xf>
    <xf numFmtId="9" fontId="7" fillId="12" borderId="6" xfId="38" applyNumberFormat="1" applyFont="1" applyFill="1" applyBorder="1" applyAlignment="1">
      <alignment horizontal="center" vertical="top" wrapText="1"/>
    </xf>
    <xf numFmtId="0" fontId="11" fillId="18" borderId="9" xfId="0" applyFont="1" applyFill="1" applyBorder="1"/>
    <xf numFmtId="0" fontId="3" fillId="18" borderId="80" xfId="3" applyFont="1" applyFill="1" applyBorder="1" applyAlignment="1">
      <alignment wrapText="1"/>
    </xf>
    <xf numFmtId="0" fontId="3" fillId="18" borderId="76" xfId="4" applyFont="1" applyFill="1" applyBorder="1" applyAlignment="1">
      <alignment horizontal="center" wrapText="1"/>
    </xf>
    <xf numFmtId="173" fontId="7" fillId="12" borderId="101" xfId="39" applyNumberFormat="1" applyFont="1" applyFill="1" applyBorder="1" applyAlignment="1">
      <alignment horizontal="center" vertical="top"/>
    </xf>
    <xf numFmtId="173" fontId="7" fillId="12" borderId="103" xfId="39" applyNumberFormat="1" applyFont="1" applyFill="1" applyBorder="1" applyAlignment="1">
      <alignment horizontal="center" vertical="top"/>
    </xf>
    <xf numFmtId="173" fontId="7" fillId="12" borderId="136" xfId="39" applyNumberFormat="1" applyFont="1" applyFill="1" applyBorder="1" applyAlignment="1">
      <alignment horizontal="center" vertical="top"/>
    </xf>
    <xf numFmtId="173" fontId="7" fillId="12" borderId="3" xfId="27" applyNumberFormat="1" applyFont="1" applyFill="1" applyBorder="1" applyAlignment="1">
      <alignment horizontal="center" vertical="top"/>
    </xf>
    <xf numFmtId="173" fontId="7" fillId="12" borderId="6" xfId="27" applyNumberFormat="1" applyFont="1" applyFill="1" applyBorder="1" applyAlignment="1">
      <alignment horizontal="center" vertical="top"/>
    </xf>
    <xf numFmtId="173" fontId="7" fillId="12" borderId="2" xfId="27" applyNumberFormat="1" applyFont="1" applyFill="1" applyBorder="1" applyAlignment="1">
      <alignment horizontal="center" vertical="top"/>
    </xf>
    <xf numFmtId="173" fontId="7" fillId="12" borderId="45" xfId="27" applyNumberFormat="1" applyFont="1" applyFill="1" applyBorder="1" applyAlignment="1">
      <alignment horizontal="center" vertical="top"/>
    </xf>
    <xf numFmtId="173" fontId="7" fillId="12" borderId="45" xfId="1" applyNumberFormat="1" applyFont="1" applyFill="1" applyBorder="1" applyAlignment="1">
      <alignment horizontal="center" vertical="top"/>
    </xf>
    <xf numFmtId="0" fontId="32" fillId="2" borderId="6" xfId="0" applyFont="1" applyFill="1" applyBorder="1"/>
    <xf numFmtId="0" fontId="50" fillId="4" borderId="0" xfId="8" applyFont="1" applyBorder="1" applyAlignment="1"/>
    <xf numFmtId="0" fontId="11" fillId="0" borderId="0" xfId="0" applyFont="1"/>
    <xf numFmtId="0" fontId="64" fillId="0" borderId="0" xfId="0" applyFont="1"/>
    <xf numFmtId="0" fontId="11" fillId="2" borderId="6" xfId="0" applyFont="1" applyFill="1" applyBorder="1"/>
    <xf numFmtId="0" fontId="64" fillId="17" borderId="0" xfId="0" applyFont="1" applyFill="1"/>
    <xf numFmtId="0" fontId="50" fillId="17" borderId="12" xfId="8" applyFont="1" applyFill="1" applyBorder="1" applyAlignment="1"/>
    <xf numFmtId="0" fontId="50" fillId="17" borderId="19" xfId="8" applyFont="1" applyFill="1" applyBorder="1" applyAlignment="1"/>
    <xf numFmtId="0" fontId="44" fillId="17" borderId="0" xfId="0" applyFont="1" applyFill="1"/>
    <xf numFmtId="0" fontId="11" fillId="17" borderId="0" xfId="0" applyFont="1" applyFill="1"/>
    <xf numFmtId="0" fontId="33" fillId="5" borderId="19" xfId="0" applyFont="1" applyFill="1" applyBorder="1"/>
    <xf numFmtId="10" fontId="0" fillId="0" borderId="0" xfId="0" applyNumberFormat="1"/>
    <xf numFmtId="9" fontId="0" fillId="12" borderId="0" xfId="0" applyNumberFormat="1" applyFill="1" applyBorder="1" applyAlignment="1">
      <alignment horizontal="right"/>
    </xf>
    <xf numFmtId="9" fontId="0" fillId="12" borderId="2" xfId="0" applyNumberFormat="1" applyFill="1" applyBorder="1" applyAlignment="1">
      <alignment horizontal="right"/>
    </xf>
    <xf numFmtId="9" fontId="0" fillId="12" borderId="1" xfId="0" applyNumberFormat="1" applyFill="1" applyBorder="1" applyAlignment="1">
      <alignment horizontal="right"/>
    </xf>
    <xf numFmtId="9" fontId="0" fillId="12" borderId="7" xfId="0" applyNumberFormat="1" applyFill="1" applyBorder="1" applyAlignment="1">
      <alignment horizontal="right"/>
    </xf>
    <xf numFmtId="176" fontId="3" fillId="12" borderId="3" xfId="2" applyNumberFormat="1" applyFont="1" applyFill="1" applyBorder="1" applyAlignment="1">
      <alignment horizontal="right" vertical="top"/>
    </xf>
    <xf numFmtId="171" fontId="7" fillId="12" borderId="13" xfId="24" applyNumberFormat="1" applyFont="1" applyFill="1" applyBorder="1" applyAlignment="1">
      <alignment horizontal="right" vertical="top"/>
    </xf>
    <xf numFmtId="171" fontId="7" fillId="12" borderId="24" xfId="24" applyNumberFormat="1" applyFont="1" applyFill="1" applyBorder="1" applyAlignment="1">
      <alignment horizontal="right" vertical="top"/>
    </xf>
    <xf numFmtId="171" fontId="7" fillId="12" borderId="25" xfId="24" applyNumberFormat="1" applyFont="1" applyFill="1" applyBorder="1" applyAlignment="1">
      <alignment horizontal="right" vertical="top"/>
    </xf>
    <xf numFmtId="168" fontId="7" fillId="12" borderId="60" xfId="1" applyNumberFormat="1" applyFont="1" applyFill="1" applyBorder="1" applyAlignment="1">
      <alignment horizontal="right"/>
    </xf>
    <xf numFmtId="168" fontId="7" fillId="12" borderId="60" xfId="24" applyNumberFormat="1" applyFont="1" applyFill="1" applyBorder="1" applyAlignment="1">
      <alignment horizontal="right" vertical="top"/>
    </xf>
    <xf numFmtId="168" fontId="7" fillId="12" borderId="63" xfId="24" applyNumberFormat="1" applyFont="1" applyFill="1" applyBorder="1" applyAlignment="1">
      <alignment horizontal="right" vertical="top"/>
    </xf>
    <xf numFmtId="168" fontId="7" fillId="12" borderId="73" xfId="24" applyNumberFormat="1" applyFont="1" applyFill="1" applyBorder="1" applyAlignment="1">
      <alignment horizontal="right" vertical="top"/>
    </xf>
    <xf numFmtId="168" fontId="7" fillId="12" borderId="6" xfId="1" applyNumberFormat="1" applyFont="1" applyFill="1" applyBorder="1" applyAlignment="1">
      <alignment horizontal="right"/>
    </xf>
    <xf numFmtId="168" fontId="7" fillId="12" borderId="6" xfId="24" applyNumberFormat="1" applyFont="1" applyFill="1" applyBorder="1" applyAlignment="1">
      <alignment horizontal="right" vertical="top"/>
    </xf>
    <xf numFmtId="168" fontId="7" fillId="12" borderId="3" xfId="24" applyNumberFormat="1" applyFont="1" applyFill="1" applyBorder="1" applyAlignment="1">
      <alignment horizontal="right" vertical="top"/>
    </xf>
    <xf numFmtId="168" fontId="7" fillId="12" borderId="2" xfId="24" applyNumberFormat="1" applyFont="1" applyFill="1" applyBorder="1" applyAlignment="1">
      <alignment horizontal="right" vertical="top"/>
    </xf>
    <xf numFmtId="168" fontId="7" fillId="12" borderId="6" xfId="0" applyNumberFormat="1" applyFont="1" applyFill="1" applyBorder="1"/>
    <xf numFmtId="168" fontId="7" fillId="12" borderId="8" xfId="0" applyNumberFormat="1" applyFont="1" applyFill="1" applyBorder="1"/>
    <xf numFmtId="168" fontId="7" fillId="12" borderId="8" xfId="24" applyNumberFormat="1" applyFont="1" applyFill="1" applyBorder="1" applyAlignment="1">
      <alignment horizontal="right" vertical="top"/>
    </xf>
    <xf numFmtId="168" fontId="7" fillId="12" borderId="9" xfId="24" applyNumberFormat="1" applyFont="1" applyFill="1" applyBorder="1" applyAlignment="1">
      <alignment horizontal="right" vertical="top"/>
    </xf>
    <xf numFmtId="168" fontId="7" fillId="12" borderId="7" xfId="24" applyNumberFormat="1" applyFont="1" applyFill="1" applyBorder="1" applyAlignment="1">
      <alignment horizontal="right" vertical="top"/>
    </xf>
    <xf numFmtId="171" fontId="7" fillId="12" borderId="6" xfId="25" applyNumberFormat="1" applyFont="1" applyFill="1" applyBorder="1" applyAlignment="1">
      <alignment horizontal="right" vertical="top"/>
    </xf>
    <xf numFmtId="171" fontId="7" fillId="12" borderId="3" xfId="25" applyNumberFormat="1" applyFont="1" applyFill="1" applyBorder="1" applyAlignment="1">
      <alignment horizontal="right" vertical="top"/>
    </xf>
    <xf numFmtId="171" fontId="7" fillId="12" borderId="2" xfId="25" applyNumberFormat="1" applyFont="1" applyFill="1" applyBorder="1" applyAlignment="1">
      <alignment horizontal="right" vertical="top"/>
    </xf>
    <xf numFmtId="171" fontId="7" fillId="12" borderId="13" xfId="25" applyNumberFormat="1" applyFont="1" applyFill="1" applyBorder="1" applyAlignment="1">
      <alignment horizontal="right" vertical="top"/>
    </xf>
    <xf numFmtId="171" fontId="7" fillId="12" borderId="24" xfId="25" applyNumberFormat="1" applyFont="1" applyFill="1" applyBorder="1" applyAlignment="1">
      <alignment horizontal="right" vertical="top"/>
    </xf>
    <xf numFmtId="171" fontId="7" fillId="12" borderId="25" xfId="25" applyNumberFormat="1" applyFont="1" applyFill="1" applyBorder="1" applyAlignment="1">
      <alignment horizontal="right" vertical="top"/>
    </xf>
    <xf numFmtId="171" fontId="7" fillId="12" borderId="26" xfId="25" applyNumberFormat="1" applyFont="1" applyFill="1" applyBorder="1" applyAlignment="1">
      <alignment horizontal="right" vertical="top"/>
    </xf>
    <xf numFmtId="171" fontId="7" fillId="12" borderId="0" xfId="25" applyNumberFormat="1" applyFont="1" applyFill="1" applyBorder="1" applyAlignment="1">
      <alignment horizontal="right" vertical="top"/>
    </xf>
    <xf numFmtId="171" fontId="7" fillId="12" borderId="1" xfId="25" applyNumberFormat="1" applyFont="1" applyFill="1" applyBorder="1" applyAlignment="1">
      <alignment horizontal="right" vertical="top"/>
    </xf>
    <xf numFmtId="171" fontId="7" fillId="12" borderId="8" xfId="25" applyNumberFormat="1" applyFont="1" applyFill="1" applyBorder="1" applyAlignment="1">
      <alignment horizontal="right" vertical="top"/>
    </xf>
    <xf numFmtId="171" fontId="7" fillId="12" borderId="9" xfId="25" applyNumberFormat="1" applyFont="1" applyFill="1" applyBorder="1" applyAlignment="1">
      <alignment horizontal="right" vertical="top"/>
    </xf>
    <xf numFmtId="171" fontId="7" fillId="12" borderId="7" xfId="25" applyNumberFormat="1" applyFont="1" applyFill="1" applyBorder="1" applyAlignment="1">
      <alignment horizontal="right" vertical="top"/>
    </xf>
    <xf numFmtId="168" fontId="7" fillId="12" borderId="24" xfId="33" applyNumberFormat="1" applyFont="1" applyFill="1" applyBorder="1"/>
    <xf numFmtId="168" fontId="7" fillId="12" borderId="6" xfId="32" applyNumberFormat="1" applyFont="1" applyFill="1" applyBorder="1"/>
    <xf numFmtId="165" fontId="3" fillId="8" borderId="15" xfId="1" applyNumberFormat="1" applyFont="1" applyFill="1" applyBorder="1" applyAlignment="1">
      <alignment horizontal="right" vertical="top"/>
    </xf>
    <xf numFmtId="165" fontId="3" fillId="8" borderId="24" xfId="1" applyNumberFormat="1" applyFont="1" applyFill="1" applyBorder="1" applyAlignment="1">
      <alignment horizontal="right" vertical="top"/>
    </xf>
    <xf numFmtId="165" fontId="7" fillId="8" borderId="13" xfId="1" applyNumberFormat="1" applyFont="1" applyFill="1" applyBorder="1"/>
    <xf numFmtId="0" fontId="6" fillId="3" borderId="12" xfId="7" applyFont="1" applyBorder="1"/>
    <xf numFmtId="0" fontId="6" fillId="3" borderId="19" xfId="7" applyFont="1" applyBorder="1"/>
    <xf numFmtId="0" fontId="6" fillId="3" borderId="18" xfId="7" applyFont="1" applyBorder="1"/>
    <xf numFmtId="0" fontId="6" fillId="18" borderId="13" xfId="0" applyFont="1" applyFill="1" applyBorder="1" applyAlignment="1">
      <alignment horizontal="left" vertical="center" wrapText="1"/>
    </xf>
    <xf numFmtId="0" fontId="6" fillId="18" borderId="26" xfId="0" applyFont="1" applyFill="1" applyBorder="1" applyAlignment="1">
      <alignment horizontal="left" vertical="center" wrapText="1"/>
    </xf>
    <xf numFmtId="9" fontId="66" fillId="18" borderId="24" xfId="4" applyNumberFormat="1" applyFont="1" applyFill="1" applyBorder="1" applyAlignment="1">
      <alignment horizontal="right" vertical="center" wrapText="1"/>
    </xf>
    <xf numFmtId="9" fontId="66" fillId="18" borderId="25" xfId="4" applyNumberFormat="1" applyFont="1" applyFill="1" applyBorder="1" applyAlignment="1">
      <alignment horizontal="right" vertical="center" wrapText="1"/>
    </xf>
    <xf numFmtId="0" fontId="25" fillId="18" borderId="13" xfId="0" applyFont="1" applyFill="1" applyBorder="1" applyAlignment="1">
      <alignment horizontal="left" vertical="center" wrapText="1"/>
    </xf>
    <xf numFmtId="0" fontId="25" fillId="18" borderId="26" xfId="0" applyFont="1" applyFill="1" applyBorder="1" applyAlignment="1">
      <alignment horizontal="left" vertical="center" wrapText="1"/>
    </xf>
    <xf numFmtId="0" fontId="25" fillId="0" borderId="0" xfId="0" applyFont="1" applyAlignment="1">
      <alignment horizontal="center" vertical="center"/>
    </xf>
    <xf numFmtId="0" fontId="0" fillId="6" borderId="0" xfId="0" applyFill="1"/>
    <xf numFmtId="1" fontId="66" fillId="18" borderId="25" xfId="4" applyNumberFormat="1" applyFont="1" applyFill="1" applyBorder="1" applyAlignment="1">
      <alignment horizontal="right" vertical="center" wrapText="1"/>
    </xf>
    <xf numFmtId="1" fontId="37" fillId="12" borderId="25" xfId="35" applyNumberFormat="1" applyFont="1" applyFill="1" applyBorder="1" applyAlignment="1">
      <alignment horizontal="right" vertical="top"/>
    </xf>
    <xf numFmtId="1" fontId="37" fillId="12" borderId="7" xfId="35" applyNumberFormat="1" applyFont="1" applyFill="1" applyBorder="1" applyAlignment="1">
      <alignment horizontal="right" vertical="top"/>
    </xf>
    <xf numFmtId="1" fontId="37" fillId="12" borderId="2" xfId="35" applyNumberFormat="1" applyFont="1" applyFill="1" applyBorder="1" applyAlignment="1">
      <alignment horizontal="right" vertical="top"/>
    </xf>
    <xf numFmtId="1" fontId="37" fillId="12" borderId="2" xfId="35" applyNumberFormat="1" applyFont="1" applyFill="1" applyBorder="1" applyAlignment="1">
      <alignment vertical="center"/>
    </xf>
    <xf numFmtId="1" fontId="37" fillId="12" borderId="7" xfId="35" applyNumberFormat="1" applyFont="1" applyFill="1" applyBorder="1" applyAlignment="1">
      <alignment vertical="center"/>
    </xf>
    <xf numFmtId="1" fontId="37" fillId="12" borderId="24" xfId="35" applyNumberFormat="1" applyFont="1" applyFill="1" applyBorder="1" applyAlignment="1">
      <alignment horizontal="right" vertical="top"/>
    </xf>
    <xf numFmtId="1" fontId="37" fillId="12" borderId="3" xfId="35" applyNumberFormat="1" applyFont="1" applyFill="1" applyBorder="1" applyAlignment="1">
      <alignment horizontal="right" vertical="top"/>
    </xf>
    <xf numFmtId="1" fontId="37" fillId="12" borderId="9" xfId="35" applyNumberFormat="1" applyFont="1" applyFill="1" applyBorder="1" applyAlignment="1">
      <alignment horizontal="right" vertical="top"/>
    </xf>
    <xf numFmtId="0" fontId="67" fillId="17" borderId="19" xfId="0" applyFont="1" applyFill="1" applyBorder="1"/>
    <xf numFmtId="0" fontId="68" fillId="17" borderId="19" xfId="8" applyFont="1" applyFill="1" applyBorder="1" applyAlignment="1"/>
    <xf numFmtId="0" fontId="69" fillId="17" borderId="19" xfId="0" applyFont="1" applyFill="1" applyBorder="1"/>
    <xf numFmtId="0" fontId="70" fillId="0" borderId="0" xfId="0" applyFont="1"/>
    <xf numFmtId="0" fontId="0" fillId="0" borderId="0" xfId="0"/>
    <xf numFmtId="0" fontId="20" fillId="0" borderId="0" xfId="0" applyFont="1"/>
    <xf numFmtId="0" fontId="4" fillId="18" borderId="10" xfId="0" applyFont="1" applyFill="1" applyBorder="1"/>
    <xf numFmtId="0" fontId="4" fillId="18" borderId="19" xfId="0" applyFont="1" applyFill="1" applyBorder="1" applyAlignment="1">
      <alignment horizontal="right"/>
    </xf>
    <xf numFmtId="0" fontId="4" fillId="18" borderId="18" xfId="0" applyFont="1" applyFill="1" applyBorder="1" applyAlignment="1">
      <alignment horizontal="right"/>
    </xf>
    <xf numFmtId="0" fontId="7" fillId="12" borderId="3" xfId="0" applyFont="1" applyFill="1" applyBorder="1"/>
    <xf numFmtId="0" fontId="7" fillId="12" borderId="9" xfId="0" applyFont="1" applyFill="1" applyBorder="1"/>
    <xf numFmtId="9" fontId="7" fillId="12" borderId="0" xfId="2" applyFont="1" applyFill="1" applyBorder="1" applyAlignment="1">
      <alignment horizontal="right"/>
    </xf>
    <xf numFmtId="9" fontId="7" fillId="12" borderId="0" xfId="2" applyFont="1" applyFill="1" applyBorder="1"/>
    <xf numFmtId="9" fontId="7" fillId="12" borderId="2" xfId="2" applyFont="1" applyFill="1" applyBorder="1"/>
    <xf numFmtId="9" fontId="7" fillId="12" borderId="1" xfId="2" applyFont="1" applyFill="1" applyBorder="1" applyAlignment="1">
      <alignment horizontal="right"/>
    </xf>
    <xf numFmtId="9" fontId="7" fillId="12" borderId="1" xfId="2" applyFont="1" applyFill="1" applyBorder="1"/>
    <xf numFmtId="9" fontId="7" fillId="12" borderId="7" xfId="2" applyFont="1" applyFill="1" applyBorder="1"/>
    <xf numFmtId="0" fontId="0" fillId="0" borderId="0" xfId="0"/>
    <xf numFmtId="0" fontId="4" fillId="18" borderId="10" xfId="0" applyFont="1" applyFill="1" applyBorder="1"/>
    <xf numFmtId="0" fontId="4" fillId="18" borderId="19" xfId="0" applyFont="1" applyFill="1" applyBorder="1" applyAlignment="1">
      <alignment horizontal="right"/>
    </xf>
    <xf numFmtId="0" fontId="4" fillId="18" borderId="18" xfId="0" applyFont="1" applyFill="1" applyBorder="1" applyAlignment="1">
      <alignment horizontal="right"/>
    </xf>
    <xf numFmtId="0" fontId="7" fillId="12" borderId="3" xfId="0" applyFont="1" applyFill="1" applyBorder="1"/>
    <xf numFmtId="0" fontId="7" fillId="12" borderId="9" xfId="0" applyFont="1" applyFill="1" applyBorder="1"/>
    <xf numFmtId="9" fontId="7" fillId="12" borderId="0" xfId="2" applyFont="1" applyFill="1" applyBorder="1" applyAlignment="1">
      <alignment horizontal="right"/>
    </xf>
    <xf numFmtId="9" fontId="7" fillId="12" borderId="0" xfId="2" applyFont="1" applyFill="1" applyBorder="1"/>
    <xf numFmtId="9" fontId="7" fillId="12" borderId="2" xfId="2" applyFont="1" applyFill="1" applyBorder="1"/>
    <xf numFmtId="9" fontId="7" fillId="12" borderId="1" xfId="2" applyFont="1" applyFill="1" applyBorder="1" applyAlignment="1">
      <alignment horizontal="right"/>
    </xf>
    <xf numFmtId="9" fontId="7" fillId="12" borderId="1" xfId="2" applyFont="1" applyFill="1" applyBorder="1"/>
    <xf numFmtId="9" fontId="7" fillId="12" borderId="7" xfId="2" applyFont="1" applyFill="1" applyBorder="1"/>
    <xf numFmtId="9" fontId="7" fillId="12" borderId="25" xfId="2" applyFont="1" applyFill="1" applyBorder="1" applyAlignment="1">
      <alignment horizontal="right"/>
    </xf>
    <xf numFmtId="9" fontId="7" fillId="12" borderId="2" xfId="2" applyFont="1" applyFill="1" applyBorder="1" applyAlignment="1">
      <alignment horizontal="right"/>
    </xf>
    <xf numFmtId="0" fontId="7" fillId="0" borderId="0" xfId="0" applyFont="1" applyBorder="1"/>
    <xf numFmtId="164" fontId="7" fillId="0" borderId="0" xfId="1" applyFont="1" applyBorder="1" applyAlignment="1">
      <alignment horizontal="right"/>
    </xf>
    <xf numFmtId="164" fontId="7" fillId="0" borderId="0" xfId="1" applyFont="1" applyBorder="1"/>
    <xf numFmtId="0" fontId="4" fillId="18" borderId="10" xfId="0" applyFont="1" applyFill="1" applyBorder="1"/>
    <xf numFmtId="0" fontId="4" fillId="18" borderId="19" xfId="0" applyFont="1" applyFill="1" applyBorder="1" applyAlignment="1">
      <alignment horizontal="right"/>
    </xf>
    <xf numFmtId="0" fontId="4" fillId="18" borderId="18" xfId="0" applyFont="1" applyFill="1" applyBorder="1" applyAlignment="1">
      <alignment horizontal="right"/>
    </xf>
    <xf numFmtId="0" fontId="7" fillId="12" borderId="3" xfId="0" applyFont="1" applyFill="1" applyBorder="1"/>
    <xf numFmtId="0" fontId="7" fillId="12" borderId="9" xfId="0" applyFont="1" applyFill="1" applyBorder="1"/>
    <xf numFmtId="164" fontId="7" fillId="12" borderId="0" xfId="1" applyFont="1" applyFill="1" applyBorder="1" applyAlignment="1">
      <alignment horizontal="right"/>
    </xf>
    <xf numFmtId="164" fontId="7" fillId="12" borderId="0" xfId="1" applyFont="1" applyFill="1" applyBorder="1"/>
    <xf numFmtId="164" fontId="7" fillId="12" borderId="2" xfId="1" applyFont="1" applyFill="1" applyBorder="1"/>
    <xf numFmtId="164" fontId="7" fillId="12" borderId="1" xfId="1" applyFont="1" applyFill="1" applyBorder="1" applyAlignment="1">
      <alignment horizontal="right"/>
    </xf>
    <xf numFmtId="164" fontId="7" fillId="12" borderId="1" xfId="1" applyFont="1" applyFill="1" applyBorder="1"/>
    <xf numFmtId="164" fontId="7" fillId="12" borderId="7" xfId="1" applyFont="1" applyFill="1" applyBorder="1"/>
    <xf numFmtId="0" fontId="0" fillId="18" borderId="12" xfId="0" applyFill="1" applyBorder="1" applyAlignment="1">
      <alignment horizontal="left"/>
    </xf>
    <xf numFmtId="0" fontId="24" fillId="0" borderId="0" xfId="0" applyFont="1" applyFill="1"/>
    <xf numFmtId="0" fontId="64" fillId="2" borderId="24" xfId="0" applyFont="1" applyFill="1" applyBorder="1"/>
    <xf numFmtId="0" fontId="71" fillId="2" borderId="0" xfId="0" applyFont="1" applyFill="1"/>
    <xf numFmtId="0" fontId="71" fillId="0" borderId="0" xfId="0" applyFont="1"/>
    <xf numFmtId="173" fontId="11" fillId="12" borderId="8" xfId="19" applyNumberFormat="1" applyFont="1" applyFill="1" applyBorder="1" applyAlignment="1">
      <alignment horizontal="right" vertical="top"/>
    </xf>
    <xf numFmtId="173" fontId="11" fillId="12" borderId="9" xfId="19" applyNumberFormat="1" applyFont="1" applyFill="1" applyBorder="1" applyAlignment="1">
      <alignment horizontal="right" vertical="top"/>
    </xf>
    <xf numFmtId="173" fontId="11" fillId="12" borderId="1" xfId="19" applyNumberFormat="1" applyFont="1" applyFill="1" applyBorder="1" applyAlignment="1">
      <alignment horizontal="right" vertical="top"/>
    </xf>
    <xf numFmtId="173" fontId="11" fillId="12" borderId="0" xfId="1" applyNumberFormat="1" applyFont="1" applyFill="1" applyBorder="1" applyAlignment="1">
      <alignment horizontal="right" vertical="top"/>
    </xf>
    <xf numFmtId="0" fontId="44" fillId="17" borderId="1" xfId="0" applyFont="1" applyFill="1" applyBorder="1"/>
    <xf numFmtId="0" fontId="50" fillId="17" borderId="1" xfId="8" applyFont="1" applyFill="1" applyBorder="1" applyAlignment="1"/>
    <xf numFmtId="0" fontId="11" fillId="17" borderId="1" xfId="0" applyFont="1" applyFill="1" applyBorder="1"/>
    <xf numFmtId="0" fontId="64" fillId="17" borderId="1" xfId="0" applyFont="1" applyFill="1" applyBorder="1"/>
    <xf numFmtId="0" fontId="64" fillId="2" borderId="25" xfId="0" applyFont="1" applyFill="1" applyBorder="1"/>
    <xf numFmtId="0" fontId="27" fillId="2" borderId="8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left"/>
    </xf>
    <xf numFmtId="0" fontId="25" fillId="18" borderId="12" xfId="0" applyFont="1" applyFill="1" applyBorder="1" applyAlignment="1">
      <alignment horizontal="center"/>
    </xf>
    <xf numFmtId="0" fontId="25" fillId="18" borderId="19" xfId="0" applyFont="1" applyFill="1" applyBorder="1" applyAlignment="1">
      <alignment horizontal="center"/>
    </xf>
    <xf numFmtId="0" fontId="25" fillId="18" borderId="18" xfId="0" applyFont="1" applyFill="1" applyBorder="1" applyAlignment="1">
      <alignment horizontal="center"/>
    </xf>
    <xf numFmtId="0" fontId="6" fillId="3" borderId="4" xfId="7" applyFont="1" applyBorder="1" applyAlignment="1">
      <alignment horizontal="center"/>
    </xf>
    <xf numFmtId="0" fontId="6" fillId="3" borderId="19" xfId="7" applyFont="1" applyBorder="1" applyAlignment="1">
      <alignment horizontal="center"/>
    </xf>
    <xf numFmtId="0" fontId="4" fillId="18" borderId="4" xfId="0" applyFont="1" applyFill="1" applyBorder="1" applyAlignment="1">
      <alignment horizontal="center" vertical="center" wrapText="1"/>
    </xf>
    <xf numFmtId="0" fontId="15" fillId="18" borderId="19" xfId="0" applyFont="1" applyFill="1" applyBorder="1" applyAlignment="1">
      <alignment horizontal="center" vertical="center" wrapText="1"/>
    </xf>
    <xf numFmtId="0" fontId="15" fillId="18" borderId="18" xfId="0" applyFont="1" applyFill="1" applyBorder="1" applyAlignment="1">
      <alignment horizontal="center" vertical="center" wrapText="1"/>
    </xf>
    <xf numFmtId="0" fontId="6" fillId="3" borderId="18" xfId="7" applyFont="1" applyBorder="1" applyAlignment="1">
      <alignment horizontal="center"/>
    </xf>
    <xf numFmtId="0" fontId="6" fillId="3" borderId="12" xfId="7" applyFont="1" applyBorder="1" applyAlignment="1">
      <alignment horizontal="center"/>
    </xf>
    <xf numFmtId="0" fontId="20" fillId="18" borderId="12" xfId="0" applyFont="1" applyFill="1" applyBorder="1" applyAlignment="1">
      <alignment horizontal="center" vertical="center" wrapText="1"/>
    </xf>
    <xf numFmtId="0" fontId="20" fillId="18" borderId="18" xfId="0" applyFont="1" applyFill="1" applyBorder="1" applyAlignment="1">
      <alignment horizontal="center" vertical="center" wrapText="1"/>
    </xf>
    <xf numFmtId="0" fontId="20" fillId="18" borderId="12" xfId="0" applyFont="1" applyFill="1" applyBorder="1" applyAlignment="1">
      <alignment horizontal="center" vertical="center"/>
    </xf>
    <xf numFmtId="0" fontId="20" fillId="18" borderId="18" xfId="0" applyFont="1" applyFill="1" applyBorder="1" applyAlignment="1">
      <alignment horizontal="center" vertical="center"/>
    </xf>
    <xf numFmtId="0" fontId="20" fillId="18" borderId="12" xfId="0" applyFont="1" applyFill="1" applyBorder="1" applyAlignment="1">
      <alignment horizontal="center" wrapText="1"/>
    </xf>
    <xf numFmtId="0" fontId="20" fillId="18" borderId="19" xfId="0" applyFont="1" applyFill="1" applyBorder="1" applyAlignment="1">
      <alignment horizontal="center" wrapText="1"/>
    </xf>
    <xf numFmtId="0" fontId="20" fillId="18" borderId="18" xfId="0" applyFont="1" applyFill="1" applyBorder="1" applyAlignment="1">
      <alignment horizontal="center" wrapText="1"/>
    </xf>
    <xf numFmtId="0" fontId="39" fillId="0" borderId="0" xfId="0" applyFont="1" applyAlignment="1">
      <alignment horizontal="left"/>
    </xf>
    <xf numFmtId="0" fontId="50" fillId="4" borderId="0" xfId="8" applyFont="1" applyAlignment="1">
      <alignment horizontal="center"/>
    </xf>
    <xf numFmtId="0" fontId="4" fillId="3" borderId="13" xfId="7" applyFont="1" applyBorder="1" applyAlignment="1">
      <alignment horizontal="center" vertical="center" textRotation="255"/>
    </xf>
    <xf numFmtId="0" fontId="4" fillId="3" borderId="6" xfId="7" applyFont="1" applyBorder="1" applyAlignment="1">
      <alignment horizontal="center" vertical="center" textRotation="255"/>
    </xf>
    <xf numFmtId="0" fontId="50" fillId="4" borderId="0" xfId="8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50" fillId="4" borderId="2" xfId="8" applyFont="1" applyBorder="1" applyAlignment="1">
      <alignment horizontal="center"/>
    </xf>
    <xf numFmtId="0" fontId="50" fillId="4" borderId="6" xfId="8" applyFont="1" applyBorder="1" applyAlignment="1">
      <alignment horizontal="center"/>
    </xf>
    <xf numFmtId="0" fontId="20" fillId="0" borderId="12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18" borderId="19" xfId="0" applyFont="1" applyFill="1" applyBorder="1" applyAlignment="1">
      <alignment horizontal="center" vertical="center" wrapText="1"/>
    </xf>
    <xf numFmtId="0" fontId="6" fillId="3" borderId="39" xfId="7" applyFont="1" applyBorder="1" applyAlignment="1">
      <alignment horizontal="center"/>
    </xf>
    <xf numFmtId="0" fontId="6" fillId="3" borderId="40" xfId="7" applyFont="1" applyBorder="1" applyAlignment="1">
      <alignment horizontal="center"/>
    </xf>
    <xf numFmtId="0" fontId="6" fillId="3" borderId="41" xfId="7" applyFont="1" applyBorder="1" applyAlignment="1">
      <alignment horizontal="center"/>
    </xf>
    <xf numFmtId="0" fontId="6" fillId="3" borderId="36" xfId="7" applyFont="1" applyBorder="1" applyAlignment="1">
      <alignment horizontal="center"/>
    </xf>
    <xf numFmtId="0" fontId="6" fillId="3" borderId="38" xfId="7" applyFont="1" applyBorder="1" applyAlignment="1">
      <alignment horizontal="center"/>
    </xf>
    <xf numFmtId="0" fontId="6" fillId="3" borderId="37" xfId="7" applyFont="1" applyBorder="1" applyAlignment="1">
      <alignment horizontal="center"/>
    </xf>
    <xf numFmtId="0" fontId="39" fillId="18" borderId="12" xfId="0" applyFont="1" applyFill="1" applyBorder="1" applyAlignment="1">
      <alignment horizontal="center"/>
    </xf>
    <xf numFmtId="0" fontId="39" fillId="18" borderId="19" xfId="0" applyFont="1" applyFill="1" applyBorder="1" applyAlignment="1">
      <alignment horizontal="center"/>
    </xf>
    <xf numFmtId="0" fontId="39" fillId="18" borderId="18" xfId="0" applyFont="1" applyFill="1" applyBorder="1" applyAlignment="1">
      <alignment horizontal="center"/>
    </xf>
    <xf numFmtId="0" fontId="4" fillId="18" borderId="12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  <xf numFmtId="0" fontId="4" fillId="18" borderId="18" xfId="0" applyFont="1" applyFill="1" applyBorder="1" applyAlignment="1">
      <alignment horizontal="center" vertical="center"/>
    </xf>
    <xf numFmtId="0" fontId="4" fillId="18" borderId="75" xfId="0" applyFont="1" applyFill="1" applyBorder="1" applyAlignment="1">
      <alignment horizontal="center" wrapText="1"/>
    </xf>
    <xf numFmtId="0" fontId="15" fillId="18" borderId="19" xfId="0" applyFont="1" applyFill="1" applyBorder="1" applyAlignment="1">
      <alignment horizontal="center" wrapText="1"/>
    </xf>
    <xf numFmtId="0" fontId="15" fillId="18" borderId="76" xfId="0" applyFont="1" applyFill="1" applyBorder="1" applyAlignment="1">
      <alignment horizontal="center" wrapText="1"/>
    </xf>
    <xf numFmtId="0" fontId="4" fillId="18" borderId="36" xfId="0" applyFont="1" applyFill="1" applyBorder="1" applyAlignment="1">
      <alignment horizontal="center" vertical="center" wrapText="1"/>
    </xf>
    <xf numFmtId="0" fontId="4" fillId="18" borderId="38" xfId="0" applyFont="1" applyFill="1" applyBorder="1" applyAlignment="1">
      <alignment horizontal="center" vertical="center" wrapText="1"/>
    </xf>
    <xf numFmtId="0" fontId="50" fillId="4" borderId="13" xfId="8" applyFont="1" applyBorder="1" applyAlignment="1">
      <alignment horizontal="center"/>
    </xf>
    <xf numFmtId="0" fontId="50" fillId="4" borderId="26" xfId="8" applyFont="1" applyBorder="1" applyAlignment="1">
      <alignment horizontal="center"/>
    </xf>
    <xf numFmtId="0" fontId="6" fillId="3" borderId="53" xfId="7" applyFont="1" applyBorder="1" applyAlignment="1">
      <alignment horizontal="center"/>
    </xf>
    <xf numFmtId="0" fontId="6" fillId="3" borderId="54" xfId="7" applyFont="1" applyBorder="1" applyAlignment="1">
      <alignment horizontal="center"/>
    </xf>
    <xf numFmtId="0" fontId="6" fillId="3" borderId="55" xfId="7" applyFont="1" applyBorder="1" applyAlignment="1">
      <alignment horizontal="center"/>
    </xf>
    <xf numFmtId="0" fontId="50" fillId="4" borderId="12" xfId="8" applyFont="1" applyBorder="1" applyAlignment="1">
      <alignment horizontal="center"/>
    </xf>
    <xf numFmtId="0" fontId="50" fillId="4" borderId="19" xfId="8" applyFont="1" applyBorder="1" applyAlignment="1">
      <alignment horizontal="center"/>
    </xf>
    <xf numFmtId="0" fontId="35" fillId="0" borderId="0" xfId="19" applyFont="1" applyAlignment="1">
      <alignment horizontal="center" wrapText="1"/>
    </xf>
    <xf numFmtId="0" fontId="4" fillId="18" borderId="8" xfId="7" applyFont="1" applyFill="1" applyBorder="1" applyAlignment="1">
      <alignment horizontal="center" vertical="center" wrapText="1"/>
    </xf>
    <xf numFmtId="0" fontId="4" fillId="18" borderId="1" xfId="7" applyFont="1" applyFill="1" applyBorder="1" applyAlignment="1">
      <alignment horizontal="center" vertical="center" wrapText="1"/>
    </xf>
    <xf numFmtId="0" fontId="4" fillId="18" borderId="7" xfId="7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/>
    </xf>
    <xf numFmtId="0" fontId="6" fillId="5" borderId="36" xfId="7" applyFont="1" applyFill="1" applyBorder="1" applyAlignment="1">
      <alignment horizontal="center"/>
    </xf>
    <xf numFmtId="0" fontId="6" fillId="5" borderId="37" xfId="7" applyFont="1" applyFill="1" applyBorder="1" applyAlignment="1">
      <alignment horizontal="center"/>
    </xf>
    <xf numFmtId="0" fontId="6" fillId="5" borderId="38" xfId="7" applyFont="1" applyFill="1" applyBorder="1" applyAlignment="1">
      <alignment horizontal="center"/>
    </xf>
    <xf numFmtId="0" fontId="17" fillId="18" borderId="48" xfId="11" applyFont="1" applyFill="1" applyBorder="1" applyAlignment="1">
      <alignment horizontal="center" vertical="center"/>
    </xf>
    <xf numFmtId="0" fontId="17" fillId="18" borderId="74" xfId="11" applyFont="1" applyFill="1" applyBorder="1" applyAlignment="1">
      <alignment horizontal="center" vertical="center"/>
    </xf>
    <xf numFmtId="0" fontId="17" fillId="18" borderId="52" xfId="11" applyFont="1" applyFill="1" applyBorder="1" applyAlignment="1">
      <alignment horizontal="center" vertical="center"/>
    </xf>
    <xf numFmtId="0" fontId="50" fillId="6" borderId="0" xfId="8" applyFont="1" applyFill="1" applyBorder="1" applyAlignment="1">
      <alignment horizontal="center"/>
    </xf>
    <xf numFmtId="0" fontId="4" fillId="3" borderId="24" xfId="7" applyFont="1" applyBorder="1" applyAlignment="1">
      <alignment horizontal="center" vertical="center" textRotation="255"/>
    </xf>
    <xf numFmtId="0" fontId="4" fillId="3" borderId="3" xfId="7" applyFont="1" applyBorder="1" applyAlignment="1">
      <alignment horizontal="center" vertical="center" textRotation="255"/>
    </xf>
    <xf numFmtId="0" fontId="4" fillId="18" borderId="36" xfId="7" applyFont="1" applyFill="1" applyBorder="1" applyAlignment="1">
      <alignment horizontal="center" vertical="center" wrapText="1"/>
    </xf>
    <xf numFmtId="0" fontId="4" fillId="18" borderId="37" xfId="7" applyFont="1" applyFill="1" applyBorder="1" applyAlignment="1">
      <alignment horizontal="center" vertical="center" wrapText="1"/>
    </xf>
    <xf numFmtId="0" fontId="4" fillId="18" borderId="38" xfId="7" applyFont="1" applyFill="1" applyBorder="1" applyAlignment="1">
      <alignment horizontal="center" vertical="center" wrapText="1"/>
    </xf>
    <xf numFmtId="0" fontId="4" fillId="18" borderId="8" xfId="8" applyFont="1" applyFill="1" applyBorder="1" applyAlignment="1">
      <alignment horizontal="center" vertical="center" wrapText="1"/>
    </xf>
    <xf numFmtId="0" fontId="4" fillId="18" borderId="1" xfId="8" applyFont="1" applyFill="1" applyBorder="1" applyAlignment="1">
      <alignment horizontal="center" vertical="center" wrapText="1"/>
    </xf>
    <xf numFmtId="0" fontId="6" fillId="5" borderId="53" xfId="7" applyFont="1" applyFill="1" applyBorder="1" applyAlignment="1">
      <alignment horizontal="center"/>
    </xf>
    <xf numFmtId="0" fontId="6" fillId="5" borderId="54" xfId="7" applyFont="1" applyFill="1" applyBorder="1" applyAlignment="1">
      <alignment horizontal="center"/>
    </xf>
    <xf numFmtId="0" fontId="6" fillId="5" borderId="55" xfId="7" applyFont="1" applyFill="1" applyBorder="1" applyAlignment="1">
      <alignment horizontal="center"/>
    </xf>
    <xf numFmtId="0" fontId="4" fillId="18" borderId="70" xfId="7" applyFont="1" applyFill="1" applyBorder="1" applyAlignment="1">
      <alignment horizontal="center" vertical="center" wrapText="1"/>
    </xf>
    <xf numFmtId="0" fontId="4" fillId="18" borderId="71" xfId="7" applyFont="1" applyFill="1" applyBorder="1" applyAlignment="1">
      <alignment horizontal="center" vertical="center" wrapText="1"/>
    </xf>
    <xf numFmtId="0" fontId="4" fillId="18" borderId="72" xfId="7" applyFont="1" applyFill="1" applyBorder="1" applyAlignment="1">
      <alignment horizontal="center" vertical="center" wrapText="1"/>
    </xf>
    <xf numFmtId="0" fontId="4" fillId="18" borderId="12" xfId="7" applyFont="1" applyFill="1" applyBorder="1" applyAlignment="1">
      <alignment horizontal="center" vertical="center"/>
    </xf>
    <xf numFmtId="0" fontId="4" fillId="18" borderId="19" xfId="7" applyFont="1" applyFill="1" applyBorder="1" applyAlignment="1">
      <alignment horizontal="center" vertical="center"/>
    </xf>
    <xf numFmtId="0" fontId="4" fillId="18" borderId="18" xfId="7" applyFont="1" applyFill="1" applyBorder="1" applyAlignment="1">
      <alignment horizontal="center" vertical="center"/>
    </xf>
    <xf numFmtId="0" fontId="4" fillId="18" borderId="53" xfId="7" applyFont="1" applyFill="1" applyBorder="1" applyAlignment="1">
      <alignment horizontal="center" vertical="center"/>
    </xf>
    <xf numFmtId="0" fontId="4" fillId="18" borderId="54" xfId="7" applyFont="1" applyFill="1" applyBorder="1" applyAlignment="1">
      <alignment horizontal="center" vertical="center"/>
    </xf>
    <xf numFmtId="0" fontId="4" fillId="18" borderId="55" xfId="7" applyFont="1" applyFill="1" applyBorder="1" applyAlignment="1">
      <alignment horizontal="center" vertical="center"/>
    </xf>
    <xf numFmtId="0" fontId="4" fillId="3" borderId="36" xfId="7" applyFont="1" applyBorder="1" applyAlignment="1">
      <alignment horizontal="center"/>
    </xf>
    <xf numFmtId="0" fontId="4" fillId="3" borderId="37" xfId="7" applyFont="1" applyBorder="1" applyAlignment="1">
      <alignment horizontal="center"/>
    </xf>
    <xf numFmtId="0" fontId="4" fillId="3" borderId="38" xfId="7" applyFont="1" applyBorder="1" applyAlignment="1">
      <alignment horizontal="center"/>
    </xf>
    <xf numFmtId="0" fontId="4" fillId="3" borderId="12" xfId="7" applyFont="1" applyBorder="1" applyAlignment="1">
      <alignment horizontal="center"/>
    </xf>
    <xf numFmtId="0" fontId="4" fillId="3" borderId="19" xfId="7" applyFont="1" applyBorder="1" applyAlignment="1">
      <alignment horizontal="center"/>
    </xf>
    <xf numFmtId="0" fontId="4" fillId="3" borderId="18" xfId="7" applyFont="1" applyBorder="1" applyAlignment="1">
      <alignment horizontal="center"/>
    </xf>
    <xf numFmtId="0" fontId="4" fillId="18" borderId="26" xfId="0" applyFont="1" applyFill="1" applyBorder="1" applyAlignment="1">
      <alignment horizontal="center" wrapText="1"/>
    </xf>
    <xf numFmtId="0" fontId="4" fillId="18" borderId="25" xfId="0" applyFont="1" applyFill="1" applyBorder="1" applyAlignment="1">
      <alignment horizontal="center" wrapText="1"/>
    </xf>
    <xf numFmtId="0" fontId="4" fillId="18" borderId="12" xfId="7" applyFont="1" applyFill="1" applyBorder="1" applyAlignment="1">
      <alignment horizontal="center" wrapText="1"/>
    </xf>
    <xf numFmtId="0" fontId="4" fillId="18" borderId="19" xfId="7" applyFont="1" applyFill="1" applyBorder="1" applyAlignment="1">
      <alignment horizontal="center" wrapText="1"/>
    </xf>
    <xf numFmtId="0" fontId="4" fillId="18" borderId="18" xfId="7" applyFont="1" applyFill="1" applyBorder="1" applyAlignment="1">
      <alignment horizontal="center" wrapText="1"/>
    </xf>
    <xf numFmtId="0" fontId="4" fillId="18" borderId="12" xfId="7" applyFont="1" applyFill="1" applyBorder="1" applyAlignment="1">
      <alignment horizontal="center"/>
    </xf>
    <xf numFmtId="0" fontId="4" fillId="18" borderId="19" xfId="7" applyFont="1" applyFill="1" applyBorder="1" applyAlignment="1">
      <alignment horizontal="center"/>
    </xf>
    <xf numFmtId="0" fontId="4" fillId="18" borderId="18" xfId="7" applyFont="1" applyFill="1" applyBorder="1" applyAlignment="1">
      <alignment horizontal="center"/>
    </xf>
    <xf numFmtId="0" fontId="50" fillId="4" borderId="26" xfId="8" applyFont="1" applyBorder="1" applyAlignment="1">
      <alignment horizontal="left"/>
    </xf>
    <xf numFmtId="0" fontId="4" fillId="18" borderId="19" xfId="7" applyFont="1" applyFill="1" applyBorder="1" applyAlignment="1">
      <alignment horizontal="center" vertical="top" wrapText="1"/>
    </xf>
    <xf numFmtId="0" fontId="0" fillId="18" borderId="19" xfId="0" applyFill="1" applyBorder="1" applyAlignment="1">
      <alignment horizontal="center" vertical="top" wrapText="1"/>
    </xf>
    <xf numFmtId="0" fontId="4" fillId="5" borderId="12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0" fillId="18" borderId="19" xfId="0" applyFill="1" applyBorder="1" applyAlignment="1">
      <alignment horizontal="center" wrapText="1"/>
    </xf>
    <xf numFmtId="0" fontId="4" fillId="3" borderId="111" xfId="7" applyFont="1" applyBorder="1" applyAlignment="1">
      <alignment horizontal="center"/>
    </xf>
    <xf numFmtId="0" fontId="4" fillId="3" borderId="112" xfId="7" applyFont="1" applyBorder="1" applyAlignment="1">
      <alignment horizontal="center"/>
    </xf>
    <xf numFmtId="0" fontId="4" fillId="18" borderId="8" xfId="7" applyFont="1" applyFill="1" applyBorder="1" applyAlignment="1">
      <alignment horizontal="left" wrapText="1"/>
    </xf>
    <xf numFmtId="0" fontId="4" fillId="18" borderId="7" xfId="7" applyFont="1" applyFill="1" applyBorder="1" applyAlignment="1">
      <alignment horizontal="left" wrapText="1"/>
    </xf>
    <xf numFmtId="0" fontId="4" fillId="18" borderId="12" xfId="7" applyFont="1" applyFill="1" applyBorder="1" applyAlignment="1">
      <alignment horizontal="left" wrapText="1"/>
    </xf>
    <xf numFmtId="0" fontId="4" fillId="18" borderId="18" xfId="7" applyFont="1" applyFill="1" applyBorder="1" applyAlignment="1">
      <alignment horizontal="left" wrapText="1"/>
    </xf>
    <xf numFmtId="0" fontId="4" fillId="18" borderId="6" xfId="7" applyFont="1" applyFill="1" applyBorder="1" applyAlignment="1">
      <alignment horizontal="center" vertical="center" wrapText="1"/>
    </xf>
    <xf numFmtId="0" fontId="4" fillId="18" borderId="2" xfId="7" applyFont="1" applyFill="1" applyBorder="1" applyAlignment="1">
      <alignment horizontal="center" vertical="center" wrapText="1"/>
    </xf>
    <xf numFmtId="0" fontId="50" fillId="4" borderId="12" xfId="8" applyFont="1" applyBorder="1" applyAlignment="1">
      <alignment horizontal="left"/>
    </xf>
    <xf numFmtId="0" fontId="50" fillId="4" borderId="19" xfId="8" applyFont="1" applyBorder="1" applyAlignment="1">
      <alignment horizontal="left"/>
    </xf>
    <xf numFmtId="0" fontId="50" fillId="6" borderId="12" xfId="8" applyFont="1" applyFill="1" applyBorder="1" applyAlignment="1">
      <alignment horizontal="left"/>
    </xf>
    <xf numFmtId="0" fontId="50" fillId="6" borderId="19" xfId="8" applyFont="1" applyFill="1" applyBorder="1" applyAlignment="1">
      <alignment horizontal="left"/>
    </xf>
    <xf numFmtId="0" fontId="4" fillId="18" borderId="8" xfId="7" applyFont="1" applyFill="1" applyBorder="1" applyAlignment="1">
      <alignment horizontal="center" wrapText="1"/>
    </xf>
    <xf numFmtId="0" fontId="4" fillId="18" borderId="2" xfId="7" applyFont="1" applyFill="1" applyBorder="1" applyAlignment="1">
      <alignment horizontal="center" wrapText="1"/>
    </xf>
    <xf numFmtId="0" fontId="4" fillId="18" borderId="13" xfId="7" applyFont="1" applyFill="1" applyBorder="1" applyAlignment="1">
      <alignment horizontal="center" vertical="center" wrapText="1"/>
    </xf>
    <xf numFmtId="0" fontId="4" fillId="18" borderId="25" xfId="7" applyFont="1" applyFill="1" applyBorder="1" applyAlignment="1">
      <alignment horizontal="center" vertical="center" wrapText="1"/>
    </xf>
    <xf numFmtId="0" fontId="4" fillId="18" borderId="0" xfId="7" applyFont="1" applyFill="1" applyBorder="1" applyAlignment="1">
      <alignment horizontal="center" vertical="center" wrapText="1"/>
    </xf>
    <xf numFmtId="0" fontId="0" fillId="18" borderId="18" xfId="0" applyFill="1" applyBorder="1" applyAlignment="1">
      <alignment horizontal="center" wrapText="1"/>
    </xf>
    <xf numFmtId="0" fontId="0" fillId="18" borderId="19" xfId="0" applyFill="1" applyBorder="1" applyAlignment="1">
      <alignment wrapText="1"/>
    </xf>
    <xf numFmtId="0" fontId="4" fillId="3" borderId="71" xfId="7" applyFont="1" applyBorder="1" applyAlignment="1">
      <alignment horizontal="center"/>
    </xf>
    <xf numFmtId="0" fontId="4" fillId="18" borderId="111" xfId="7" applyFont="1" applyFill="1" applyBorder="1" applyAlignment="1">
      <alignment horizontal="center"/>
    </xf>
    <xf numFmtId="0" fontId="4" fillId="18" borderId="71" xfId="7" applyFont="1" applyFill="1" applyBorder="1" applyAlignment="1">
      <alignment horizontal="center"/>
    </xf>
    <xf numFmtId="0" fontId="4" fillId="18" borderId="112" xfId="7" applyFont="1" applyFill="1" applyBorder="1" applyAlignment="1">
      <alignment horizontal="center"/>
    </xf>
    <xf numFmtId="0" fontId="4" fillId="18" borderId="12" xfId="0" applyFont="1" applyFill="1" applyBorder="1" applyAlignment="1">
      <alignment horizontal="center" vertical="center" wrapText="1"/>
    </xf>
    <xf numFmtId="0" fontId="4" fillId="18" borderId="26" xfId="0" applyFont="1" applyFill="1" applyBorder="1" applyAlignment="1">
      <alignment horizontal="center" vertical="center" wrapText="1"/>
    </xf>
    <xf numFmtId="0" fontId="4" fillId="3" borderId="26" xfId="7" applyFont="1" applyBorder="1" applyAlignment="1">
      <alignment horizontal="center" vertical="center" textRotation="255"/>
    </xf>
    <xf numFmtId="0" fontId="4" fillId="3" borderId="0" xfId="7" applyFont="1" applyAlignment="1">
      <alignment horizontal="center" vertical="center" textRotation="255"/>
    </xf>
    <xf numFmtId="0" fontId="4" fillId="3" borderId="53" xfId="7" applyFont="1" applyBorder="1" applyAlignment="1">
      <alignment horizontal="center"/>
    </xf>
    <xf numFmtId="0" fontId="4" fillId="3" borderId="54" xfId="7" applyFont="1" applyBorder="1" applyAlignment="1">
      <alignment horizontal="center"/>
    </xf>
    <xf numFmtId="0" fontId="4" fillId="3" borderId="55" xfId="7" applyFont="1" applyBorder="1" applyAlignment="1">
      <alignment horizontal="center"/>
    </xf>
    <xf numFmtId="0" fontId="4" fillId="18" borderId="111" xfId="7" applyFont="1" applyFill="1" applyBorder="1" applyAlignment="1">
      <alignment horizontal="center" vertical="center" wrapText="1"/>
    </xf>
    <xf numFmtId="0" fontId="0" fillId="18" borderId="71" xfId="0" applyFill="1" applyBorder="1" applyAlignment="1">
      <alignment horizontal="center" vertical="center"/>
    </xf>
    <xf numFmtId="0" fontId="0" fillId="18" borderId="112" xfId="0" applyFill="1" applyBorder="1" applyAlignment="1">
      <alignment horizontal="center" vertical="center"/>
    </xf>
    <xf numFmtId="0" fontId="44" fillId="0" borderId="26" xfId="0" applyFont="1" applyBorder="1"/>
    <xf numFmtId="0" fontId="4" fillId="18" borderId="75" xfId="7" applyFont="1" applyFill="1" applyBorder="1" applyAlignment="1">
      <alignment horizontal="center"/>
    </xf>
    <xf numFmtId="0" fontId="0" fillId="18" borderId="19" xfId="0" applyFill="1" applyBorder="1" applyAlignment="1">
      <alignment horizontal="center"/>
    </xf>
    <xf numFmtId="0" fontId="0" fillId="18" borderId="76" xfId="0" applyFill="1" applyBorder="1" applyAlignment="1">
      <alignment horizontal="center"/>
    </xf>
    <xf numFmtId="0" fontId="4" fillId="18" borderId="39" xfId="7" applyFont="1" applyFill="1" applyBorder="1" applyAlignment="1">
      <alignment horizontal="center" vertical="center" wrapText="1"/>
    </xf>
    <xf numFmtId="0" fontId="4" fillId="18" borderId="40" xfId="7" applyFont="1" applyFill="1" applyBorder="1" applyAlignment="1">
      <alignment horizontal="center" vertical="center" wrapText="1"/>
    </xf>
    <xf numFmtId="0" fontId="4" fillId="18" borderId="41" xfId="7" applyFont="1" applyFill="1" applyBorder="1" applyAlignment="1">
      <alignment horizontal="center" vertical="center" wrapText="1"/>
    </xf>
    <xf numFmtId="0" fontId="50" fillId="6" borderId="0" xfId="8" applyFont="1" applyFill="1" applyAlignment="1">
      <alignment horizontal="center"/>
    </xf>
    <xf numFmtId="0" fontId="0" fillId="0" borderId="37" xfId="0" applyBorder="1"/>
    <xf numFmtId="0" fontId="0" fillId="0" borderId="38" xfId="0" applyBorder="1"/>
    <xf numFmtId="0" fontId="4" fillId="3" borderId="39" xfId="7" applyFont="1" applyBorder="1" applyAlignment="1">
      <alignment horizontal="center"/>
    </xf>
    <xf numFmtId="0" fontId="4" fillId="3" borderId="40" xfId="7" applyFont="1" applyBorder="1" applyAlignment="1">
      <alignment horizontal="center"/>
    </xf>
    <xf numFmtId="0" fontId="4" fillId="3" borderId="41" xfId="7" applyFont="1" applyBorder="1" applyAlignment="1">
      <alignment horizontal="center"/>
    </xf>
    <xf numFmtId="0" fontId="0" fillId="0" borderId="40" xfId="0" applyBorder="1"/>
    <xf numFmtId="0" fontId="0" fillId="0" borderId="41" xfId="0" applyBorder="1"/>
    <xf numFmtId="0" fontId="4" fillId="18" borderId="75" xfId="7" applyFont="1" applyFill="1" applyBorder="1" applyAlignment="1">
      <alignment horizontal="center" vertical="center" wrapText="1"/>
    </xf>
    <xf numFmtId="0" fontId="4" fillId="18" borderId="19" xfId="7" applyFont="1" applyFill="1" applyBorder="1" applyAlignment="1">
      <alignment horizontal="center" vertical="center" wrapText="1"/>
    </xf>
    <xf numFmtId="0" fontId="4" fillId="18" borderId="76" xfId="7" applyFont="1" applyFill="1" applyBorder="1" applyAlignment="1">
      <alignment horizontal="center" vertical="center" wrapText="1"/>
    </xf>
    <xf numFmtId="0" fontId="4" fillId="18" borderId="12" xfId="7" applyFont="1" applyFill="1" applyBorder="1" applyAlignment="1">
      <alignment horizontal="center" vertical="center" wrapText="1"/>
    </xf>
    <xf numFmtId="0" fontId="4" fillId="18" borderId="18" xfId="7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4" fillId="18" borderId="13" xfId="0" applyFont="1" applyFill="1" applyBorder="1" applyAlignment="1">
      <alignment horizontal="center" vertical="center"/>
    </xf>
    <xf numFmtId="0" fontId="4" fillId="18" borderId="26" xfId="0" applyFont="1" applyFill="1" applyBorder="1" applyAlignment="1">
      <alignment horizontal="center" vertical="center"/>
    </xf>
    <xf numFmtId="0" fontId="4" fillId="18" borderId="25" xfId="0" applyFont="1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4" fillId="18" borderId="8" xfId="7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4" fillId="5" borderId="36" xfId="0" applyFont="1" applyFill="1" applyBorder="1" applyAlignment="1">
      <alignment horizontal="center"/>
    </xf>
    <xf numFmtId="0" fontId="0" fillId="18" borderId="18" xfId="0" applyFill="1" applyBorder="1" applyAlignment="1">
      <alignment horizontal="center"/>
    </xf>
    <xf numFmtId="0" fontId="50" fillId="6" borderId="13" xfId="0" applyFont="1" applyFill="1" applyBorder="1" applyAlignment="1">
      <alignment horizontal="left"/>
    </xf>
    <xf numFmtId="0" fontId="44" fillId="0" borderId="26" xfId="0" applyFont="1" applyBorder="1" applyAlignment="1">
      <alignment horizontal="left"/>
    </xf>
    <xf numFmtId="0" fontId="4" fillId="3" borderId="24" xfId="7" applyFont="1" applyBorder="1" applyAlignment="1">
      <alignment horizontal="center" vertical="center" textRotation="255" wrapText="1"/>
    </xf>
    <xf numFmtId="0" fontId="4" fillId="3" borderId="3" xfId="7" applyFont="1" applyBorder="1" applyAlignment="1">
      <alignment horizontal="center" vertical="center" textRotation="255" wrapText="1"/>
    </xf>
    <xf numFmtId="0" fontId="4" fillId="2" borderId="12" xfId="7" applyFont="1" applyFill="1" applyBorder="1" applyAlignment="1">
      <alignment horizontal="left" wrapText="1"/>
    </xf>
    <xf numFmtId="0" fontId="4" fillId="2" borderId="19" xfId="7" applyFont="1" applyFill="1" applyBorder="1" applyAlignment="1">
      <alignment horizontal="left" wrapText="1"/>
    </xf>
    <xf numFmtId="0" fontId="8" fillId="3" borderId="12" xfId="7" applyFont="1" applyBorder="1" applyAlignment="1">
      <alignment horizontal="center"/>
    </xf>
    <xf numFmtId="0" fontId="8" fillId="3" borderId="19" xfId="7" applyFont="1" applyBorder="1" applyAlignment="1">
      <alignment horizontal="center"/>
    </xf>
    <xf numFmtId="0" fontId="0" fillId="18" borderId="12" xfId="0" applyFill="1" applyBorder="1" applyAlignment="1">
      <alignment horizontal="center"/>
    </xf>
    <xf numFmtId="0" fontId="4" fillId="18" borderId="48" xfId="7" applyFont="1" applyFill="1" applyBorder="1" applyAlignment="1">
      <alignment horizontal="center" vertical="center"/>
    </xf>
    <xf numFmtId="0" fontId="4" fillId="18" borderId="74" xfId="7" applyFont="1" applyFill="1" applyBorder="1" applyAlignment="1">
      <alignment horizontal="center" vertical="center"/>
    </xf>
    <xf numFmtId="0" fontId="4" fillId="18" borderId="52" xfId="7" applyFont="1" applyFill="1" applyBorder="1" applyAlignment="1">
      <alignment horizontal="center" vertical="center"/>
    </xf>
    <xf numFmtId="0" fontId="4" fillId="18" borderId="70" xfId="7" applyFont="1" applyFill="1" applyBorder="1" applyAlignment="1">
      <alignment horizontal="center"/>
    </xf>
    <xf numFmtId="0" fontId="4" fillId="3" borderId="39" xfId="7" applyFont="1" applyBorder="1" applyAlignment="1">
      <alignment horizontal="center" vertical="center"/>
    </xf>
    <xf numFmtId="0" fontId="4" fillId="3" borderId="40" xfId="7" applyFont="1" applyBorder="1" applyAlignment="1">
      <alignment horizontal="center" vertical="center"/>
    </xf>
    <xf numFmtId="0" fontId="4" fillId="3" borderId="41" xfId="7" applyFont="1" applyBorder="1" applyAlignment="1">
      <alignment horizontal="center" vertical="center"/>
    </xf>
    <xf numFmtId="0" fontId="0" fillId="0" borderId="19" xfId="0" applyBorder="1"/>
    <xf numFmtId="0" fontId="4" fillId="18" borderId="75" xfId="7" applyFont="1" applyFill="1" applyBorder="1" applyAlignment="1">
      <alignment horizontal="center" vertical="center"/>
    </xf>
    <xf numFmtId="0" fontId="4" fillId="18" borderId="76" xfId="7" applyFont="1" applyFill="1" applyBorder="1" applyAlignment="1">
      <alignment horizontal="center" vertical="center"/>
    </xf>
    <xf numFmtId="0" fontId="4" fillId="18" borderId="46" xfId="7" applyFont="1" applyFill="1" applyBorder="1" applyAlignment="1">
      <alignment horizontal="center"/>
    </xf>
    <xf numFmtId="0" fontId="4" fillId="18" borderId="1" xfId="7" applyFont="1" applyFill="1" applyBorder="1" applyAlignment="1">
      <alignment horizontal="center"/>
    </xf>
    <xf numFmtId="0" fontId="4" fillId="18" borderId="47" xfId="7" applyFont="1" applyFill="1" applyBorder="1" applyAlignment="1">
      <alignment horizontal="center"/>
    </xf>
    <xf numFmtId="0" fontId="0" fillId="0" borderId="18" xfId="0" applyBorder="1"/>
    <xf numFmtId="0" fontId="4" fillId="18" borderId="12" xfId="0" applyFont="1" applyFill="1" applyBorder="1" applyAlignment="1">
      <alignment horizontal="center" wrapText="1"/>
    </xf>
    <xf numFmtId="0" fontId="4" fillId="18" borderId="4" xfId="7" applyFont="1" applyFill="1" applyBorder="1" applyAlignment="1">
      <alignment horizontal="center"/>
    </xf>
    <xf numFmtId="172" fontId="7" fillId="2" borderId="42" xfId="48" applyNumberFormat="1" applyFont="1" applyFill="1" applyBorder="1" applyAlignment="1">
      <alignment horizontal="center" vertical="top"/>
    </xf>
    <xf numFmtId="172" fontId="7" fillId="2" borderId="26" xfId="48" applyNumberFormat="1" applyFont="1" applyFill="1" applyBorder="1" applyAlignment="1">
      <alignment horizontal="center" vertical="top"/>
    </xf>
    <xf numFmtId="172" fontId="7" fillId="2" borderId="25" xfId="48" applyNumberFormat="1" applyFont="1" applyFill="1" applyBorder="1" applyAlignment="1">
      <alignment horizontal="center" vertical="top"/>
    </xf>
    <xf numFmtId="172" fontId="7" fillId="2" borderId="44" xfId="48" applyNumberFormat="1" applyFont="1" applyFill="1" applyBorder="1" applyAlignment="1">
      <alignment horizontal="center" vertical="top"/>
    </xf>
    <xf numFmtId="172" fontId="7" fillId="2" borderId="0" xfId="48" applyNumberFormat="1" applyFont="1" applyFill="1" applyBorder="1" applyAlignment="1">
      <alignment horizontal="center" vertical="top"/>
    </xf>
    <xf numFmtId="172" fontId="7" fillId="2" borderId="2" xfId="48" applyNumberFormat="1" applyFont="1" applyFill="1" applyBorder="1" applyAlignment="1">
      <alignment horizontal="center" vertical="top"/>
    </xf>
    <xf numFmtId="0" fontId="4" fillId="3" borderId="4" xfId="7" applyFont="1" applyBorder="1" applyAlignment="1">
      <alignment horizontal="center"/>
    </xf>
    <xf numFmtId="0" fontId="0" fillId="0" borderId="19" xfId="0" applyBorder="1" applyAlignment="1"/>
    <xf numFmtId="0" fontId="50" fillId="4" borderId="4" xfId="8" applyFont="1" applyBorder="1" applyAlignment="1">
      <alignment horizontal="center"/>
    </xf>
    <xf numFmtId="0" fontId="44" fillId="0" borderId="5" xfId="0" applyFont="1" applyBorder="1" applyAlignment="1"/>
    <xf numFmtId="0" fontId="8" fillId="3" borderId="18" xfId="7" applyFont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4" fillId="2" borderId="12" xfId="7" applyFont="1" applyFill="1" applyBorder="1" applyAlignment="1">
      <alignment horizontal="center" vertical="center"/>
    </xf>
    <xf numFmtId="0" fontId="4" fillId="2" borderId="19" xfId="7" applyFont="1" applyFill="1" applyBorder="1" applyAlignment="1">
      <alignment horizontal="center" vertical="center"/>
    </xf>
    <xf numFmtId="0" fontId="45" fillId="0" borderId="0" xfId="7" applyFont="1" applyFill="1" applyBorder="1" applyAlignment="1">
      <alignment horizontal="center"/>
    </xf>
    <xf numFmtId="0" fontId="45" fillId="0" borderId="0" xfId="0" applyFont="1" applyFill="1" applyBorder="1" applyAlignment="1">
      <alignment horizontal="center"/>
    </xf>
    <xf numFmtId="0" fontId="45" fillId="5" borderId="12" xfId="0" applyFont="1" applyFill="1" applyBorder="1" applyAlignment="1">
      <alignment horizontal="center"/>
    </xf>
    <xf numFmtId="0" fontId="45" fillId="5" borderId="19" xfId="0" applyFont="1" applyFill="1" applyBorder="1" applyAlignment="1">
      <alignment horizontal="center"/>
    </xf>
    <xf numFmtId="0" fontId="45" fillId="5" borderId="18" xfId="0" applyFont="1" applyFill="1" applyBorder="1" applyAlignment="1">
      <alignment horizontal="center"/>
    </xf>
    <xf numFmtId="0" fontId="45" fillId="3" borderId="12" xfId="7" applyFont="1" applyBorder="1" applyAlignment="1">
      <alignment horizontal="center"/>
    </xf>
    <xf numFmtId="0" fontId="45" fillId="3" borderId="19" xfId="7" applyFont="1" applyBorder="1" applyAlignment="1">
      <alignment horizontal="center"/>
    </xf>
    <xf numFmtId="0" fontId="45" fillId="3" borderId="18" xfId="7" applyFont="1" applyBorder="1" applyAlignment="1">
      <alignment horizontal="center"/>
    </xf>
    <xf numFmtId="0" fontId="53" fillId="3" borderId="19" xfId="7" applyFont="1" applyBorder="1" applyAlignment="1">
      <alignment horizontal="center"/>
    </xf>
    <xf numFmtId="0" fontId="53" fillId="18" borderId="12" xfId="0" applyFont="1" applyFill="1" applyBorder="1" applyAlignment="1">
      <alignment horizontal="center" vertical="center" wrapText="1"/>
    </xf>
    <xf numFmtId="0" fontId="53" fillId="18" borderId="19" xfId="0" applyFont="1" applyFill="1" applyBorder="1" applyAlignment="1">
      <alignment horizontal="center" vertical="center" wrapText="1"/>
    </xf>
    <xf numFmtId="0" fontId="53" fillId="18" borderId="18" xfId="0" applyFont="1" applyFill="1" applyBorder="1" applyAlignment="1">
      <alignment horizontal="center" vertical="center" wrapText="1"/>
    </xf>
    <xf numFmtId="173" fontId="7" fillId="2" borderId="12" xfId="37" applyNumberFormat="1" applyFont="1" applyFill="1" applyBorder="1" applyAlignment="1">
      <alignment horizontal="center" vertical="top" wrapText="1"/>
    </xf>
    <xf numFmtId="173" fontId="7" fillId="2" borderId="19" xfId="37" applyNumberFormat="1" applyFont="1" applyFill="1" applyBorder="1" applyAlignment="1">
      <alignment horizontal="center" vertical="top" wrapText="1"/>
    </xf>
    <xf numFmtId="173" fontId="7" fillId="2" borderId="18" xfId="37" applyNumberFormat="1" applyFont="1" applyFill="1" applyBorder="1" applyAlignment="1">
      <alignment horizontal="center" vertical="top" wrapText="1"/>
    </xf>
    <xf numFmtId="173" fontId="7" fillId="2" borderId="13" xfId="37" applyNumberFormat="1" applyFont="1" applyFill="1" applyBorder="1" applyAlignment="1">
      <alignment horizontal="center" vertical="center" wrapText="1"/>
    </xf>
    <xf numFmtId="173" fontId="7" fillId="2" borderId="26" xfId="37" applyNumberFormat="1" applyFont="1" applyFill="1" applyBorder="1" applyAlignment="1">
      <alignment horizontal="center" vertical="center" wrapText="1"/>
    </xf>
    <xf numFmtId="173" fontId="7" fillId="2" borderId="25" xfId="37" applyNumberFormat="1" applyFont="1" applyFill="1" applyBorder="1" applyAlignment="1">
      <alignment horizontal="center" vertical="center" wrapText="1"/>
    </xf>
    <xf numFmtId="173" fontId="7" fillId="2" borderId="6" xfId="37" applyNumberFormat="1" applyFont="1" applyFill="1" applyBorder="1" applyAlignment="1">
      <alignment horizontal="center" vertical="center" wrapText="1"/>
    </xf>
    <xf numFmtId="173" fontId="7" fillId="2" borderId="0" xfId="37" applyNumberFormat="1" applyFont="1" applyFill="1" applyBorder="1" applyAlignment="1">
      <alignment horizontal="center" vertical="center" wrapText="1"/>
    </xf>
    <xf numFmtId="173" fontId="7" fillId="2" borderId="2" xfId="37" applyNumberFormat="1" applyFont="1" applyFill="1" applyBorder="1" applyAlignment="1">
      <alignment horizontal="center" vertical="center" wrapText="1"/>
    </xf>
    <xf numFmtId="173" fontId="7" fillId="2" borderId="8" xfId="37" applyNumberFormat="1" applyFont="1" applyFill="1" applyBorder="1" applyAlignment="1">
      <alignment horizontal="center" vertical="center" wrapText="1"/>
    </xf>
    <xf numFmtId="173" fontId="7" fillId="2" borderId="1" xfId="37" applyNumberFormat="1" applyFont="1" applyFill="1" applyBorder="1" applyAlignment="1">
      <alignment horizontal="center" vertical="center" wrapText="1"/>
    </xf>
    <xf numFmtId="173" fontId="7" fillId="2" borderId="7" xfId="37" applyNumberFormat="1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/>
    </xf>
    <xf numFmtId="0" fontId="8" fillId="5" borderId="18" xfId="0" applyFont="1" applyFill="1" applyBorder="1" applyAlignment="1">
      <alignment horizontal="center"/>
    </xf>
    <xf numFmtId="0" fontId="8" fillId="5" borderId="19" xfId="0" applyFont="1" applyFill="1" applyBorder="1" applyAlignment="1">
      <alignment horizontal="center"/>
    </xf>
    <xf numFmtId="0" fontId="53" fillId="3" borderId="39" xfId="7" applyFont="1" applyBorder="1" applyAlignment="1">
      <alignment horizontal="center"/>
    </xf>
    <xf numFmtId="0" fontId="53" fillId="3" borderId="40" xfId="7" applyFont="1" applyBorder="1" applyAlignment="1">
      <alignment horizontal="center"/>
    </xf>
    <xf numFmtId="0" fontId="45" fillId="18" borderId="12" xfId="0" applyFont="1" applyFill="1" applyBorder="1" applyAlignment="1">
      <alignment horizontal="center"/>
    </xf>
    <xf numFmtId="0" fontId="45" fillId="18" borderId="19" xfId="0" applyFont="1" applyFill="1" applyBorder="1" applyAlignment="1">
      <alignment horizontal="center"/>
    </xf>
    <xf numFmtId="0" fontId="45" fillId="18" borderId="18" xfId="0" applyFont="1" applyFill="1" applyBorder="1" applyAlignment="1">
      <alignment horizontal="center"/>
    </xf>
    <xf numFmtId="0" fontId="53" fillId="3" borderId="135" xfId="7" applyFont="1" applyBorder="1" applyAlignment="1">
      <alignment horizontal="center"/>
    </xf>
    <xf numFmtId="0" fontId="4" fillId="18" borderId="13" xfId="7" applyFont="1" applyFill="1" applyBorder="1" applyAlignment="1">
      <alignment horizontal="center" vertical="center"/>
    </xf>
    <xf numFmtId="0" fontId="4" fillId="18" borderId="26" xfId="7" applyFont="1" applyFill="1" applyBorder="1" applyAlignment="1">
      <alignment horizontal="center" vertical="center"/>
    </xf>
    <xf numFmtId="0" fontId="4" fillId="18" borderId="25" xfId="7" applyFont="1" applyFill="1" applyBorder="1" applyAlignment="1">
      <alignment horizontal="center" vertical="center"/>
    </xf>
    <xf numFmtId="0" fontId="4" fillId="3" borderId="9" xfId="7" applyFont="1" applyBorder="1" applyAlignment="1">
      <alignment horizontal="center" vertical="center" textRotation="255"/>
    </xf>
    <xf numFmtId="0" fontId="8" fillId="5" borderId="12" xfId="0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45" fillId="5" borderId="12" xfId="0" applyFont="1" applyFill="1" applyBorder="1" applyAlignment="1">
      <alignment horizontal="center" vertical="center" wrapText="1"/>
    </xf>
    <xf numFmtId="0" fontId="45" fillId="5" borderId="18" xfId="0" applyFont="1" applyFill="1" applyBorder="1" applyAlignment="1">
      <alignment horizontal="center" vertical="center" wrapText="1"/>
    </xf>
    <xf numFmtId="0" fontId="45" fillId="5" borderId="13" xfId="0" applyFont="1" applyFill="1" applyBorder="1" applyAlignment="1">
      <alignment horizontal="center" vertical="center" wrapText="1"/>
    </xf>
    <xf numFmtId="0" fontId="45" fillId="5" borderId="19" xfId="0" applyFont="1" applyFill="1" applyBorder="1" applyAlignment="1">
      <alignment horizontal="center" vertical="center" wrapText="1"/>
    </xf>
    <xf numFmtId="168" fontId="46" fillId="2" borderId="2" xfId="0" applyNumberFormat="1" applyFont="1" applyFill="1" applyBorder="1" applyAlignment="1">
      <alignment horizontal="center" vertical="center" wrapText="1"/>
    </xf>
    <xf numFmtId="168" fontId="46" fillId="2" borderId="7" xfId="0" applyNumberFormat="1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top" wrapText="1"/>
    </xf>
    <xf numFmtId="0" fontId="8" fillId="5" borderId="19" xfId="0" applyFont="1" applyFill="1" applyBorder="1" applyAlignment="1">
      <alignment horizontal="center" vertical="top" wrapText="1"/>
    </xf>
    <xf numFmtId="0" fontId="8" fillId="5" borderId="18" xfId="0" applyFont="1" applyFill="1" applyBorder="1" applyAlignment="1">
      <alignment horizontal="center" vertical="top" wrapText="1"/>
    </xf>
    <xf numFmtId="168" fontId="46" fillId="2" borderId="13" xfId="0" applyNumberFormat="1" applyFont="1" applyFill="1" applyBorder="1" applyAlignment="1">
      <alignment horizontal="center" vertical="center" wrapText="1"/>
    </xf>
    <xf numFmtId="168" fontId="46" fillId="2" borderId="26" xfId="0" applyNumberFormat="1" applyFont="1" applyFill="1" applyBorder="1" applyAlignment="1">
      <alignment horizontal="center" vertical="center" wrapText="1"/>
    </xf>
    <xf numFmtId="168" fontId="46" fillId="2" borderId="25" xfId="0" applyNumberFormat="1" applyFont="1" applyFill="1" applyBorder="1" applyAlignment="1">
      <alignment horizontal="center" vertical="center" wrapText="1"/>
    </xf>
    <xf numFmtId="168" fontId="46" fillId="2" borderId="6" xfId="0" applyNumberFormat="1" applyFont="1" applyFill="1" applyBorder="1" applyAlignment="1">
      <alignment horizontal="center" vertical="center" wrapText="1"/>
    </xf>
    <xf numFmtId="168" fontId="46" fillId="2" borderId="0" xfId="0" applyNumberFormat="1" applyFont="1" applyFill="1" applyBorder="1" applyAlignment="1">
      <alignment horizontal="center" vertical="center" wrapText="1"/>
    </xf>
    <xf numFmtId="168" fontId="46" fillId="2" borderId="8" xfId="0" applyNumberFormat="1" applyFont="1" applyFill="1" applyBorder="1" applyAlignment="1">
      <alignment horizontal="center" vertical="center" wrapText="1"/>
    </xf>
    <xf numFmtId="168" fontId="46" fillId="2" borderId="1" xfId="0" applyNumberFormat="1" applyFont="1" applyFill="1" applyBorder="1" applyAlignment="1">
      <alignment horizontal="center" vertical="center" wrapText="1"/>
    </xf>
    <xf numFmtId="0" fontId="7" fillId="18" borderId="13" xfId="0" applyFont="1" applyFill="1" applyBorder="1" applyAlignment="1">
      <alignment horizontal="center"/>
    </xf>
    <xf numFmtId="0" fontId="7" fillId="18" borderId="26" xfId="0" applyFont="1" applyFill="1" applyBorder="1" applyAlignment="1">
      <alignment horizontal="center"/>
    </xf>
    <xf numFmtId="0" fontId="7" fillId="18" borderId="25" xfId="0" applyFont="1" applyFill="1" applyBorder="1" applyAlignment="1">
      <alignment horizontal="center"/>
    </xf>
    <xf numFmtId="0" fontId="45" fillId="5" borderId="12" xfId="0" applyFont="1" applyFill="1" applyBorder="1" applyAlignment="1">
      <alignment horizontal="center" vertical="center"/>
    </xf>
    <xf numFmtId="0" fontId="45" fillId="5" borderId="19" xfId="0" applyFont="1" applyFill="1" applyBorder="1" applyAlignment="1">
      <alignment horizontal="center" vertical="center"/>
    </xf>
    <xf numFmtId="0" fontId="45" fillId="5" borderId="18" xfId="0" applyFont="1" applyFill="1" applyBorder="1" applyAlignment="1">
      <alignment horizontal="center" vertical="center"/>
    </xf>
    <xf numFmtId="0" fontId="45" fillId="5" borderId="12" xfId="0" applyFont="1" applyFill="1" applyBorder="1" applyAlignment="1">
      <alignment horizontal="center" wrapText="1"/>
    </xf>
    <xf numFmtId="0" fontId="45" fillId="5" borderId="19" xfId="0" applyFont="1" applyFill="1" applyBorder="1" applyAlignment="1">
      <alignment horizontal="center" wrapText="1"/>
    </xf>
    <xf numFmtId="0" fontId="45" fillId="5" borderId="18" xfId="0" applyFont="1" applyFill="1" applyBorder="1" applyAlignment="1">
      <alignment horizontal="center" wrapText="1"/>
    </xf>
    <xf numFmtId="0" fontId="45" fillId="5" borderId="13" xfId="0" applyFont="1" applyFill="1" applyBorder="1" applyAlignment="1">
      <alignment horizontal="center"/>
    </xf>
    <xf numFmtId="0" fontId="45" fillId="5" borderId="26" xfId="0" applyFont="1" applyFill="1" applyBorder="1" applyAlignment="1">
      <alignment horizontal="center"/>
    </xf>
    <xf numFmtId="0" fontId="45" fillId="5" borderId="25" xfId="0" applyFont="1" applyFill="1" applyBorder="1" applyAlignment="1">
      <alignment horizontal="center"/>
    </xf>
    <xf numFmtId="0" fontId="8" fillId="5" borderId="13" xfId="0" applyFont="1" applyFill="1" applyBorder="1" applyAlignment="1">
      <alignment horizontal="center"/>
    </xf>
    <xf numFmtId="0" fontId="8" fillId="5" borderId="26" xfId="0" applyFont="1" applyFill="1" applyBorder="1" applyAlignment="1">
      <alignment horizontal="center"/>
    </xf>
    <xf numFmtId="0" fontId="8" fillId="5" borderId="25" xfId="0" applyFont="1" applyFill="1" applyBorder="1" applyAlignment="1">
      <alignment horizontal="center"/>
    </xf>
    <xf numFmtId="173" fontId="11" fillId="12" borderId="8" xfId="35" applyNumberFormat="1" applyFont="1" applyFill="1" applyBorder="1" applyAlignment="1">
      <alignment horizontal="center" vertical="top"/>
    </xf>
    <xf numFmtId="173" fontId="37" fillId="12" borderId="1" xfId="35" applyNumberFormat="1" applyFont="1" applyFill="1" applyBorder="1" applyAlignment="1">
      <alignment horizontal="center" vertical="top"/>
    </xf>
    <xf numFmtId="173" fontId="37" fillId="12" borderId="7" xfId="35" applyNumberFormat="1" applyFont="1" applyFill="1" applyBorder="1" applyAlignment="1">
      <alignment horizontal="center" vertical="top"/>
    </xf>
    <xf numFmtId="0" fontId="3" fillId="18" borderId="13" xfId="9" applyFont="1" applyFill="1" applyBorder="1" applyAlignment="1">
      <alignment vertical="top" wrapText="1"/>
    </xf>
    <xf numFmtId="0" fontId="3" fillId="18" borderId="6" xfId="9" applyFont="1" applyFill="1" applyBorder="1" applyAlignment="1">
      <alignment vertical="top" wrapText="1"/>
    </xf>
    <xf numFmtId="0" fontId="6" fillId="18" borderId="12" xfId="0" applyFont="1" applyFill="1" applyBorder="1" applyAlignment="1">
      <alignment horizontal="left" vertical="center" wrapText="1"/>
    </xf>
    <xf numFmtId="0" fontId="6" fillId="18" borderId="19" xfId="0" applyFont="1" applyFill="1" applyBorder="1" applyAlignment="1">
      <alignment horizontal="left" vertical="center" wrapText="1"/>
    </xf>
    <xf numFmtId="0" fontId="3" fillId="18" borderId="8" xfId="9" applyFont="1" applyFill="1" applyBorder="1" applyAlignment="1">
      <alignment vertical="top" wrapText="1"/>
    </xf>
    <xf numFmtId="0" fontId="3" fillId="18" borderId="13" xfId="9" applyFont="1" applyFill="1" applyBorder="1" applyAlignment="1">
      <alignment horizontal="left" vertical="top" wrapText="1"/>
    </xf>
    <xf numFmtId="0" fontId="3" fillId="18" borderId="6" xfId="9" applyFont="1" applyFill="1" applyBorder="1" applyAlignment="1">
      <alignment horizontal="left" vertical="top" wrapText="1"/>
    </xf>
    <xf numFmtId="0" fontId="3" fillId="18" borderId="8" xfId="9" applyFont="1" applyFill="1" applyBorder="1" applyAlignment="1">
      <alignment horizontal="left" vertical="top" wrapText="1"/>
    </xf>
    <xf numFmtId="0" fontId="9" fillId="4" borderId="6" xfId="8" applyFont="1" applyBorder="1" applyAlignment="1">
      <alignment horizontal="left"/>
    </xf>
    <xf numFmtId="0" fontId="9" fillId="4" borderId="0" xfId="8" applyFont="1" applyBorder="1" applyAlignment="1">
      <alignment horizontal="left"/>
    </xf>
    <xf numFmtId="0" fontId="4" fillId="18" borderId="12" xfId="0" applyFont="1" applyFill="1" applyBorder="1" applyAlignment="1">
      <alignment horizontal="center"/>
    </xf>
    <xf numFmtId="0" fontId="4" fillId="18" borderId="19" xfId="0" applyFont="1" applyFill="1" applyBorder="1" applyAlignment="1">
      <alignment horizontal="center"/>
    </xf>
    <xf numFmtId="0" fontId="4" fillId="18" borderId="18" xfId="0" applyFont="1" applyFill="1" applyBorder="1" applyAlignment="1">
      <alignment horizontal="center"/>
    </xf>
    <xf numFmtId="0" fontId="4" fillId="18" borderId="13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/>
    </xf>
    <xf numFmtId="0" fontId="4" fillId="18" borderId="25" xfId="0" applyFont="1" applyFill="1" applyBorder="1" applyAlignment="1">
      <alignment horizontal="center"/>
    </xf>
    <xf numFmtId="0" fontId="8" fillId="18" borderId="13" xfId="0" applyFont="1" applyFill="1" applyBorder="1" applyAlignment="1">
      <alignment horizontal="right" vertical="top" wrapText="1"/>
    </xf>
    <xf numFmtId="0" fontId="8" fillId="18" borderId="8" xfId="0" applyFont="1" applyFill="1" applyBorder="1" applyAlignment="1">
      <alignment horizontal="right" vertical="top" wrapText="1"/>
    </xf>
    <xf numFmtId="0" fontId="8" fillId="18" borderId="26" xfId="0" applyFont="1" applyFill="1" applyBorder="1" applyAlignment="1">
      <alignment horizontal="right" vertical="top" wrapText="1"/>
    </xf>
    <xf numFmtId="0" fontId="8" fillId="18" borderId="1" xfId="0" applyFont="1" applyFill="1" applyBorder="1" applyAlignment="1">
      <alignment horizontal="right" vertical="top" wrapText="1"/>
    </xf>
    <xf numFmtId="0" fontId="8" fillId="18" borderId="25" xfId="0" applyFont="1" applyFill="1" applyBorder="1" applyAlignment="1">
      <alignment horizontal="right" vertical="top" wrapText="1"/>
    </xf>
    <xf numFmtId="0" fontId="8" fillId="18" borderId="7" xfId="0" applyFont="1" applyFill="1" applyBorder="1" applyAlignment="1">
      <alignment horizontal="right" vertical="top" wrapText="1"/>
    </xf>
    <xf numFmtId="0" fontId="8" fillId="18" borderId="24" xfId="0" applyFont="1" applyFill="1" applyBorder="1" applyAlignment="1">
      <alignment horizontal="left" vertical="top" wrapText="1"/>
    </xf>
    <xf numFmtId="0" fontId="8" fillId="18" borderId="9" xfId="0" applyFont="1" applyFill="1" applyBorder="1" applyAlignment="1">
      <alignment horizontal="left" vertical="top" wrapText="1"/>
    </xf>
    <xf numFmtId="0" fontId="8" fillId="18" borderId="24" xfId="0" applyFont="1" applyFill="1" applyBorder="1" applyAlignment="1">
      <alignment horizontal="left" wrapText="1"/>
    </xf>
    <xf numFmtId="0" fontId="8" fillId="18" borderId="9" xfId="0" applyFont="1" applyFill="1" applyBorder="1" applyAlignment="1">
      <alignment horizontal="left" wrapText="1"/>
    </xf>
    <xf numFmtId="0" fontId="15" fillId="0" borderId="26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horizontal="left" vertical="top" wrapText="1"/>
    </xf>
  </cellXfs>
  <cellStyles count="57">
    <cellStyle name="20 % – uthevingsfarge 2" xfId="7" builtinId="34"/>
    <cellStyle name="40 % – uthevingsfarge 2" xfId="8" builtinId="35"/>
    <cellStyle name="Hyperkobling" xfId="56" builtinId="8"/>
    <cellStyle name="Komma" xfId="1" builtinId="3"/>
    <cellStyle name="Komma 3" xfId="13" xr:uid="{00000000-0005-0000-0000-000004000000}"/>
    <cellStyle name="Normal" xfId="0" builtinId="0"/>
    <cellStyle name="Normal_2.1 Førerkort og bil" xfId="14" xr:uid="{00000000-0005-0000-0000-000006000000}"/>
    <cellStyle name="Normal_2.1 Førerkort og bil_1" xfId="17" xr:uid="{00000000-0005-0000-0000-000007000000}"/>
    <cellStyle name="Normal_2.2 Parkering" xfId="18" xr:uid="{00000000-0005-0000-0000-000008000000}"/>
    <cellStyle name="Normal_2.2 Parkering_1" xfId="19" xr:uid="{00000000-0005-0000-0000-000009000000}"/>
    <cellStyle name="Normal_2.2 Parkering_2" xfId="42" xr:uid="{00000000-0005-0000-0000-00000A000000}"/>
    <cellStyle name="Normal_2.3 Tilgang til kollektiv" xfId="20" xr:uid="{00000000-0005-0000-0000-00000B000000}"/>
    <cellStyle name="Normal_2.3 Tilgang til kollektiv_1" xfId="21" xr:uid="{00000000-0005-0000-0000-00000C000000}"/>
    <cellStyle name="Normal_2.3 Tilgang til kollektiv_2" xfId="41" xr:uid="{00000000-0005-0000-0000-00000D000000}"/>
    <cellStyle name="Normal_2.4 Tilgang til sykkel og MC" xfId="15" xr:uid="{00000000-0005-0000-0000-00000E000000}"/>
    <cellStyle name="Normal_2.4 Tilgang til sykkel og MC_1" xfId="16" xr:uid="{00000000-0005-0000-0000-00000F000000}"/>
    <cellStyle name="Normal_3.1 Reiseomfang og reiselengde" xfId="22" xr:uid="{00000000-0005-0000-0000-000010000000}"/>
    <cellStyle name="Normal_3.1 Reiseomfang og reiselengde_1" xfId="23" xr:uid="{00000000-0005-0000-0000-000011000000}"/>
    <cellStyle name="Normal_3.1 Reiseomfang og reiselengde_2" xfId="45" xr:uid="{00000000-0005-0000-0000-000012000000}"/>
    <cellStyle name="Normal_3.1 Reiseomfang og reiselengde_3" xfId="50" xr:uid="{00000000-0005-0000-0000-000013000000}"/>
    <cellStyle name="Normal_3.2.1 Når skjer reisene" xfId="24" xr:uid="{00000000-0005-0000-0000-000014000000}"/>
    <cellStyle name="Normal_3.2.1 Når skjer reisene_1" xfId="25" xr:uid="{00000000-0005-0000-0000-000015000000}"/>
    <cellStyle name="Normal_3.2.1 Når skjer reisene_2" xfId="38" xr:uid="{00000000-0005-0000-0000-000016000000}"/>
    <cellStyle name="Normal_3.3" xfId="11" xr:uid="{00000000-0005-0000-0000-000017000000}"/>
    <cellStyle name="Normal_4.1 Transportmiddelbruk" xfId="27" xr:uid="{00000000-0005-0000-0000-000018000000}"/>
    <cellStyle name="Normal_4.1 Transportmiddelbruk_1" xfId="39" xr:uid="{00000000-0005-0000-0000-000019000000}"/>
    <cellStyle name="Normal_4.2 Reiselengde og tid -transpm" xfId="29" xr:uid="{00000000-0005-0000-0000-00001A000000}"/>
    <cellStyle name="Normal_4.2 Reiselengde og tid -transpm_1" xfId="30" xr:uid="{00000000-0005-0000-0000-00001B000000}"/>
    <cellStyle name="Normal_4.2 Reiselengde og tid -transpm_2" xfId="46" xr:uid="{00000000-0005-0000-0000-00001C000000}"/>
    <cellStyle name="Normal_4.3 Døgnfordeling transport" xfId="34" xr:uid="{00000000-0005-0000-0000-00001D000000}"/>
    <cellStyle name="Normal_4.x Demografi transport" xfId="35" xr:uid="{00000000-0005-0000-0000-00001E000000}"/>
    <cellStyle name="Normal_4.x Hvor ofte transport" xfId="26" xr:uid="{00000000-0005-0000-0000-00001F000000}"/>
    <cellStyle name="Normal_5.1 Reiser med koll driftsarter" xfId="47" xr:uid="{00000000-0005-0000-0000-000020000000}"/>
    <cellStyle name="Normal_5.1 Reiser med koll driftsarter_1" xfId="37" xr:uid="{00000000-0005-0000-0000-000021000000}"/>
    <cellStyle name="Normal_5.1.1 Formål med reisen" xfId="28" xr:uid="{00000000-0005-0000-0000-000022000000}"/>
    <cellStyle name="Normal_5.1.1 Formål med reisen_1" xfId="40" xr:uid="{00000000-0005-0000-0000-000023000000}"/>
    <cellStyle name="Normal_5.1.1 Formål med reisen_2" xfId="49" xr:uid="{00000000-0005-0000-0000-000024000000}"/>
    <cellStyle name="Normal_5.1.2 Formål og reiselengde" xfId="32" xr:uid="{00000000-0005-0000-0000-000025000000}"/>
    <cellStyle name="Normal_5.1.2 Formål og reiselengde_1" xfId="33" xr:uid="{00000000-0005-0000-0000-000026000000}"/>
    <cellStyle name="Normal_5.1.2 Formål og reiselengde_2" xfId="43" xr:uid="{00000000-0005-0000-0000-000027000000}"/>
    <cellStyle name="Normal_5.1.3 Formål og transportmidde" xfId="31" xr:uid="{00000000-0005-0000-0000-000028000000}"/>
    <cellStyle name="Normal_5.1.3 Formål og transportmidde_1" xfId="44" xr:uid="{00000000-0005-0000-0000-000029000000}"/>
    <cellStyle name="Normal_5.x Døgnfordeling reiseformål" xfId="36" xr:uid="{00000000-0005-0000-0000-00002A000000}"/>
    <cellStyle name="Normal_5.x TRSPM formål" xfId="48" xr:uid="{00000000-0005-0000-0000-00002B000000}"/>
    <cellStyle name="Normal_Ark1" xfId="4" xr:uid="{00000000-0005-0000-0000-00002C000000}"/>
    <cellStyle name="Normal_Ark1_2" xfId="52" xr:uid="{00000000-0005-0000-0000-00002D000000}"/>
    <cellStyle name="Normal_Ark2_1" xfId="53" xr:uid="{00000000-0005-0000-0000-00002E000000}"/>
    <cellStyle name="Normal_Ark3" xfId="5" xr:uid="{00000000-0005-0000-0000-00002F000000}"/>
    <cellStyle name="Normal_De største byområdene" xfId="6" xr:uid="{00000000-0005-0000-0000-000030000000}"/>
    <cellStyle name="Normal_Konkurransekraft" xfId="54" xr:uid="{00000000-0005-0000-0000-000031000000}"/>
    <cellStyle name="Normal_Konkurransekraft_2" xfId="55" xr:uid="{00000000-0005-0000-0000-000032000000}"/>
    <cellStyle name="Normal_Region sør" xfId="3" xr:uid="{00000000-0005-0000-0000-000033000000}"/>
    <cellStyle name="Normal_Reisematriser OD_1" xfId="51" xr:uid="{00000000-0005-0000-0000-000034000000}"/>
    <cellStyle name="Normal_Sheet21_1" xfId="10" xr:uid="{00000000-0005-0000-0000-000035000000}"/>
    <cellStyle name="Normal_Sheet8" xfId="9" xr:uid="{00000000-0005-0000-0000-000036000000}"/>
    <cellStyle name="Normal_Startpunkt" xfId="12" xr:uid="{00000000-0005-0000-0000-000037000000}"/>
    <cellStyle name="Prosent" xfId="2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  <color rgb="FFFFFF99"/>
      <color rgb="FFF2800E"/>
      <color rgb="FFE0C0A0"/>
      <color rgb="FFFCCB96"/>
      <color rgb="FFE4C9AF"/>
      <color rgb="FFDBB691"/>
      <color rgb="FFCB9661"/>
      <color rgb="FF045A00"/>
      <color rgb="FF5E62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Kjønnsfordeling i befolkning og utvalg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Representativitet!$H$5:$H$6</c:f>
              <c:strCache>
                <c:ptCount val="2"/>
                <c:pt idx="0">
                  <c:v>SSB</c:v>
                </c:pt>
                <c:pt idx="1">
                  <c:v>Mann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Representativitet!$G$11:$G$14</c:f>
              <c:strCache>
                <c:ptCount val="4"/>
                <c:pt idx="0">
                  <c:v>Østfold</c:v>
                </c:pt>
                <c:pt idx="1">
                  <c:v>Akershus</c:v>
                </c:pt>
                <c:pt idx="2">
                  <c:v>Oslo</c:v>
                </c:pt>
                <c:pt idx="3">
                  <c:v>Buskerud </c:v>
                </c:pt>
              </c:strCache>
            </c:strRef>
          </c:cat>
          <c:val>
            <c:numRef>
              <c:f>Representativitet!$H$11:$H$14</c:f>
              <c:numCache>
                <c:formatCode>0%</c:formatCode>
                <c:ptCount val="4"/>
                <c:pt idx="0">
                  <c:v>0.50122008604463564</c:v>
                </c:pt>
                <c:pt idx="1">
                  <c:v>0.50162726041775163</c:v>
                </c:pt>
                <c:pt idx="2">
                  <c:v>0.49862495980595267</c:v>
                </c:pt>
                <c:pt idx="3">
                  <c:v>0.50318914489948718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8-4C26-9224-FDA702160150}"/>
            </c:ext>
          </c:extLst>
        </c:ser>
        <c:ser>
          <c:idx val="1"/>
          <c:order val="1"/>
          <c:tx>
            <c:strRef>
              <c:f>Representativitet!$I$5:$I$6</c:f>
              <c:strCache>
                <c:ptCount val="2"/>
                <c:pt idx="0">
                  <c:v>SSB</c:v>
                </c:pt>
                <c:pt idx="1">
                  <c:v>Kvinne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Representativitet!$G$11:$G$14</c:f>
              <c:strCache>
                <c:ptCount val="4"/>
                <c:pt idx="0">
                  <c:v>Østfold</c:v>
                </c:pt>
                <c:pt idx="1">
                  <c:v>Akershus</c:v>
                </c:pt>
                <c:pt idx="2">
                  <c:v>Oslo</c:v>
                </c:pt>
                <c:pt idx="3">
                  <c:v>Buskerud </c:v>
                </c:pt>
              </c:strCache>
            </c:strRef>
          </c:cat>
          <c:val>
            <c:numRef>
              <c:f>Representativitet!$I$11:$I$14</c:f>
              <c:numCache>
                <c:formatCode>0%</c:formatCode>
                <c:ptCount val="4"/>
                <c:pt idx="0">
                  <c:v>0.49877991395536436</c:v>
                </c:pt>
                <c:pt idx="1">
                  <c:v>0.49837273958224837</c:v>
                </c:pt>
                <c:pt idx="2">
                  <c:v>0.50137504019404733</c:v>
                </c:pt>
                <c:pt idx="3">
                  <c:v>0.49681085510051282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C8-4C26-9224-FDA702160150}"/>
            </c:ext>
          </c:extLst>
        </c:ser>
        <c:ser>
          <c:idx val="2"/>
          <c:order val="2"/>
          <c:tx>
            <c:strRef>
              <c:f>Representativitet!$J$5:$J$6</c:f>
              <c:strCache>
                <c:ptCount val="2"/>
                <c:pt idx="0">
                  <c:v>RVU uvektet </c:v>
                </c:pt>
                <c:pt idx="1">
                  <c:v>Mann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Representativitet!$G$11:$G$14</c:f>
              <c:strCache>
                <c:ptCount val="4"/>
                <c:pt idx="0">
                  <c:v>Østfold</c:v>
                </c:pt>
                <c:pt idx="1">
                  <c:v>Akershus</c:v>
                </c:pt>
                <c:pt idx="2">
                  <c:v>Oslo</c:v>
                </c:pt>
                <c:pt idx="3">
                  <c:v>Buskerud </c:v>
                </c:pt>
              </c:strCache>
            </c:strRef>
          </c:cat>
          <c:val>
            <c:numRef>
              <c:f>Representativitet!$J$11:$J$14</c:f>
              <c:numCache>
                <c:formatCode>0%</c:formatCode>
                <c:ptCount val="4"/>
                <c:pt idx="0">
                  <c:v>0.503</c:v>
                </c:pt>
                <c:pt idx="1">
                  <c:v>0.499</c:v>
                </c:pt>
                <c:pt idx="2">
                  <c:v>0.49099999999999999</c:v>
                </c:pt>
                <c:pt idx="3">
                  <c:v>0.499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C8-4C26-9224-FDA702160150}"/>
            </c:ext>
          </c:extLst>
        </c:ser>
        <c:ser>
          <c:idx val="3"/>
          <c:order val="3"/>
          <c:tx>
            <c:strRef>
              <c:f>Representativitet!$K$5:$K$6</c:f>
              <c:strCache>
                <c:ptCount val="2"/>
                <c:pt idx="0">
                  <c:v>RVU uvektet </c:v>
                </c:pt>
                <c:pt idx="1">
                  <c:v>Kvinne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Representativitet!$G$11:$G$14</c:f>
              <c:strCache>
                <c:ptCount val="4"/>
                <c:pt idx="0">
                  <c:v>Østfold</c:v>
                </c:pt>
                <c:pt idx="1">
                  <c:v>Akershus</c:v>
                </c:pt>
                <c:pt idx="2">
                  <c:v>Oslo</c:v>
                </c:pt>
                <c:pt idx="3">
                  <c:v>Buskerud </c:v>
                </c:pt>
              </c:strCache>
            </c:strRef>
          </c:cat>
          <c:val>
            <c:numRef>
              <c:f>Representativitet!$K$11:$K$14</c:f>
              <c:numCache>
                <c:formatCode>0%</c:formatCode>
                <c:ptCount val="4"/>
                <c:pt idx="0">
                  <c:v>0.497</c:v>
                </c:pt>
                <c:pt idx="1">
                  <c:v>0.501</c:v>
                </c:pt>
                <c:pt idx="2">
                  <c:v>0.50900000000000001</c:v>
                </c:pt>
                <c:pt idx="3">
                  <c:v>0.501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C8-4C26-9224-FDA7021601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4078559"/>
        <c:axId val="1928870095"/>
      </c:barChart>
      <c:catAx>
        <c:axId val="193407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28870095"/>
        <c:crosses val="autoZero"/>
        <c:auto val="1"/>
        <c:lblAlgn val="ctr"/>
        <c:lblOffset val="100"/>
        <c:noMultiLvlLbl val="0"/>
      </c:catAx>
      <c:valAx>
        <c:axId val="1928870095"/>
        <c:scaling>
          <c:orientation val="minMax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193407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Antall biler i husholdningen</a:t>
            </a:r>
            <a:r>
              <a:rPr lang="nb-NO" sz="1000" b="1" baseline="0"/>
              <a:t> (</a:t>
            </a:r>
            <a:r>
              <a:rPr lang="nb-NO" sz="1000" b="1"/>
              <a:t>prosent). RVU 2018/19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'2.1 Førerkort og bil'!$G$5</c:f>
              <c:strCache>
                <c:ptCount val="1"/>
                <c:pt idx="0">
                  <c:v>Ingen biler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 Førerkort og bil'!$F$6:$F$28</c:f>
              <c:strCache>
                <c:ptCount val="23"/>
                <c:pt idx="0">
                  <c:v>Hele landet</c:v>
                </c:pt>
                <c:pt idx="1">
                  <c:v>Viken fylke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'2.1 Førerkort og bil'!$G$6:$G$28</c:f>
              <c:numCache>
                <c:formatCode>###0%</c:formatCode>
                <c:ptCount val="23"/>
                <c:pt idx="0">
                  <c:v>0.15</c:v>
                </c:pt>
                <c:pt idx="1">
                  <c:v>0.10299999999999999</c:v>
                </c:pt>
                <c:pt idx="2">
                  <c:v>0.36199999999999999</c:v>
                </c:pt>
                <c:pt idx="4">
                  <c:v>0.111</c:v>
                </c:pt>
                <c:pt idx="5">
                  <c:v>0.104</c:v>
                </c:pt>
                <c:pt idx="6">
                  <c:v>0.10299999999999999</c:v>
                </c:pt>
                <c:pt idx="8">
                  <c:v>0.57499999999999996</c:v>
                </c:pt>
                <c:pt idx="9">
                  <c:v>0.20499999999999999</c:v>
                </c:pt>
                <c:pt idx="10">
                  <c:v>0.26100000000000001</c:v>
                </c:pt>
                <c:pt idx="11">
                  <c:v>0.222</c:v>
                </c:pt>
                <c:pt idx="12">
                  <c:v>0.10100000000000001</c:v>
                </c:pt>
                <c:pt idx="13">
                  <c:v>0.10299999999999999</c:v>
                </c:pt>
                <c:pt idx="14">
                  <c:v>8.4000000000000005E-2</c:v>
                </c:pt>
                <c:pt idx="15">
                  <c:v>0.115</c:v>
                </c:pt>
                <c:pt idx="16">
                  <c:v>0.108</c:v>
                </c:pt>
                <c:pt idx="17">
                  <c:v>9.7000000000000003E-2</c:v>
                </c:pt>
                <c:pt idx="18">
                  <c:v>0.11600000000000001</c:v>
                </c:pt>
                <c:pt idx="19">
                  <c:v>0.121</c:v>
                </c:pt>
                <c:pt idx="20">
                  <c:v>0.105</c:v>
                </c:pt>
                <c:pt idx="21">
                  <c:v>7.2999999999999995E-2</c:v>
                </c:pt>
                <c:pt idx="22">
                  <c:v>9.0999999999999998E-2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0-4716-98F6-8C8405594661}"/>
            </c:ext>
          </c:extLst>
        </c:ser>
        <c:ser>
          <c:idx val="1"/>
          <c:order val="1"/>
          <c:tx>
            <c:strRef>
              <c:f>'2.1 Førerkort og bil'!$H$5</c:f>
              <c:strCache>
                <c:ptCount val="1"/>
                <c:pt idx="0">
                  <c:v>En bil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 Førerkort og bil'!$F$6:$F$28</c:f>
              <c:strCache>
                <c:ptCount val="23"/>
                <c:pt idx="0">
                  <c:v>Hele landet</c:v>
                </c:pt>
                <c:pt idx="1">
                  <c:v>Viken fylke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'2.1 Førerkort og bil'!$H$6:$H$28</c:f>
              <c:numCache>
                <c:formatCode>###0%</c:formatCode>
                <c:ptCount val="23"/>
                <c:pt idx="0">
                  <c:v>0.42899999999999999</c:v>
                </c:pt>
                <c:pt idx="1">
                  <c:v>0.42099999999999999</c:v>
                </c:pt>
                <c:pt idx="2">
                  <c:v>0.47299999999999998</c:v>
                </c:pt>
                <c:pt idx="4">
                  <c:v>0.41499999999999998</c:v>
                </c:pt>
                <c:pt idx="5">
                  <c:v>0.439</c:v>
                </c:pt>
                <c:pt idx="6">
                  <c:v>0.39200000000000002</c:v>
                </c:pt>
                <c:pt idx="8">
                  <c:v>0.36599999999999999</c:v>
                </c:pt>
                <c:pt idx="9">
                  <c:v>0.52300000000000002</c:v>
                </c:pt>
                <c:pt idx="10">
                  <c:v>0.55000000000000004</c:v>
                </c:pt>
                <c:pt idx="11">
                  <c:v>0.52600000000000002</c:v>
                </c:pt>
                <c:pt idx="12">
                  <c:v>0.439</c:v>
                </c:pt>
                <c:pt idx="13">
                  <c:v>0.44800000000000001</c:v>
                </c:pt>
                <c:pt idx="14">
                  <c:v>0.34499999999999997</c:v>
                </c:pt>
                <c:pt idx="15">
                  <c:v>0.47499999999999998</c:v>
                </c:pt>
                <c:pt idx="16">
                  <c:v>0.34699999999999998</c:v>
                </c:pt>
                <c:pt idx="17">
                  <c:v>0.434</c:v>
                </c:pt>
                <c:pt idx="18">
                  <c:v>0.45900000000000002</c:v>
                </c:pt>
                <c:pt idx="19">
                  <c:v>0.49299999999999999</c:v>
                </c:pt>
                <c:pt idx="20">
                  <c:v>0.46800000000000003</c:v>
                </c:pt>
                <c:pt idx="21">
                  <c:v>0.33300000000000002</c:v>
                </c:pt>
                <c:pt idx="22">
                  <c:v>0.36799999999999999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F0-4716-98F6-8C8405594661}"/>
            </c:ext>
          </c:extLst>
        </c:ser>
        <c:ser>
          <c:idx val="2"/>
          <c:order val="2"/>
          <c:tx>
            <c:strRef>
              <c:f>'2.1 Førerkort og bil'!$I$5</c:f>
              <c:strCache>
                <c:ptCount val="1"/>
                <c:pt idx="0">
                  <c:v>To biler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 Førerkort og bil'!$F$6:$F$28</c:f>
              <c:strCache>
                <c:ptCount val="23"/>
                <c:pt idx="0">
                  <c:v>Hele landet</c:v>
                </c:pt>
                <c:pt idx="1">
                  <c:v>Viken fylke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'2.1 Førerkort og bil'!$I$6:$I$28</c:f>
              <c:numCache>
                <c:formatCode>###0%</c:formatCode>
                <c:ptCount val="23"/>
                <c:pt idx="0">
                  <c:v>0.32800000000000001</c:v>
                </c:pt>
                <c:pt idx="1">
                  <c:v>0.37</c:v>
                </c:pt>
                <c:pt idx="2">
                  <c:v>0.14000000000000001</c:v>
                </c:pt>
                <c:pt idx="4">
                  <c:v>0.36</c:v>
                </c:pt>
                <c:pt idx="5">
                  <c:v>0.36199999999999999</c:v>
                </c:pt>
                <c:pt idx="6">
                  <c:v>0.38</c:v>
                </c:pt>
                <c:pt idx="8">
                  <c:v>4.8000000000000001E-2</c:v>
                </c:pt>
                <c:pt idx="9">
                  <c:v>0.23499999999999999</c:v>
                </c:pt>
                <c:pt idx="10">
                  <c:v>0.159</c:v>
                </c:pt>
                <c:pt idx="11">
                  <c:v>0.21</c:v>
                </c:pt>
                <c:pt idx="12">
                  <c:v>0.376</c:v>
                </c:pt>
                <c:pt idx="13">
                  <c:v>0.34100000000000003</c:v>
                </c:pt>
                <c:pt idx="14">
                  <c:v>0.436</c:v>
                </c:pt>
                <c:pt idx="15">
                  <c:v>0.32900000000000001</c:v>
                </c:pt>
                <c:pt idx="16">
                  <c:v>0.40500000000000003</c:v>
                </c:pt>
                <c:pt idx="17">
                  <c:v>0.36099999999999999</c:v>
                </c:pt>
                <c:pt idx="18">
                  <c:v>0.34200000000000003</c:v>
                </c:pt>
                <c:pt idx="19">
                  <c:v>0.308</c:v>
                </c:pt>
                <c:pt idx="20">
                  <c:v>0.33900000000000002</c:v>
                </c:pt>
                <c:pt idx="21">
                  <c:v>0.42499999999999999</c:v>
                </c:pt>
                <c:pt idx="22">
                  <c:v>0.39900000000000002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F0-4716-98F6-8C8405594661}"/>
            </c:ext>
          </c:extLst>
        </c:ser>
        <c:ser>
          <c:idx val="3"/>
          <c:order val="3"/>
          <c:tx>
            <c:strRef>
              <c:f>'2.1 Førerkort og bil'!$J$5</c:f>
              <c:strCache>
                <c:ptCount val="1"/>
                <c:pt idx="0">
                  <c:v>Mer enn to biler 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 Førerkort og bil'!$F$6:$F$28</c:f>
              <c:strCache>
                <c:ptCount val="23"/>
                <c:pt idx="0">
                  <c:v>Hele landet</c:v>
                </c:pt>
                <c:pt idx="1">
                  <c:v>Viken fylke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'2.1 Førerkort og bil'!$J$6:$J$28</c:f>
              <c:numCache>
                <c:formatCode>###0%</c:formatCode>
                <c:ptCount val="23"/>
                <c:pt idx="0">
                  <c:v>9.2999999999999999E-2</c:v>
                </c:pt>
                <c:pt idx="1">
                  <c:v>0.106</c:v>
                </c:pt>
                <c:pt idx="2">
                  <c:v>2.5000000000000001E-2</c:v>
                </c:pt>
                <c:pt idx="4">
                  <c:v>0.113</c:v>
                </c:pt>
                <c:pt idx="5">
                  <c:v>9.5000000000000001E-2</c:v>
                </c:pt>
                <c:pt idx="6">
                  <c:v>0.125</c:v>
                </c:pt>
                <c:pt idx="8">
                  <c:v>1.0999999999999999E-2</c:v>
                </c:pt>
                <c:pt idx="9">
                  <c:v>3.5999999999999997E-2</c:v>
                </c:pt>
                <c:pt idx="10">
                  <c:v>0.03</c:v>
                </c:pt>
                <c:pt idx="11">
                  <c:v>4.1000000000000002E-2</c:v>
                </c:pt>
                <c:pt idx="12">
                  <c:v>8.3000000000000004E-2</c:v>
                </c:pt>
                <c:pt idx="13">
                  <c:v>0.108</c:v>
                </c:pt>
                <c:pt idx="14">
                  <c:v>0.13500000000000001</c:v>
                </c:pt>
                <c:pt idx="15">
                  <c:v>8.1000000000000003E-2</c:v>
                </c:pt>
                <c:pt idx="16">
                  <c:v>0.13900000000000001</c:v>
                </c:pt>
                <c:pt idx="17">
                  <c:v>0.108</c:v>
                </c:pt>
                <c:pt idx="18">
                  <c:v>8.4000000000000005E-2</c:v>
                </c:pt>
                <c:pt idx="19">
                  <c:v>7.9000000000000001E-2</c:v>
                </c:pt>
                <c:pt idx="20">
                  <c:v>8.7999999999999995E-2</c:v>
                </c:pt>
                <c:pt idx="21">
                  <c:v>0.16900000000000001</c:v>
                </c:pt>
                <c:pt idx="22">
                  <c:v>0.14299999999999999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F0-4716-98F6-8C84055946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0440448"/>
        <c:axId val="690447896"/>
      </c:barChart>
      <c:catAx>
        <c:axId val="69044044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47896"/>
        <c:crosses val="autoZero"/>
        <c:auto val="1"/>
        <c:lblAlgn val="ctr"/>
        <c:lblOffset val="100"/>
        <c:noMultiLvlLbl val="0"/>
      </c:catAx>
      <c:valAx>
        <c:axId val="690447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4044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Sykkelandel per måned. RVU 2018/19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'6.5 Sykkelbruk'!$AG$15</c:f>
              <c:strCache>
                <c:ptCount val="1"/>
                <c:pt idx="0">
                  <c:v>Hele landet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'6.5 Sykkelbruk'!$AF$16:$AF$27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Mars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'6.5 Sykkelbruk'!$AG$16:$AG$27</c:f>
              <c:numCache>
                <c:formatCode>0%</c:formatCode>
                <c:ptCount val="12"/>
                <c:pt idx="0">
                  <c:v>2.5999999999999999E-2</c:v>
                </c:pt>
                <c:pt idx="1">
                  <c:v>2.1999999999999999E-2</c:v>
                </c:pt>
                <c:pt idx="2">
                  <c:v>1.7999999999999999E-2</c:v>
                </c:pt>
                <c:pt idx="3">
                  <c:v>5.5E-2</c:v>
                </c:pt>
                <c:pt idx="4">
                  <c:v>6.4000000000000001E-2</c:v>
                </c:pt>
                <c:pt idx="5">
                  <c:v>6.7000000000000004E-2</c:v>
                </c:pt>
                <c:pt idx="6">
                  <c:v>6.8000000000000005E-2</c:v>
                </c:pt>
                <c:pt idx="7">
                  <c:v>6.7000000000000004E-2</c:v>
                </c:pt>
                <c:pt idx="8">
                  <c:v>5.8999999999999997E-2</c:v>
                </c:pt>
                <c:pt idx="9">
                  <c:v>4.8000000000000001E-2</c:v>
                </c:pt>
                <c:pt idx="10">
                  <c:v>3.3000000000000002E-2</c:v>
                </c:pt>
                <c:pt idx="11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9-482F-BD2B-F714047DCC25}"/>
            </c:ext>
          </c:extLst>
        </c:ser>
        <c:ser>
          <c:idx val="1"/>
          <c:order val="1"/>
          <c:tx>
            <c:strRef>
              <c:f>'6.5 Sykkelbruk'!$AH$15</c:f>
              <c:strCache>
                <c:ptCount val="1"/>
                <c:pt idx="0">
                  <c:v>Viken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'6.5 Sykkelbruk'!$AF$16:$AF$27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Mars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'6.5 Sykkelbruk'!$AH$16:$AH$27</c:f>
              <c:numCache>
                <c:formatCode>0%</c:formatCode>
                <c:ptCount val="12"/>
                <c:pt idx="0">
                  <c:v>8.0000000000000002E-3</c:v>
                </c:pt>
                <c:pt idx="1">
                  <c:v>2.8000000000000001E-2</c:v>
                </c:pt>
                <c:pt idx="2">
                  <c:v>1.4E-2</c:v>
                </c:pt>
                <c:pt idx="3">
                  <c:v>0.03</c:v>
                </c:pt>
                <c:pt idx="4">
                  <c:v>5.1999999999999998E-2</c:v>
                </c:pt>
                <c:pt idx="5">
                  <c:v>4.4999999999999998E-2</c:v>
                </c:pt>
                <c:pt idx="6">
                  <c:v>4.2999999999999997E-2</c:v>
                </c:pt>
                <c:pt idx="7">
                  <c:v>5.7000000000000002E-2</c:v>
                </c:pt>
                <c:pt idx="8">
                  <c:v>5.8999999999999997E-2</c:v>
                </c:pt>
                <c:pt idx="9">
                  <c:v>3.7999999999999999E-2</c:v>
                </c:pt>
                <c:pt idx="10">
                  <c:v>1.7000000000000001E-2</c:v>
                </c:pt>
                <c:pt idx="11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09-482F-BD2B-F714047DCC25}"/>
            </c:ext>
          </c:extLst>
        </c:ser>
        <c:ser>
          <c:idx val="2"/>
          <c:order val="2"/>
          <c:tx>
            <c:strRef>
              <c:f>'6.5 Sykkelbruk'!$AI$15</c:f>
              <c:strCache>
                <c:ptCount val="1"/>
                <c:pt idx="0">
                  <c:v>Oslo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'6.5 Sykkelbruk'!$AF$16:$AF$27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Mars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'6.5 Sykkelbruk'!$AI$16:$AI$27</c:f>
              <c:numCache>
                <c:formatCode>0%</c:formatCode>
                <c:ptCount val="12"/>
                <c:pt idx="0">
                  <c:v>2.5999999999999999E-2</c:v>
                </c:pt>
                <c:pt idx="1">
                  <c:v>1.4E-2</c:v>
                </c:pt>
                <c:pt idx="2">
                  <c:v>2.4E-2</c:v>
                </c:pt>
                <c:pt idx="3">
                  <c:v>7.6999999999999999E-2</c:v>
                </c:pt>
                <c:pt idx="4">
                  <c:v>8.2000000000000003E-2</c:v>
                </c:pt>
                <c:pt idx="5">
                  <c:v>8.5000000000000006E-2</c:v>
                </c:pt>
                <c:pt idx="6">
                  <c:v>9.5000000000000001E-2</c:v>
                </c:pt>
                <c:pt idx="7">
                  <c:v>0.114</c:v>
                </c:pt>
                <c:pt idx="8">
                  <c:v>9.9000000000000005E-2</c:v>
                </c:pt>
                <c:pt idx="9">
                  <c:v>6.2E-2</c:v>
                </c:pt>
                <c:pt idx="10">
                  <c:v>3.5000000000000003E-2</c:v>
                </c:pt>
                <c:pt idx="11">
                  <c:v>2.1999999999999999E-2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09-482F-BD2B-F714047DC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7095776"/>
        <c:axId val="568099632"/>
      </c:lineChart>
      <c:catAx>
        <c:axId val="111709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8099632"/>
        <c:crosses val="autoZero"/>
        <c:auto val="1"/>
        <c:lblAlgn val="ctr"/>
        <c:lblOffset val="100"/>
        <c:noMultiLvlLbl val="0"/>
      </c:catAx>
      <c:valAx>
        <c:axId val="56809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1709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0" baseline="0">
                <a:effectLst/>
              </a:rPr>
              <a:t>Andel av sykkelturene som gjøres av kvinner. RVU 2018/19</a:t>
            </a:r>
            <a:endParaRPr lang="nb-NO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'6.5 Sykkelbruk'!$X$4</c:f>
              <c:strCache>
                <c:ptCount val="1"/>
                <c:pt idx="0">
                  <c:v>Alle sykkelturer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'6.5 Sykkelbruk'!$C$5:$C$7</c:f>
              <c:strCache>
                <c:ptCount val="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</c:strCache>
            </c:strRef>
          </c:cat>
          <c:val>
            <c:numRef>
              <c:f>'6.5 Sykkelbruk'!$X$5:$X$7</c:f>
              <c:numCache>
                <c:formatCode>0%</c:formatCode>
                <c:ptCount val="3"/>
                <c:pt idx="0">
                  <c:v>0.41799999999999998</c:v>
                </c:pt>
                <c:pt idx="1">
                  <c:v>0.39300000000000002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D-433E-A944-D356EB6DF256}"/>
            </c:ext>
          </c:extLst>
        </c:ser>
        <c:ser>
          <c:idx val="1"/>
          <c:order val="1"/>
          <c:tx>
            <c:strRef>
              <c:f>'6.5 Sykkelbruk'!$Y$4</c:f>
              <c:strCache>
                <c:ptCount val="1"/>
                <c:pt idx="0">
                  <c:v>Hverdag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'6.5 Sykkelbruk'!$C$5:$C$7</c:f>
              <c:strCache>
                <c:ptCount val="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</c:strCache>
            </c:strRef>
          </c:cat>
          <c:val>
            <c:numRef>
              <c:f>'6.5 Sykkelbruk'!$Y$5:$Y$7</c:f>
              <c:numCache>
                <c:formatCode>0%</c:formatCode>
                <c:ptCount val="3"/>
                <c:pt idx="0">
                  <c:v>0.42899999999999999</c:v>
                </c:pt>
                <c:pt idx="1">
                  <c:v>0.38</c:v>
                </c:pt>
                <c:pt idx="2">
                  <c:v>0.40799999999999997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7D-433E-A944-D356EB6DF256}"/>
            </c:ext>
          </c:extLst>
        </c:ser>
        <c:ser>
          <c:idx val="2"/>
          <c:order val="2"/>
          <c:tx>
            <c:strRef>
              <c:f>'6.5 Sykkelbruk'!$Z$4</c:f>
              <c:strCache>
                <c:ptCount val="1"/>
                <c:pt idx="0">
                  <c:v>Helg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'6.5 Sykkelbruk'!$C$5:$C$7</c:f>
              <c:strCache>
                <c:ptCount val="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</c:strCache>
            </c:strRef>
          </c:cat>
          <c:val>
            <c:numRef>
              <c:f>'6.5 Sykkelbruk'!$Z$5:$Z$7</c:f>
              <c:numCache>
                <c:formatCode>0%</c:formatCode>
                <c:ptCount val="3"/>
                <c:pt idx="0">
                  <c:v>0.36899999999999999</c:v>
                </c:pt>
                <c:pt idx="1">
                  <c:v>0.45</c:v>
                </c:pt>
                <c:pt idx="2">
                  <c:v>0.47299999999999998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97D-433E-A944-D356EB6DF2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5"/>
        <c:axId val="1275296160"/>
        <c:axId val="568138320"/>
      </c:barChart>
      <c:catAx>
        <c:axId val="12752961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8138320"/>
        <c:crosses val="autoZero"/>
        <c:auto val="1"/>
        <c:lblAlgn val="ctr"/>
        <c:lblOffset val="100"/>
        <c:noMultiLvlLbl val="0"/>
      </c:catAx>
      <c:valAx>
        <c:axId val="568138320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127529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b-NO" sz="1000" b="1" i="0" baseline="0">
                <a:effectLst/>
              </a:rPr>
              <a:t>Sykkelandel av alle reiser. RVU 2018/19</a:t>
            </a:r>
            <a:endParaRPr lang="nb-NO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'6.5 Sykkelbruk'!$U$4</c:f>
              <c:strCache>
                <c:ptCount val="1"/>
                <c:pt idx="0">
                  <c:v>Har kun vanlig sykkel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'6.5 Sykkelbruk'!$C$5:$C$7</c:f>
              <c:strCache>
                <c:ptCount val="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</c:strCache>
            </c:strRef>
          </c:cat>
          <c:val>
            <c:numRef>
              <c:f>'6.5 Sykkelbruk'!$U$5:$U$7</c:f>
              <c:numCache>
                <c:formatCode>0%</c:formatCode>
                <c:ptCount val="3"/>
                <c:pt idx="0">
                  <c:v>5.0999999999999997E-2</c:v>
                </c:pt>
                <c:pt idx="1">
                  <c:v>3.7999999999999999E-2</c:v>
                </c:pt>
                <c:pt idx="2">
                  <c:v>7.0999999999999994E-2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C-42E1-A438-60C829999E03}"/>
            </c:ext>
          </c:extLst>
        </c:ser>
        <c:ser>
          <c:idx val="1"/>
          <c:order val="1"/>
          <c:tx>
            <c:strRef>
              <c:f>'6.5 Sykkelbruk'!$V$4</c:f>
              <c:strCache>
                <c:ptCount val="1"/>
                <c:pt idx="0">
                  <c:v>Har elsykkel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'6.5 Sykkelbruk'!$C$5:$C$7</c:f>
              <c:strCache>
                <c:ptCount val="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</c:strCache>
            </c:strRef>
          </c:cat>
          <c:val>
            <c:numRef>
              <c:f>'6.5 Sykkelbruk'!$V$5:$V$7</c:f>
              <c:numCache>
                <c:formatCode>0%</c:formatCode>
                <c:ptCount val="3"/>
                <c:pt idx="0">
                  <c:v>0.124</c:v>
                </c:pt>
                <c:pt idx="1">
                  <c:v>7.6999999999999999E-2</c:v>
                </c:pt>
                <c:pt idx="2">
                  <c:v>0.187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0C-42E1-A438-60C829999E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5"/>
        <c:axId val="1275296160"/>
        <c:axId val="568138320"/>
      </c:barChart>
      <c:catAx>
        <c:axId val="12752961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8138320"/>
        <c:crosses val="autoZero"/>
        <c:auto val="1"/>
        <c:lblAlgn val="ctr"/>
        <c:lblOffset val="100"/>
        <c:noMultiLvlLbl val="0"/>
      </c:catAx>
      <c:valAx>
        <c:axId val="568138320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127529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0" baseline="0">
                <a:effectLst/>
              </a:rPr>
              <a:t>Gjennomsnittlig og median reiselengde per sykkeltur (km). </a:t>
            </a:r>
            <a:r>
              <a:rPr lang="en-US" sz="1000" b="1" i="0" u="sng" baseline="0">
                <a:effectLst/>
              </a:rPr>
              <a:t>Hverdager</a:t>
            </a:r>
            <a:endParaRPr lang="nb-NO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Gjennomsnitt</c:v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'6.5 Sykkelbruk'!$C$5:$C$7</c:f>
              <c:strCache>
                <c:ptCount val="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</c:strCache>
            </c:strRef>
          </c:cat>
          <c:val>
            <c:numRef>
              <c:f>'6.5 Sykkelbruk'!$AF$5:$AF$7</c:f>
              <c:numCache>
                <c:formatCode>0.0</c:formatCode>
                <c:ptCount val="3"/>
                <c:pt idx="0">
                  <c:v>4.8154000000000003</c:v>
                </c:pt>
                <c:pt idx="1">
                  <c:v>5.5589000000000004</c:v>
                </c:pt>
                <c:pt idx="2">
                  <c:v>4.6858000000000004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C3-4C3F-9C95-478DE4D050B0}"/>
            </c:ext>
          </c:extLst>
        </c:ser>
        <c:ser>
          <c:idx val="1"/>
          <c:order val="1"/>
          <c:tx>
            <c:v>Median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'6.5 Sykkelbruk'!$C$5:$C$7</c:f>
              <c:strCache>
                <c:ptCount val="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</c:strCache>
            </c:strRef>
          </c:cat>
          <c:val>
            <c:numRef>
              <c:f>'6.5 Sykkelbruk'!$AL$5:$AL$7</c:f>
              <c:numCache>
                <c:formatCode>0.0</c:formatCode>
                <c:ptCount val="3"/>
                <c:pt idx="0">
                  <c:v>2.5985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C3-4C3F-9C95-478DE4D050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24413504"/>
        <c:axId val="568145808"/>
      </c:barChart>
      <c:catAx>
        <c:axId val="11244135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8145808"/>
        <c:crosses val="autoZero"/>
        <c:auto val="1"/>
        <c:lblAlgn val="ctr"/>
        <c:lblOffset val="100"/>
        <c:noMultiLvlLbl val="0"/>
      </c:catAx>
      <c:valAx>
        <c:axId val="568145808"/>
        <c:scaling>
          <c:orientation val="minMax"/>
          <c:max val="8"/>
        </c:scaling>
        <c:delete val="1"/>
        <c:axPos val="t"/>
        <c:numFmt formatCode="0.0" sourceLinked="1"/>
        <c:majorTickMark val="out"/>
        <c:minorTickMark val="none"/>
        <c:tickLblPos val="nextTo"/>
        <c:crossAx val="112441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0" baseline="0">
                <a:effectLst/>
              </a:rPr>
              <a:t>Gjennomsnittlig og median reiselengde per sykkeltur (km). H</a:t>
            </a:r>
            <a:r>
              <a:rPr lang="en-US" sz="1000" b="1" i="0" u="sng" baseline="0">
                <a:effectLst/>
              </a:rPr>
              <a:t>elg</a:t>
            </a:r>
            <a:endParaRPr lang="nb-NO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Gjennomsnitt</c:v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'6.5 Sykkelbruk'!$C$5:$C$7</c:f>
              <c:strCache>
                <c:ptCount val="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</c:strCache>
            </c:strRef>
          </c:cat>
          <c:val>
            <c:numRef>
              <c:f>'6.5 Sykkelbruk'!$AG$5:$AG$7</c:f>
              <c:numCache>
                <c:formatCode>0.0</c:formatCode>
                <c:ptCount val="3"/>
                <c:pt idx="0">
                  <c:v>6.0057</c:v>
                </c:pt>
                <c:pt idx="1">
                  <c:v>6.8151000000000002</c:v>
                </c:pt>
                <c:pt idx="2">
                  <c:v>7.7336999999999998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3-4560-A5F7-44CFE5371740}"/>
            </c:ext>
          </c:extLst>
        </c:ser>
        <c:ser>
          <c:idx val="1"/>
          <c:order val="1"/>
          <c:tx>
            <c:v>Median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'6.5 Sykkelbruk'!$C$5:$C$7</c:f>
              <c:strCache>
                <c:ptCount val="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</c:strCache>
            </c:strRef>
          </c:cat>
          <c:val>
            <c:numRef>
              <c:f>'6.5 Sykkelbruk'!$AM$5:$AM$7</c:f>
              <c:numCache>
                <c:formatCode>0.0</c:formatCode>
                <c:ptCount val="3"/>
                <c:pt idx="0">
                  <c:v>3</c:v>
                </c:pt>
                <c:pt idx="1">
                  <c:v>2.5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73-4560-A5F7-44CFE53717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24413504"/>
        <c:axId val="568145808"/>
      </c:barChart>
      <c:catAx>
        <c:axId val="11244135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8145808"/>
        <c:crosses val="autoZero"/>
        <c:auto val="1"/>
        <c:lblAlgn val="ctr"/>
        <c:lblOffset val="100"/>
        <c:noMultiLvlLbl val="0"/>
      </c:catAx>
      <c:valAx>
        <c:axId val="568145808"/>
        <c:scaling>
          <c:orientation val="minMax"/>
          <c:max val="8"/>
        </c:scaling>
        <c:delete val="1"/>
        <c:axPos val="t"/>
        <c:numFmt formatCode="0.0" sourceLinked="1"/>
        <c:majorTickMark val="out"/>
        <c:minorTickMark val="none"/>
        <c:tickLblPos val="nextTo"/>
        <c:crossAx val="112441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 i="0" baseline="0">
                <a:effectLst/>
              </a:rPr>
              <a:t>Formål med sykkelturene. RVU 2018/19</a:t>
            </a:r>
            <a:endParaRPr lang="nb-NO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'6.5 Sykkelbruk'!$AP$6</c:f>
              <c:strCache>
                <c:ptCount val="1"/>
                <c:pt idx="0">
                  <c:v>Arbeid/skole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'6.5 Sykkelbruk'!$AQ$4:$AV$5</c:f>
              <c:multiLvlStrCache>
                <c:ptCount val="6"/>
                <c:lvl>
                  <c:pt idx="0">
                    <c:v>Hverdag</c:v>
                  </c:pt>
                  <c:pt idx="1">
                    <c:v>Helg</c:v>
                  </c:pt>
                  <c:pt idx="2">
                    <c:v>Totalt </c:v>
                  </c:pt>
                  <c:pt idx="3">
                    <c:v>Hverdag</c:v>
                  </c:pt>
                  <c:pt idx="4">
                    <c:v>Helg</c:v>
                  </c:pt>
                  <c:pt idx="5">
                    <c:v>Totalt </c:v>
                  </c:pt>
                </c:lvl>
                <c:lvl>
                  <c:pt idx="0">
                    <c:v>Bosatte i Oslo </c:v>
                  </c:pt>
                  <c:pt idx="3">
                    <c:v>Bosatte i Viken </c:v>
                  </c:pt>
                </c:lvl>
              </c:multiLvlStrCache>
            </c:multiLvlStrRef>
          </c:cat>
          <c:val>
            <c:numRef>
              <c:f>'6.5 Sykkelbruk'!$AQ$6:$AV$6</c:f>
              <c:numCache>
                <c:formatCode>0%</c:formatCode>
                <c:ptCount val="6"/>
                <c:pt idx="0">
                  <c:v>0.48600973236009731</c:v>
                </c:pt>
                <c:pt idx="1">
                  <c:v>0.16085790884718498</c:v>
                </c:pt>
                <c:pt idx="2">
                  <c:v>0.42588001983143281</c:v>
                </c:pt>
                <c:pt idx="3">
                  <c:v>0.4591700133868809</c:v>
                </c:pt>
                <c:pt idx="4">
                  <c:v>0.11370262390670555</c:v>
                </c:pt>
                <c:pt idx="5">
                  <c:v>0.39466521502449647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4-44D1-BFAA-7DE8452FF769}"/>
            </c:ext>
          </c:extLst>
        </c:ser>
        <c:ser>
          <c:idx val="1"/>
          <c:order val="1"/>
          <c:tx>
            <c:strRef>
              <c:f>'6.5 Sykkelbruk'!$AP$7</c:f>
              <c:strCache>
                <c:ptCount val="1"/>
                <c:pt idx="0">
                  <c:v>Lokal fritidsreise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'6.5 Sykkelbruk'!$AQ$4:$AV$5</c:f>
              <c:multiLvlStrCache>
                <c:ptCount val="6"/>
                <c:lvl>
                  <c:pt idx="0">
                    <c:v>Hverdag</c:v>
                  </c:pt>
                  <c:pt idx="1">
                    <c:v>Helg</c:v>
                  </c:pt>
                  <c:pt idx="2">
                    <c:v>Totalt </c:v>
                  </c:pt>
                  <c:pt idx="3">
                    <c:v>Hverdag</c:v>
                  </c:pt>
                  <c:pt idx="4">
                    <c:v>Helg</c:v>
                  </c:pt>
                  <c:pt idx="5">
                    <c:v>Totalt </c:v>
                  </c:pt>
                </c:lvl>
                <c:lvl>
                  <c:pt idx="0">
                    <c:v>Bosatte i Oslo </c:v>
                  </c:pt>
                  <c:pt idx="3">
                    <c:v>Bosatte i Viken </c:v>
                  </c:pt>
                </c:lvl>
              </c:multiLvlStrCache>
            </c:multiLvlStrRef>
          </c:cat>
          <c:val>
            <c:numRef>
              <c:f>'6.5 Sykkelbruk'!$AQ$7:$AV$7</c:f>
              <c:numCache>
                <c:formatCode>0%</c:formatCode>
                <c:ptCount val="6"/>
                <c:pt idx="0">
                  <c:v>0.19099756690997566</c:v>
                </c:pt>
                <c:pt idx="1">
                  <c:v>0.35656836461126007</c:v>
                </c:pt>
                <c:pt idx="2">
                  <c:v>0.22161626177491323</c:v>
                </c:pt>
                <c:pt idx="3">
                  <c:v>0.20883534136546186</c:v>
                </c:pt>
                <c:pt idx="4">
                  <c:v>0.50145772594752192</c:v>
                </c:pt>
                <c:pt idx="5">
                  <c:v>0.26347305389221559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24-44D1-BFAA-7DE8452FF769}"/>
            </c:ext>
          </c:extLst>
        </c:ser>
        <c:ser>
          <c:idx val="2"/>
          <c:order val="2"/>
          <c:tx>
            <c:strRef>
              <c:f>'6.5 Sykkelbruk'!$AP$8</c:f>
              <c:strCache>
                <c:ptCount val="1"/>
                <c:pt idx="0">
                  <c:v>Handle/service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'6.5 Sykkelbruk'!$AQ$4:$AV$5</c:f>
              <c:multiLvlStrCache>
                <c:ptCount val="6"/>
                <c:lvl>
                  <c:pt idx="0">
                    <c:v>Hverdag</c:v>
                  </c:pt>
                  <c:pt idx="1">
                    <c:v>Helg</c:v>
                  </c:pt>
                  <c:pt idx="2">
                    <c:v>Totalt </c:v>
                  </c:pt>
                  <c:pt idx="3">
                    <c:v>Hverdag</c:v>
                  </c:pt>
                  <c:pt idx="4">
                    <c:v>Helg</c:v>
                  </c:pt>
                  <c:pt idx="5">
                    <c:v>Totalt </c:v>
                  </c:pt>
                </c:lvl>
                <c:lvl>
                  <c:pt idx="0">
                    <c:v>Bosatte i Oslo </c:v>
                  </c:pt>
                  <c:pt idx="3">
                    <c:v>Bosatte i Viken </c:v>
                  </c:pt>
                </c:lvl>
              </c:multiLvlStrCache>
            </c:multiLvlStrRef>
          </c:cat>
          <c:val>
            <c:numRef>
              <c:f>'6.5 Sykkelbruk'!$AQ$8:$AV$8</c:f>
              <c:numCache>
                <c:formatCode>0%</c:formatCode>
                <c:ptCount val="6"/>
                <c:pt idx="0">
                  <c:v>0.17822384428223845</c:v>
                </c:pt>
                <c:pt idx="1">
                  <c:v>0.26541554959785524</c:v>
                </c:pt>
                <c:pt idx="2">
                  <c:v>0.19434804164600891</c:v>
                </c:pt>
                <c:pt idx="3">
                  <c:v>0.21285140562248997</c:v>
                </c:pt>
                <c:pt idx="4">
                  <c:v>0.20408163265306123</c:v>
                </c:pt>
                <c:pt idx="5">
                  <c:v>0.21121393576483397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24-44D1-BFAA-7DE8452FF769}"/>
            </c:ext>
          </c:extLst>
        </c:ser>
        <c:ser>
          <c:idx val="3"/>
          <c:order val="3"/>
          <c:tx>
            <c:strRef>
              <c:f>'6.5 Sykkelbruk'!$AP$9</c:f>
              <c:strCache>
                <c:ptCount val="1"/>
                <c:pt idx="0">
                  <c:v>Annet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'6.5 Sykkelbruk'!$AQ$4:$AV$5</c:f>
              <c:multiLvlStrCache>
                <c:ptCount val="6"/>
                <c:lvl>
                  <c:pt idx="0">
                    <c:v>Hverdag</c:v>
                  </c:pt>
                  <c:pt idx="1">
                    <c:v>Helg</c:v>
                  </c:pt>
                  <c:pt idx="2">
                    <c:v>Totalt </c:v>
                  </c:pt>
                  <c:pt idx="3">
                    <c:v>Hverdag</c:v>
                  </c:pt>
                  <c:pt idx="4">
                    <c:v>Helg</c:v>
                  </c:pt>
                  <c:pt idx="5">
                    <c:v>Totalt </c:v>
                  </c:pt>
                </c:lvl>
                <c:lvl>
                  <c:pt idx="0">
                    <c:v>Bosatte i Oslo </c:v>
                  </c:pt>
                  <c:pt idx="3">
                    <c:v>Bosatte i Viken </c:v>
                  </c:pt>
                </c:lvl>
              </c:multiLvlStrCache>
            </c:multiLvlStrRef>
          </c:cat>
          <c:val>
            <c:numRef>
              <c:f>'6.5 Sykkelbruk'!$AQ$9:$AV$9</c:f>
              <c:numCache>
                <c:formatCode>0%</c:formatCode>
                <c:ptCount val="6"/>
                <c:pt idx="0">
                  <c:v>0.14476885644768855</c:v>
                </c:pt>
                <c:pt idx="1">
                  <c:v>0.21715817694369977</c:v>
                </c:pt>
                <c:pt idx="2">
                  <c:v>0.15815567674764502</c:v>
                </c:pt>
                <c:pt idx="3">
                  <c:v>0.11914323962516732</c:v>
                </c:pt>
                <c:pt idx="4">
                  <c:v>0.18075801749271136</c:v>
                </c:pt>
                <c:pt idx="5">
                  <c:v>0.130647795318454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24-44D1-BFAA-7DE8452FF7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75269760"/>
        <c:axId val="568148720"/>
      </c:barChart>
      <c:catAx>
        <c:axId val="127526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8148720"/>
        <c:crosses val="autoZero"/>
        <c:auto val="1"/>
        <c:lblAlgn val="ctr"/>
        <c:lblOffset val="100"/>
        <c:noMultiLvlLbl val="0"/>
      </c:catAx>
      <c:valAx>
        <c:axId val="56814872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27526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Bruk av sykkelinfrastuktur. Bosatte </a:t>
            </a:r>
            <a:r>
              <a:rPr lang="nb-NO" sz="1000" b="1" u="sng"/>
              <a:t>i Oslo</a:t>
            </a:r>
            <a:r>
              <a:rPr lang="nb-NO" sz="1000" b="1"/>
              <a:t>.</a:t>
            </a:r>
            <a:r>
              <a:rPr lang="nb-NO" sz="1000" b="1" baseline="0"/>
              <a:t> RVU 2018/19</a:t>
            </a:r>
            <a:endParaRPr lang="nb-NO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'6.5 Sykkelbruk'!$BD$4</c:f>
              <c:strCache>
                <c:ptCount val="1"/>
                <c:pt idx="0">
                  <c:v>I løpet av reisen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'6.5 Sykkelbruk'!$AX$5:$AX$9</c:f>
              <c:strCache>
                <c:ptCount val="5"/>
                <c:pt idx="0">
                  <c:v>Sykkelvei, gang-/sykkelvei fysisk adskilt fra vei med biltrafikk</c:v>
                </c:pt>
                <c:pt idx="1">
                  <c:v>Sykkelfelt i veibanen</c:v>
                </c:pt>
                <c:pt idx="2">
                  <c:v>På fortau</c:v>
                </c:pt>
                <c:pt idx="3">
                  <c:v>Sammen med biltrafikken i veibanen</c:v>
                </c:pt>
                <c:pt idx="4">
                  <c:v>Skogsvei / turvei / sti</c:v>
                </c:pt>
              </c:strCache>
            </c:strRef>
          </c:cat>
          <c:val>
            <c:numRef>
              <c:f>'6.5 Sykkelbruk'!$BD$5:$BD$9</c:f>
              <c:numCache>
                <c:formatCode>0%</c:formatCode>
                <c:ptCount val="5"/>
                <c:pt idx="0">
                  <c:v>0.51100000000000001</c:v>
                </c:pt>
                <c:pt idx="1">
                  <c:v>0.50800000000000001</c:v>
                </c:pt>
                <c:pt idx="2">
                  <c:v>0.48100000000000004</c:v>
                </c:pt>
                <c:pt idx="3">
                  <c:v>0.72499999999999998</c:v>
                </c:pt>
                <c:pt idx="4">
                  <c:v>0.15000000000000002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1D-4D46-AD36-266B2AF01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168943"/>
        <c:axId val="559851119"/>
      </c:barChart>
      <c:lineChart>
        <c:grouping val="stacked"/>
        <c:varyColors val="0"/>
        <c:ser>
          <c:idx val="0"/>
          <c:order val="0"/>
          <c:tx>
            <c:strRef>
              <c:f>'6.5 Sykkelbruk'!$BC$4</c:f>
              <c:strCache>
                <c:ptCount val="1"/>
                <c:pt idx="0">
                  <c:v>Hele veien 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'6.5 Sykkelbruk'!$AX$5:$AX$9</c:f>
              <c:strCache>
                <c:ptCount val="5"/>
                <c:pt idx="0">
                  <c:v>Sykkelvei, gang-/sykkelvei fysisk adskilt fra vei med biltrafikk</c:v>
                </c:pt>
                <c:pt idx="1">
                  <c:v>Sykkelfelt i veibanen</c:v>
                </c:pt>
                <c:pt idx="2">
                  <c:v>På fortau</c:v>
                </c:pt>
                <c:pt idx="3">
                  <c:v>Sammen med biltrafikken i veibanen</c:v>
                </c:pt>
                <c:pt idx="4">
                  <c:v>Skogsvei / turvei / sti</c:v>
                </c:pt>
              </c:strCache>
            </c:strRef>
          </c:cat>
          <c:val>
            <c:numRef>
              <c:f>'6.5 Sykkelbruk'!$BC$5:$BC$9</c:f>
              <c:numCache>
                <c:formatCode>0%</c:formatCode>
                <c:ptCount val="5"/>
                <c:pt idx="0">
                  <c:v>6.0999999999999999E-2</c:v>
                </c:pt>
                <c:pt idx="1">
                  <c:v>1.7999999999999999E-2</c:v>
                </c:pt>
                <c:pt idx="2">
                  <c:v>0.04</c:v>
                </c:pt>
                <c:pt idx="3">
                  <c:v>8.5999999999999993E-2</c:v>
                </c:pt>
                <c:pt idx="4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1D-4D46-AD36-266B2AF01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168943"/>
        <c:axId val="559851119"/>
      </c:lineChart>
      <c:catAx>
        <c:axId val="36016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59851119"/>
        <c:crosses val="autoZero"/>
        <c:auto val="1"/>
        <c:lblAlgn val="ctr"/>
        <c:lblOffset val="100"/>
        <c:noMultiLvlLbl val="0"/>
      </c:catAx>
      <c:valAx>
        <c:axId val="559851119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6016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Bruk av sykkelinfrastuktur. Bosatte </a:t>
            </a:r>
            <a:r>
              <a:rPr lang="nb-NO" sz="1000" b="1" u="sng"/>
              <a:t>i Viken</a:t>
            </a:r>
            <a:r>
              <a:rPr lang="nb-NO" sz="1000" b="1"/>
              <a:t>.</a:t>
            </a:r>
            <a:r>
              <a:rPr lang="nb-NO" sz="1000" b="1" baseline="0"/>
              <a:t> RVU 2018/19</a:t>
            </a:r>
            <a:endParaRPr lang="nb-NO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'6.5 Sykkelbruk'!$BD$4</c:f>
              <c:strCache>
                <c:ptCount val="1"/>
                <c:pt idx="0">
                  <c:v>I løpet av reisen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'6.5 Sykkelbruk'!$AX$12:$AX$16</c:f>
              <c:strCache>
                <c:ptCount val="5"/>
                <c:pt idx="0">
                  <c:v>Sykkelvei, gang-/sykkelvei fysisk adskilt fra vei med biltrafikk</c:v>
                </c:pt>
                <c:pt idx="1">
                  <c:v>Sykkelfelt i veibanen</c:v>
                </c:pt>
                <c:pt idx="2">
                  <c:v>På fortau</c:v>
                </c:pt>
                <c:pt idx="3">
                  <c:v>Sammen med biltrafikken i veibanen</c:v>
                </c:pt>
                <c:pt idx="4">
                  <c:v>Skogsvei / turvei / sti</c:v>
                </c:pt>
              </c:strCache>
            </c:strRef>
          </c:cat>
          <c:val>
            <c:numRef>
              <c:f>'6.5 Sykkelbruk'!$BD$12:$BD$16</c:f>
              <c:numCache>
                <c:formatCode>0%</c:formatCode>
                <c:ptCount val="5"/>
                <c:pt idx="0">
                  <c:v>0.59000000000000008</c:v>
                </c:pt>
                <c:pt idx="1">
                  <c:v>0.251</c:v>
                </c:pt>
                <c:pt idx="2">
                  <c:v>0.62699999999999989</c:v>
                </c:pt>
                <c:pt idx="3">
                  <c:v>0.57000000000000006</c:v>
                </c:pt>
                <c:pt idx="4">
                  <c:v>0.18200000000000002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A-494B-9F5C-95F71EFC8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168943"/>
        <c:axId val="559851119"/>
      </c:barChart>
      <c:lineChart>
        <c:grouping val="stacked"/>
        <c:varyColors val="0"/>
        <c:ser>
          <c:idx val="0"/>
          <c:order val="0"/>
          <c:tx>
            <c:strRef>
              <c:f>'6.5 Sykkelbruk'!$BC$4</c:f>
              <c:strCache>
                <c:ptCount val="1"/>
                <c:pt idx="0">
                  <c:v>Hele veien 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'6.5 Sykkelbruk'!$AX$12:$AX$16</c:f>
              <c:strCache>
                <c:ptCount val="5"/>
                <c:pt idx="0">
                  <c:v>Sykkelvei, gang-/sykkelvei fysisk adskilt fra vei med biltrafikk</c:v>
                </c:pt>
                <c:pt idx="1">
                  <c:v>Sykkelfelt i veibanen</c:v>
                </c:pt>
                <c:pt idx="2">
                  <c:v>På fortau</c:v>
                </c:pt>
                <c:pt idx="3">
                  <c:v>Sammen med biltrafikken i veibanen</c:v>
                </c:pt>
                <c:pt idx="4">
                  <c:v>Skogsvei / turvei / sti</c:v>
                </c:pt>
              </c:strCache>
            </c:strRef>
          </c:cat>
          <c:val>
            <c:numRef>
              <c:f>'6.5 Sykkelbruk'!$BC$12:$BC$16</c:f>
              <c:numCache>
                <c:formatCode>0%</c:formatCode>
                <c:ptCount val="5"/>
                <c:pt idx="0">
                  <c:v>5.6000000000000001E-2</c:v>
                </c:pt>
                <c:pt idx="1">
                  <c:v>1.7000000000000001E-2</c:v>
                </c:pt>
                <c:pt idx="2">
                  <c:v>8.4000000000000005E-2</c:v>
                </c:pt>
                <c:pt idx="3">
                  <c:v>7.0000000000000007E-2</c:v>
                </c:pt>
                <c:pt idx="4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AA-494B-9F5C-95F71EFC8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168943"/>
        <c:axId val="559851119"/>
      </c:lineChart>
      <c:catAx>
        <c:axId val="36016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59851119"/>
        <c:crosses val="autoZero"/>
        <c:auto val="1"/>
        <c:lblAlgn val="ctr"/>
        <c:lblOffset val="100"/>
        <c:noMultiLvlLbl val="0"/>
      </c:catAx>
      <c:valAx>
        <c:axId val="559851119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6016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 i="0" baseline="0">
                <a:effectLst/>
              </a:rPr>
              <a:t>Transportmiddelfordeling blant bosatte i områder med ulik grad av konkurranseforhold for kollektivtransport. RVU 2018/19</a:t>
            </a:r>
            <a:endParaRPr lang="nb-NO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'6.6 Konkurransekraft'!$K$5</c:f>
              <c:strCache>
                <c:ptCount val="1"/>
                <c:pt idx="0">
                  <c:v>Til fots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'6.6 Konkurransekraft'!$J$6:$J$11</c:f>
              <c:strCache>
                <c:ptCount val="6"/>
                <c:pt idx="0">
                  <c:v>Svært god (under 1)</c:v>
                </c:pt>
                <c:pt idx="1">
                  <c:v>God (1 - 1,24)</c:v>
                </c:pt>
                <c:pt idx="2">
                  <c:v>Middels god (1,25 - 1,49)</c:v>
                </c:pt>
                <c:pt idx="3">
                  <c:v>Middels dårlig (1,5 - 1,74)</c:v>
                </c:pt>
                <c:pt idx="4">
                  <c:v>Dårlig (1,75 - 2)</c:v>
                </c:pt>
                <c:pt idx="5">
                  <c:v>Svært dårlig (mer enn 2)</c:v>
                </c:pt>
              </c:strCache>
            </c:strRef>
          </c:cat>
          <c:val>
            <c:numRef>
              <c:f>'6.6 Konkurransekraft'!$K$6:$K$11</c:f>
              <c:numCache>
                <c:formatCode>###0%</c:formatCode>
                <c:ptCount val="6"/>
                <c:pt idx="0">
                  <c:v>0.309</c:v>
                </c:pt>
                <c:pt idx="1">
                  <c:v>0.30099999999999999</c:v>
                </c:pt>
                <c:pt idx="2">
                  <c:v>0.26</c:v>
                </c:pt>
                <c:pt idx="3">
                  <c:v>0.224</c:v>
                </c:pt>
                <c:pt idx="4">
                  <c:v>0.185</c:v>
                </c:pt>
                <c:pt idx="5">
                  <c:v>0.16400000000000001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0-4D65-9816-31AABD55FF13}"/>
            </c:ext>
          </c:extLst>
        </c:ser>
        <c:ser>
          <c:idx val="1"/>
          <c:order val="1"/>
          <c:tx>
            <c:strRef>
              <c:f>'6.6 Konkurransekraft'!$L$5</c:f>
              <c:strCache>
                <c:ptCount val="1"/>
                <c:pt idx="0">
                  <c:v>Sykkel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'6.6 Konkurransekraft'!$J$6:$J$11</c:f>
              <c:strCache>
                <c:ptCount val="6"/>
                <c:pt idx="0">
                  <c:v>Svært god (under 1)</c:v>
                </c:pt>
                <c:pt idx="1">
                  <c:v>God (1 - 1,24)</c:v>
                </c:pt>
                <c:pt idx="2">
                  <c:v>Middels god (1,25 - 1,49)</c:v>
                </c:pt>
                <c:pt idx="3">
                  <c:v>Middels dårlig (1,5 - 1,74)</c:v>
                </c:pt>
                <c:pt idx="4">
                  <c:v>Dårlig (1,75 - 2)</c:v>
                </c:pt>
                <c:pt idx="5">
                  <c:v>Svært dårlig (mer enn 2)</c:v>
                </c:pt>
              </c:strCache>
            </c:strRef>
          </c:cat>
          <c:val>
            <c:numRef>
              <c:f>'6.6 Konkurransekraft'!$L$6:$L$11</c:f>
              <c:numCache>
                <c:formatCode>###0%</c:formatCode>
                <c:ptCount val="6"/>
                <c:pt idx="0">
                  <c:v>6.7000000000000004E-2</c:v>
                </c:pt>
                <c:pt idx="1">
                  <c:v>7.5999999999999998E-2</c:v>
                </c:pt>
                <c:pt idx="2">
                  <c:v>5.1999999999999998E-2</c:v>
                </c:pt>
                <c:pt idx="3">
                  <c:v>4.5999999999999999E-2</c:v>
                </c:pt>
                <c:pt idx="4">
                  <c:v>3.9E-2</c:v>
                </c:pt>
                <c:pt idx="5">
                  <c:v>3.4000000000000002E-2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30-4D65-9816-31AABD55FF13}"/>
            </c:ext>
          </c:extLst>
        </c:ser>
        <c:ser>
          <c:idx val="2"/>
          <c:order val="2"/>
          <c:tx>
            <c:strRef>
              <c:f>'6.6 Konkurransekraft'!$M$5</c:f>
              <c:strCache>
                <c:ptCount val="1"/>
                <c:pt idx="0">
                  <c:v>Kollektiv (eks drosje og fly)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'6.6 Konkurransekraft'!$J$6:$J$11</c:f>
              <c:strCache>
                <c:ptCount val="6"/>
                <c:pt idx="0">
                  <c:v>Svært god (under 1)</c:v>
                </c:pt>
                <c:pt idx="1">
                  <c:v>God (1 - 1,24)</c:v>
                </c:pt>
                <c:pt idx="2">
                  <c:v>Middels god (1,25 - 1,49)</c:v>
                </c:pt>
                <c:pt idx="3">
                  <c:v>Middels dårlig (1,5 - 1,74)</c:v>
                </c:pt>
                <c:pt idx="4">
                  <c:v>Dårlig (1,75 - 2)</c:v>
                </c:pt>
                <c:pt idx="5">
                  <c:v>Svært dårlig (mer enn 2)</c:v>
                </c:pt>
              </c:strCache>
            </c:strRef>
          </c:cat>
          <c:val>
            <c:numRef>
              <c:f>'6.6 Konkurransekraft'!$M$6:$M$11</c:f>
              <c:numCache>
                <c:formatCode>###0%</c:formatCode>
                <c:ptCount val="6"/>
                <c:pt idx="0">
                  <c:v>0.27400000000000002</c:v>
                </c:pt>
                <c:pt idx="1">
                  <c:v>0.27500000000000002</c:v>
                </c:pt>
                <c:pt idx="2">
                  <c:v>0.254</c:v>
                </c:pt>
                <c:pt idx="3">
                  <c:v>0.219</c:v>
                </c:pt>
                <c:pt idx="4">
                  <c:v>0.16600000000000001</c:v>
                </c:pt>
                <c:pt idx="5">
                  <c:v>9.7000000000000003E-2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30-4D65-9816-31AABD55FF13}"/>
            </c:ext>
          </c:extLst>
        </c:ser>
        <c:ser>
          <c:idx val="3"/>
          <c:order val="3"/>
          <c:tx>
            <c:strRef>
              <c:f>'6.6 Konkurransekraft'!$N$5</c:f>
              <c:strCache>
                <c:ptCount val="1"/>
                <c:pt idx="0">
                  <c:v>Bilfører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'6.6 Konkurransekraft'!$J$6:$J$11</c:f>
              <c:strCache>
                <c:ptCount val="6"/>
                <c:pt idx="0">
                  <c:v>Svært god (under 1)</c:v>
                </c:pt>
                <c:pt idx="1">
                  <c:v>God (1 - 1,24)</c:v>
                </c:pt>
                <c:pt idx="2">
                  <c:v>Middels god (1,25 - 1,49)</c:v>
                </c:pt>
                <c:pt idx="3">
                  <c:v>Middels dårlig (1,5 - 1,74)</c:v>
                </c:pt>
                <c:pt idx="4">
                  <c:v>Dårlig (1,75 - 2)</c:v>
                </c:pt>
                <c:pt idx="5">
                  <c:v>Svært dårlig (mer enn 2)</c:v>
                </c:pt>
              </c:strCache>
            </c:strRef>
          </c:cat>
          <c:val>
            <c:numRef>
              <c:f>'6.6 Konkurransekraft'!$N$6:$N$11</c:f>
              <c:numCache>
                <c:formatCode>###0%</c:formatCode>
                <c:ptCount val="6"/>
                <c:pt idx="0">
                  <c:v>0.26300000000000001</c:v>
                </c:pt>
                <c:pt idx="1">
                  <c:v>0.27600000000000002</c:v>
                </c:pt>
                <c:pt idx="2">
                  <c:v>0.33900000000000002</c:v>
                </c:pt>
                <c:pt idx="3">
                  <c:v>0.40699999999999997</c:v>
                </c:pt>
                <c:pt idx="4">
                  <c:v>0.51</c:v>
                </c:pt>
                <c:pt idx="5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30-4D65-9816-31AABD55FF13}"/>
            </c:ext>
          </c:extLst>
        </c:ser>
        <c:ser>
          <c:idx val="4"/>
          <c:order val="4"/>
          <c:tx>
            <c:strRef>
              <c:f>'6.6 Konkurransekraft'!$O$5</c:f>
              <c:strCache>
                <c:ptCount val="1"/>
                <c:pt idx="0">
                  <c:v>Bilpassasjer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'6.6 Konkurransekraft'!$J$6:$J$11</c:f>
              <c:strCache>
                <c:ptCount val="6"/>
                <c:pt idx="0">
                  <c:v>Svært god (under 1)</c:v>
                </c:pt>
                <c:pt idx="1">
                  <c:v>God (1 - 1,24)</c:v>
                </c:pt>
                <c:pt idx="2">
                  <c:v>Middels god (1,25 - 1,49)</c:v>
                </c:pt>
                <c:pt idx="3">
                  <c:v>Middels dårlig (1,5 - 1,74)</c:v>
                </c:pt>
                <c:pt idx="4">
                  <c:v>Dårlig (1,75 - 2)</c:v>
                </c:pt>
                <c:pt idx="5">
                  <c:v>Svært dårlig (mer enn 2)</c:v>
                </c:pt>
              </c:strCache>
            </c:strRef>
          </c:cat>
          <c:val>
            <c:numRef>
              <c:f>'6.6 Konkurransekraft'!$O$6:$O$11</c:f>
              <c:numCache>
                <c:formatCode>###0%</c:formatCode>
                <c:ptCount val="6"/>
                <c:pt idx="0">
                  <c:v>6.3E-2</c:v>
                </c:pt>
                <c:pt idx="1">
                  <c:v>5.2999999999999999E-2</c:v>
                </c:pt>
                <c:pt idx="2">
                  <c:v>7.1999999999999995E-2</c:v>
                </c:pt>
                <c:pt idx="3">
                  <c:v>8.4000000000000005E-2</c:v>
                </c:pt>
                <c:pt idx="4">
                  <c:v>8.4000000000000005E-2</c:v>
                </c:pt>
                <c:pt idx="5">
                  <c:v>0.106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30-4D65-9816-31AABD55FF13}"/>
            </c:ext>
          </c:extLst>
        </c:ser>
        <c:ser>
          <c:idx val="5"/>
          <c:order val="5"/>
          <c:tx>
            <c:strRef>
              <c:f>'6.6 Konkurransekraft'!$P$5</c:f>
              <c:strCache>
                <c:ptCount val="1"/>
                <c:pt idx="0">
                  <c:v>Annet </c:v>
                </c:pt>
              </c:strCache>
            </c:strRef>
          </c:tx>
          <c:spPr>
            <a:solidFill>
              <a:srgbClr val="FFFFC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'6.6 Konkurransekraft'!$J$6:$J$11</c:f>
              <c:strCache>
                <c:ptCount val="6"/>
                <c:pt idx="0">
                  <c:v>Svært god (under 1)</c:v>
                </c:pt>
                <c:pt idx="1">
                  <c:v>God (1 - 1,24)</c:v>
                </c:pt>
                <c:pt idx="2">
                  <c:v>Middels god (1,25 - 1,49)</c:v>
                </c:pt>
                <c:pt idx="3">
                  <c:v>Middels dårlig (1,5 - 1,74)</c:v>
                </c:pt>
                <c:pt idx="4">
                  <c:v>Dårlig (1,75 - 2)</c:v>
                </c:pt>
                <c:pt idx="5">
                  <c:v>Svært dårlig (mer enn 2)</c:v>
                </c:pt>
              </c:strCache>
            </c:strRef>
          </c:cat>
          <c:val>
            <c:numRef>
              <c:f>'6.6 Konkurransekraft'!$P$6:$P$11</c:f>
              <c:numCache>
                <c:formatCode>###0%</c:formatCode>
                <c:ptCount val="6"/>
                <c:pt idx="0">
                  <c:v>2.5000000000000001E-2</c:v>
                </c:pt>
                <c:pt idx="1">
                  <c:v>1.9E-2</c:v>
                </c:pt>
                <c:pt idx="2">
                  <c:v>2.3E-2</c:v>
                </c:pt>
                <c:pt idx="3">
                  <c:v>0.02</c:v>
                </c:pt>
                <c:pt idx="4">
                  <c:v>1.6E-2</c:v>
                </c:pt>
                <c:pt idx="5">
                  <c:v>1.7999999999999999E-2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30-4D65-9816-31AABD55FF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45551"/>
        <c:axId val="276873775"/>
      </c:barChart>
      <c:catAx>
        <c:axId val="71914555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76873775"/>
        <c:crosses val="autoZero"/>
        <c:auto val="1"/>
        <c:lblAlgn val="ctr"/>
        <c:lblOffset val="100"/>
        <c:noMultiLvlLbl val="0"/>
      </c:catAx>
      <c:valAx>
        <c:axId val="27687377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1914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Prosentandel av bosatte i ulike soner som bor i en grunnkrets med ulike konkurranseforhold for kollektivtrafikken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'6.6 Konkurransekraft'!$C$5</c:f>
              <c:strCache>
                <c:ptCount val="1"/>
                <c:pt idx="0">
                  <c:v>Svært god (under 1)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'6.6 Konkurransekraft'!$B$6:$B$23</c:f>
              <c:strCache>
                <c:ptCount val="18"/>
                <c:pt idx="0">
                  <c:v>Oslo</c:v>
                </c:pt>
                <c:pt idx="1">
                  <c:v>Viken</c:v>
                </c:pt>
                <c:pt idx="3">
                  <c:v>Indre Oslo</c:v>
                </c:pt>
                <c:pt idx="4">
                  <c:v>Oslo vest</c:v>
                </c:pt>
                <c:pt idx="5">
                  <c:v>Oslo nordøst</c:v>
                </c:pt>
                <c:pt idx="6">
                  <c:v>Oslo sør</c:v>
                </c:pt>
                <c:pt idx="7">
                  <c:v>Asker og Bærum</c:v>
                </c:pt>
                <c:pt idx="8">
                  <c:v>Nedre Romerike</c:v>
                </c:pt>
                <c:pt idx="9">
                  <c:v>Øvre Romerike</c:v>
                </c:pt>
                <c:pt idx="10">
                  <c:v>Follo</c:v>
                </c:pt>
                <c:pt idx="11">
                  <c:v>Sarpsborg</c:v>
                </c:pt>
                <c:pt idx="12">
                  <c:v>Fredrikstad</c:v>
                </c:pt>
                <c:pt idx="13">
                  <c:v>Moss</c:v>
                </c:pt>
                <c:pt idx="14">
                  <c:v>Drammen</c:v>
                </c:pt>
                <c:pt idx="15">
                  <c:v>Kongsberg</c:v>
                </c:pt>
                <c:pt idx="16">
                  <c:v>Resten av Buskerudbyen</c:v>
                </c:pt>
                <c:pt idx="17">
                  <c:v>Ringerike/Hole</c:v>
                </c:pt>
              </c:strCache>
            </c:strRef>
          </c:cat>
          <c:val>
            <c:numRef>
              <c:f>'6.6 Konkurransekraft'!$C$6:$C$23</c:f>
              <c:numCache>
                <c:formatCode>###0%</c:formatCode>
                <c:ptCount val="18"/>
                <c:pt idx="0">
                  <c:v>0.43099999999999999</c:v>
                </c:pt>
                <c:pt idx="1">
                  <c:v>3.0000000000000001E-3</c:v>
                </c:pt>
                <c:pt idx="3">
                  <c:v>0.47799999999999998</c:v>
                </c:pt>
                <c:pt idx="4">
                  <c:v>0.76500000000000001</c:v>
                </c:pt>
                <c:pt idx="5">
                  <c:v>0.38</c:v>
                </c:pt>
                <c:pt idx="7">
                  <c:v>6.0000000000000001E-3</c:v>
                </c:pt>
                <c:pt idx="8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C-4883-9174-74C0D669EC5E}"/>
            </c:ext>
          </c:extLst>
        </c:ser>
        <c:ser>
          <c:idx val="1"/>
          <c:order val="1"/>
          <c:tx>
            <c:strRef>
              <c:f>'6.6 Konkurransekraft'!$D$5</c:f>
              <c:strCache>
                <c:ptCount val="1"/>
                <c:pt idx="0">
                  <c:v>God (1 - 1,24)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88C-4883-9174-74C0D669EC5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88C-4883-9174-74C0D669EC5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D88C-4883-9174-74C0D669EC5E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D88C-4883-9174-74C0D669EC5E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D88C-4883-9174-74C0D669EC5E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D88C-4883-9174-74C0D669EC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'6.6 Konkurransekraft'!$B$6:$B$23</c:f>
              <c:strCache>
                <c:ptCount val="18"/>
                <c:pt idx="0">
                  <c:v>Oslo</c:v>
                </c:pt>
                <c:pt idx="1">
                  <c:v>Viken</c:v>
                </c:pt>
                <c:pt idx="3">
                  <c:v>Indre Oslo</c:v>
                </c:pt>
                <c:pt idx="4">
                  <c:v>Oslo vest</c:v>
                </c:pt>
                <c:pt idx="5">
                  <c:v>Oslo nordøst</c:v>
                </c:pt>
                <c:pt idx="6">
                  <c:v>Oslo sør</c:v>
                </c:pt>
                <c:pt idx="7">
                  <c:v>Asker og Bærum</c:v>
                </c:pt>
                <c:pt idx="8">
                  <c:v>Nedre Romerike</c:v>
                </c:pt>
                <c:pt idx="9">
                  <c:v>Øvre Romerike</c:v>
                </c:pt>
                <c:pt idx="10">
                  <c:v>Follo</c:v>
                </c:pt>
                <c:pt idx="11">
                  <c:v>Sarpsborg</c:v>
                </c:pt>
                <c:pt idx="12">
                  <c:v>Fredrikstad</c:v>
                </c:pt>
                <c:pt idx="13">
                  <c:v>Moss</c:v>
                </c:pt>
                <c:pt idx="14">
                  <c:v>Drammen</c:v>
                </c:pt>
                <c:pt idx="15">
                  <c:v>Kongsberg</c:v>
                </c:pt>
                <c:pt idx="16">
                  <c:v>Resten av Buskerudbyen</c:v>
                </c:pt>
                <c:pt idx="17">
                  <c:v>Ringerike/Hole</c:v>
                </c:pt>
              </c:strCache>
            </c:strRef>
          </c:cat>
          <c:val>
            <c:numRef>
              <c:f>'6.6 Konkurransekraft'!$D$6:$D$23</c:f>
              <c:numCache>
                <c:formatCode>###0%</c:formatCode>
                <c:ptCount val="18"/>
                <c:pt idx="0">
                  <c:v>0.26300000000000001</c:v>
                </c:pt>
                <c:pt idx="1">
                  <c:v>6.0000000000000001E-3</c:v>
                </c:pt>
                <c:pt idx="3">
                  <c:v>0.371</c:v>
                </c:pt>
                <c:pt idx="4">
                  <c:v>0.153</c:v>
                </c:pt>
                <c:pt idx="5">
                  <c:v>0.252</c:v>
                </c:pt>
                <c:pt idx="6">
                  <c:v>0.17</c:v>
                </c:pt>
                <c:pt idx="7">
                  <c:v>3.3000000000000002E-2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8C-4883-9174-74C0D669EC5E}"/>
            </c:ext>
          </c:extLst>
        </c:ser>
        <c:ser>
          <c:idx val="2"/>
          <c:order val="2"/>
          <c:tx>
            <c:strRef>
              <c:f>'6.6 Konkurransekraft'!$E$5</c:f>
              <c:strCache>
                <c:ptCount val="1"/>
                <c:pt idx="0">
                  <c:v>Middels god (1,25 - 1,49)</c:v>
                </c:pt>
              </c:strCache>
            </c:strRef>
          </c:tx>
          <c:spPr>
            <a:solidFill>
              <a:srgbClr val="FFFF66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D88C-4883-9174-74C0D669EC5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88C-4883-9174-74C0D669EC5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D88C-4883-9174-74C0D669EC5E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D88C-4883-9174-74C0D669EC5E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D88C-4883-9174-74C0D669EC5E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D88C-4883-9174-74C0D669EC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'6.6 Konkurransekraft'!$B$6:$B$23</c:f>
              <c:strCache>
                <c:ptCount val="18"/>
                <c:pt idx="0">
                  <c:v>Oslo</c:v>
                </c:pt>
                <c:pt idx="1">
                  <c:v>Viken</c:v>
                </c:pt>
                <c:pt idx="3">
                  <c:v>Indre Oslo</c:v>
                </c:pt>
                <c:pt idx="4">
                  <c:v>Oslo vest</c:v>
                </c:pt>
                <c:pt idx="5">
                  <c:v>Oslo nordøst</c:v>
                </c:pt>
                <c:pt idx="6">
                  <c:v>Oslo sør</c:v>
                </c:pt>
                <c:pt idx="7">
                  <c:v>Asker og Bærum</c:v>
                </c:pt>
                <c:pt idx="8">
                  <c:v>Nedre Romerike</c:v>
                </c:pt>
                <c:pt idx="9">
                  <c:v>Øvre Romerike</c:v>
                </c:pt>
                <c:pt idx="10">
                  <c:v>Follo</c:v>
                </c:pt>
                <c:pt idx="11">
                  <c:v>Sarpsborg</c:v>
                </c:pt>
                <c:pt idx="12">
                  <c:v>Fredrikstad</c:v>
                </c:pt>
                <c:pt idx="13">
                  <c:v>Moss</c:v>
                </c:pt>
                <c:pt idx="14">
                  <c:v>Drammen</c:v>
                </c:pt>
                <c:pt idx="15">
                  <c:v>Kongsberg</c:v>
                </c:pt>
                <c:pt idx="16">
                  <c:v>Resten av Buskerudbyen</c:v>
                </c:pt>
                <c:pt idx="17">
                  <c:v>Ringerike/Hole</c:v>
                </c:pt>
              </c:strCache>
            </c:strRef>
          </c:cat>
          <c:val>
            <c:numRef>
              <c:f>'6.6 Konkurransekraft'!$E$6:$E$23</c:f>
              <c:numCache>
                <c:formatCode>###0%</c:formatCode>
                <c:ptCount val="18"/>
                <c:pt idx="0">
                  <c:v>0.16400000000000001</c:v>
                </c:pt>
                <c:pt idx="1">
                  <c:v>8.0000000000000002E-3</c:v>
                </c:pt>
                <c:pt idx="3">
                  <c:v>0.111</c:v>
                </c:pt>
                <c:pt idx="4">
                  <c:v>8.2000000000000003E-2</c:v>
                </c:pt>
                <c:pt idx="5">
                  <c:v>0.20699999999999999</c:v>
                </c:pt>
                <c:pt idx="6">
                  <c:v>0.32500000000000001</c:v>
                </c:pt>
                <c:pt idx="7">
                  <c:v>4.2999999999999997E-2</c:v>
                </c:pt>
                <c:pt idx="12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88C-4883-9174-74C0D669EC5E}"/>
            </c:ext>
          </c:extLst>
        </c:ser>
        <c:ser>
          <c:idx val="3"/>
          <c:order val="3"/>
          <c:tx>
            <c:strRef>
              <c:f>'6.6 Konkurransekraft'!$F$5</c:f>
              <c:strCache>
                <c:ptCount val="1"/>
                <c:pt idx="0">
                  <c:v>Middels dårlig (1,5 - 1,74)</c:v>
                </c:pt>
              </c:strCache>
            </c:strRef>
          </c:tx>
          <c:spPr>
            <a:solidFill>
              <a:srgbClr val="F3B403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D88C-4883-9174-74C0D669EC5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88C-4883-9174-74C0D669EC5E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D88C-4883-9174-74C0D669EC5E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D88C-4883-9174-74C0D669EC5E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D88C-4883-9174-74C0D669EC5E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D88C-4883-9174-74C0D669EC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'6.6 Konkurransekraft'!$B$6:$B$23</c:f>
              <c:strCache>
                <c:ptCount val="18"/>
                <c:pt idx="0">
                  <c:v>Oslo</c:v>
                </c:pt>
                <c:pt idx="1">
                  <c:v>Viken</c:v>
                </c:pt>
                <c:pt idx="3">
                  <c:v>Indre Oslo</c:v>
                </c:pt>
                <c:pt idx="4">
                  <c:v>Oslo vest</c:v>
                </c:pt>
                <c:pt idx="5">
                  <c:v>Oslo nordøst</c:v>
                </c:pt>
                <c:pt idx="6">
                  <c:v>Oslo sør</c:v>
                </c:pt>
                <c:pt idx="7">
                  <c:v>Asker og Bærum</c:v>
                </c:pt>
                <c:pt idx="8">
                  <c:v>Nedre Romerike</c:v>
                </c:pt>
                <c:pt idx="9">
                  <c:v>Øvre Romerike</c:v>
                </c:pt>
                <c:pt idx="10">
                  <c:v>Follo</c:v>
                </c:pt>
                <c:pt idx="11">
                  <c:v>Sarpsborg</c:v>
                </c:pt>
                <c:pt idx="12">
                  <c:v>Fredrikstad</c:v>
                </c:pt>
                <c:pt idx="13">
                  <c:v>Moss</c:v>
                </c:pt>
                <c:pt idx="14">
                  <c:v>Drammen</c:v>
                </c:pt>
                <c:pt idx="15">
                  <c:v>Kongsberg</c:v>
                </c:pt>
                <c:pt idx="16">
                  <c:v>Resten av Buskerudbyen</c:v>
                </c:pt>
                <c:pt idx="17">
                  <c:v>Ringerike/Hole</c:v>
                </c:pt>
              </c:strCache>
            </c:strRef>
          </c:cat>
          <c:val>
            <c:numRef>
              <c:f>'6.6 Konkurransekraft'!$F$6:$F$23</c:f>
              <c:numCache>
                <c:formatCode>###0%</c:formatCode>
                <c:ptCount val="18"/>
                <c:pt idx="0">
                  <c:v>9.8000000000000004E-2</c:v>
                </c:pt>
                <c:pt idx="1">
                  <c:v>2.3E-2</c:v>
                </c:pt>
                <c:pt idx="3">
                  <c:v>1.9E-2</c:v>
                </c:pt>
                <c:pt idx="5">
                  <c:v>0.108</c:v>
                </c:pt>
                <c:pt idx="6">
                  <c:v>0.36699999999999999</c:v>
                </c:pt>
                <c:pt idx="7">
                  <c:v>6.4000000000000001E-2</c:v>
                </c:pt>
                <c:pt idx="8">
                  <c:v>2.5999999999999999E-2</c:v>
                </c:pt>
                <c:pt idx="9">
                  <c:v>1.2E-2</c:v>
                </c:pt>
                <c:pt idx="10">
                  <c:v>1.6E-2</c:v>
                </c:pt>
                <c:pt idx="12">
                  <c:v>4.3999999999999997E-2</c:v>
                </c:pt>
                <c:pt idx="14">
                  <c:v>1.6E-2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88C-4883-9174-74C0D669EC5E}"/>
            </c:ext>
          </c:extLst>
        </c:ser>
        <c:ser>
          <c:idx val="4"/>
          <c:order val="4"/>
          <c:tx>
            <c:strRef>
              <c:f>'6.6 Konkurransekraft'!$G$5</c:f>
              <c:strCache>
                <c:ptCount val="1"/>
                <c:pt idx="0">
                  <c:v>Dårlig (1,75 - 2)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D88C-4883-9174-74C0D669EC5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88C-4883-9174-74C0D669EC5E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8-D88C-4883-9174-74C0D669EC5E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D88C-4883-9174-74C0D669EC5E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A-D88C-4883-9174-74C0D669EC5E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B-D88C-4883-9174-74C0D669EC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'6.6 Konkurransekraft'!$B$6:$B$23</c:f>
              <c:strCache>
                <c:ptCount val="18"/>
                <c:pt idx="0">
                  <c:v>Oslo</c:v>
                </c:pt>
                <c:pt idx="1">
                  <c:v>Viken</c:v>
                </c:pt>
                <c:pt idx="3">
                  <c:v>Indre Oslo</c:v>
                </c:pt>
                <c:pt idx="4">
                  <c:v>Oslo vest</c:v>
                </c:pt>
                <c:pt idx="5">
                  <c:v>Oslo nordøst</c:v>
                </c:pt>
                <c:pt idx="6">
                  <c:v>Oslo sør</c:v>
                </c:pt>
                <c:pt idx="7">
                  <c:v>Asker og Bærum</c:v>
                </c:pt>
                <c:pt idx="8">
                  <c:v>Nedre Romerike</c:v>
                </c:pt>
                <c:pt idx="9">
                  <c:v>Øvre Romerike</c:v>
                </c:pt>
                <c:pt idx="10">
                  <c:v>Follo</c:v>
                </c:pt>
                <c:pt idx="11">
                  <c:v>Sarpsborg</c:v>
                </c:pt>
                <c:pt idx="12">
                  <c:v>Fredrikstad</c:v>
                </c:pt>
                <c:pt idx="13">
                  <c:v>Moss</c:v>
                </c:pt>
                <c:pt idx="14">
                  <c:v>Drammen</c:v>
                </c:pt>
                <c:pt idx="15">
                  <c:v>Kongsberg</c:v>
                </c:pt>
                <c:pt idx="16">
                  <c:v>Resten av Buskerudbyen</c:v>
                </c:pt>
                <c:pt idx="17">
                  <c:v>Ringerike/Hole</c:v>
                </c:pt>
              </c:strCache>
            </c:strRef>
          </c:cat>
          <c:val>
            <c:numRef>
              <c:f>'6.6 Konkurransekraft'!$G$6:$G$23</c:f>
              <c:numCache>
                <c:formatCode>###0%</c:formatCode>
                <c:ptCount val="18"/>
                <c:pt idx="0">
                  <c:v>2.1999999999999999E-2</c:v>
                </c:pt>
                <c:pt idx="1">
                  <c:v>5.8000000000000003E-2</c:v>
                </c:pt>
                <c:pt idx="3">
                  <c:v>8.9999999999999993E-3</c:v>
                </c:pt>
                <c:pt idx="6">
                  <c:v>9.2999999999999999E-2</c:v>
                </c:pt>
                <c:pt idx="7">
                  <c:v>9.7000000000000003E-2</c:v>
                </c:pt>
                <c:pt idx="8">
                  <c:v>0.13400000000000001</c:v>
                </c:pt>
                <c:pt idx="9">
                  <c:v>8.9999999999999993E-3</c:v>
                </c:pt>
                <c:pt idx="10">
                  <c:v>0.107</c:v>
                </c:pt>
                <c:pt idx="11">
                  <c:v>1.2E-2</c:v>
                </c:pt>
                <c:pt idx="12">
                  <c:v>5.0000000000000001E-3</c:v>
                </c:pt>
                <c:pt idx="16">
                  <c:v>2.5000000000000001E-2</c:v>
                </c:pt>
                <c:pt idx="17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88C-4883-9174-74C0D669EC5E}"/>
            </c:ext>
          </c:extLst>
        </c:ser>
        <c:ser>
          <c:idx val="5"/>
          <c:order val="5"/>
          <c:tx>
            <c:strRef>
              <c:f>'6.6 Konkurransekraft'!$H$5</c:f>
              <c:strCache>
                <c:ptCount val="1"/>
                <c:pt idx="0">
                  <c:v>Svært dårlig (mer enn 2)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D88C-4883-9174-74C0D669EC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'6.6 Konkurransekraft'!$B$6:$B$23</c:f>
              <c:strCache>
                <c:ptCount val="18"/>
                <c:pt idx="0">
                  <c:v>Oslo</c:v>
                </c:pt>
                <c:pt idx="1">
                  <c:v>Viken</c:v>
                </c:pt>
                <c:pt idx="3">
                  <c:v>Indre Oslo</c:v>
                </c:pt>
                <c:pt idx="4">
                  <c:v>Oslo vest</c:v>
                </c:pt>
                <c:pt idx="5">
                  <c:v>Oslo nordøst</c:v>
                </c:pt>
                <c:pt idx="6">
                  <c:v>Oslo sør</c:v>
                </c:pt>
                <c:pt idx="7">
                  <c:v>Asker og Bærum</c:v>
                </c:pt>
                <c:pt idx="8">
                  <c:v>Nedre Romerike</c:v>
                </c:pt>
                <c:pt idx="9">
                  <c:v>Øvre Romerike</c:v>
                </c:pt>
                <c:pt idx="10">
                  <c:v>Follo</c:v>
                </c:pt>
                <c:pt idx="11">
                  <c:v>Sarpsborg</c:v>
                </c:pt>
                <c:pt idx="12">
                  <c:v>Fredrikstad</c:v>
                </c:pt>
                <c:pt idx="13">
                  <c:v>Moss</c:v>
                </c:pt>
                <c:pt idx="14">
                  <c:v>Drammen</c:v>
                </c:pt>
                <c:pt idx="15">
                  <c:v>Kongsberg</c:v>
                </c:pt>
                <c:pt idx="16">
                  <c:v>Resten av Buskerudbyen</c:v>
                </c:pt>
                <c:pt idx="17">
                  <c:v>Ringerike/Hole</c:v>
                </c:pt>
              </c:strCache>
            </c:strRef>
          </c:cat>
          <c:val>
            <c:numRef>
              <c:f>'6.6 Konkurransekraft'!$H$6:$H$23</c:f>
              <c:numCache>
                <c:formatCode>###0%</c:formatCode>
                <c:ptCount val="18"/>
                <c:pt idx="0">
                  <c:v>2.3E-2</c:v>
                </c:pt>
                <c:pt idx="1">
                  <c:v>0.90300000000000002</c:v>
                </c:pt>
                <c:pt idx="3">
                  <c:v>1.0999999999999999E-2</c:v>
                </c:pt>
                <c:pt idx="5">
                  <c:v>5.2999999999999999E-2</c:v>
                </c:pt>
                <c:pt idx="6">
                  <c:v>4.3999999999999997E-2</c:v>
                </c:pt>
                <c:pt idx="7">
                  <c:v>0.75700000000000001</c:v>
                </c:pt>
                <c:pt idx="8">
                  <c:v>0.82899999999999996</c:v>
                </c:pt>
                <c:pt idx="9">
                  <c:v>0.97799999999999998</c:v>
                </c:pt>
                <c:pt idx="10">
                  <c:v>0.874</c:v>
                </c:pt>
                <c:pt idx="11">
                  <c:v>0.98599999999999999</c:v>
                </c:pt>
                <c:pt idx="12">
                  <c:v>0.94599999999999995</c:v>
                </c:pt>
                <c:pt idx="13">
                  <c:v>1</c:v>
                </c:pt>
                <c:pt idx="14">
                  <c:v>0.98199999999999998</c:v>
                </c:pt>
                <c:pt idx="15">
                  <c:v>1</c:v>
                </c:pt>
                <c:pt idx="16">
                  <c:v>0.97499999999999998</c:v>
                </c:pt>
                <c:pt idx="17">
                  <c:v>0.99199999999999999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88C-4883-9174-74C0D669EC5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506966415"/>
        <c:axId val="486793071"/>
      </c:barChart>
      <c:catAx>
        <c:axId val="5069664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6793071"/>
        <c:crosses val="autoZero"/>
        <c:auto val="1"/>
        <c:lblAlgn val="ctr"/>
        <c:lblOffset val="100"/>
        <c:noMultiLvlLbl val="0"/>
      </c:catAx>
      <c:valAx>
        <c:axId val="48679307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0696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Gjennomsnittlig</a:t>
            </a:r>
            <a:r>
              <a:rPr lang="nb-NO" sz="1000" b="1" baseline="0"/>
              <a:t> antall bilier i husholdningen</a:t>
            </a:r>
            <a:r>
              <a:rPr lang="nb-NO" sz="1000" b="1"/>
              <a:t>. </a:t>
            </a:r>
            <a:br>
              <a:rPr lang="nb-NO" sz="1000" b="1"/>
            </a:br>
            <a:r>
              <a:rPr lang="nb-NO" sz="1000" b="1"/>
              <a:t>RVU 2018/19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4E-42E6-ADC6-14022C1F438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4E-42E6-ADC6-14022C1F438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F4E-42E6-ADC6-14022C1F438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F4E-42E6-ADC6-14022C1F438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F4E-42E6-ADC6-14022C1F438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F4E-42E6-ADC6-14022C1F438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FBF-482E-9E19-758C907B220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6BE-4BE9-BBE6-BCBCFCC275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 Førerkort og bil'!$L$6:$L$28</c:f>
              <c:strCache>
                <c:ptCount val="23"/>
                <c:pt idx="0">
                  <c:v>Hele landet</c:v>
                </c:pt>
                <c:pt idx="1">
                  <c:v>Viken fylke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'2.1 Førerkort og bil'!$M$6:$M$28</c:f>
              <c:numCache>
                <c:formatCode>0.0</c:formatCode>
                <c:ptCount val="23"/>
                <c:pt idx="0">
                  <c:v>1.4</c:v>
                </c:pt>
                <c:pt idx="1">
                  <c:v>1.52</c:v>
                </c:pt>
                <c:pt idx="2">
                  <c:v>0.84</c:v>
                </c:pt>
                <c:pt idx="4">
                  <c:v>1.53</c:v>
                </c:pt>
                <c:pt idx="5">
                  <c:v>1.49</c:v>
                </c:pt>
                <c:pt idx="6">
                  <c:v>1.56</c:v>
                </c:pt>
                <c:pt idx="8">
                  <c:v>0.5</c:v>
                </c:pt>
                <c:pt idx="9">
                  <c:v>1.1100000000000001</c:v>
                </c:pt>
                <c:pt idx="10">
                  <c:v>0.96</c:v>
                </c:pt>
                <c:pt idx="11">
                  <c:v>1.08</c:v>
                </c:pt>
                <c:pt idx="12">
                  <c:v>1.46</c:v>
                </c:pt>
                <c:pt idx="13">
                  <c:v>1.5</c:v>
                </c:pt>
                <c:pt idx="14">
                  <c:v>1.69</c:v>
                </c:pt>
                <c:pt idx="15">
                  <c:v>1.42</c:v>
                </c:pt>
                <c:pt idx="16">
                  <c:v>1.63</c:v>
                </c:pt>
                <c:pt idx="17">
                  <c:v>1.52</c:v>
                </c:pt>
                <c:pt idx="18">
                  <c:v>1.44</c:v>
                </c:pt>
                <c:pt idx="19">
                  <c:v>1.36</c:v>
                </c:pt>
                <c:pt idx="20">
                  <c:v>1.45</c:v>
                </c:pt>
                <c:pt idx="21">
                  <c:v>1.75</c:v>
                </c:pt>
                <c:pt idx="22">
                  <c:v>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F4E-42E6-ADC6-14022C1F4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90450248"/>
        <c:axId val="690451424"/>
      </c:barChart>
      <c:catAx>
        <c:axId val="69045024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51424"/>
        <c:crosses val="autoZero"/>
        <c:auto val="1"/>
        <c:lblAlgn val="ctr"/>
        <c:lblOffset val="100"/>
        <c:noMultiLvlLbl val="0"/>
      </c:catAx>
      <c:valAx>
        <c:axId val="690451424"/>
        <c:scaling>
          <c:orientation val="minMax"/>
          <c:min val="0"/>
        </c:scaling>
        <c:delete val="1"/>
        <c:axPos val="t"/>
        <c:numFmt formatCode="0.0" sourceLinked="1"/>
        <c:majorTickMark val="out"/>
        <c:minorTickMark val="none"/>
        <c:tickLblPos val="high"/>
        <c:crossAx val="690450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 i="0" baseline="0">
                <a:effectLst/>
              </a:rPr>
              <a:t>Sammenheng mellom kollektivtransportens konkurransekraft og </a:t>
            </a:r>
            <a:br>
              <a:rPr lang="nb-NO" sz="1000" b="1" i="0" baseline="0">
                <a:effectLst/>
              </a:rPr>
            </a:br>
            <a:r>
              <a:rPr lang="nb-NO" sz="1000" b="1" i="0" baseline="0">
                <a:effectLst/>
              </a:rPr>
              <a:t>tilgang til bil. RVU 2018/19</a:t>
            </a:r>
            <a:endParaRPr lang="nb-NO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'6.6 Konkurransekraft'!$AM$5</c:f>
              <c:strCache>
                <c:ptCount val="1"/>
                <c:pt idx="0">
                  <c:v>Ingen biler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'6.6 Konkurransekraft'!$AL$6:$AL$11</c:f>
              <c:strCache>
                <c:ptCount val="6"/>
                <c:pt idx="0">
                  <c:v>Svært god (&lt; 1)</c:v>
                </c:pt>
                <c:pt idx="1">
                  <c:v>God (1 - 1,24)</c:v>
                </c:pt>
                <c:pt idx="2">
                  <c:v>Middels god (1,25 - 1,49)</c:v>
                </c:pt>
                <c:pt idx="3">
                  <c:v>Middels dårlig (1,5 - 1,74)</c:v>
                </c:pt>
                <c:pt idx="4">
                  <c:v>Dårlig 1,75 - 2)</c:v>
                </c:pt>
                <c:pt idx="5">
                  <c:v>Svært dårlig (&gt; 2)</c:v>
                </c:pt>
              </c:strCache>
            </c:strRef>
          </c:cat>
          <c:val>
            <c:numRef>
              <c:f>'6.6 Konkurransekraft'!$AM$6:$AM$11</c:f>
              <c:numCache>
                <c:formatCode>###0%</c:formatCode>
                <c:ptCount val="6"/>
                <c:pt idx="0">
                  <c:v>0.35299999999999998</c:v>
                </c:pt>
                <c:pt idx="1">
                  <c:v>0.39100000000000001</c:v>
                </c:pt>
                <c:pt idx="2">
                  <c:v>0.27400000000000002</c:v>
                </c:pt>
                <c:pt idx="3">
                  <c:v>0.186</c:v>
                </c:pt>
                <c:pt idx="4">
                  <c:v>0.105</c:v>
                </c:pt>
                <c:pt idx="5">
                  <c:v>9.6000000000000002E-2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D-4F52-9837-9F504E380F94}"/>
            </c:ext>
          </c:extLst>
        </c:ser>
        <c:ser>
          <c:idx val="1"/>
          <c:order val="1"/>
          <c:tx>
            <c:strRef>
              <c:f>'6.6 Konkurransekraft'!$AN$5</c:f>
              <c:strCache>
                <c:ptCount val="1"/>
                <c:pt idx="0">
                  <c:v>1 bil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'6.6 Konkurransekraft'!$AL$6:$AL$11</c:f>
              <c:strCache>
                <c:ptCount val="6"/>
                <c:pt idx="0">
                  <c:v>Svært god (&lt; 1)</c:v>
                </c:pt>
                <c:pt idx="1">
                  <c:v>God (1 - 1,24)</c:v>
                </c:pt>
                <c:pt idx="2">
                  <c:v>Middels god (1,25 - 1,49)</c:v>
                </c:pt>
                <c:pt idx="3">
                  <c:v>Middels dårlig (1,5 - 1,74)</c:v>
                </c:pt>
                <c:pt idx="4">
                  <c:v>Dårlig 1,75 - 2)</c:v>
                </c:pt>
                <c:pt idx="5">
                  <c:v>Svært dårlig (&gt; 2)</c:v>
                </c:pt>
              </c:strCache>
            </c:strRef>
          </c:cat>
          <c:val>
            <c:numRef>
              <c:f>'6.6 Konkurransekraft'!$AN$6:$AN$11</c:f>
              <c:numCache>
                <c:formatCode>###0%</c:formatCode>
                <c:ptCount val="6"/>
                <c:pt idx="0">
                  <c:v>0.46200000000000002</c:v>
                </c:pt>
                <c:pt idx="1">
                  <c:v>0.44900000000000001</c:v>
                </c:pt>
                <c:pt idx="2">
                  <c:v>0.504</c:v>
                </c:pt>
                <c:pt idx="3">
                  <c:v>0.53500000000000003</c:v>
                </c:pt>
                <c:pt idx="4">
                  <c:v>0.47</c:v>
                </c:pt>
                <c:pt idx="5">
                  <c:v>0.41199999999999998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CD-4F52-9837-9F504E380F94}"/>
            </c:ext>
          </c:extLst>
        </c:ser>
        <c:ser>
          <c:idx val="2"/>
          <c:order val="2"/>
          <c:tx>
            <c:strRef>
              <c:f>'6.6 Konkurransekraft'!$AO$5</c:f>
              <c:strCache>
                <c:ptCount val="1"/>
                <c:pt idx="0">
                  <c:v>2 biler eller mer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'6.6 Konkurransekraft'!$AL$6:$AL$11</c:f>
              <c:strCache>
                <c:ptCount val="6"/>
                <c:pt idx="0">
                  <c:v>Svært god (&lt; 1)</c:v>
                </c:pt>
                <c:pt idx="1">
                  <c:v>God (1 - 1,24)</c:v>
                </c:pt>
                <c:pt idx="2">
                  <c:v>Middels god (1,25 - 1,49)</c:v>
                </c:pt>
                <c:pt idx="3">
                  <c:v>Middels dårlig (1,5 - 1,74)</c:v>
                </c:pt>
                <c:pt idx="4">
                  <c:v>Dårlig 1,75 - 2)</c:v>
                </c:pt>
                <c:pt idx="5">
                  <c:v>Svært dårlig (&gt; 2)</c:v>
                </c:pt>
              </c:strCache>
            </c:strRef>
          </c:cat>
          <c:val>
            <c:numRef>
              <c:f>'6.6 Konkurransekraft'!$AO$6:$AO$11</c:f>
              <c:numCache>
                <c:formatCode>###0%</c:formatCode>
                <c:ptCount val="6"/>
                <c:pt idx="0">
                  <c:v>0.185</c:v>
                </c:pt>
                <c:pt idx="1">
                  <c:v>0.16</c:v>
                </c:pt>
                <c:pt idx="2">
                  <c:v>0.222</c:v>
                </c:pt>
                <c:pt idx="3">
                  <c:v>0.27900000000000003</c:v>
                </c:pt>
                <c:pt idx="4">
                  <c:v>0.42499999999999999</c:v>
                </c:pt>
                <c:pt idx="5">
                  <c:v>0.49199999999999999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CD-4F52-9837-9F504E380F9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45551"/>
        <c:axId val="276873775"/>
      </c:barChart>
      <c:catAx>
        <c:axId val="71914555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76873775"/>
        <c:crosses val="autoZero"/>
        <c:auto val="1"/>
        <c:lblAlgn val="ctr"/>
        <c:lblOffset val="100"/>
        <c:noMultiLvlLbl val="0"/>
      </c:catAx>
      <c:valAx>
        <c:axId val="27687377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1914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 i="0" baseline="0">
                <a:effectLst/>
              </a:rPr>
              <a:t>Sammenheng mellom kollektivtransportens konkurransekraft og </a:t>
            </a:r>
            <a:br>
              <a:rPr lang="nb-NO" sz="1000" b="1" i="0" baseline="0">
                <a:effectLst/>
              </a:rPr>
            </a:br>
            <a:r>
              <a:rPr lang="nb-NO" sz="1000" b="1" i="0" baseline="0">
                <a:effectLst/>
              </a:rPr>
              <a:t>tilgang til kollektivtransport jf. RVU. RVU 2018/19</a:t>
            </a:r>
            <a:endParaRPr lang="nb-NO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'6.6 Konkurransekraft'!$AR$5</c:f>
              <c:strCache>
                <c:ptCount val="1"/>
                <c:pt idx="0">
                  <c:v>Særdeles god tilgang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'6.6 Konkurransekraft'!$AQ$6:$AQ$11</c:f>
              <c:strCache>
                <c:ptCount val="6"/>
                <c:pt idx="0">
                  <c:v>Svært god (&lt; 1)</c:v>
                </c:pt>
                <c:pt idx="1">
                  <c:v>God (1 - 1,24)</c:v>
                </c:pt>
                <c:pt idx="2">
                  <c:v>Middels god (1,25 - 1,49)</c:v>
                </c:pt>
                <c:pt idx="3">
                  <c:v>Middels dårlig (1,5 - 1,74)</c:v>
                </c:pt>
                <c:pt idx="4">
                  <c:v>Dårlig 1,75 - 2)</c:v>
                </c:pt>
                <c:pt idx="5">
                  <c:v>Svært dårlig (&gt; 2)</c:v>
                </c:pt>
              </c:strCache>
            </c:strRef>
          </c:cat>
          <c:val>
            <c:numRef>
              <c:f>'6.6 Konkurransekraft'!$AR$6:$AR$11</c:f>
              <c:numCache>
                <c:formatCode>###0%</c:formatCode>
                <c:ptCount val="6"/>
                <c:pt idx="0">
                  <c:v>0.27300000000000002</c:v>
                </c:pt>
                <c:pt idx="1">
                  <c:v>0.35499999999999998</c:v>
                </c:pt>
                <c:pt idx="2">
                  <c:v>0.25</c:v>
                </c:pt>
                <c:pt idx="3">
                  <c:v>0.13800000000000001</c:v>
                </c:pt>
                <c:pt idx="4">
                  <c:v>4.9000000000000002E-2</c:v>
                </c:pt>
                <c:pt idx="5">
                  <c:v>1.9E-2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D-469E-AAFD-2452B2404E85}"/>
            </c:ext>
          </c:extLst>
        </c:ser>
        <c:ser>
          <c:idx val="1"/>
          <c:order val="1"/>
          <c:tx>
            <c:strRef>
              <c:f>'6.6 Konkurransekraft'!$AS$5</c:f>
              <c:strCache>
                <c:ptCount val="1"/>
                <c:pt idx="0">
                  <c:v>Svært god tilgang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'6.6 Konkurransekraft'!$AQ$6:$AQ$11</c:f>
              <c:strCache>
                <c:ptCount val="6"/>
                <c:pt idx="0">
                  <c:v>Svært god (&lt; 1)</c:v>
                </c:pt>
                <c:pt idx="1">
                  <c:v>God (1 - 1,24)</c:v>
                </c:pt>
                <c:pt idx="2">
                  <c:v>Middels god (1,25 - 1,49)</c:v>
                </c:pt>
                <c:pt idx="3">
                  <c:v>Middels dårlig (1,5 - 1,74)</c:v>
                </c:pt>
                <c:pt idx="4">
                  <c:v>Dårlig 1,75 - 2)</c:v>
                </c:pt>
                <c:pt idx="5">
                  <c:v>Svært dårlig (&gt; 2)</c:v>
                </c:pt>
              </c:strCache>
            </c:strRef>
          </c:cat>
          <c:val>
            <c:numRef>
              <c:f>'6.6 Konkurransekraft'!$AS$6:$AS$11</c:f>
              <c:numCache>
                <c:formatCode>###0%</c:formatCode>
                <c:ptCount val="6"/>
                <c:pt idx="0">
                  <c:v>0.41599999999999998</c:v>
                </c:pt>
                <c:pt idx="1">
                  <c:v>0.36899999999999999</c:v>
                </c:pt>
                <c:pt idx="2">
                  <c:v>0.377</c:v>
                </c:pt>
                <c:pt idx="3">
                  <c:v>0.34599999999999997</c:v>
                </c:pt>
                <c:pt idx="4">
                  <c:v>0.24199999999999999</c:v>
                </c:pt>
                <c:pt idx="5">
                  <c:v>0.113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CD-469E-AAFD-2452B2404E85}"/>
            </c:ext>
          </c:extLst>
        </c:ser>
        <c:ser>
          <c:idx val="2"/>
          <c:order val="2"/>
          <c:tx>
            <c:strRef>
              <c:f>'6.6 Konkurransekraft'!$AT$5</c:f>
              <c:strCache>
                <c:ptCount val="1"/>
                <c:pt idx="0">
                  <c:v>God tilgang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'6.6 Konkurransekraft'!$AQ$6:$AQ$11</c:f>
              <c:strCache>
                <c:ptCount val="6"/>
                <c:pt idx="0">
                  <c:v>Svært god (&lt; 1)</c:v>
                </c:pt>
                <c:pt idx="1">
                  <c:v>God (1 - 1,24)</c:v>
                </c:pt>
                <c:pt idx="2">
                  <c:v>Middels god (1,25 - 1,49)</c:v>
                </c:pt>
                <c:pt idx="3">
                  <c:v>Middels dårlig (1,5 - 1,74)</c:v>
                </c:pt>
                <c:pt idx="4">
                  <c:v>Dårlig 1,75 - 2)</c:v>
                </c:pt>
                <c:pt idx="5">
                  <c:v>Svært dårlig (&gt; 2)</c:v>
                </c:pt>
              </c:strCache>
            </c:strRef>
          </c:cat>
          <c:val>
            <c:numRef>
              <c:f>'6.6 Konkurransekraft'!$AT$6:$AT$11</c:f>
              <c:numCache>
                <c:formatCode>###0%</c:formatCode>
                <c:ptCount val="6"/>
                <c:pt idx="0">
                  <c:v>0.13900000000000001</c:v>
                </c:pt>
                <c:pt idx="1">
                  <c:v>0.11700000000000001</c:v>
                </c:pt>
                <c:pt idx="2">
                  <c:v>0.16600000000000001</c:v>
                </c:pt>
                <c:pt idx="3">
                  <c:v>0.19600000000000001</c:v>
                </c:pt>
                <c:pt idx="4">
                  <c:v>0.24399999999999999</c:v>
                </c:pt>
                <c:pt idx="5">
                  <c:v>0.23200000000000001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CD-469E-AAFD-2452B2404E85}"/>
            </c:ext>
          </c:extLst>
        </c:ser>
        <c:ser>
          <c:idx val="3"/>
          <c:order val="3"/>
          <c:tx>
            <c:strRef>
              <c:f>'6.6 Konkurransekraft'!$AU$5</c:f>
              <c:strCache>
                <c:ptCount val="1"/>
                <c:pt idx="0">
                  <c:v>Middels god tilgang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'6.6 Konkurransekraft'!$AQ$6:$AQ$11</c:f>
              <c:strCache>
                <c:ptCount val="6"/>
                <c:pt idx="0">
                  <c:v>Svært god (&lt; 1)</c:v>
                </c:pt>
                <c:pt idx="1">
                  <c:v>God (1 - 1,24)</c:v>
                </c:pt>
                <c:pt idx="2">
                  <c:v>Middels god (1,25 - 1,49)</c:v>
                </c:pt>
                <c:pt idx="3">
                  <c:v>Middels dårlig (1,5 - 1,74)</c:v>
                </c:pt>
                <c:pt idx="4">
                  <c:v>Dårlig 1,75 - 2)</c:v>
                </c:pt>
                <c:pt idx="5">
                  <c:v>Svært dårlig (&gt; 2)</c:v>
                </c:pt>
              </c:strCache>
            </c:strRef>
          </c:cat>
          <c:val>
            <c:numRef>
              <c:f>'6.6 Konkurransekraft'!$AU$6:$AU$11</c:f>
              <c:numCache>
                <c:formatCode>###0%</c:formatCode>
                <c:ptCount val="6"/>
                <c:pt idx="0">
                  <c:v>0.11</c:v>
                </c:pt>
                <c:pt idx="1">
                  <c:v>0.108</c:v>
                </c:pt>
                <c:pt idx="2">
                  <c:v>0.13600000000000001</c:v>
                </c:pt>
                <c:pt idx="3">
                  <c:v>0.2</c:v>
                </c:pt>
                <c:pt idx="4">
                  <c:v>0.189</c:v>
                </c:pt>
                <c:pt idx="5">
                  <c:v>0.19500000000000001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CD-469E-AAFD-2452B2404E85}"/>
            </c:ext>
          </c:extLst>
        </c:ser>
        <c:ser>
          <c:idx val="4"/>
          <c:order val="4"/>
          <c:tx>
            <c:strRef>
              <c:f>'6.6 Konkurransekraft'!$AV$5</c:f>
              <c:strCache>
                <c:ptCount val="1"/>
                <c:pt idx="0">
                  <c:v>Dårlig tilgang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'6.6 Konkurransekraft'!$AQ$6:$AQ$11</c:f>
              <c:strCache>
                <c:ptCount val="6"/>
                <c:pt idx="0">
                  <c:v>Svært god (&lt; 1)</c:v>
                </c:pt>
                <c:pt idx="1">
                  <c:v>God (1 - 1,24)</c:v>
                </c:pt>
                <c:pt idx="2">
                  <c:v>Middels god (1,25 - 1,49)</c:v>
                </c:pt>
                <c:pt idx="3">
                  <c:v>Middels dårlig (1,5 - 1,74)</c:v>
                </c:pt>
                <c:pt idx="4">
                  <c:v>Dårlig 1,75 - 2)</c:v>
                </c:pt>
                <c:pt idx="5">
                  <c:v>Svært dårlig (&gt; 2)</c:v>
                </c:pt>
              </c:strCache>
            </c:strRef>
          </c:cat>
          <c:val>
            <c:numRef>
              <c:f>'6.6 Konkurransekraft'!$AV$6:$AV$11</c:f>
              <c:numCache>
                <c:formatCode>###0%</c:formatCode>
                <c:ptCount val="6"/>
                <c:pt idx="0">
                  <c:v>1.4999999999999999E-2</c:v>
                </c:pt>
                <c:pt idx="1">
                  <c:v>1.0999999999999999E-2</c:v>
                </c:pt>
                <c:pt idx="2">
                  <c:v>2.4E-2</c:v>
                </c:pt>
                <c:pt idx="3">
                  <c:v>4.5999999999999999E-2</c:v>
                </c:pt>
                <c:pt idx="4">
                  <c:v>0.13200000000000001</c:v>
                </c:pt>
                <c:pt idx="5">
                  <c:v>0.152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CD-469E-AAFD-2452B2404E85}"/>
            </c:ext>
          </c:extLst>
        </c:ser>
        <c:ser>
          <c:idx val="5"/>
          <c:order val="5"/>
          <c:tx>
            <c:strRef>
              <c:f>'6.6 Konkurransekraft'!$AW$5</c:f>
              <c:strCache>
                <c:ptCount val="1"/>
                <c:pt idx="0">
                  <c:v>Svært dårlig tilgang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'6.6 Konkurransekraft'!$AQ$6:$AQ$11</c:f>
              <c:strCache>
                <c:ptCount val="6"/>
                <c:pt idx="0">
                  <c:v>Svært god (&lt; 1)</c:v>
                </c:pt>
                <c:pt idx="1">
                  <c:v>God (1 - 1,24)</c:v>
                </c:pt>
                <c:pt idx="2">
                  <c:v>Middels god (1,25 - 1,49)</c:v>
                </c:pt>
                <c:pt idx="3">
                  <c:v>Middels dårlig (1,5 - 1,74)</c:v>
                </c:pt>
                <c:pt idx="4">
                  <c:v>Dårlig 1,75 - 2)</c:v>
                </c:pt>
                <c:pt idx="5">
                  <c:v>Svært dårlig (&gt; 2)</c:v>
                </c:pt>
              </c:strCache>
            </c:strRef>
          </c:cat>
          <c:val>
            <c:numRef>
              <c:f>'6.6 Konkurransekraft'!$AW$6:$AW$11</c:f>
              <c:numCache>
                <c:formatCode>###0%</c:formatCode>
                <c:ptCount val="6"/>
                <c:pt idx="0">
                  <c:v>4.7E-2</c:v>
                </c:pt>
                <c:pt idx="1">
                  <c:v>4.1000000000000002E-2</c:v>
                </c:pt>
                <c:pt idx="2">
                  <c:v>4.8000000000000001E-2</c:v>
                </c:pt>
                <c:pt idx="3">
                  <c:v>7.3999999999999996E-2</c:v>
                </c:pt>
                <c:pt idx="4">
                  <c:v>0.14399999999999999</c:v>
                </c:pt>
                <c:pt idx="5">
                  <c:v>0.28899999999999998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CD-469E-AAFD-2452B2404E8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45551"/>
        <c:axId val="276873775"/>
      </c:barChart>
      <c:catAx>
        <c:axId val="71914555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76873775"/>
        <c:crosses val="autoZero"/>
        <c:auto val="1"/>
        <c:lblAlgn val="ctr"/>
        <c:lblOffset val="100"/>
        <c:noMultiLvlLbl val="0"/>
      </c:catAx>
      <c:valAx>
        <c:axId val="27687377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1914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Andel biler med ulike type drivstoff. RVU 2018/19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'2.1 Førerkort og bil'!$P$5</c:f>
              <c:strCache>
                <c:ptCount val="1"/>
                <c:pt idx="0">
                  <c:v>Eier elbil, blant alle bileiere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 Førerkort og bil'!$O$6:$O$28</c:f>
              <c:strCache>
                <c:ptCount val="23"/>
                <c:pt idx="0">
                  <c:v>Hele landet</c:v>
                </c:pt>
                <c:pt idx="1">
                  <c:v>Viken fylke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'2.1 Førerkort og bil'!$P$6:$P$28</c:f>
              <c:numCache>
                <c:formatCode>0%</c:formatCode>
                <c:ptCount val="23"/>
                <c:pt idx="0">
                  <c:v>0.13100000000000001</c:v>
                </c:pt>
                <c:pt idx="1">
                  <c:v>0.14699999999999999</c:v>
                </c:pt>
                <c:pt idx="2">
                  <c:v>0.16200000000000001</c:v>
                </c:pt>
                <c:pt idx="4">
                  <c:v>0.10199999999999999</c:v>
                </c:pt>
                <c:pt idx="5">
                  <c:v>0.17799999999999999</c:v>
                </c:pt>
                <c:pt idx="6">
                  <c:v>0.115</c:v>
                </c:pt>
                <c:pt idx="8">
                  <c:v>0.10199999999999999</c:v>
                </c:pt>
                <c:pt idx="9">
                  <c:v>0.20399999999999999</c:v>
                </c:pt>
                <c:pt idx="10">
                  <c:v>0.15</c:v>
                </c:pt>
                <c:pt idx="11">
                  <c:v>0.2</c:v>
                </c:pt>
                <c:pt idx="12">
                  <c:v>0.20399999999999999</c:v>
                </c:pt>
                <c:pt idx="13">
                  <c:v>0.16500000000000001</c:v>
                </c:pt>
                <c:pt idx="14">
                  <c:v>0.14499999999999999</c:v>
                </c:pt>
                <c:pt idx="15">
                  <c:v>0.18</c:v>
                </c:pt>
                <c:pt idx="16">
                  <c:v>9.9000000000000005E-2</c:v>
                </c:pt>
                <c:pt idx="17">
                  <c:v>0.13</c:v>
                </c:pt>
                <c:pt idx="18">
                  <c:v>0.13800000000000001</c:v>
                </c:pt>
                <c:pt idx="19">
                  <c:v>0.13300000000000001</c:v>
                </c:pt>
                <c:pt idx="20">
                  <c:v>6.7000000000000004E-2</c:v>
                </c:pt>
                <c:pt idx="21">
                  <c:v>0.14199999999999999</c:v>
                </c:pt>
                <c:pt idx="22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0-409D-A45C-D6617ACD6404}"/>
            </c:ext>
          </c:extLst>
        </c:ser>
        <c:ser>
          <c:idx val="1"/>
          <c:order val="1"/>
          <c:tx>
            <c:strRef>
              <c:f>'2.1 Førerkort og bil'!$S$5</c:f>
              <c:strCache>
                <c:ptCount val="1"/>
                <c:pt idx="0">
                  <c:v>Eier bil, men ikke elbil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 Førerkort og bil'!$O$6:$O$28</c:f>
              <c:strCache>
                <c:ptCount val="23"/>
                <c:pt idx="0">
                  <c:v>Hele landet</c:v>
                </c:pt>
                <c:pt idx="1">
                  <c:v>Viken fylke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'2.1 Førerkort og bil'!$S$6:$S$28</c:f>
              <c:numCache>
                <c:formatCode>0%</c:formatCode>
                <c:ptCount val="23"/>
                <c:pt idx="0">
                  <c:v>0.86899999999999999</c:v>
                </c:pt>
                <c:pt idx="1">
                  <c:v>0.85299999999999998</c:v>
                </c:pt>
                <c:pt idx="2">
                  <c:v>0.83799999999999997</c:v>
                </c:pt>
                <c:pt idx="4">
                  <c:v>0.89800000000000002</c:v>
                </c:pt>
                <c:pt idx="5">
                  <c:v>0.82199999999999995</c:v>
                </c:pt>
                <c:pt idx="6">
                  <c:v>0.88500000000000001</c:v>
                </c:pt>
                <c:pt idx="8">
                  <c:v>0.89800000000000002</c:v>
                </c:pt>
                <c:pt idx="9">
                  <c:v>0.79600000000000004</c:v>
                </c:pt>
                <c:pt idx="10">
                  <c:v>0.85</c:v>
                </c:pt>
                <c:pt idx="11">
                  <c:v>0.8</c:v>
                </c:pt>
                <c:pt idx="12">
                  <c:v>0.79600000000000004</c:v>
                </c:pt>
                <c:pt idx="13">
                  <c:v>0.83499999999999996</c:v>
                </c:pt>
                <c:pt idx="14">
                  <c:v>0.85499999999999998</c:v>
                </c:pt>
                <c:pt idx="15">
                  <c:v>0.82</c:v>
                </c:pt>
                <c:pt idx="16">
                  <c:v>0.90100000000000002</c:v>
                </c:pt>
                <c:pt idx="17">
                  <c:v>0.87</c:v>
                </c:pt>
                <c:pt idx="18">
                  <c:v>0.86199999999999999</c:v>
                </c:pt>
                <c:pt idx="19">
                  <c:v>0.86699999999999999</c:v>
                </c:pt>
                <c:pt idx="20">
                  <c:v>0.93300000000000005</c:v>
                </c:pt>
                <c:pt idx="21">
                  <c:v>0.85799999999999998</c:v>
                </c:pt>
                <c:pt idx="22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B0-409D-A45C-D6617ACD64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10"/>
        <c:axId val="690444760"/>
        <c:axId val="690442408"/>
      </c:barChart>
      <c:catAx>
        <c:axId val="6904447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42408"/>
        <c:crosses val="autoZero"/>
        <c:auto val="1"/>
        <c:lblAlgn val="ctr"/>
        <c:lblOffset val="100"/>
        <c:noMultiLvlLbl val="0"/>
      </c:catAx>
      <c:valAx>
        <c:axId val="690442408"/>
        <c:scaling>
          <c:orientation val="minMax"/>
        </c:scaling>
        <c:delete val="1"/>
        <c:axPos val="t"/>
        <c:numFmt formatCode="0%" sourceLinked="1"/>
        <c:majorTickMark val="out"/>
        <c:minorTickMark val="none"/>
        <c:tickLblPos val="high"/>
        <c:crossAx val="69044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Prosentandel av befolkningen over 17 år som har førerkort for bil. RVU 2018/19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'2.1 Førerkort og bil'!$D$5</c:f>
              <c:strCache>
                <c:ptCount val="1"/>
                <c:pt idx="0">
                  <c:v>Andel med førerkort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25-41F9-B54E-E0D8F1C20FE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25-41F9-B54E-E0D8F1C20FE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925-41F9-B54E-E0D8F1C20FE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925-41F9-B54E-E0D8F1C20FE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925-41F9-B54E-E0D8F1C20FE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925-41F9-B54E-E0D8F1C20FE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B30-4DCF-AB0A-8E2F2156E70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925-41F9-B54E-E0D8F1C20F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 Førerkort og bil'!$C$6:$C$28</c:f>
              <c:strCache>
                <c:ptCount val="23"/>
                <c:pt idx="0">
                  <c:v>Hele landet</c:v>
                </c:pt>
                <c:pt idx="1">
                  <c:v>Viken fylke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'2.1 Førerkort og bil'!$D$6:$D$28</c:f>
              <c:numCache>
                <c:formatCode>0%</c:formatCode>
                <c:ptCount val="23"/>
                <c:pt idx="0">
                  <c:v>0.88600000000000001</c:v>
                </c:pt>
                <c:pt idx="1">
                  <c:v>0.88600000000000001</c:v>
                </c:pt>
                <c:pt idx="2">
                  <c:v>0.81599999999999995</c:v>
                </c:pt>
                <c:pt idx="4">
                  <c:v>0.85599999999999998</c:v>
                </c:pt>
                <c:pt idx="5">
                  <c:v>0.89800000000000002</c:v>
                </c:pt>
                <c:pt idx="6">
                  <c:v>0.89100000000000001</c:v>
                </c:pt>
                <c:pt idx="8" formatCode="###0%">
                  <c:v>0.79600000000000004</c:v>
                </c:pt>
                <c:pt idx="9" formatCode="###0%">
                  <c:v>0.87</c:v>
                </c:pt>
                <c:pt idx="10" formatCode="###0%">
                  <c:v>0.78200000000000003</c:v>
                </c:pt>
                <c:pt idx="11" formatCode="###0%">
                  <c:v>0.82799999999999996</c:v>
                </c:pt>
                <c:pt idx="12" formatCode="###0%">
                  <c:v>0.90200000000000002</c:v>
                </c:pt>
                <c:pt idx="13" formatCode="###0%">
                  <c:v>0.90200000000000002</c:v>
                </c:pt>
                <c:pt idx="14" formatCode="###0%">
                  <c:v>0.90400000000000003</c:v>
                </c:pt>
                <c:pt idx="15" formatCode="###0%">
                  <c:v>0.88700000000000001</c:v>
                </c:pt>
                <c:pt idx="16" formatCode="###0%">
                  <c:v>0.89100000000000001</c:v>
                </c:pt>
                <c:pt idx="17" formatCode="###0%">
                  <c:v>0.89300000000000002</c:v>
                </c:pt>
                <c:pt idx="18" formatCode="###0%">
                  <c:v>0.879</c:v>
                </c:pt>
                <c:pt idx="19" formatCode="###0%">
                  <c:v>0.85499999999999998</c:v>
                </c:pt>
                <c:pt idx="20" formatCode="###0%">
                  <c:v>0.90100000000000002</c:v>
                </c:pt>
                <c:pt idx="21" formatCode="###0%">
                  <c:v>0.91900000000000004</c:v>
                </c:pt>
                <c:pt idx="22" formatCode="###0%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925-41F9-B54E-E0D8F1C20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90450248"/>
        <c:axId val="690451424"/>
      </c:barChart>
      <c:catAx>
        <c:axId val="69045024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51424"/>
        <c:crosses val="autoZero"/>
        <c:auto val="1"/>
        <c:lblAlgn val="ctr"/>
        <c:lblOffset val="100"/>
        <c:noMultiLvlLbl val="0"/>
      </c:catAx>
      <c:valAx>
        <c:axId val="690451424"/>
        <c:scaling>
          <c:orientation val="minMax"/>
          <c:min val="0"/>
        </c:scaling>
        <c:delete val="1"/>
        <c:axPos val="t"/>
        <c:numFmt formatCode="0%" sourceLinked="1"/>
        <c:majorTickMark val="out"/>
        <c:minorTickMark val="none"/>
        <c:tickLblPos val="high"/>
        <c:crossAx val="690450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Antall biler i husholdningen. RVU 2018/19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'2.1 Førerkort og bil'!$G$5</c:f>
              <c:strCache>
                <c:ptCount val="1"/>
                <c:pt idx="0">
                  <c:v>Ingen biler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 Førerkort og bil'!$F$6:$F$28</c:f>
              <c:strCache>
                <c:ptCount val="23"/>
                <c:pt idx="0">
                  <c:v>Hele landet</c:v>
                </c:pt>
                <c:pt idx="1">
                  <c:v>Viken fylke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'2.1 Førerkort og bil'!$G$6:$G$28</c:f>
              <c:numCache>
                <c:formatCode>###0%</c:formatCode>
                <c:ptCount val="23"/>
                <c:pt idx="0">
                  <c:v>0.15</c:v>
                </c:pt>
                <c:pt idx="1">
                  <c:v>0.10299999999999999</c:v>
                </c:pt>
                <c:pt idx="2">
                  <c:v>0.36199999999999999</c:v>
                </c:pt>
                <c:pt idx="4">
                  <c:v>0.111</c:v>
                </c:pt>
                <c:pt idx="5">
                  <c:v>0.104</c:v>
                </c:pt>
                <c:pt idx="6">
                  <c:v>0.10299999999999999</c:v>
                </c:pt>
                <c:pt idx="8">
                  <c:v>0.57499999999999996</c:v>
                </c:pt>
                <c:pt idx="9">
                  <c:v>0.20499999999999999</c:v>
                </c:pt>
                <c:pt idx="10">
                  <c:v>0.26100000000000001</c:v>
                </c:pt>
                <c:pt idx="11">
                  <c:v>0.222</c:v>
                </c:pt>
                <c:pt idx="12">
                  <c:v>0.10100000000000001</c:v>
                </c:pt>
                <c:pt idx="13">
                  <c:v>0.10299999999999999</c:v>
                </c:pt>
                <c:pt idx="14">
                  <c:v>8.4000000000000005E-2</c:v>
                </c:pt>
                <c:pt idx="15">
                  <c:v>0.115</c:v>
                </c:pt>
                <c:pt idx="16">
                  <c:v>0.108</c:v>
                </c:pt>
                <c:pt idx="17">
                  <c:v>9.7000000000000003E-2</c:v>
                </c:pt>
                <c:pt idx="18">
                  <c:v>0.11600000000000001</c:v>
                </c:pt>
                <c:pt idx="19">
                  <c:v>0.121</c:v>
                </c:pt>
                <c:pt idx="20">
                  <c:v>0.105</c:v>
                </c:pt>
                <c:pt idx="21">
                  <c:v>7.2999999999999995E-2</c:v>
                </c:pt>
                <c:pt idx="22">
                  <c:v>9.0999999999999998E-2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8-4B95-82B1-DDADF5ECDE5C}"/>
            </c:ext>
          </c:extLst>
        </c:ser>
        <c:ser>
          <c:idx val="1"/>
          <c:order val="1"/>
          <c:tx>
            <c:strRef>
              <c:f>'2.1 Førerkort og bil'!$H$5</c:f>
              <c:strCache>
                <c:ptCount val="1"/>
                <c:pt idx="0">
                  <c:v>En bil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 Førerkort og bil'!$F$6:$F$28</c:f>
              <c:strCache>
                <c:ptCount val="23"/>
                <c:pt idx="0">
                  <c:v>Hele landet</c:v>
                </c:pt>
                <c:pt idx="1">
                  <c:v>Viken fylke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'2.1 Førerkort og bil'!$H$6:$H$28</c:f>
              <c:numCache>
                <c:formatCode>###0%</c:formatCode>
                <c:ptCount val="23"/>
                <c:pt idx="0">
                  <c:v>0.42899999999999999</c:v>
                </c:pt>
                <c:pt idx="1">
                  <c:v>0.42099999999999999</c:v>
                </c:pt>
                <c:pt idx="2">
                  <c:v>0.47299999999999998</c:v>
                </c:pt>
                <c:pt idx="4">
                  <c:v>0.41499999999999998</c:v>
                </c:pt>
                <c:pt idx="5">
                  <c:v>0.439</c:v>
                </c:pt>
                <c:pt idx="6">
                  <c:v>0.39200000000000002</c:v>
                </c:pt>
                <c:pt idx="8">
                  <c:v>0.36599999999999999</c:v>
                </c:pt>
                <c:pt idx="9">
                  <c:v>0.52300000000000002</c:v>
                </c:pt>
                <c:pt idx="10">
                  <c:v>0.55000000000000004</c:v>
                </c:pt>
                <c:pt idx="11">
                  <c:v>0.52600000000000002</c:v>
                </c:pt>
                <c:pt idx="12">
                  <c:v>0.439</c:v>
                </c:pt>
                <c:pt idx="13">
                  <c:v>0.44800000000000001</c:v>
                </c:pt>
                <c:pt idx="14">
                  <c:v>0.34499999999999997</c:v>
                </c:pt>
                <c:pt idx="15">
                  <c:v>0.47499999999999998</c:v>
                </c:pt>
                <c:pt idx="16">
                  <c:v>0.34699999999999998</c:v>
                </c:pt>
                <c:pt idx="17">
                  <c:v>0.434</c:v>
                </c:pt>
                <c:pt idx="18">
                  <c:v>0.45900000000000002</c:v>
                </c:pt>
                <c:pt idx="19">
                  <c:v>0.49299999999999999</c:v>
                </c:pt>
                <c:pt idx="20">
                  <c:v>0.46800000000000003</c:v>
                </c:pt>
                <c:pt idx="21">
                  <c:v>0.33300000000000002</c:v>
                </c:pt>
                <c:pt idx="22">
                  <c:v>0.36799999999999999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F8-4B95-82B1-DDADF5ECDE5C}"/>
            </c:ext>
          </c:extLst>
        </c:ser>
        <c:ser>
          <c:idx val="2"/>
          <c:order val="2"/>
          <c:tx>
            <c:strRef>
              <c:f>'2.1 Førerkort og bil'!$I$5</c:f>
              <c:strCache>
                <c:ptCount val="1"/>
                <c:pt idx="0">
                  <c:v>To biler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 Førerkort og bil'!$F$6:$F$28</c:f>
              <c:strCache>
                <c:ptCount val="23"/>
                <c:pt idx="0">
                  <c:v>Hele landet</c:v>
                </c:pt>
                <c:pt idx="1">
                  <c:v>Viken fylke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'2.1 Førerkort og bil'!$I$6:$I$28</c:f>
              <c:numCache>
                <c:formatCode>###0%</c:formatCode>
                <c:ptCount val="23"/>
                <c:pt idx="0">
                  <c:v>0.32800000000000001</c:v>
                </c:pt>
                <c:pt idx="1">
                  <c:v>0.37</c:v>
                </c:pt>
                <c:pt idx="2">
                  <c:v>0.14000000000000001</c:v>
                </c:pt>
                <c:pt idx="4">
                  <c:v>0.36</c:v>
                </c:pt>
                <c:pt idx="5">
                  <c:v>0.36199999999999999</c:v>
                </c:pt>
                <c:pt idx="6">
                  <c:v>0.38</c:v>
                </c:pt>
                <c:pt idx="8">
                  <c:v>4.8000000000000001E-2</c:v>
                </c:pt>
                <c:pt idx="9">
                  <c:v>0.23499999999999999</c:v>
                </c:pt>
                <c:pt idx="10">
                  <c:v>0.159</c:v>
                </c:pt>
                <c:pt idx="11">
                  <c:v>0.21</c:v>
                </c:pt>
                <c:pt idx="12">
                  <c:v>0.376</c:v>
                </c:pt>
                <c:pt idx="13">
                  <c:v>0.34100000000000003</c:v>
                </c:pt>
                <c:pt idx="14">
                  <c:v>0.436</c:v>
                </c:pt>
                <c:pt idx="15">
                  <c:v>0.32900000000000001</c:v>
                </c:pt>
                <c:pt idx="16">
                  <c:v>0.40500000000000003</c:v>
                </c:pt>
                <c:pt idx="17">
                  <c:v>0.36099999999999999</c:v>
                </c:pt>
                <c:pt idx="18">
                  <c:v>0.34200000000000003</c:v>
                </c:pt>
                <c:pt idx="19">
                  <c:v>0.308</c:v>
                </c:pt>
                <c:pt idx="20">
                  <c:v>0.33900000000000002</c:v>
                </c:pt>
                <c:pt idx="21">
                  <c:v>0.42499999999999999</c:v>
                </c:pt>
                <c:pt idx="22">
                  <c:v>0.39900000000000002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F8-4B95-82B1-DDADF5ECDE5C}"/>
            </c:ext>
          </c:extLst>
        </c:ser>
        <c:ser>
          <c:idx val="3"/>
          <c:order val="3"/>
          <c:tx>
            <c:strRef>
              <c:f>'2.1 Førerkort og bil'!$J$5</c:f>
              <c:strCache>
                <c:ptCount val="1"/>
                <c:pt idx="0">
                  <c:v>Mer enn to biler 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 Førerkort og bil'!$F$6:$F$28</c:f>
              <c:strCache>
                <c:ptCount val="23"/>
                <c:pt idx="0">
                  <c:v>Hele landet</c:v>
                </c:pt>
                <c:pt idx="1">
                  <c:v>Viken fylke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'2.1 Førerkort og bil'!$J$6:$J$28</c:f>
              <c:numCache>
                <c:formatCode>###0%</c:formatCode>
                <c:ptCount val="23"/>
                <c:pt idx="0">
                  <c:v>9.2999999999999999E-2</c:v>
                </c:pt>
                <c:pt idx="1">
                  <c:v>0.106</c:v>
                </c:pt>
                <c:pt idx="2">
                  <c:v>2.5000000000000001E-2</c:v>
                </c:pt>
                <c:pt idx="4">
                  <c:v>0.113</c:v>
                </c:pt>
                <c:pt idx="5">
                  <c:v>9.5000000000000001E-2</c:v>
                </c:pt>
                <c:pt idx="6">
                  <c:v>0.125</c:v>
                </c:pt>
                <c:pt idx="8">
                  <c:v>1.0999999999999999E-2</c:v>
                </c:pt>
                <c:pt idx="9">
                  <c:v>3.5999999999999997E-2</c:v>
                </c:pt>
                <c:pt idx="10">
                  <c:v>0.03</c:v>
                </c:pt>
                <c:pt idx="11">
                  <c:v>4.1000000000000002E-2</c:v>
                </c:pt>
                <c:pt idx="12">
                  <c:v>8.3000000000000004E-2</c:v>
                </c:pt>
                <c:pt idx="13">
                  <c:v>0.108</c:v>
                </c:pt>
                <c:pt idx="14">
                  <c:v>0.13500000000000001</c:v>
                </c:pt>
                <c:pt idx="15">
                  <c:v>8.1000000000000003E-2</c:v>
                </c:pt>
                <c:pt idx="16">
                  <c:v>0.13900000000000001</c:v>
                </c:pt>
                <c:pt idx="17">
                  <c:v>0.108</c:v>
                </c:pt>
                <c:pt idx="18">
                  <c:v>8.4000000000000005E-2</c:v>
                </c:pt>
                <c:pt idx="19">
                  <c:v>7.9000000000000001E-2</c:v>
                </c:pt>
                <c:pt idx="20">
                  <c:v>8.7999999999999995E-2</c:v>
                </c:pt>
                <c:pt idx="21">
                  <c:v>0.16900000000000001</c:v>
                </c:pt>
                <c:pt idx="22">
                  <c:v>0.14299999999999999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F8-4B95-82B1-DDADF5ECDE5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0440448"/>
        <c:axId val="690447896"/>
      </c:barChart>
      <c:catAx>
        <c:axId val="69044044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47896"/>
        <c:crosses val="autoZero"/>
        <c:auto val="1"/>
        <c:lblAlgn val="ctr"/>
        <c:lblOffset val="100"/>
        <c:noMultiLvlLbl val="0"/>
      </c:catAx>
      <c:valAx>
        <c:axId val="690447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4044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Andel av bileierne som eier elbil.</a:t>
            </a:r>
            <a:r>
              <a:rPr lang="nb-NO" sz="1000" b="1" baseline="0"/>
              <a:t> </a:t>
            </a:r>
            <a:r>
              <a:rPr lang="nb-NO" sz="1000" b="1"/>
              <a:t>RVU 2018/19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'2.1 Førerkort og bil'!$P$5</c:f>
              <c:strCache>
                <c:ptCount val="1"/>
                <c:pt idx="0">
                  <c:v>Eier elbil, blant alle bileiere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4A2-42CE-A9CC-BDF04A51A73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4A2-42CE-A9CC-BDF04A51A73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4A2-42CE-A9CC-BDF04A51A73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4A2-42CE-A9CC-BDF04A51A73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4A2-42CE-A9CC-BDF04A51A73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043-4E5D-A629-565AB6EFF5C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4A2-42CE-A9CC-BDF04A51A7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 Førerkort og bil'!$O$6:$O$28</c:f>
              <c:strCache>
                <c:ptCount val="23"/>
                <c:pt idx="0">
                  <c:v>Hele landet</c:v>
                </c:pt>
                <c:pt idx="1">
                  <c:v>Viken fylke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'2.1 Førerkort og bil'!$P$6:$P$28</c:f>
              <c:numCache>
                <c:formatCode>0%</c:formatCode>
                <c:ptCount val="23"/>
                <c:pt idx="0">
                  <c:v>0.13100000000000001</c:v>
                </c:pt>
                <c:pt idx="1">
                  <c:v>0.14699999999999999</c:v>
                </c:pt>
                <c:pt idx="2">
                  <c:v>0.16200000000000001</c:v>
                </c:pt>
                <c:pt idx="4">
                  <c:v>0.10199999999999999</c:v>
                </c:pt>
                <c:pt idx="5">
                  <c:v>0.17799999999999999</c:v>
                </c:pt>
                <c:pt idx="6">
                  <c:v>0.115</c:v>
                </c:pt>
                <c:pt idx="8">
                  <c:v>0.10199999999999999</c:v>
                </c:pt>
                <c:pt idx="9">
                  <c:v>0.20399999999999999</c:v>
                </c:pt>
                <c:pt idx="10">
                  <c:v>0.15</c:v>
                </c:pt>
                <c:pt idx="11">
                  <c:v>0.2</c:v>
                </c:pt>
                <c:pt idx="12">
                  <c:v>0.20399999999999999</c:v>
                </c:pt>
                <c:pt idx="13">
                  <c:v>0.16500000000000001</c:v>
                </c:pt>
                <c:pt idx="14">
                  <c:v>0.14499999999999999</c:v>
                </c:pt>
                <c:pt idx="15">
                  <c:v>0.18</c:v>
                </c:pt>
                <c:pt idx="16">
                  <c:v>9.9000000000000005E-2</c:v>
                </c:pt>
                <c:pt idx="17">
                  <c:v>0.13</c:v>
                </c:pt>
                <c:pt idx="18">
                  <c:v>0.13800000000000001</c:v>
                </c:pt>
                <c:pt idx="19">
                  <c:v>0.13300000000000001</c:v>
                </c:pt>
                <c:pt idx="20">
                  <c:v>6.7000000000000004E-2</c:v>
                </c:pt>
                <c:pt idx="21">
                  <c:v>0.14199999999999999</c:v>
                </c:pt>
                <c:pt idx="22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5-452F-91F8-7AE3ACD50837}"/>
            </c:ext>
          </c:extLst>
        </c:ser>
        <c:ser>
          <c:idx val="1"/>
          <c:order val="1"/>
          <c:tx>
            <c:strRef>
              <c:f>'2.1 Førerkort og bil'!$Q$5</c:f>
              <c:strCache>
                <c:ptCount val="1"/>
                <c:pt idx="0">
                  <c:v>Eier elbil, blant de med 1 bil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 Førerkort og bil'!$O$6:$O$28</c:f>
              <c:strCache>
                <c:ptCount val="23"/>
                <c:pt idx="0">
                  <c:v>Hele landet</c:v>
                </c:pt>
                <c:pt idx="1">
                  <c:v>Viken fylke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'2.1 Førerkort og bil'!$Q$6:$Q$28</c:f>
              <c:numCache>
                <c:formatCode>0%</c:formatCode>
                <c:ptCount val="23"/>
                <c:pt idx="0">
                  <c:v>5.1999999999999998E-2</c:v>
                </c:pt>
                <c:pt idx="1">
                  <c:v>5.3999999999999999E-2</c:v>
                </c:pt>
                <c:pt idx="2">
                  <c:v>9.4E-2</c:v>
                </c:pt>
                <c:pt idx="4">
                  <c:v>4.2999999999999997E-2</c:v>
                </c:pt>
                <c:pt idx="5">
                  <c:v>5.8999999999999997E-2</c:v>
                </c:pt>
                <c:pt idx="6">
                  <c:v>3.5000000000000003E-2</c:v>
                </c:pt>
                <c:pt idx="8">
                  <c:v>9.6000000000000002E-2</c:v>
                </c:pt>
                <c:pt idx="9">
                  <c:v>8.7999999999999995E-2</c:v>
                </c:pt>
                <c:pt idx="10">
                  <c:v>0.09</c:v>
                </c:pt>
                <c:pt idx="11">
                  <c:v>8.5000000000000006E-2</c:v>
                </c:pt>
                <c:pt idx="12">
                  <c:v>6.0999999999999999E-2</c:v>
                </c:pt>
                <c:pt idx="13">
                  <c:v>7.4999999999999997E-2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3.1E-2</c:v>
                </c:pt>
                <c:pt idx="17">
                  <c:v>3.4000000000000002E-2</c:v>
                </c:pt>
                <c:pt idx="18">
                  <c:v>6.0999999999999999E-2</c:v>
                </c:pt>
                <c:pt idx="19">
                  <c:v>7.1999999999999995E-2</c:v>
                </c:pt>
                <c:pt idx="20">
                  <c:v>2.8000000000000001E-2</c:v>
                </c:pt>
                <c:pt idx="21">
                  <c:v>2.9000000000000001E-2</c:v>
                </c:pt>
                <c:pt idx="22">
                  <c:v>3.1E-2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A9E-4A13-8E3B-145EA03E99CC}"/>
            </c:ext>
          </c:extLst>
        </c:ser>
        <c:ser>
          <c:idx val="2"/>
          <c:order val="2"/>
          <c:tx>
            <c:strRef>
              <c:f>'2.1 Førerkort og bil'!$R$5</c:f>
              <c:strCache>
                <c:ptCount val="1"/>
                <c:pt idx="0">
                  <c:v>Eier elbil, bant de med mer enn 1 bil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 Førerkort og bil'!$O$6:$O$28</c:f>
              <c:strCache>
                <c:ptCount val="23"/>
                <c:pt idx="0">
                  <c:v>Hele landet</c:v>
                </c:pt>
                <c:pt idx="1">
                  <c:v>Viken fylke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'2.1 Førerkort og bil'!$R$6:$R$28</c:f>
              <c:numCache>
                <c:formatCode>0%</c:formatCode>
                <c:ptCount val="23"/>
                <c:pt idx="0">
                  <c:v>0.219</c:v>
                </c:pt>
                <c:pt idx="1">
                  <c:v>0.23699999999999999</c:v>
                </c:pt>
                <c:pt idx="2">
                  <c:v>0.41699999999999998</c:v>
                </c:pt>
                <c:pt idx="4">
                  <c:v>0.158</c:v>
                </c:pt>
                <c:pt idx="5">
                  <c:v>0.30099999999999999</c:v>
                </c:pt>
                <c:pt idx="6">
                  <c:v>0.18099999999999999</c:v>
                </c:pt>
                <c:pt idx="8">
                  <c:v>0.30599999999999999</c:v>
                </c:pt>
                <c:pt idx="9">
                  <c:v>0.46400000000000002</c:v>
                </c:pt>
                <c:pt idx="10">
                  <c:v>0.35199999999999998</c:v>
                </c:pt>
                <c:pt idx="11">
                  <c:v>0.47299999999999998</c:v>
                </c:pt>
                <c:pt idx="12">
                  <c:v>0.35099999999999998</c:v>
                </c:pt>
                <c:pt idx="13">
                  <c:v>0.26100000000000001</c:v>
                </c:pt>
                <c:pt idx="14">
                  <c:v>0.21</c:v>
                </c:pt>
                <c:pt idx="15">
                  <c:v>0.35</c:v>
                </c:pt>
                <c:pt idx="16">
                  <c:v>0.14299999999999999</c:v>
                </c:pt>
                <c:pt idx="17">
                  <c:v>0.22700000000000001</c:v>
                </c:pt>
                <c:pt idx="18">
                  <c:v>0.22900000000000001</c:v>
                </c:pt>
                <c:pt idx="19">
                  <c:v>0.22</c:v>
                </c:pt>
                <c:pt idx="20">
                  <c:v>0.107</c:v>
                </c:pt>
                <c:pt idx="21">
                  <c:v>0.20799999999999999</c:v>
                </c:pt>
                <c:pt idx="22">
                  <c:v>0.20100000000000001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A9E-4A13-8E3B-145EA03E99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10"/>
        <c:axId val="690444760"/>
        <c:axId val="690442408"/>
      </c:barChart>
      <c:catAx>
        <c:axId val="6904447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42408"/>
        <c:crosses val="autoZero"/>
        <c:auto val="1"/>
        <c:lblAlgn val="ctr"/>
        <c:lblOffset val="100"/>
        <c:noMultiLvlLbl val="0"/>
      </c:catAx>
      <c:valAx>
        <c:axId val="690442408"/>
        <c:scaling>
          <c:orientation val="minMax"/>
        </c:scaling>
        <c:delete val="1"/>
        <c:axPos val="t"/>
        <c:numFmt formatCode="0%" sourceLinked="1"/>
        <c:majorTickMark val="out"/>
        <c:minorTickMark val="none"/>
        <c:tickLblPos val="high"/>
        <c:crossAx val="69044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Lademuligheter</a:t>
            </a:r>
            <a:r>
              <a:rPr lang="nb-NO" sz="1000" b="1" baseline="0"/>
              <a:t> for elbil/ladbar hybrid </a:t>
            </a:r>
            <a:r>
              <a:rPr lang="nb-NO" sz="1000" b="1"/>
              <a:t>. RVU 2018/19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'2.1 Førerkort og bil'!$V$5</c:f>
              <c:strCache>
                <c:ptCount val="1"/>
                <c:pt idx="0">
                  <c:v>Lader hjemme, privat lader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 Førerkort og bil'!$U$6:$U$12</c:f>
              <c:strCache>
                <c:ptCount val="7"/>
                <c:pt idx="0">
                  <c:v>Hele landet</c:v>
                </c:pt>
                <c:pt idx="1">
                  <c:v>Viken fylke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</c:strCache>
            </c:strRef>
          </c:cat>
          <c:val>
            <c:numRef>
              <c:f>'2.1 Førerkort og bil'!$V$6:$V$12</c:f>
              <c:numCache>
                <c:formatCode>0%</c:formatCode>
                <c:ptCount val="7"/>
                <c:pt idx="0">
                  <c:v>0.90600000000000003</c:v>
                </c:pt>
                <c:pt idx="1">
                  <c:v>0.90500000000000003</c:v>
                </c:pt>
                <c:pt idx="2">
                  <c:v>0.76600000000000001</c:v>
                </c:pt>
                <c:pt idx="4">
                  <c:v>0.90900000000000003</c:v>
                </c:pt>
                <c:pt idx="5">
                  <c:v>0.90200000000000002</c:v>
                </c:pt>
                <c:pt idx="6">
                  <c:v>0.88400000000000001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0-4FFB-A848-6B4C6F58BC67}"/>
            </c:ext>
          </c:extLst>
        </c:ser>
        <c:ser>
          <c:idx val="1"/>
          <c:order val="1"/>
          <c:tx>
            <c:strRef>
              <c:f>'2.1 Førerkort og bil'!$W$5</c:f>
              <c:strCache>
                <c:ptCount val="1"/>
                <c:pt idx="0">
                  <c:v>Lader hjemme, offentlig lader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 Førerkort og bil'!$U$6:$U$12</c:f>
              <c:strCache>
                <c:ptCount val="7"/>
                <c:pt idx="0">
                  <c:v>Hele landet</c:v>
                </c:pt>
                <c:pt idx="1">
                  <c:v>Viken fylke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</c:strCache>
            </c:strRef>
          </c:cat>
          <c:val>
            <c:numRef>
              <c:f>'2.1 Førerkort og bil'!$W$6:$W$12</c:f>
              <c:numCache>
                <c:formatCode>0%</c:formatCode>
                <c:ptCount val="7"/>
                <c:pt idx="0">
                  <c:v>0.05</c:v>
                </c:pt>
                <c:pt idx="1">
                  <c:v>4.3999999999999997E-2</c:v>
                </c:pt>
                <c:pt idx="2">
                  <c:v>0.14099999999999999</c:v>
                </c:pt>
                <c:pt idx="4">
                  <c:v>2.9000000000000001E-2</c:v>
                </c:pt>
                <c:pt idx="5">
                  <c:v>3.4000000000000002E-2</c:v>
                </c:pt>
                <c:pt idx="6">
                  <c:v>8.7999999999999995E-2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90-4FFB-A848-6B4C6F58BC67}"/>
            </c:ext>
          </c:extLst>
        </c:ser>
        <c:ser>
          <c:idx val="2"/>
          <c:order val="2"/>
          <c:tx>
            <c:strRef>
              <c:f>'2.1 Førerkort og bil'!$X$5</c:f>
              <c:strCache>
                <c:ptCount val="1"/>
                <c:pt idx="0">
                  <c:v>Lader på arbeidsplass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 Førerkort og bil'!$U$6:$U$12</c:f>
              <c:strCache>
                <c:ptCount val="7"/>
                <c:pt idx="0">
                  <c:v>Hele landet</c:v>
                </c:pt>
                <c:pt idx="1">
                  <c:v>Viken fylke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</c:strCache>
            </c:strRef>
          </c:cat>
          <c:val>
            <c:numRef>
              <c:f>'2.1 Førerkort og bil'!$X$6:$X$12</c:f>
              <c:numCache>
                <c:formatCode>0%</c:formatCode>
                <c:ptCount val="7"/>
                <c:pt idx="0">
                  <c:v>0.182</c:v>
                </c:pt>
                <c:pt idx="1">
                  <c:v>0.222</c:v>
                </c:pt>
                <c:pt idx="2">
                  <c:v>0.219</c:v>
                </c:pt>
                <c:pt idx="4">
                  <c:v>0.191</c:v>
                </c:pt>
                <c:pt idx="5">
                  <c:v>0.23899999999999999</c:v>
                </c:pt>
                <c:pt idx="6">
                  <c:v>0.23899999999999999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90-4FFB-A848-6B4C6F58BC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10"/>
        <c:axId val="690444760"/>
        <c:axId val="690442408"/>
      </c:barChart>
      <c:catAx>
        <c:axId val="6904447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42408"/>
        <c:crosses val="autoZero"/>
        <c:auto val="1"/>
        <c:lblAlgn val="ctr"/>
        <c:lblOffset val="100"/>
        <c:noMultiLvlLbl val="0"/>
      </c:catAx>
      <c:valAx>
        <c:axId val="690442408"/>
        <c:scaling>
          <c:orientation val="minMax"/>
        </c:scaling>
        <c:delete val="1"/>
        <c:axPos val="t"/>
        <c:numFmt formatCode="0%" sourceLinked="1"/>
        <c:majorTickMark val="out"/>
        <c:minorTickMark val="none"/>
        <c:tickLblPos val="high"/>
        <c:crossAx val="69044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Andel som er medlem av en bildelingsordning.</a:t>
            </a:r>
            <a:r>
              <a:rPr lang="nb-NO" sz="1000" b="1" baseline="0"/>
              <a:t> </a:t>
            </a:r>
            <a:r>
              <a:rPr lang="nb-NO" sz="1000" b="1"/>
              <a:t>RVU 2018/19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'2.1 Førerkort og bil'!$AA$5</c:f>
              <c:strCache>
                <c:ptCount val="1"/>
                <c:pt idx="0">
                  <c:v>Andel som er med i en bildelingsordning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EC-435B-AA03-0A5382D6CB7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4EC-435B-AA03-0A5382D6CB7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4EC-435B-AA03-0A5382D6CB7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4EC-435B-AA03-0A5382D6CB7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4EC-435B-AA03-0A5382D6CB7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4EC-435B-AA03-0A5382D6CB7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4EC-435B-AA03-0A5382D6CB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 Førerkort og bil'!$O$6:$O$28</c:f>
              <c:strCache>
                <c:ptCount val="23"/>
                <c:pt idx="0">
                  <c:v>Hele landet</c:v>
                </c:pt>
                <c:pt idx="1">
                  <c:v>Viken fylke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'2.1 Førerkort og bil'!$AA$6:$AA$28</c:f>
              <c:numCache>
                <c:formatCode>0%</c:formatCode>
                <c:ptCount val="23"/>
                <c:pt idx="0">
                  <c:v>6.0000000000000001E-3</c:v>
                </c:pt>
                <c:pt idx="1">
                  <c:v>0</c:v>
                </c:pt>
                <c:pt idx="2">
                  <c:v>2.7E-2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4.7E-2</c:v>
                </c:pt>
                <c:pt idx="9">
                  <c:v>1.4999999999999999E-2</c:v>
                </c:pt>
                <c:pt idx="10">
                  <c:v>8.0000000000000002E-3</c:v>
                </c:pt>
                <c:pt idx="11">
                  <c:v>1.6E-2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4EC-435B-AA03-0A5382D6CB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10"/>
        <c:axId val="690444760"/>
        <c:axId val="690442408"/>
      </c:barChart>
      <c:catAx>
        <c:axId val="6904447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42408"/>
        <c:crosses val="autoZero"/>
        <c:auto val="1"/>
        <c:lblAlgn val="ctr"/>
        <c:lblOffset val="100"/>
        <c:noMultiLvlLbl val="0"/>
      </c:catAx>
      <c:valAx>
        <c:axId val="690442408"/>
        <c:scaling>
          <c:orientation val="minMax"/>
        </c:scaling>
        <c:delete val="1"/>
        <c:axPos val="t"/>
        <c:numFmt formatCode="0%" sourceLinked="1"/>
        <c:majorTickMark val="out"/>
        <c:minorTickMark val="none"/>
        <c:tickLblPos val="high"/>
        <c:crossAx val="690444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Parkering på arbeidsplassen, fordelt etter arbeidssted</a:t>
            </a:r>
            <a:r>
              <a:rPr lang="nb-NO" sz="1000" b="1" baseline="0"/>
              <a:t>. RVU 2018/19</a:t>
            </a:r>
            <a:endParaRPr lang="nb-NO" sz="1000" b="1"/>
          </a:p>
        </c:rich>
      </c:tx>
      <c:layout>
        <c:manualLayout>
          <c:xMode val="edge"/>
          <c:yMode val="edge"/>
          <c:x val="0.23727092592592591"/>
          <c:y val="2.6277380952380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16695256537664832"/>
          <c:y val="0.10546921005623168"/>
          <c:w val="0.80202875229333026"/>
          <c:h val="0.70403364607548102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'2.2 Parkering'!$Z$5</c:f>
              <c:strCache>
                <c:ptCount val="1"/>
                <c:pt idx="0">
                  <c:v>Gratis p-plass hos arbeidsgiver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 Parkering'!$Y$6:$Y$29</c:f>
              <c:strCache>
                <c:ptCount val="24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Oslo sentrum </c:v>
                </c:pt>
                <c:pt idx="9">
                  <c:v>Indre Oslo</c:v>
                </c:pt>
                <c:pt idx="10">
                  <c:v>Oslo vest</c:v>
                </c:pt>
                <c:pt idx="11">
                  <c:v>Oslo nordøst</c:v>
                </c:pt>
                <c:pt idx="12">
                  <c:v>Oslo sør</c:v>
                </c:pt>
                <c:pt idx="13">
                  <c:v>Asker og Bærum</c:v>
                </c:pt>
                <c:pt idx="14">
                  <c:v>Nedre Romerike</c:v>
                </c:pt>
                <c:pt idx="15">
                  <c:v>Øvre Romerike</c:v>
                </c:pt>
                <c:pt idx="16">
                  <c:v>Follo</c:v>
                </c:pt>
                <c:pt idx="17">
                  <c:v>Sarpsborg</c:v>
                </c:pt>
                <c:pt idx="18">
                  <c:v>Fredrikstad</c:v>
                </c:pt>
                <c:pt idx="19">
                  <c:v>Moss</c:v>
                </c:pt>
                <c:pt idx="20">
                  <c:v>Drammen </c:v>
                </c:pt>
                <c:pt idx="21">
                  <c:v>Kongsberg</c:v>
                </c:pt>
                <c:pt idx="22">
                  <c:v>Resten av Buskerudbyen</c:v>
                </c:pt>
                <c:pt idx="23">
                  <c:v>Ringerike og Hole</c:v>
                </c:pt>
              </c:strCache>
            </c:strRef>
          </c:cat>
          <c:val>
            <c:numRef>
              <c:f>'2.2 Parkering'!$Z$6:$Z$29</c:f>
              <c:numCache>
                <c:formatCode>###0%</c:formatCode>
                <c:ptCount val="24"/>
                <c:pt idx="0">
                  <c:v>0.76800000000000002</c:v>
                </c:pt>
                <c:pt idx="1">
                  <c:v>0.82600000000000007</c:v>
                </c:pt>
                <c:pt idx="2">
                  <c:v>0.52600000000000002</c:v>
                </c:pt>
                <c:pt idx="4">
                  <c:v>0.84400000000000008</c:v>
                </c:pt>
                <c:pt idx="5">
                  <c:v>0.81200000000000006</c:v>
                </c:pt>
                <c:pt idx="6">
                  <c:v>0.83600000000000008</c:v>
                </c:pt>
                <c:pt idx="8">
                  <c:v>0.32999999999999996</c:v>
                </c:pt>
                <c:pt idx="9">
                  <c:v>0.38900000000000001</c:v>
                </c:pt>
                <c:pt idx="10">
                  <c:v>0.63300000000000001</c:v>
                </c:pt>
                <c:pt idx="11">
                  <c:v>0.86</c:v>
                </c:pt>
                <c:pt idx="12">
                  <c:v>0.84000000000000008</c:v>
                </c:pt>
                <c:pt idx="13">
                  <c:v>0.80200000000000005</c:v>
                </c:pt>
                <c:pt idx="14">
                  <c:v>0.82100000000000006</c:v>
                </c:pt>
                <c:pt idx="15">
                  <c:v>0.76700000000000002</c:v>
                </c:pt>
                <c:pt idx="16">
                  <c:v>0.876</c:v>
                </c:pt>
                <c:pt idx="17">
                  <c:v>0.74299999999999999</c:v>
                </c:pt>
                <c:pt idx="18">
                  <c:v>0.84200000000000008</c:v>
                </c:pt>
                <c:pt idx="19">
                  <c:v>0.84799999999999998</c:v>
                </c:pt>
                <c:pt idx="20">
                  <c:v>0.72599999999999998</c:v>
                </c:pt>
                <c:pt idx="21">
                  <c:v>0.874</c:v>
                </c:pt>
                <c:pt idx="22">
                  <c:v>0.92400000000000004</c:v>
                </c:pt>
                <c:pt idx="23">
                  <c:v>0.80900000000000005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1-4B12-822C-B379A674440B}"/>
            </c:ext>
          </c:extLst>
        </c:ser>
        <c:ser>
          <c:idx val="1"/>
          <c:order val="1"/>
          <c:tx>
            <c:strRef>
              <c:f>'2.2 Parkering'!$AA$5</c:f>
              <c:strCache>
                <c:ptCount val="1"/>
                <c:pt idx="0">
                  <c:v>Må betale for parkering hos arbeidsgiver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 Parkering'!$Y$6:$Y$29</c:f>
              <c:strCache>
                <c:ptCount val="24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Oslo sentrum </c:v>
                </c:pt>
                <c:pt idx="9">
                  <c:v>Indre Oslo</c:v>
                </c:pt>
                <c:pt idx="10">
                  <c:v>Oslo vest</c:v>
                </c:pt>
                <c:pt idx="11">
                  <c:v>Oslo nordøst</c:v>
                </c:pt>
                <c:pt idx="12">
                  <c:v>Oslo sør</c:v>
                </c:pt>
                <c:pt idx="13">
                  <c:v>Asker og Bærum</c:v>
                </c:pt>
                <c:pt idx="14">
                  <c:v>Nedre Romerike</c:v>
                </c:pt>
                <c:pt idx="15">
                  <c:v>Øvre Romerike</c:v>
                </c:pt>
                <c:pt idx="16">
                  <c:v>Follo</c:v>
                </c:pt>
                <c:pt idx="17">
                  <c:v>Sarpsborg</c:v>
                </c:pt>
                <c:pt idx="18">
                  <c:v>Fredrikstad</c:v>
                </c:pt>
                <c:pt idx="19">
                  <c:v>Moss</c:v>
                </c:pt>
                <c:pt idx="20">
                  <c:v>Drammen </c:v>
                </c:pt>
                <c:pt idx="21">
                  <c:v>Kongsberg</c:v>
                </c:pt>
                <c:pt idx="22">
                  <c:v>Resten av Buskerudbyen</c:v>
                </c:pt>
                <c:pt idx="23">
                  <c:v>Ringerike og Hole</c:v>
                </c:pt>
              </c:strCache>
            </c:strRef>
          </c:cat>
          <c:val>
            <c:numRef>
              <c:f>'2.2 Parkering'!$AA$6:$AA$29</c:f>
              <c:numCache>
                <c:formatCode>###0%</c:formatCode>
                <c:ptCount val="24"/>
                <c:pt idx="0">
                  <c:v>7.8E-2</c:v>
                </c:pt>
                <c:pt idx="1">
                  <c:v>8.6999999999999994E-2</c:v>
                </c:pt>
                <c:pt idx="2">
                  <c:v>0.1</c:v>
                </c:pt>
                <c:pt idx="4">
                  <c:v>8.6999999999999994E-2</c:v>
                </c:pt>
                <c:pt idx="5">
                  <c:v>0.104</c:v>
                </c:pt>
                <c:pt idx="6">
                  <c:v>5.6000000000000001E-2</c:v>
                </c:pt>
                <c:pt idx="8">
                  <c:v>4.5999999999999999E-2</c:v>
                </c:pt>
                <c:pt idx="9">
                  <c:v>0.111</c:v>
                </c:pt>
                <c:pt idx="10">
                  <c:v>0.14499999999999999</c:v>
                </c:pt>
                <c:pt idx="11">
                  <c:v>3.6000000000000004E-2</c:v>
                </c:pt>
                <c:pt idx="12">
                  <c:v>4.7E-2</c:v>
                </c:pt>
                <c:pt idx="13">
                  <c:v>8.4999999999999992E-2</c:v>
                </c:pt>
                <c:pt idx="14">
                  <c:v>0.123</c:v>
                </c:pt>
                <c:pt idx="15">
                  <c:v>0.188</c:v>
                </c:pt>
                <c:pt idx="16">
                  <c:v>3.2000000000000001E-2</c:v>
                </c:pt>
                <c:pt idx="17">
                  <c:v>0.19</c:v>
                </c:pt>
                <c:pt idx="18">
                  <c:v>0.03</c:v>
                </c:pt>
                <c:pt idx="19">
                  <c:v>9.4E-2</c:v>
                </c:pt>
                <c:pt idx="20">
                  <c:v>9.6000000000000002E-2</c:v>
                </c:pt>
                <c:pt idx="21">
                  <c:v>4.4999999999999998E-2</c:v>
                </c:pt>
                <c:pt idx="22">
                  <c:v>4.0000000000000001E-3</c:v>
                </c:pt>
                <c:pt idx="23">
                  <c:v>6.6000000000000003E-2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1-4B12-822C-B379A674440B}"/>
            </c:ext>
          </c:extLst>
        </c:ser>
        <c:ser>
          <c:idx val="2"/>
          <c:order val="2"/>
          <c:tx>
            <c:strRef>
              <c:f>'2.2 Parkering'!$AB$5</c:f>
              <c:strCache>
                <c:ptCount val="1"/>
                <c:pt idx="0">
                  <c:v>Ikke p-plass hos arbeidsiver, har andre p-muligheter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 Parkering'!$Y$6:$Y$29</c:f>
              <c:strCache>
                <c:ptCount val="24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Oslo sentrum </c:v>
                </c:pt>
                <c:pt idx="9">
                  <c:v>Indre Oslo</c:v>
                </c:pt>
                <c:pt idx="10">
                  <c:v>Oslo vest</c:v>
                </c:pt>
                <c:pt idx="11">
                  <c:v>Oslo nordøst</c:v>
                </c:pt>
                <c:pt idx="12">
                  <c:v>Oslo sør</c:v>
                </c:pt>
                <c:pt idx="13">
                  <c:v>Asker og Bærum</c:v>
                </c:pt>
                <c:pt idx="14">
                  <c:v>Nedre Romerike</c:v>
                </c:pt>
                <c:pt idx="15">
                  <c:v>Øvre Romerike</c:v>
                </c:pt>
                <c:pt idx="16">
                  <c:v>Follo</c:v>
                </c:pt>
                <c:pt idx="17">
                  <c:v>Sarpsborg</c:v>
                </c:pt>
                <c:pt idx="18">
                  <c:v>Fredrikstad</c:v>
                </c:pt>
                <c:pt idx="19">
                  <c:v>Moss</c:v>
                </c:pt>
                <c:pt idx="20">
                  <c:v>Drammen </c:v>
                </c:pt>
                <c:pt idx="21">
                  <c:v>Kongsberg</c:v>
                </c:pt>
                <c:pt idx="22">
                  <c:v>Resten av Buskerudbyen</c:v>
                </c:pt>
                <c:pt idx="23">
                  <c:v>Ringerike og Hole</c:v>
                </c:pt>
              </c:strCache>
            </c:strRef>
          </c:cat>
          <c:val>
            <c:numRef>
              <c:f>'2.2 Parkering'!$AB$6:$AB$29</c:f>
              <c:numCache>
                <c:formatCode>###0%</c:formatCode>
                <c:ptCount val="24"/>
                <c:pt idx="0">
                  <c:v>0.109</c:v>
                </c:pt>
                <c:pt idx="1">
                  <c:v>5.6999999999999995E-2</c:v>
                </c:pt>
                <c:pt idx="2">
                  <c:v>0.3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7.0000000000000007E-2</c:v>
                </c:pt>
                <c:pt idx="8">
                  <c:v>0.58399999999999996</c:v>
                </c:pt>
                <c:pt idx="9">
                  <c:v>0.41799999999999998</c:v>
                </c:pt>
                <c:pt idx="10">
                  <c:v>0.13400000000000001</c:v>
                </c:pt>
                <c:pt idx="11">
                  <c:v>3.7999999999999999E-2</c:v>
                </c:pt>
                <c:pt idx="12">
                  <c:v>1.9E-2</c:v>
                </c:pt>
                <c:pt idx="13">
                  <c:v>8.4000000000000005E-2</c:v>
                </c:pt>
                <c:pt idx="14">
                  <c:v>3.2000000000000001E-2</c:v>
                </c:pt>
                <c:pt idx="15">
                  <c:v>3.2000000000000001E-2</c:v>
                </c:pt>
                <c:pt idx="16">
                  <c:v>4.2000000000000003E-2</c:v>
                </c:pt>
                <c:pt idx="17">
                  <c:v>3.7999999999999999E-2</c:v>
                </c:pt>
                <c:pt idx="18">
                  <c:v>8.6999999999999994E-2</c:v>
                </c:pt>
                <c:pt idx="19">
                  <c:v>3.6000000000000004E-2</c:v>
                </c:pt>
                <c:pt idx="20">
                  <c:v>0.13500000000000001</c:v>
                </c:pt>
                <c:pt idx="21">
                  <c:v>6.3E-2</c:v>
                </c:pt>
                <c:pt idx="22">
                  <c:v>8.0000000000000002E-3</c:v>
                </c:pt>
                <c:pt idx="23">
                  <c:v>9.2999999999999999E-2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D1-4B12-822C-B379A674440B}"/>
            </c:ext>
          </c:extLst>
        </c:ser>
        <c:ser>
          <c:idx val="3"/>
          <c:order val="3"/>
          <c:tx>
            <c:strRef>
              <c:f>'2.2 Parkering'!$AC$5</c:f>
              <c:strCache>
                <c:ptCount val="1"/>
                <c:pt idx="0">
                  <c:v>Ingen mulighet for parkering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 Parkering'!$Y$6:$Y$29</c:f>
              <c:strCache>
                <c:ptCount val="24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Oslo sentrum </c:v>
                </c:pt>
                <c:pt idx="9">
                  <c:v>Indre Oslo</c:v>
                </c:pt>
                <c:pt idx="10">
                  <c:v>Oslo vest</c:v>
                </c:pt>
                <c:pt idx="11">
                  <c:v>Oslo nordøst</c:v>
                </c:pt>
                <c:pt idx="12">
                  <c:v>Oslo sør</c:v>
                </c:pt>
                <c:pt idx="13">
                  <c:v>Asker og Bærum</c:v>
                </c:pt>
                <c:pt idx="14">
                  <c:v>Nedre Romerike</c:v>
                </c:pt>
                <c:pt idx="15">
                  <c:v>Øvre Romerike</c:v>
                </c:pt>
                <c:pt idx="16">
                  <c:v>Follo</c:v>
                </c:pt>
                <c:pt idx="17">
                  <c:v>Sarpsborg</c:v>
                </c:pt>
                <c:pt idx="18">
                  <c:v>Fredrikstad</c:v>
                </c:pt>
                <c:pt idx="19">
                  <c:v>Moss</c:v>
                </c:pt>
                <c:pt idx="20">
                  <c:v>Drammen </c:v>
                </c:pt>
                <c:pt idx="21">
                  <c:v>Kongsberg</c:v>
                </c:pt>
                <c:pt idx="22">
                  <c:v>Resten av Buskerudbyen</c:v>
                </c:pt>
                <c:pt idx="23">
                  <c:v>Ringerike og Hole</c:v>
                </c:pt>
              </c:strCache>
            </c:strRef>
          </c:cat>
          <c:val>
            <c:numRef>
              <c:f>'2.2 Parkering'!$AC$6:$AC$29</c:f>
              <c:numCache>
                <c:formatCode>###0%</c:formatCode>
                <c:ptCount val="24"/>
                <c:pt idx="0">
                  <c:v>2.9000000000000001E-2</c:v>
                </c:pt>
                <c:pt idx="1">
                  <c:v>1.2999999999999999E-2</c:v>
                </c:pt>
                <c:pt idx="2">
                  <c:v>0.107</c:v>
                </c:pt>
                <c:pt idx="4">
                  <c:v>8.0000000000000002E-3</c:v>
                </c:pt>
                <c:pt idx="5">
                  <c:v>1.6E-2</c:v>
                </c:pt>
                <c:pt idx="6">
                  <c:v>1.2999999999999999E-2</c:v>
                </c:pt>
                <c:pt idx="8">
                  <c:v>0.29099999999999998</c:v>
                </c:pt>
                <c:pt idx="9">
                  <c:v>0.13</c:v>
                </c:pt>
                <c:pt idx="10">
                  <c:v>2.9000000000000001E-2</c:v>
                </c:pt>
                <c:pt idx="11">
                  <c:v>2.4E-2</c:v>
                </c:pt>
                <c:pt idx="12">
                  <c:v>1.0999999999999999E-2</c:v>
                </c:pt>
                <c:pt idx="13">
                  <c:v>0.02</c:v>
                </c:pt>
                <c:pt idx="14">
                  <c:v>8.9999999999999993E-3</c:v>
                </c:pt>
                <c:pt idx="15">
                  <c:v>1.4999999999999999E-2</c:v>
                </c:pt>
                <c:pt idx="16">
                  <c:v>1.7000000000000001E-2</c:v>
                </c:pt>
                <c:pt idx="17">
                  <c:v>1.4E-2</c:v>
                </c:pt>
                <c:pt idx="18">
                  <c:v>8.0000000000000002E-3</c:v>
                </c:pt>
                <c:pt idx="19">
                  <c:v>7.0000000000000001E-3</c:v>
                </c:pt>
                <c:pt idx="20">
                  <c:v>2.3E-2</c:v>
                </c:pt>
                <c:pt idx="21">
                  <c:v>1.4999999999999999E-2</c:v>
                </c:pt>
                <c:pt idx="22">
                  <c:v>4.0000000000000001E-3</c:v>
                </c:pt>
                <c:pt idx="23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D1-4B12-822C-B379A674440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0448680"/>
        <c:axId val="690449464"/>
      </c:barChart>
      <c:catAx>
        <c:axId val="6904486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49464"/>
        <c:crosses val="autoZero"/>
        <c:auto val="1"/>
        <c:lblAlgn val="ctr"/>
        <c:lblOffset val="100"/>
        <c:noMultiLvlLbl val="0"/>
      </c:catAx>
      <c:valAx>
        <c:axId val="6904494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4868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12870370370371E-2"/>
          <c:y val="0.87031885964474165"/>
          <c:w val="0.94574277777777782"/>
          <c:h val="0.121150451929778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Tilgang til parkering ved bolig, blant de med minst en bil. </a:t>
            </a:r>
            <a:r>
              <a:rPr lang="nb-NO" sz="1000" b="1" baseline="0"/>
              <a:t>RVU 2018/19</a:t>
            </a:r>
            <a:endParaRPr lang="nb-NO" sz="1000" b="1"/>
          </a:p>
        </c:rich>
      </c:tx>
      <c:layout>
        <c:manualLayout>
          <c:xMode val="edge"/>
          <c:yMode val="edge"/>
          <c:x val="0.23727092592592591"/>
          <c:y val="2.6277380952380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16695256537664832"/>
          <c:y val="0.10546921005623168"/>
          <c:w val="0.80202875229333026"/>
          <c:h val="0.69893749781576942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'2.2 Parkering'!$D$5</c:f>
              <c:strCache>
                <c:ptCount val="1"/>
                <c:pt idx="0">
                  <c:v>Tilgang til egen p-plass ved bolig, i umiddelbar nærhet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 Parkering'!$C$6:$C$28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'2.2 Parkering'!$D$6:$D$28</c:f>
              <c:numCache>
                <c:formatCode>###0%</c:formatCode>
                <c:ptCount val="23"/>
                <c:pt idx="0">
                  <c:v>0.92500000000000004</c:v>
                </c:pt>
                <c:pt idx="1">
                  <c:v>0.93799999999999994</c:v>
                </c:pt>
                <c:pt idx="2">
                  <c:v>0.747</c:v>
                </c:pt>
                <c:pt idx="4">
                  <c:v>0.95399999999999996</c:v>
                </c:pt>
                <c:pt idx="5">
                  <c:v>0.92500000000000004</c:v>
                </c:pt>
                <c:pt idx="6">
                  <c:v>0.94799999999999995</c:v>
                </c:pt>
                <c:pt idx="8">
                  <c:v>0.54700000000000004</c:v>
                </c:pt>
                <c:pt idx="9">
                  <c:v>0.86299999999999999</c:v>
                </c:pt>
                <c:pt idx="10">
                  <c:v>0.746</c:v>
                </c:pt>
                <c:pt idx="11">
                  <c:v>0.80700000000000005</c:v>
                </c:pt>
                <c:pt idx="12">
                  <c:v>0.91800000000000004</c:v>
                </c:pt>
                <c:pt idx="13">
                  <c:v>0.91400000000000003</c:v>
                </c:pt>
                <c:pt idx="14">
                  <c:v>0.95299999999999996</c:v>
                </c:pt>
                <c:pt idx="15">
                  <c:v>0.92800000000000005</c:v>
                </c:pt>
                <c:pt idx="16">
                  <c:v>0.94899999999999995</c:v>
                </c:pt>
                <c:pt idx="17">
                  <c:v>0.95899999999999996</c:v>
                </c:pt>
                <c:pt idx="18">
                  <c:v>0.90500000000000003</c:v>
                </c:pt>
                <c:pt idx="19">
                  <c:v>0.92900000000000005</c:v>
                </c:pt>
                <c:pt idx="20">
                  <c:v>0.94299999999999995</c:v>
                </c:pt>
                <c:pt idx="21">
                  <c:v>0.95099999999999996</c:v>
                </c:pt>
                <c:pt idx="22">
                  <c:v>0.93600000000000005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F-4AF7-8EAD-8BF6E079A84D}"/>
            </c:ext>
          </c:extLst>
        </c:ser>
        <c:ser>
          <c:idx val="1"/>
          <c:order val="1"/>
          <c:tx>
            <c:strRef>
              <c:f>'2.2 Parkering'!$E$5</c:f>
              <c:strCache>
                <c:ptCount val="1"/>
                <c:pt idx="0">
                  <c:v>Tilgang til egen p-plass ved bolig, mer enn 50 meter unna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 Parkering'!$C$6:$C$28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'2.2 Parkering'!$E$6:$E$28</c:f>
              <c:numCache>
                <c:formatCode>###0%</c:formatCode>
                <c:ptCount val="23"/>
                <c:pt idx="0">
                  <c:v>0.05</c:v>
                </c:pt>
                <c:pt idx="1">
                  <c:v>5.1999999999999998E-2</c:v>
                </c:pt>
                <c:pt idx="2">
                  <c:v>0.13900000000000001</c:v>
                </c:pt>
                <c:pt idx="4">
                  <c:v>3.5999999999999997E-2</c:v>
                </c:pt>
                <c:pt idx="5">
                  <c:v>6.5000000000000002E-2</c:v>
                </c:pt>
                <c:pt idx="6">
                  <c:v>4.1000000000000002E-2</c:v>
                </c:pt>
                <c:pt idx="8">
                  <c:v>0.13200000000000001</c:v>
                </c:pt>
                <c:pt idx="9">
                  <c:v>8.3000000000000004E-2</c:v>
                </c:pt>
                <c:pt idx="10">
                  <c:v>0.21099999999999999</c:v>
                </c:pt>
                <c:pt idx="11">
                  <c:v>0.14199999999999999</c:v>
                </c:pt>
                <c:pt idx="12">
                  <c:v>7.2999999999999995E-2</c:v>
                </c:pt>
                <c:pt idx="13">
                  <c:v>7.5999999999999998E-2</c:v>
                </c:pt>
                <c:pt idx="14">
                  <c:v>4.1000000000000002E-2</c:v>
                </c:pt>
                <c:pt idx="15">
                  <c:v>5.8999999999999997E-2</c:v>
                </c:pt>
                <c:pt idx="16">
                  <c:v>4.3999999999999997E-2</c:v>
                </c:pt>
                <c:pt idx="17">
                  <c:v>0.03</c:v>
                </c:pt>
                <c:pt idx="18">
                  <c:v>7.0999999999999994E-2</c:v>
                </c:pt>
                <c:pt idx="19">
                  <c:v>4.8000000000000001E-2</c:v>
                </c:pt>
                <c:pt idx="20">
                  <c:v>4.9000000000000002E-2</c:v>
                </c:pt>
                <c:pt idx="21">
                  <c:v>4.9000000000000002E-2</c:v>
                </c:pt>
                <c:pt idx="22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F-4AF7-8EAD-8BF6E079A84D}"/>
            </c:ext>
          </c:extLst>
        </c:ser>
        <c:ser>
          <c:idx val="2"/>
          <c:order val="2"/>
          <c:tx>
            <c:strRef>
              <c:f>'2.2 Parkering'!$F$5</c:f>
              <c:strCache>
                <c:ptCount val="1"/>
                <c:pt idx="0">
                  <c:v>Ikke tilgang til egen p-plass, lett å finne plass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 Parkering'!$C$6:$C$28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'2.2 Parkering'!$F$6:$F$28</c:f>
              <c:numCache>
                <c:formatCode>###0%</c:formatCode>
                <c:ptCount val="23"/>
                <c:pt idx="0">
                  <c:v>1.7000000000000001E-2</c:v>
                </c:pt>
                <c:pt idx="1">
                  <c:v>8.0000000000000002E-3</c:v>
                </c:pt>
                <c:pt idx="2">
                  <c:v>7.2999999999999995E-2</c:v>
                </c:pt>
                <c:pt idx="4">
                  <c:v>8.9999999999999993E-3</c:v>
                </c:pt>
                <c:pt idx="5">
                  <c:v>7.0000000000000001E-3</c:v>
                </c:pt>
                <c:pt idx="6">
                  <c:v>8.9999999999999993E-3</c:v>
                </c:pt>
                <c:pt idx="8">
                  <c:v>0.192</c:v>
                </c:pt>
                <c:pt idx="9">
                  <c:v>4.3999999999999997E-2</c:v>
                </c:pt>
                <c:pt idx="10">
                  <c:v>2.9000000000000001E-2</c:v>
                </c:pt>
                <c:pt idx="11">
                  <c:v>3.6999999999999998E-2</c:v>
                </c:pt>
                <c:pt idx="12">
                  <c:v>8.0000000000000002E-3</c:v>
                </c:pt>
                <c:pt idx="13">
                  <c:v>6.0000000000000001E-3</c:v>
                </c:pt>
                <c:pt idx="14">
                  <c:v>4.0000000000000001E-3</c:v>
                </c:pt>
                <c:pt idx="15">
                  <c:v>8.0000000000000002E-3</c:v>
                </c:pt>
                <c:pt idx="16">
                  <c:v>6.0000000000000001E-3</c:v>
                </c:pt>
                <c:pt idx="17">
                  <c:v>1.0999999999999999E-2</c:v>
                </c:pt>
                <c:pt idx="18">
                  <c:v>1.7000000000000001E-2</c:v>
                </c:pt>
                <c:pt idx="19">
                  <c:v>1.6E-2</c:v>
                </c:pt>
                <c:pt idx="20">
                  <c:v>7.0000000000000001E-3</c:v>
                </c:pt>
                <c:pt idx="22">
                  <c:v>1.2999999999999999E-2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DF-4AF7-8EAD-8BF6E079A84D}"/>
            </c:ext>
          </c:extLst>
        </c:ser>
        <c:ser>
          <c:idx val="3"/>
          <c:order val="3"/>
          <c:tx>
            <c:strRef>
              <c:f>'2.2 Parkering'!$G$5</c:f>
              <c:strCache>
                <c:ptCount val="1"/>
                <c:pt idx="0">
                  <c:v>Ikke tilgang til egen p-plass, vanskelig å finne plass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 Parkering'!$C$6:$C$28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'2.2 Parkering'!$G$6:$G$28</c:f>
              <c:numCache>
                <c:formatCode>###0%</c:formatCode>
                <c:ptCount val="23"/>
                <c:pt idx="0">
                  <c:v>7.0000000000000001E-3</c:v>
                </c:pt>
                <c:pt idx="1">
                  <c:v>2E-3</c:v>
                </c:pt>
                <c:pt idx="2">
                  <c:v>4.1000000000000002E-2</c:v>
                </c:pt>
                <c:pt idx="4">
                  <c:v>1E-3</c:v>
                </c:pt>
                <c:pt idx="5">
                  <c:v>3.0000000000000001E-3</c:v>
                </c:pt>
                <c:pt idx="6">
                  <c:v>3.0000000000000001E-3</c:v>
                </c:pt>
                <c:pt idx="8">
                  <c:v>0.129</c:v>
                </c:pt>
                <c:pt idx="9">
                  <c:v>0.01</c:v>
                </c:pt>
                <c:pt idx="10">
                  <c:v>1.4E-2</c:v>
                </c:pt>
                <c:pt idx="11">
                  <c:v>1.4999999999999999E-2</c:v>
                </c:pt>
                <c:pt idx="12">
                  <c:v>2E-3</c:v>
                </c:pt>
                <c:pt idx="13">
                  <c:v>3.0000000000000001E-3</c:v>
                </c:pt>
                <c:pt idx="14">
                  <c:v>2E-3</c:v>
                </c:pt>
                <c:pt idx="15">
                  <c:v>5.0000000000000001E-3</c:v>
                </c:pt>
                <c:pt idx="16">
                  <c:v>1E-3</c:v>
                </c:pt>
                <c:pt idx="18">
                  <c:v>7.0000000000000001E-3</c:v>
                </c:pt>
                <c:pt idx="19">
                  <c:v>7.0000000000000001E-3</c:v>
                </c:pt>
                <c:pt idx="22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DF-4AF7-8EAD-8BF6E079A8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0448680"/>
        <c:axId val="690449464"/>
      </c:barChart>
      <c:catAx>
        <c:axId val="6904486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49464"/>
        <c:crosses val="autoZero"/>
        <c:auto val="1"/>
        <c:lblAlgn val="ctr"/>
        <c:lblOffset val="100"/>
        <c:noMultiLvlLbl val="0"/>
      </c:catAx>
      <c:valAx>
        <c:axId val="6904494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4868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12870370370371E-2"/>
          <c:y val="0.8472920996219917"/>
          <c:w val="0.94574277777777782"/>
          <c:h val="0.144177336035708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Utdanningsnivå i befolkning og utvalg, personer 16 år og eldre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Representativitet!$AM$5:$AM$6</c:f>
              <c:strCache>
                <c:ptCount val="2"/>
                <c:pt idx="0">
                  <c:v>SSB</c:v>
                </c:pt>
                <c:pt idx="1">
                  <c:v>Grunnskole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Representativitet!$AL$11:$AL$14</c:f>
              <c:strCache>
                <c:ptCount val="4"/>
                <c:pt idx="0">
                  <c:v>Østfold</c:v>
                </c:pt>
                <c:pt idx="1">
                  <c:v>Akershus</c:v>
                </c:pt>
                <c:pt idx="2">
                  <c:v>Oslo</c:v>
                </c:pt>
                <c:pt idx="3">
                  <c:v>Buskerud </c:v>
                </c:pt>
              </c:strCache>
            </c:strRef>
          </c:cat>
          <c:val>
            <c:numRef>
              <c:f>Representativitet!$AM$11:$AM$14</c:f>
              <c:numCache>
                <c:formatCode>0%</c:formatCode>
                <c:ptCount val="4"/>
                <c:pt idx="0">
                  <c:v>0.31032037566117932</c:v>
                </c:pt>
                <c:pt idx="1">
                  <c:v>0.23823168069530606</c:v>
                </c:pt>
                <c:pt idx="2">
                  <c:v>0.20353811491748186</c:v>
                </c:pt>
                <c:pt idx="3">
                  <c:v>0.27965600083562547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4-487B-A154-8E41875FE752}"/>
            </c:ext>
          </c:extLst>
        </c:ser>
        <c:ser>
          <c:idx val="1"/>
          <c:order val="1"/>
          <c:tx>
            <c:strRef>
              <c:f>Representativitet!$AN$5:$AN$6</c:f>
              <c:strCache>
                <c:ptCount val="2"/>
                <c:pt idx="0">
                  <c:v>SSB</c:v>
                </c:pt>
                <c:pt idx="1">
                  <c:v>Videregående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Representativitet!$AL$11:$AL$14</c:f>
              <c:strCache>
                <c:ptCount val="4"/>
                <c:pt idx="0">
                  <c:v>Østfold</c:v>
                </c:pt>
                <c:pt idx="1">
                  <c:v>Akershus</c:v>
                </c:pt>
                <c:pt idx="2">
                  <c:v>Oslo</c:v>
                </c:pt>
                <c:pt idx="3">
                  <c:v>Buskerud </c:v>
                </c:pt>
              </c:strCache>
            </c:strRef>
          </c:cat>
          <c:val>
            <c:numRef>
              <c:f>Representativitet!$AN$11:$AN$14</c:f>
              <c:numCache>
                <c:formatCode>0%</c:formatCode>
                <c:ptCount val="4"/>
                <c:pt idx="0">
                  <c:v>0.42376493966416418</c:v>
                </c:pt>
                <c:pt idx="1">
                  <c:v>0.37436261917574554</c:v>
                </c:pt>
                <c:pt idx="2">
                  <c:v>0.28024417213991554</c:v>
                </c:pt>
                <c:pt idx="3">
                  <c:v>0.41530152153476552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14-487B-A154-8E41875FE752}"/>
            </c:ext>
          </c:extLst>
        </c:ser>
        <c:ser>
          <c:idx val="2"/>
          <c:order val="2"/>
          <c:tx>
            <c:strRef>
              <c:f>Representativitet!$AO$5:$AO$6</c:f>
              <c:strCache>
                <c:ptCount val="2"/>
                <c:pt idx="0">
                  <c:v>SSB</c:v>
                </c:pt>
                <c:pt idx="1">
                  <c:v>Høyskole/universitet - lavere grad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Representativitet!$AL$11:$AL$14</c:f>
              <c:strCache>
                <c:ptCount val="4"/>
                <c:pt idx="0">
                  <c:v>Østfold</c:v>
                </c:pt>
                <c:pt idx="1">
                  <c:v>Akershus</c:v>
                </c:pt>
                <c:pt idx="2">
                  <c:v>Oslo</c:v>
                </c:pt>
                <c:pt idx="3">
                  <c:v>Buskerud </c:v>
                </c:pt>
              </c:strCache>
            </c:strRef>
          </c:cat>
          <c:val>
            <c:numRef>
              <c:f>Representativitet!$AO$11:$AO$14</c:f>
              <c:numCache>
                <c:formatCode>0%</c:formatCode>
                <c:ptCount val="4"/>
                <c:pt idx="0">
                  <c:v>0.2086461438248014</c:v>
                </c:pt>
                <c:pt idx="1">
                  <c:v>0.26106671811065196</c:v>
                </c:pt>
                <c:pt idx="2">
                  <c:v>0.30679897467904604</c:v>
                </c:pt>
                <c:pt idx="3">
                  <c:v>0.22742505483792347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14-487B-A154-8E41875FE752}"/>
            </c:ext>
          </c:extLst>
        </c:ser>
        <c:ser>
          <c:idx val="3"/>
          <c:order val="3"/>
          <c:tx>
            <c:strRef>
              <c:f>Representativitet!$AP$5:$AP$6</c:f>
              <c:strCache>
                <c:ptCount val="2"/>
                <c:pt idx="0">
                  <c:v>SSB</c:v>
                </c:pt>
                <c:pt idx="1">
                  <c:v>Høyskole/universitet - høyere grad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Representativitet!$AL$11:$AL$14</c:f>
              <c:strCache>
                <c:ptCount val="4"/>
                <c:pt idx="0">
                  <c:v>Østfold</c:v>
                </c:pt>
                <c:pt idx="1">
                  <c:v>Akershus</c:v>
                </c:pt>
                <c:pt idx="2">
                  <c:v>Oslo</c:v>
                </c:pt>
                <c:pt idx="3">
                  <c:v>Buskerud </c:v>
                </c:pt>
              </c:strCache>
            </c:strRef>
          </c:cat>
          <c:val>
            <c:numRef>
              <c:f>Representativitet!$AP$11:$AP$14</c:f>
              <c:numCache>
                <c:formatCode>0%</c:formatCode>
                <c:ptCount val="4"/>
                <c:pt idx="0">
                  <c:v>5.7268540849855089E-2</c:v>
                </c:pt>
                <c:pt idx="1">
                  <c:v>0.12633898201829646</c:v>
                </c:pt>
                <c:pt idx="2">
                  <c:v>0.20941873826355656</c:v>
                </c:pt>
                <c:pt idx="3">
                  <c:v>7.7617422791685528E-2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14-487B-A154-8E41875FE752}"/>
            </c:ext>
          </c:extLst>
        </c:ser>
        <c:ser>
          <c:idx val="4"/>
          <c:order val="4"/>
          <c:tx>
            <c:strRef>
              <c:f>Representativitet!$AR$5:$AR$6</c:f>
              <c:strCache>
                <c:ptCount val="2"/>
                <c:pt idx="0">
                  <c:v>RVU uvektet (16 år og eldre)</c:v>
                </c:pt>
                <c:pt idx="1">
                  <c:v>Grunnskole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Representativitet!$AL$11:$AL$14</c:f>
              <c:strCache>
                <c:ptCount val="4"/>
                <c:pt idx="0">
                  <c:v>Østfold</c:v>
                </c:pt>
                <c:pt idx="1">
                  <c:v>Akershus</c:v>
                </c:pt>
                <c:pt idx="2">
                  <c:v>Oslo</c:v>
                </c:pt>
                <c:pt idx="3">
                  <c:v>Buskerud </c:v>
                </c:pt>
              </c:strCache>
            </c:strRef>
          </c:cat>
          <c:val>
            <c:numRef>
              <c:f>Representativitet!$AR$11:$AR$14</c:f>
              <c:numCache>
                <c:formatCode>0%</c:formatCode>
                <c:ptCount val="4"/>
                <c:pt idx="0">
                  <c:v>0.11899999999999999</c:v>
                </c:pt>
                <c:pt idx="1">
                  <c:v>7.6999999999999999E-2</c:v>
                </c:pt>
                <c:pt idx="2">
                  <c:v>5.1999999999999998E-2</c:v>
                </c:pt>
                <c:pt idx="3">
                  <c:v>0.107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14-487B-A154-8E41875FE752}"/>
            </c:ext>
          </c:extLst>
        </c:ser>
        <c:ser>
          <c:idx val="5"/>
          <c:order val="5"/>
          <c:tx>
            <c:strRef>
              <c:f>Representativitet!$AS$5:$AS$6</c:f>
              <c:strCache>
                <c:ptCount val="2"/>
                <c:pt idx="0">
                  <c:v>RVU uvektet (16 år og eldre)</c:v>
                </c:pt>
                <c:pt idx="1">
                  <c:v>Videregående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Representativitet!$AL$11:$AL$14</c:f>
              <c:strCache>
                <c:ptCount val="4"/>
                <c:pt idx="0">
                  <c:v>Østfold</c:v>
                </c:pt>
                <c:pt idx="1">
                  <c:v>Akershus</c:v>
                </c:pt>
                <c:pt idx="2">
                  <c:v>Oslo</c:v>
                </c:pt>
                <c:pt idx="3">
                  <c:v>Buskerud </c:v>
                </c:pt>
              </c:strCache>
            </c:strRef>
          </c:cat>
          <c:val>
            <c:numRef>
              <c:f>Representativitet!$AS$11:$AS$14</c:f>
              <c:numCache>
                <c:formatCode>0%</c:formatCode>
                <c:ptCount val="4"/>
                <c:pt idx="0">
                  <c:v>0.41399999999999998</c:v>
                </c:pt>
                <c:pt idx="1">
                  <c:v>0.311</c:v>
                </c:pt>
                <c:pt idx="2">
                  <c:v>0.23300000000000001</c:v>
                </c:pt>
                <c:pt idx="3">
                  <c:v>0.373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14-487B-A154-8E41875FE752}"/>
            </c:ext>
          </c:extLst>
        </c:ser>
        <c:ser>
          <c:idx val="6"/>
          <c:order val="6"/>
          <c:tx>
            <c:strRef>
              <c:f>Representativitet!$AT$5:$AT$6</c:f>
              <c:strCache>
                <c:ptCount val="2"/>
                <c:pt idx="0">
                  <c:v>RVU uvektet (16 år og eldre)</c:v>
                </c:pt>
                <c:pt idx="1">
                  <c:v>Høyskole/universitet - lavere grad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Representativitet!$AL$11:$AL$14</c:f>
              <c:strCache>
                <c:ptCount val="4"/>
                <c:pt idx="0">
                  <c:v>Østfold</c:v>
                </c:pt>
                <c:pt idx="1">
                  <c:v>Akershus</c:v>
                </c:pt>
                <c:pt idx="2">
                  <c:v>Oslo</c:v>
                </c:pt>
                <c:pt idx="3">
                  <c:v>Buskerud </c:v>
                </c:pt>
              </c:strCache>
            </c:strRef>
          </c:cat>
          <c:val>
            <c:numRef>
              <c:f>Representativitet!$AT$11:$AT$14</c:f>
              <c:numCache>
                <c:formatCode>0%</c:formatCode>
                <c:ptCount val="4"/>
                <c:pt idx="0">
                  <c:v>0.30399999999999999</c:v>
                </c:pt>
                <c:pt idx="1">
                  <c:v>0.33600000000000002</c:v>
                </c:pt>
                <c:pt idx="2">
                  <c:v>0.33600000000000002</c:v>
                </c:pt>
                <c:pt idx="3">
                  <c:v>0.32600000000000001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14-487B-A154-8E41875FE752}"/>
            </c:ext>
          </c:extLst>
        </c:ser>
        <c:ser>
          <c:idx val="7"/>
          <c:order val="7"/>
          <c:tx>
            <c:strRef>
              <c:f>Representativitet!$AU$5:$AU$6</c:f>
              <c:strCache>
                <c:ptCount val="2"/>
                <c:pt idx="0">
                  <c:v>RVU uvektet (16 år og eldre)</c:v>
                </c:pt>
                <c:pt idx="1">
                  <c:v>Høyskole/universitet - høyere grad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Representativitet!$AL$11:$AL$14</c:f>
              <c:strCache>
                <c:ptCount val="4"/>
                <c:pt idx="0">
                  <c:v>Østfold</c:v>
                </c:pt>
                <c:pt idx="1">
                  <c:v>Akershus</c:v>
                </c:pt>
                <c:pt idx="2">
                  <c:v>Oslo</c:v>
                </c:pt>
                <c:pt idx="3">
                  <c:v>Buskerud </c:v>
                </c:pt>
              </c:strCache>
            </c:strRef>
          </c:cat>
          <c:val>
            <c:numRef>
              <c:f>Representativitet!$AU$11:$AU$14</c:f>
              <c:numCache>
                <c:formatCode>0%</c:formatCode>
                <c:ptCount val="4"/>
                <c:pt idx="0">
                  <c:v>0.16300000000000001</c:v>
                </c:pt>
                <c:pt idx="1">
                  <c:v>0.27600000000000002</c:v>
                </c:pt>
                <c:pt idx="2">
                  <c:v>0.379</c:v>
                </c:pt>
                <c:pt idx="3">
                  <c:v>0.19500000000000001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14-487B-A154-8E41875FE7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4078559"/>
        <c:axId val="1928870095"/>
      </c:barChart>
      <c:catAx>
        <c:axId val="193407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28870095"/>
        <c:crosses val="autoZero"/>
        <c:auto val="1"/>
        <c:lblAlgn val="ctr"/>
        <c:lblOffset val="100"/>
        <c:noMultiLvlLbl val="0"/>
      </c:catAx>
      <c:valAx>
        <c:axId val="1928870095"/>
        <c:scaling>
          <c:orientation val="minMax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193407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59423627364319E-2"/>
          <c:y val="0.80038954034855214"/>
          <c:w val="0.96882278711728576"/>
          <c:h val="0.18004098802718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Indeks for tilgang til kollektivtransport (prosent). RVU 2018/19</a:t>
            </a:r>
          </a:p>
        </c:rich>
      </c:tx>
      <c:layout>
        <c:manualLayout>
          <c:xMode val="edge"/>
          <c:yMode val="edge"/>
          <c:x val="0.22895481481481481"/>
          <c:y val="1.5119047619047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'2.3 Tilgang til kollektiv'!$AZ$5</c:f>
              <c:strCache>
                <c:ptCount val="1"/>
                <c:pt idx="0">
                  <c:v>Svært god tilgang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 Tilgang til kollektiv'!$AY$6:$AY$29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'2.3 Tilgang til kollektiv'!$AZ$6:$AZ$29</c:f>
              <c:numCache>
                <c:formatCode>0%</c:formatCode>
                <c:ptCount val="24"/>
                <c:pt idx="0">
                  <c:v>0.27900000000000003</c:v>
                </c:pt>
                <c:pt idx="1">
                  <c:v>0.20699999999999999</c:v>
                </c:pt>
                <c:pt idx="2">
                  <c:v>0.78100000000000003</c:v>
                </c:pt>
                <c:pt idx="4">
                  <c:v>9.6000000000000002E-2</c:v>
                </c:pt>
                <c:pt idx="5">
                  <c:v>0.28999999999999998</c:v>
                </c:pt>
                <c:pt idx="6">
                  <c:v>0.129</c:v>
                </c:pt>
                <c:pt idx="8">
                  <c:v>0.9</c:v>
                </c:pt>
                <c:pt idx="9">
                  <c:v>0.75900000000000001</c:v>
                </c:pt>
                <c:pt idx="10">
                  <c:v>0.66400000000000003</c:v>
                </c:pt>
                <c:pt idx="11">
                  <c:v>0.7</c:v>
                </c:pt>
                <c:pt idx="12">
                  <c:v>0.42899999999999999</c:v>
                </c:pt>
                <c:pt idx="13">
                  <c:v>0.25600000000000001</c:v>
                </c:pt>
                <c:pt idx="14">
                  <c:v>0.11600000000000001</c:v>
                </c:pt>
                <c:pt idx="15">
                  <c:v>0.19</c:v>
                </c:pt>
                <c:pt idx="16">
                  <c:v>0.122</c:v>
                </c:pt>
                <c:pt idx="17">
                  <c:v>0.161</c:v>
                </c:pt>
                <c:pt idx="18">
                  <c:v>0.108</c:v>
                </c:pt>
                <c:pt idx="19">
                  <c:v>0.25700000000000001</c:v>
                </c:pt>
                <c:pt idx="20">
                  <c:v>2.8000000000000001E-2</c:v>
                </c:pt>
                <c:pt idx="21">
                  <c:v>5.0999999999999997E-2</c:v>
                </c:pt>
                <c:pt idx="22">
                  <c:v>5.3999999999999999E-2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3-4F76-975E-4A814444C29A}"/>
            </c:ext>
          </c:extLst>
        </c:ser>
        <c:ser>
          <c:idx val="1"/>
          <c:order val="1"/>
          <c:tx>
            <c:strRef>
              <c:f>'2.3 Tilgang til kollektiv'!$BA$5</c:f>
              <c:strCache>
                <c:ptCount val="1"/>
                <c:pt idx="0">
                  <c:v>God tilgang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 Tilgang til kollektiv'!$AY$6:$AY$29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'2.3 Tilgang til kollektiv'!$BA$6:$BA$29</c:f>
              <c:numCache>
                <c:formatCode>0%</c:formatCode>
                <c:ptCount val="24"/>
                <c:pt idx="0">
                  <c:v>0.23499999999999999</c:v>
                </c:pt>
                <c:pt idx="1">
                  <c:v>0.27300000000000002</c:v>
                </c:pt>
                <c:pt idx="2">
                  <c:v>0.152</c:v>
                </c:pt>
                <c:pt idx="4">
                  <c:v>0.17199999999999999</c:v>
                </c:pt>
                <c:pt idx="5">
                  <c:v>0.32400000000000001</c:v>
                </c:pt>
                <c:pt idx="6">
                  <c:v>0.26100000000000001</c:v>
                </c:pt>
                <c:pt idx="8">
                  <c:v>6.3E-2</c:v>
                </c:pt>
                <c:pt idx="9">
                  <c:v>0.182</c:v>
                </c:pt>
                <c:pt idx="10">
                  <c:v>0.23</c:v>
                </c:pt>
                <c:pt idx="11">
                  <c:v>0.20799999999999999</c:v>
                </c:pt>
                <c:pt idx="12">
                  <c:v>0.309</c:v>
                </c:pt>
                <c:pt idx="13">
                  <c:v>0.318</c:v>
                </c:pt>
                <c:pt idx="14">
                  <c:v>0.219</c:v>
                </c:pt>
                <c:pt idx="15">
                  <c:v>0.38900000000000001</c:v>
                </c:pt>
                <c:pt idx="16">
                  <c:v>0.20100000000000001</c:v>
                </c:pt>
                <c:pt idx="17">
                  <c:v>0.18099999999999999</c:v>
                </c:pt>
                <c:pt idx="18">
                  <c:v>0.27</c:v>
                </c:pt>
                <c:pt idx="19">
                  <c:v>0.376</c:v>
                </c:pt>
                <c:pt idx="20">
                  <c:v>0.214</c:v>
                </c:pt>
                <c:pt idx="21">
                  <c:v>0.22700000000000001</c:v>
                </c:pt>
                <c:pt idx="22">
                  <c:v>0.20499999999999999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A3-4F76-975E-4A814444C29A}"/>
            </c:ext>
          </c:extLst>
        </c:ser>
        <c:ser>
          <c:idx val="2"/>
          <c:order val="2"/>
          <c:tx>
            <c:strRef>
              <c:f>'2.3 Tilgang til kollektiv'!$BB$5</c:f>
              <c:strCache>
                <c:ptCount val="1"/>
                <c:pt idx="0">
                  <c:v>Middels god tilgang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 Tilgang til kollektiv'!$AY$6:$AY$29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'2.3 Tilgang til kollektiv'!$BB$6:$BB$29</c:f>
              <c:numCache>
                <c:formatCode>0%</c:formatCode>
                <c:ptCount val="24"/>
                <c:pt idx="0">
                  <c:v>0.14899999999999999</c:v>
                </c:pt>
                <c:pt idx="1">
                  <c:v>0.19400000000000001</c:v>
                </c:pt>
                <c:pt idx="2">
                  <c:v>1.7000000000000001E-2</c:v>
                </c:pt>
                <c:pt idx="4">
                  <c:v>0.26200000000000001</c:v>
                </c:pt>
                <c:pt idx="5">
                  <c:v>0.14899999999999999</c:v>
                </c:pt>
                <c:pt idx="6">
                  <c:v>0.20699999999999999</c:v>
                </c:pt>
                <c:pt idx="8">
                  <c:v>5.0000000000000001E-3</c:v>
                </c:pt>
                <c:pt idx="9">
                  <c:v>1.2999999999999999E-2</c:v>
                </c:pt>
                <c:pt idx="10">
                  <c:v>2.4E-2</c:v>
                </c:pt>
                <c:pt idx="11">
                  <c:v>3.7999999999999999E-2</c:v>
                </c:pt>
                <c:pt idx="12">
                  <c:v>9.5000000000000001E-2</c:v>
                </c:pt>
                <c:pt idx="13">
                  <c:v>0.17199999999999999</c:v>
                </c:pt>
                <c:pt idx="14">
                  <c:v>0.19800000000000001</c:v>
                </c:pt>
                <c:pt idx="15">
                  <c:v>0.193</c:v>
                </c:pt>
                <c:pt idx="16">
                  <c:v>0.30199999999999999</c:v>
                </c:pt>
                <c:pt idx="17">
                  <c:v>0.31900000000000001</c:v>
                </c:pt>
                <c:pt idx="18">
                  <c:v>0.246</c:v>
                </c:pt>
                <c:pt idx="19">
                  <c:v>0.214</c:v>
                </c:pt>
                <c:pt idx="20">
                  <c:v>0.23400000000000001</c:v>
                </c:pt>
                <c:pt idx="21">
                  <c:v>0.309</c:v>
                </c:pt>
                <c:pt idx="22">
                  <c:v>0.21199999999999999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A3-4F76-975E-4A814444C29A}"/>
            </c:ext>
          </c:extLst>
        </c:ser>
        <c:ser>
          <c:idx val="3"/>
          <c:order val="3"/>
          <c:tx>
            <c:strRef>
              <c:f>'2.3 Tilgang til kollektiv'!$BC$5</c:f>
              <c:strCache>
                <c:ptCount val="1"/>
                <c:pt idx="0">
                  <c:v>Dårlig tilgang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 Tilgang til kollektiv'!$AY$6:$AY$29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'2.3 Tilgang til kollektiv'!$BC$6:$BC$29</c:f>
              <c:numCache>
                <c:formatCode>0%</c:formatCode>
                <c:ptCount val="24"/>
                <c:pt idx="0">
                  <c:v>0.128</c:v>
                </c:pt>
                <c:pt idx="1">
                  <c:v>0.11700000000000001</c:v>
                </c:pt>
                <c:pt idx="2">
                  <c:v>7.0000000000000001E-3</c:v>
                </c:pt>
                <c:pt idx="4">
                  <c:v>0.20599999999999999</c:v>
                </c:pt>
                <c:pt idx="5">
                  <c:v>7.3999999999999996E-2</c:v>
                </c:pt>
                <c:pt idx="6">
                  <c:v>0.14099999999999999</c:v>
                </c:pt>
                <c:pt idx="8">
                  <c:v>5.0000000000000001E-3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7.0000000000000001E-3</c:v>
                </c:pt>
                <c:pt idx="12">
                  <c:v>4.3999999999999997E-2</c:v>
                </c:pt>
                <c:pt idx="13">
                  <c:v>0.10100000000000001</c:v>
                </c:pt>
                <c:pt idx="14">
                  <c:v>0.14799999999999999</c:v>
                </c:pt>
                <c:pt idx="15">
                  <c:v>7.5999999999999998E-2</c:v>
                </c:pt>
                <c:pt idx="16">
                  <c:v>0.13500000000000001</c:v>
                </c:pt>
                <c:pt idx="17">
                  <c:v>0.157</c:v>
                </c:pt>
                <c:pt idx="18">
                  <c:v>0.14799999999999999</c:v>
                </c:pt>
                <c:pt idx="19">
                  <c:v>4.8000000000000001E-2</c:v>
                </c:pt>
                <c:pt idx="20">
                  <c:v>0.23799999999999999</c:v>
                </c:pt>
                <c:pt idx="21">
                  <c:v>0.13400000000000001</c:v>
                </c:pt>
                <c:pt idx="22">
                  <c:v>0.251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A3-4F76-975E-4A814444C29A}"/>
            </c:ext>
          </c:extLst>
        </c:ser>
        <c:ser>
          <c:idx val="4"/>
          <c:order val="4"/>
          <c:tx>
            <c:strRef>
              <c:f>'2.3 Tilgang til kollektiv'!$BD$5</c:f>
              <c:strCache>
                <c:ptCount val="1"/>
                <c:pt idx="0">
                  <c:v>Svært dårlig tilgang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 Tilgang til kollektiv'!$AY$6:$AY$29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'2.3 Tilgang til kollektiv'!$BD$6:$BD$29</c:f>
              <c:numCache>
                <c:formatCode>0%</c:formatCode>
                <c:ptCount val="24"/>
                <c:pt idx="0">
                  <c:v>0.20899999999999999</c:v>
                </c:pt>
                <c:pt idx="1">
                  <c:v>0.21</c:v>
                </c:pt>
                <c:pt idx="2">
                  <c:v>4.2999999999999997E-2</c:v>
                </c:pt>
                <c:pt idx="4">
                  <c:v>0.26400000000000001</c:v>
                </c:pt>
                <c:pt idx="5">
                  <c:v>0.16200000000000001</c:v>
                </c:pt>
                <c:pt idx="6">
                  <c:v>0.26200000000000001</c:v>
                </c:pt>
                <c:pt idx="8">
                  <c:v>2.7E-2</c:v>
                </c:pt>
                <c:pt idx="9">
                  <c:v>3.5999999999999997E-2</c:v>
                </c:pt>
                <c:pt idx="10">
                  <c:v>7.1999999999999995E-2</c:v>
                </c:pt>
                <c:pt idx="11">
                  <c:v>4.7E-2</c:v>
                </c:pt>
                <c:pt idx="12">
                  <c:v>0.124</c:v>
                </c:pt>
                <c:pt idx="13">
                  <c:v>0.153</c:v>
                </c:pt>
                <c:pt idx="14">
                  <c:v>0.31900000000000001</c:v>
                </c:pt>
                <c:pt idx="15">
                  <c:v>0.152</c:v>
                </c:pt>
                <c:pt idx="16">
                  <c:v>0.24099999999999999</c:v>
                </c:pt>
                <c:pt idx="17">
                  <c:v>0.182</c:v>
                </c:pt>
                <c:pt idx="18">
                  <c:v>0.22800000000000001</c:v>
                </c:pt>
                <c:pt idx="19">
                  <c:v>0.104</c:v>
                </c:pt>
                <c:pt idx="20">
                  <c:v>0.28599999999999998</c:v>
                </c:pt>
                <c:pt idx="21">
                  <c:v>0.27900000000000003</c:v>
                </c:pt>
                <c:pt idx="22">
                  <c:v>0.27900000000000003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A3-4F76-975E-4A814444C29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0454560"/>
        <c:axId val="690460832"/>
      </c:barChart>
      <c:catAx>
        <c:axId val="6904545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60832"/>
        <c:crosses val="autoZero"/>
        <c:auto val="1"/>
        <c:lblAlgn val="ctr"/>
        <c:lblOffset val="100"/>
        <c:noMultiLvlLbl val="0"/>
      </c:catAx>
      <c:valAx>
        <c:axId val="6904608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5456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b="1"/>
              <a:t>Andel med reisekort for kollektivtransporten (app eller kort).</a:t>
            </a:r>
            <a:r>
              <a:rPr lang="nb-NO" b="1" baseline="0"/>
              <a:t> </a:t>
            </a:r>
            <a:br>
              <a:rPr lang="nb-NO" b="1" baseline="0"/>
            </a:br>
            <a:r>
              <a:rPr lang="nb-NO" b="1" baseline="0"/>
              <a:t>RVU 2018/19</a:t>
            </a:r>
            <a:endParaRPr lang="nb-NO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30499775942783652"/>
          <c:y val="0.10034424603174602"/>
          <c:w val="0.64335407083765461"/>
          <c:h val="0.8056750000000000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'2.3 Tilgang til kollektiv'!$BO$5</c:f>
              <c:strCache>
                <c:ptCount val="1"/>
                <c:pt idx="0">
                  <c:v>Bruker app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A35-48B3-9F4E-225D13C16CB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A35-48B3-9F4E-225D13C16CB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A35-48B3-9F4E-225D13C16CB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A35-48B3-9F4E-225D13C16CB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A35-48B3-9F4E-225D13C16C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 Tilgang til kollektiv'!$BN$6:$BN$29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'2.3 Tilgang til kollektiv'!$BO$6:$BO$29</c:f>
              <c:numCache>
                <c:formatCode>0%</c:formatCode>
                <c:ptCount val="24"/>
                <c:pt idx="0">
                  <c:v>0.40899999999999997</c:v>
                </c:pt>
                <c:pt idx="1">
                  <c:v>0.47899999999999998</c:v>
                </c:pt>
                <c:pt idx="2">
                  <c:v>0.68</c:v>
                </c:pt>
                <c:pt idx="4">
                  <c:v>0.32500000000000001</c:v>
                </c:pt>
                <c:pt idx="5">
                  <c:v>0.60499999999999998</c:v>
                </c:pt>
                <c:pt idx="6">
                  <c:v>0.39700000000000002</c:v>
                </c:pt>
                <c:pt idx="8">
                  <c:v>0.755</c:v>
                </c:pt>
                <c:pt idx="9">
                  <c:v>0.69699999999999995</c:v>
                </c:pt>
                <c:pt idx="10">
                  <c:v>0.55600000000000005</c:v>
                </c:pt>
                <c:pt idx="11">
                  <c:v>0.629</c:v>
                </c:pt>
                <c:pt idx="12">
                  <c:v>0.64100000000000001</c:v>
                </c:pt>
                <c:pt idx="13">
                  <c:v>0.60199999999999998</c:v>
                </c:pt>
                <c:pt idx="14">
                  <c:v>0.48799999999999999</c:v>
                </c:pt>
                <c:pt idx="15">
                  <c:v>0.60699999999999998</c:v>
                </c:pt>
                <c:pt idx="16">
                  <c:v>0.28699999999999998</c:v>
                </c:pt>
                <c:pt idx="17">
                  <c:v>0.29299999999999998</c:v>
                </c:pt>
                <c:pt idx="18">
                  <c:v>0.38400000000000001</c:v>
                </c:pt>
                <c:pt idx="19">
                  <c:v>0.47499999999999998</c:v>
                </c:pt>
                <c:pt idx="20">
                  <c:v>0.40200000000000002</c:v>
                </c:pt>
                <c:pt idx="21">
                  <c:v>0.44700000000000001</c:v>
                </c:pt>
                <c:pt idx="22">
                  <c:v>0.26700000000000002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A35-48B3-9F4E-225D13C16C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690461224"/>
        <c:axId val="690455344"/>
      </c:barChart>
      <c:catAx>
        <c:axId val="6904612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55344"/>
        <c:crosses val="autoZero"/>
        <c:auto val="1"/>
        <c:lblAlgn val="ctr"/>
        <c:lblOffset val="100"/>
        <c:noMultiLvlLbl val="0"/>
      </c:catAx>
      <c:valAx>
        <c:axId val="690455344"/>
        <c:scaling>
          <c:orientation val="minMax"/>
        </c:scaling>
        <c:delete val="1"/>
        <c:axPos val="t"/>
        <c:numFmt formatCode="0%" sourceLinked="1"/>
        <c:majorTickMark val="out"/>
        <c:minorTickMark val="none"/>
        <c:tickLblPos val="high"/>
        <c:crossAx val="690461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Selvppgitt avstand fra bolig til holdeplass.</a:t>
            </a:r>
            <a:r>
              <a:rPr lang="nb-NO" sz="1000" b="1" baseline="0"/>
              <a:t> </a:t>
            </a:r>
            <a:r>
              <a:rPr lang="nb-NO" sz="1000" b="1"/>
              <a:t>RVU 2018/19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'2.3 Tilgang til kollektiv'!$M$5</c:f>
              <c:strCache>
                <c:ptCount val="1"/>
                <c:pt idx="0">
                  <c:v>Under 500 meter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 Tilgang til kollektiv'!$L$6:$L$28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'2.3 Tilgang til kollektiv'!$M$6:$M$28</c:f>
              <c:numCache>
                <c:formatCode>0%</c:formatCode>
                <c:ptCount val="23"/>
                <c:pt idx="0">
                  <c:v>0.443</c:v>
                </c:pt>
                <c:pt idx="1">
                  <c:v>0.38100000000000001</c:v>
                </c:pt>
                <c:pt idx="2">
                  <c:v>0.54300000000000004</c:v>
                </c:pt>
                <c:pt idx="4">
                  <c:v>0.39400000000000002</c:v>
                </c:pt>
                <c:pt idx="5">
                  <c:v>0.36899999999999999</c:v>
                </c:pt>
                <c:pt idx="6">
                  <c:v>0.39300000000000002</c:v>
                </c:pt>
                <c:pt idx="8">
                  <c:v>0.69299999999999995</c:v>
                </c:pt>
                <c:pt idx="9">
                  <c:v>0.49199999999999999</c:v>
                </c:pt>
                <c:pt idx="10">
                  <c:v>0.41899999999999998</c:v>
                </c:pt>
                <c:pt idx="11">
                  <c:v>0.45800000000000002</c:v>
                </c:pt>
                <c:pt idx="12">
                  <c:v>0.36699999999999999</c:v>
                </c:pt>
                <c:pt idx="13">
                  <c:v>0.39</c:v>
                </c:pt>
                <c:pt idx="14">
                  <c:v>0.30499999999999999</c:v>
                </c:pt>
                <c:pt idx="15">
                  <c:v>0.38100000000000001</c:v>
                </c:pt>
                <c:pt idx="16">
                  <c:v>0.44500000000000001</c:v>
                </c:pt>
                <c:pt idx="17">
                  <c:v>0.46800000000000003</c:v>
                </c:pt>
                <c:pt idx="18">
                  <c:v>0.47099999999999997</c:v>
                </c:pt>
                <c:pt idx="19">
                  <c:v>0.53400000000000003</c:v>
                </c:pt>
                <c:pt idx="20">
                  <c:v>0.437</c:v>
                </c:pt>
                <c:pt idx="21">
                  <c:v>0.377</c:v>
                </c:pt>
                <c:pt idx="22">
                  <c:v>0.374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3-4D4D-9C02-82A46F5DA69F}"/>
            </c:ext>
          </c:extLst>
        </c:ser>
        <c:ser>
          <c:idx val="1"/>
          <c:order val="1"/>
          <c:tx>
            <c:strRef>
              <c:f>'2.3 Tilgang til kollektiv'!$N$5</c:f>
              <c:strCache>
                <c:ptCount val="1"/>
                <c:pt idx="0">
                  <c:v>500-999 meter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 Tilgang til kollektiv'!$L$6:$L$28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'2.3 Tilgang til kollektiv'!$N$6:$N$28</c:f>
              <c:numCache>
                <c:formatCode>0%</c:formatCode>
                <c:ptCount val="23"/>
                <c:pt idx="0">
                  <c:v>0.183</c:v>
                </c:pt>
                <c:pt idx="1">
                  <c:v>0.2</c:v>
                </c:pt>
                <c:pt idx="2">
                  <c:v>0.23599999999999999</c:v>
                </c:pt>
                <c:pt idx="4">
                  <c:v>0.15</c:v>
                </c:pt>
                <c:pt idx="5">
                  <c:v>0.23</c:v>
                </c:pt>
                <c:pt idx="6">
                  <c:v>0.18099999999999999</c:v>
                </c:pt>
                <c:pt idx="8">
                  <c:v>0.17100000000000001</c:v>
                </c:pt>
                <c:pt idx="9">
                  <c:v>0.27100000000000002</c:v>
                </c:pt>
                <c:pt idx="10">
                  <c:v>0.26800000000000002</c:v>
                </c:pt>
                <c:pt idx="11">
                  <c:v>0.27500000000000002</c:v>
                </c:pt>
                <c:pt idx="12">
                  <c:v>0.248</c:v>
                </c:pt>
                <c:pt idx="13">
                  <c:v>0.22900000000000001</c:v>
                </c:pt>
                <c:pt idx="14">
                  <c:v>0.192</c:v>
                </c:pt>
                <c:pt idx="15">
                  <c:v>0.224</c:v>
                </c:pt>
                <c:pt idx="16">
                  <c:v>0.17499999999999999</c:v>
                </c:pt>
                <c:pt idx="17">
                  <c:v>0.186</c:v>
                </c:pt>
                <c:pt idx="18">
                  <c:v>0.152</c:v>
                </c:pt>
                <c:pt idx="19">
                  <c:v>0.18</c:v>
                </c:pt>
                <c:pt idx="20">
                  <c:v>0.13800000000000001</c:v>
                </c:pt>
                <c:pt idx="21">
                  <c:v>0.16800000000000001</c:v>
                </c:pt>
                <c:pt idx="22">
                  <c:v>0.17899999999999999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53-4D4D-9C02-82A46F5DA69F}"/>
            </c:ext>
          </c:extLst>
        </c:ser>
        <c:ser>
          <c:idx val="2"/>
          <c:order val="2"/>
          <c:tx>
            <c:strRef>
              <c:f>'2.3 Tilgang til kollektiv'!$O$5</c:f>
              <c:strCache>
                <c:ptCount val="1"/>
                <c:pt idx="0">
                  <c:v>1 000 til 1499 meter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 Tilgang til kollektiv'!$L$6:$L$28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'2.3 Tilgang til kollektiv'!$O$6:$O$28</c:f>
              <c:numCache>
                <c:formatCode>0%</c:formatCode>
                <c:ptCount val="23"/>
                <c:pt idx="0">
                  <c:v>0.14099999999999999</c:v>
                </c:pt>
                <c:pt idx="1">
                  <c:v>0.17499999999999999</c:v>
                </c:pt>
                <c:pt idx="2">
                  <c:v>0.112</c:v>
                </c:pt>
                <c:pt idx="4">
                  <c:v>0.157</c:v>
                </c:pt>
                <c:pt idx="5">
                  <c:v>0.19400000000000001</c:v>
                </c:pt>
                <c:pt idx="6">
                  <c:v>0.16200000000000001</c:v>
                </c:pt>
                <c:pt idx="8">
                  <c:v>5.0999999999999997E-2</c:v>
                </c:pt>
                <c:pt idx="9">
                  <c:v>0.13600000000000001</c:v>
                </c:pt>
                <c:pt idx="10">
                  <c:v>0.16200000000000001</c:v>
                </c:pt>
                <c:pt idx="11">
                  <c:v>0.14699999999999999</c:v>
                </c:pt>
                <c:pt idx="12">
                  <c:v>0.20799999999999999</c:v>
                </c:pt>
                <c:pt idx="13">
                  <c:v>0.17799999999999999</c:v>
                </c:pt>
                <c:pt idx="14">
                  <c:v>0.20499999999999999</c:v>
                </c:pt>
                <c:pt idx="15">
                  <c:v>0.19600000000000001</c:v>
                </c:pt>
                <c:pt idx="16">
                  <c:v>0.13500000000000001</c:v>
                </c:pt>
                <c:pt idx="17">
                  <c:v>0.14299999999999999</c:v>
                </c:pt>
                <c:pt idx="18">
                  <c:v>0.13100000000000001</c:v>
                </c:pt>
                <c:pt idx="19">
                  <c:v>0.11600000000000001</c:v>
                </c:pt>
                <c:pt idx="20">
                  <c:v>0.13800000000000001</c:v>
                </c:pt>
                <c:pt idx="21">
                  <c:v>0.16</c:v>
                </c:pt>
                <c:pt idx="22">
                  <c:v>0.189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53-4D4D-9C02-82A46F5DA69F}"/>
            </c:ext>
          </c:extLst>
        </c:ser>
        <c:ser>
          <c:idx val="3"/>
          <c:order val="3"/>
          <c:tx>
            <c:strRef>
              <c:f>'2.3 Tilgang til kollektiv'!$P$5</c:f>
              <c:strCache>
                <c:ptCount val="1"/>
                <c:pt idx="0">
                  <c:v>1,5 kilometer eller mer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 Tilgang til kollektiv'!$L$6:$L$28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'2.3 Tilgang til kollektiv'!$P$6:$P$28</c:f>
              <c:numCache>
                <c:formatCode>0%</c:formatCode>
                <c:ptCount val="23"/>
                <c:pt idx="0">
                  <c:v>9.0999999999999998E-2</c:v>
                </c:pt>
                <c:pt idx="1">
                  <c:v>0.11600000000000001</c:v>
                </c:pt>
                <c:pt idx="2">
                  <c:v>3.2000000000000001E-2</c:v>
                </c:pt>
                <c:pt idx="4">
                  <c:v>0.11399999999999999</c:v>
                </c:pt>
                <c:pt idx="5">
                  <c:v>0.112</c:v>
                </c:pt>
                <c:pt idx="6">
                  <c:v>0.124</c:v>
                </c:pt>
                <c:pt idx="8">
                  <c:v>1.9E-2</c:v>
                </c:pt>
                <c:pt idx="9">
                  <c:v>0.03</c:v>
                </c:pt>
                <c:pt idx="10">
                  <c:v>0.05</c:v>
                </c:pt>
                <c:pt idx="11">
                  <c:v>3.7999999999999999E-2</c:v>
                </c:pt>
                <c:pt idx="12">
                  <c:v>9.1999999999999998E-2</c:v>
                </c:pt>
                <c:pt idx="13">
                  <c:v>0.11100000000000002</c:v>
                </c:pt>
                <c:pt idx="14">
                  <c:v>0.16999999999999998</c:v>
                </c:pt>
                <c:pt idx="15">
                  <c:v>0.109</c:v>
                </c:pt>
                <c:pt idx="16">
                  <c:v>0.09</c:v>
                </c:pt>
                <c:pt idx="17">
                  <c:v>7.1999999999999995E-2</c:v>
                </c:pt>
                <c:pt idx="18">
                  <c:v>0.109</c:v>
                </c:pt>
                <c:pt idx="19">
                  <c:v>7.2999999999999995E-2</c:v>
                </c:pt>
                <c:pt idx="20">
                  <c:v>0.104</c:v>
                </c:pt>
                <c:pt idx="21">
                  <c:v>0.17799999999999999</c:v>
                </c:pt>
                <c:pt idx="22">
                  <c:v>0.109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53-4D4D-9C02-82A46F5DA69F}"/>
            </c:ext>
          </c:extLst>
        </c:ser>
        <c:ser>
          <c:idx val="4"/>
          <c:order val="4"/>
          <c:tx>
            <c:strRef>
              <c:f>'2.3 Tilgang til kollektiv'!$Q$5</c:f>
              <c:strCache>
                <c:ptCount val="1"/>
                <c:pt idx="0">
                  <c:v>Finnes ikke kollektivt i nærheten 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 Tilgang til kollektiv'!$L$6:$L$28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'2.3 Tilgang til kollektiv'!$Q$6:$Q$28</c:f>
              <c:numCache>
                <c:formatCode>0%</c:formatCode>
                <c:ptCount val="23"/>
                <c:pt idx="0">
                  <c:v>6.4000000000000001E-2</c:v>
                </c:pt>
                <c:pt idx="1">
                  <c:v>0.05</c:v>
                </c:pt>
                <c:pt idx="2">
                  <c:v>7.0000000000000001E-3</c:v>
                </c:pt>
                <c:pt idx="4">
                  <c:v>7.0000000000000007E-2</c:v>
                </c:pt>
                <c:pt idx="5">
                  <c:v>3.1E-2</c:v>
                </c:pt>
                <c:pt idx="6">
                  <c:v>6.5000000000000002E-2</c:v>
                </c:pt>
                <c:pt idx="8">
                  <c:v>4.0000000000000001E-3</c:v>
                </c:pt>
                <c:pt idx="9">
                  <c:v>6.0000000000000001E-3</c:v>
                </c:pt>
                <c:pt idx="10">
                  <c:v>1.2E-2</c:v>
                </c:pt>
                <c:pt idx="11">
                  <c:v>5.0000000000000001E-3</c:v>
                </c:pt>
                <c:pt idx="12">
                  <c:v>1.7000000000000001E-2</c:v>
                </c:pt>
                <c:pt idx="13">
                  <c:v>2.4E-2</c:v>
                </c:pt>
                <c:pt idx="14">
                  <c:v>7.6999999999999999E-2</c:v>
                </c:pt>
                <c:pt idx="15">
                  <c:v>3.1E-2</c:v>
                </c:pt>
                <c:pt idx="16">
                  <c:v>0.06</c:v>
                </c:pt>
                <c:pt idx="17">
                  <c:v>4.8000000000000001E-2</c:v>
                </c:pt>
                <c:pt idx="18">
                  <c:v>5.0999999999999997E-2</c:v>
                </c:pt>
                <c:pt idx="19">
                  <c:v>1.7999999999999999E-2</c:v>
                </c:pt>
                <c:pt idx="20">
                  <c:v>0.09</c:v>
                </c:pt>
                <c:pt idx="21">
                  <c:v>5.5E-2</c:v>
                </c:pt>
                <c:pt idx="22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53-4D4D-9C02-82A46F5DA69F}"/>
            </c:ext>
          </c:extLst>
        </c:ser>
        <c:ser>
          <c:idx val="5"/>
          <c:order val="5"/>
          <c:tx>
            <c:strRef>
              <c:f>'2.3 Tilgang til kollektiv'!$R$5</c:f>
              <c:strCache>
                <c:ptCount val="1"/>
                <c:pt idx="0">
                  <c:v>Vet ikke 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 Tilgang til kollektiv'!$L$6:$L$28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'2.3 Tilgang til kollektiv'!$R$6:$R$28</c:f>
              <c:numCache>
                <c:formatCode>0%</c:formatCode>
                <c:ptCount val="23"/>
                <c:pt idx="0">
                  <c:v>7.5999999999999998E-2</c:v>
                </c:pt>
                <c:pt idx="1">
                  <c:v>7.8E-2</c:v>
                </c:pt>
                <c:pt idx="2">
                  <c:v>7.0999999999999994E-2</c:v>
                </c:pt>
                <c:pt idx="4">
                  <c:v>0.11600000000000001</c:v>
                </c:pt>
                <c:pt idx="5">
                  <c:v>6.2E-2</c:v>
                </c:pt>
                <c:pt idx="6">
                  <c:v>7.4999999999999997E-2</c:v>
                </c:pt>
                <c:pt idx="8">
                  <c:v>6.0999999999999999E-2</c:v>
                </c:pt>
                <c:pt idx="9">
                  <c:v>6.6000000000000003E-2</c:v>
                </c:pt>
                <c:pt idx="10">
                  <c:v>8.8999999999999996E-2</c:v>
                </c:pt>
                <c:pt idx="11">
                  <c:v>7.6999999999999999E-2</c:v>
                </c:pt>
                <c:pt idx="12">
                  <c:v>6.8000000000000005E-2</c:v>
                </c:pt>
                <c:pt idx="13">
                  <c:v>6.8000000000000005E-2</c:v>
                </c:pt>
                <c:pt idx="14">
                  <c:v>5.1999999999999998E-2</c:v>
                </c:pt>
                <c:pt idx="15">
                  <c:v>0.06</c:v>
                </c:pt>
                <c:pt idx="16">
                  <c:v>9.4E-2</c:v>
                </c:pt>
                <c:pt idx="17">
                  <c:v>8.4000000000000005E-2</c:v>
                </c:pt>
                <c:pt idx="18">
                  <c:v>8.5999999999999993E-2</c:v>
                </c:pt>
                <c:pt idx="19">
                  <c:v>0.08</c:v>
                </c:pt>
                <c:pt idx="20">
                  <c:v>9.4E-2</c:v>
                </c:pt>
                <c:pt idx="21">
                  <c:v>6.3E-2</c:v>
                </c:pt>
                <c:pt idx="22">
                  <c:v>7.2999999999999995E-2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53-4D4D-9C02-82A46F5DA69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0454168"/>
        <c:axId val="690459264"/>
      </c:barChart>
      <c:catAx>
        <c:axId val="6904541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59264"/>
        <c:crosses val="autoZero"/>
        <c:auto val="1"/>
        <c:lblAlgn val="ctr"/>
        <c:lblOffset val="100"/>
        <c:noMultiLvlLbl val="0"/>
      </c:catAx>
      <c:valAx>
        <c:axId val="690459264"/>
        <c:scaling>
          <c:orientation val="minMax"/>
        </c:scaling>
        <c:delete val="0"/>
        <c:axPos val="t"/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5416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Indeks for tilgang til kollektivtransport. RVU 2018/19</a:t>
            </a:r>
          </a:p>
        </c:rich>
      </c:tx>
      <c:layout>
        <c:manualLayout>
          <c:xMode val="edge"/>
          <c:yMode val="edge"/>
          <c:x val="0.22895481481481481"/>
          <c:y val="1.5119047619047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'2.3 Tilgang til kollektiv'!$AZ$5</c:f>
              <c:strCache>
                <c:ptCount val="1"/>
                <c:pt idx="0">
                  <c:v>Svært god tilgang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 Tilgang til kollektiv'!$AY$6:$AY$28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'2.3 Tilgang til kollektiv'!$AZ$6:$AZ$28</c:f>
              <c:numCache>
                <c:formatCode>0%</c:formatCode>
                <c:ptCount val="23"/>
                <c:pt idx="0">
                  <c:v>0.27900000000000003</c:v>
                </c:pt>
                <c:pt idx="1">
                  <c:v>0.20699999999999999</c:v>
                </c:pt>
                <c:pt idx="2">
                  <c:v>0.78100000000000003</c:v>
                </c:pt>
                <c:pt idx="4">
                  <c:v>9.6000000000000002E-2</c:v>
                </c:pt>
                <c:pt idx="5">
                  <c:v>0.28999999999999998</c:v>
                </c:pt>
                <c:pt idx="6">
                  <c:v>0.129</c:v>
                </c:pt>
                <c:pt idx="8">
                  <c:v>0.9</c:v>
                </c:pt>
                <c:pt idx="9">
                  <c:v>0.75900000000000001</c:v>
                </c:pt>
                <c:pt idx="10">
                  <c:v>0.66400000000000003</c:v>
                </c:pt>
                <c:pt idx="11">
                  <c:v>0.7</c:v>
                </c:pt>
                <c:pt idx="12">
                  <c:v>0.42899999999999999</c:v>
                </c:pt>
                <c:pt idx="13">
                  <c:v>0.25600000000000001</c:v>
                </c:pt>
                <c:pt idx="14">
                  <c:v>0.11600000000000001</c:v>
                </c:pt>
                <c:pt idx="15">
                  <c:v>0.19</c:v>
                </c:pt>
                <c:pt idx="16">
                  <c:v>0.122</c:v>
                </c:pt>
                <c:pt idx="17">
                  <c:v>0.161</c:v>
                </c:pt>
                <c:pt idx="18">
                  <c:v>0.108</c:v>
                </c:pt>
                <c:pt idx="19">
                  <c:v>0.25700000000000001</c:v>
                </c:pt>
                <c:pt idx="20">
                  <c:v>2.8000000000000001E-2</c:v>
                </c:pt>
                <c:pt idx="21">
                  <c:v>5.0999999999999997E-2</c:v>
                </c:pt>
                <c:pt idx="22">
                  <c:v>5.3999999999999999E-2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79-4F89-9BD3-736A2FAAE2AF}"/>
            </c:ext>
          </c:extLst>
        </c:ser>
        <c:ser>
          <c:idx val="1"/>
          <c:order val="1"/>
          <c:tx>
            <c:strRef>
              <c:f>'2.3 Tilgang til kollektiv'!$BA$5</c:f>
              <c:strCache>
                <c:ptCount val="1"/>
                <c:pt idx="0">
                  <c:v>God tilgang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 Tilgang til kollektiv'!$AY$6:$AY$28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'2.3 Tilgang til kollektiv'!$BA$6:$BA$28</c:f>
              <c:numCache>
                <c:formatCode>0%</c:formatCode>
                <c:ptCount val="23"/>
                <c:pt idx="0">
                  <c:v>0.23499999999999999</c:v>
                </c:pt>
                <c:pt idx="1">
                  <c:v>0.27300000000000002</c:v>
                </c:pt>
                <c:pt idx="2">
                  <c:v>0.152</c:v>
                </c:pt>
                <c:pt idx="4">
                  <c:v>0.17199999999999999</c:v>
                </c:pt>
                <c:pt idx="5">
                  <c:v>0.32400000000000001</c:v>
                </c:pt>
                <c:pt idx="6">
                  <c:v>0.26100000000000001</c:v>
                </c:pt>
                <c:pt idx="8">
                  <c:v>6.3E-2</c:v>
                </c:pt>
                <c:pt idx="9">
                  <c:v>0.182</c:v>
                </c:pt>
                <c:pt idx="10">
                  <c:v>0.23</c:v>
                </c:pt>
                <c:pt idx="11">
                  <c:v>0.20799999999999999</c:v>
                </c:pt>
                <c:pt idx="12">
                  <c:v>0.309</c:v>
                </c:pt>
                <c:pt idx="13">
                  <c:v>0.318</c:v>
                </c:pt>
                <c:pt idx="14">
                  <c:v>0.219</c:v>
                </c:pt>
                <c:pt idx="15">
                  <c:v>0.38900000000000001</c:v>
                </c:pt>
                <c:pt idx="16">
                  <c:v>0.20100000000000001</c:v>
                </c:pt>
                <c:pt idx="17">
                  <c:v>0.18099999999999999</c:v>
                </c:pt>
                <c:pt idx="18">
                  <c:v>0.27</c:v>
                </c:pt>
                <c:pt idx="19">
                  <c:v>0.376</c:v>
                </c:pt>
                <c:pt idx="20">
                  <c:v>0.214</c:v>
                </c:pt>
                <c:pt idx="21">
                  <c:v>0.22700000000000001</c:v>
                </c:pt>
                <c:pt idx="22">
                  <c:v>0.20499999999999999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79-4F89-9BD3-736A2FAAE2AF}"/>
            </c:ext>
          </c:extLst>
        </c:ser>
        <c:ser>
          <c:idx val="2"/>
          <c:order val="2"/>
          <c:tx>
            <c:strRef>
              <c:f>'2.3 Tilgang til kollektiv'!$BB$5</c:f>
              <c:strCache>
                <c:ptCount val="1"/>
                <c:pt idx="0">
                  <c:v>Middels god tilgang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 Tilgang til kollektiv'!$AY$6:$AY$28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'2.3 Tilgang til kollektiv'!$BB$6:$BB$28</c:f>
              <c:numCache>
                <c:formatCode>0%</c:formatCode>
                <c:ptCount val="23"/>
                <c:pt idx="0">
                  <c:v>0.14899999999999999</c:v>
                </c:pt>
                <c:pt idx="1">
                  <c:v>0.19400000000000001</c:v>
                </c:pt>
                <c:pt idx="2">
                  <c:v>1.7000000000000001E-2</c:v>
                </c:pt>
                <c:pt idx="4">
                  <c:v>0.26200000000000001</c:v>
                </c:pt>
                <c:pt idx="5">
                  <c:v>0.14899999999999999</c:v>
                </c:pt>
                <c:pt idx="6">
                  <c:v>0.20699999999999999</c:v>
                </c:pt>
                <c:pt idx="8">
                  <c:v>5.0000000000000001E-3</c:v>
                </c:pt>
                <c:pt idx="9">
                  <c:v>1.2999999999999999E-2</c:v>
                </c:pt>
                <c:pt idx="10">
                  <c:v>2.4E-2</c:v>
                </c:pt>
                <c:pt idx="11">
                  <c:v>3.7999999999999999E-2</c:v>
                </c:pt>
                <c:pt idx="12">
                  <c:v>9.5000000000000001E-2</c:v>
                </c:pt>
                <c:pt idx="13">
                  <c:v>0.17199999999999999</c:v>
                </c:pt>
                <c:pt idx="14">
                  <c:v>0.19800000000000001</c:v>
                </c:pt>
                <c:pt idx="15">
                  <c:v>0.193</c:v>
                </c:pt>
                <c:pt idx="16">
                  <c:v>0.30199999999999999</c:v>
                </c:pt>
                <c:pt idx="17">
                  <c:v>0.31900000000000001</c:v>
                </c:pt>
                <c:pt idx="18">
                  <c:v>0.246</c:v>
                </c:pt>
                <c:pt idx="19">
                  <c:v>0.214</c:v>
                </c:pt>
                <c:pt idx="20">
                  <c:v>0.23400000000000001</c:v>
                </c:pt>
                <c:pt idx="21">
                  <c:v>0.309</c:v>
                </c:pt>
                <c:pt idx="22">
                  <c:v>0.21199999999999999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79-4F89-9BD3-736A2FAAE2AF}"/>
            </c:ext>
          </c:extLst>
        </c:ser>
        <c:ser>
          <c:idx val="3"/>
          <c:order val="3"/>
          <c:tx>
            <c:strRef>
              <c:f>'2.3 Tilgang til kollektiv'!$BC$5</c:f>
              <c:strCache>
                <c:ptCount val="1"/>
                <c:pt idx="0">
                  <c:v>Dårlig tilgang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 Tilgang til kollektiv'!$AY$6:$AY$28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'2.3 Tilgang til kollektiv'!$BC$6:$BC$28</c:f>
              <c:numCache>
                <c:formatCode>0%</c:formatCode>
                <c:ptCount val="23"/>
                <c:pt idx="0">
                  <c:v>0.128</c:v>
                </c:pt>
                <c:pt idx="1">
                  <c:v>0.11700000000000001</c:v>
                </c:pt>
                <c:pt idx="2">
                  <c:v>7.0000000000000001E-3</c:v>
                </c:pt>
                <c:pt idx="4">
                  <c:v>0.20599999999999999</c:v>
                </c:pt>
                <c:pt idx="5">
                  <c:v>7.3999999999999996E-2</c:v>
                </c:pt>
                <c:pt idx="6">
                  <c:v>0.14099999999999999</c:v>
                </c:pt>
                <c:pt idx="8">
                  <c:v>5.0000000000000001E-3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7.0000000000000001E-3</c:v>
                </c:pt>
                <c:pt idx="12">
                  <c:v>4.3999999999999997E-2</c:v>
                </c:pt>
                <c:pt idx="13">
                  <c:v>0.10100000000000001</c:v>
                </c:pt>
                <c:pt idx="14">
                  <c:v>0.14799999999999999</c:v>
                </c:pt>
                <c:pt idx="15">
                  <c:v>7.5999999999999998E-2</c:v>
                </c:pt>
                <c:pt idx="16">
                  <c:v>0.13500000000000001</c:v>
                </c:pt>
                <c:pt idx="17">
                  <c:v>0.157</c:v>
                </c:pt>
                <c:pt idx="18">
                  <c:v>0.14799999999999999</c:v>
                </c:pt>
                <c:pt idx="19">
                  <c:v>4.8000000000000001E-2</c:v>
                </c:pt>
                <c:pt idx="20">
                  <c:v>0.23799999999999999</c:v>
                </c:pt>
                <c:pt idx="21">
                  <c:v>0.13400000000000001</c:v>
                </c:pt>
                <c:pt idx="22">
                  <c:v>0.251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79-4F89-9BD3-736A2FAAE2AF}"/>
            </c:ext>
          </c:extLst>
        </c:ser>
        <c:ser>
          <c:idx val="4"/>
          <c:order val="4"/>
          <c:tx>
            <c:strRef>
              <c:f>'2.3 Tilgang til kollektiv'!$BD$5</c:f>
              <c:strCache>
                <c:ptCount val="1"/>
                <c:pt idx="0">
                  <c:v>Svært dårlig tilgang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 Tilgang til kollektiv'!$AY$6:$AY$28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'2.3 Tilgang til kollektiv'!$BD$6:$BD$28</c:f>
              <c:numCache>
                <c:formatCode>0%</c:formatCode>
                <c:ptCount val="23"/>
                <c:pt idx="0">
                  <c:v>0.20899999999999999</c:v>
                </c:pt>
                <c:pt idx="1">
                  <c:v>0.21</c:v>
                </c:pt>
                <c:pt idx="2">
                  <c:v>4.2999999999999997E-2</c:v>
                </c:pt>
                <c:pt idx="4">
                  <c:v>0.26400000000000001</c:v>
                </c:pt>
                <c:pt idx="5">
                  <c:v>0.16200000000000001</c:v>
                </c:pt>
                <c:pt idx="6">
                  <c:v>0.26200000000000001</c:v>
                </c:pt>
                <c:pt idx="8">
                  <c:v>2.7E-2</c:v>
                </c:pt>
                <c:pt idx="9">
                  <c:v>3.5999999999999997E-2</c:v>
                </c:pt>
                <c:pt idx="10">
                  <c:v>7.1999999999999995E-2</c:v>
                </c:pt>
                <c:pt idx="11">
                  <c:v>4.7E-2</c:v>
                </c:pt>
                <c:pt idx="12">
                  <c:v>0.124</c:v>
                </c:pt>
                <c:pt idx="13">
                  <c:v>0.153</c:v>
                </c:pt>
                <c:pt idx="14">
                  <c:v>0.31900000000000001</c:v>
                </c:pt>
                <c:pt idx="15">
                  <c:v>0.152</c:v>
                </c:pt>
                <c:pt idx="16">
                  <c:v>0.24099999999999999</c:v>
                </c:pt>
                <c:pt idx="17">
                  <c:v>0.182</c:v>
                </c:pt>
                <c:pt idx="18">
                  <c:v>0.22800000000000001</c:v>
                </c:pt>
                <c:pt idx="19">
                  <c:v>0.104</c:v>
                </c:pt>
                <c:pt idx="20">
                  <c:v>0.28599999999999998</c:v>
                </c:pt>
                <c:pt idx="21">
                  <c:v>0.27900000000000003</c:v>
                </c:pt>
                <c:pt idx="22">
                  <c:v>0.27900000000000003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79-4F89-9BD3-736A2FAAE2A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0454560"/>
        <c:axId val="690460832"/>
      </c:barChart>
      <c:catAx>
        <c:axId val="6904545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60832"/>
        <c:crosses val="autoZero"/>
        <c:auto val="1"/>
        <c:lblAlgn val="ctr"/>
        <c:lblOffset val="100"/>
        <c:noMultiLvlLbl val="0"/>
      </c:catAx>
      <c:valAx>
        <c:axId val="6904608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5456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Ny indeks for tilgang til kollektivtransport.</a:t>
            </a:r>
            <a:r>
              <a:rPr lang="nb-NO" sz="1000" b="1" baseline="0"/>
              <a:t> RVU 2018/19</a:t>
            </a:r>
            <a:endParaRPr lang="nb-NO" sz="1000" b="1"/>
          </a:p>
        </c:rich>
      </c:tx>
      <c:layout>
        <c:manualLayout>
          <c:xMode val="edge"/>
          <c:yMode val="edge"/>
          <c:x val="0.23716277777777772"/>
          <c:y val="1.5119047619047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'2.3 Tilgang til kollektiv'!$BG$5</c:f>
              <c:strCache>
                <c:ptCount val="1"/>
                <c:pt idx="0">
                  <c:v>Særdeles god tilgang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 Tilgang til kollektiv'!$BF$6:$BF$17</c:f>
              <c:strCache>
                <c:ptCount val="12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</c:strCache>
            </c:strRef>
          </c:cat>
          <c:val>
            <c:numRef>
              <c:f>'2.3 Tilgang til kollektiv'!$BG$6:$BG$17</c:f>
              <c:numCache>
                <c:formatCode>0%</c:formatCode>
                <c:ptCount val="12"/>
                <c:pt idx="0">
                  <c:v>6.8000000000000005E-2</c:v>
                </c:pt>
                <c:pt idx="1">
                  <c:v>1.9E-2</c:v>
                </c:pt>
                <c:pt idx="2">
                  <c:v>0.30199999999999999</c:v>
                </c:pt>
                <c:pt idx="4">
                  <c:v>1.2E-2</c:v>
                </c:pt>
                <c:pt idx="5">
                  <c:v>2.5999999999999999E-2</c:v>
                </c:pt>
                <c:pt idx="6">
                  <c:v>1.0999999999999999E-2</c:v>
                </c:pt>
                <c:pt idx="8">
                  <c:v>0.51</c:v>
                </c:pt>
                <c:pt idx="9">
                  <c:v>0.14799999999999999</c:v>
                </c:pt>
                <c:pt idx="10">
                  <c:v>0.20499999999999999</c:v>
                </c:pt>
                <c:pt idx="11">
                  <c:v>0.16800000000000001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C-49A8-AFD5-A9BC1B57C1F4}"/>
            </c:ext>
          </c:extLst>
        </c:ser>
        <c:ser>
          <c:idx val="1"/>
          <c:order val="1"/>
          <c:tx>
            <c:strRef>
              <c:f>'2.3 Tilgang til kollektiv'!$BH$5</c:f>
              <c:strCache>
                <c:ptCount val="1"/>
                <c:pt idx="0">
                  <c:v>Svært god tilgang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 Tilgang til kollektiv'!$BF$6:$BF$17</c:f>
              <c:strCache>
                <c:ptCount val="12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</c:strCache>
            </c:strRef>
          </c:cat>
          <c:val>
            <c:numRef>
              <c:f>'2.3 Tilgang til kollektiv'!$BH$6:$BH$17</c:f>
              <c:numCache>
                <c:formatCode>0%</c:formatCode>
                <c:ptCount val="12"/>
                <c:pt idx="0">
                  <c:v>0.16</c:v>
                </c:pt>
                <c:pt idx="1">
                  <c:v>0.125</c:v>
                </c:pt>
                <c:pt idx="2">
                  <c:v>0.376</c:v>
                </c:pt>
                <c:pt idx="4">
                  <c:v>6.3E-2</c:v>
                </c:pt>
                <c:pt idx="5">
                  <c:v>0.17</c:v>
                </c:pt>
                <c:pt idx="6">
                  <c:v>8.8999999999999996E-2</c:v>
                </c:pt>
                <c:pt idx="8">
                  <c:v>0.34200000000000003</c:v>
                </c:pt>
                <c:pt idx="9">
                  <c:v>0.45300000000000001</c:v>
                </c:pt>
                <c:pt idx="10">
                  <c:v>0.33</c:v>
                </c:pt>
                <c:pt idx="11">
                  <c:v>0.41899999999999998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5C-49A8-AFD5-A9BC1B57C1F4}"/>
            </c:ext>
          </c:extLst>
        </c:ser>
        <c:ser>
          <c:idx val="2"/>
          <c:order val="2"/>
          <c:tx>
            <c:strRef>
              <c:f>'2.3 Tilgang til kollektiv'!$BI$5</c:f>
              <c:strCache>
                <c:ptCount val="1"/>
                <c:pt idx="0">
                  <c:v>God tilgang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 Tilgang til kollektiv'!$BF$6:$BF$17</c:f>
              <c:strCache>
                <c:ptCount val="12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</c:strCache>
            </c:strRef>
          </c:cat>
          <c:val>
            <c:numRef>
              <c:f>'2.3 Tilgang til kollektiv'!$BI$6:$BI$17</c:f>
              <c:numCache>
                <c:formatCode>0%</c:formatCode>
                <c:ptCount val="12"/>
                <c:pt idx="0">
                  <c:v>0.192</c:v>
                </c:pt>
                <c:pt idx="1">
                  <c:v>0.20699999999999999</c:v>
                </c:pt>
                <c:pt idx="2">
                  <c:v>0.13400000000000001</c:v>
                </c:pt>
                <c:pt idx="4">
                  <c:v>0.14299999999999999</c:v>
                </c:pt>
                <c:pt idx="5">
                  <c:v>0.24</c:v>
                </c:pt>
                <c:pt idx="6">
                  <c:v>0.19800000000000001</c:v>
                </c:pt>
                <c:pt idx="8">
                  <c:v>5.6000000000000001E-2</c:v>
                </c:pt>
                <c:pt idx="9">
                  <c:v>0.19700000000000001</c:v>
                </c:pt>
                <c:pt idx="10">
                  <c:v>0.183</c:v>
                </c:pt>
                <c:pt idx="11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5C-49A8-AFD5-A9BC1B57C1F4}"/>
            </c:ext>
          </c:extLst>
        </c:ser>
        <c:ser>
          <c:idx val="3"/>
          <c:order val="3"/>
          <c:tx>
            <c:strRef>
              <c:f>'2.3 Tilgang til kollektiv'!$BJ$5</c:f>
              <c:strCache>
                <c:ptCount val="1"/>
                <c:pt idx="0">
                  <c:v>Middels god tilgang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 Tilgang til kollektiv'!$BF$6:$BF$17</c:f>
              <c:strCache>
                <c:ptCount val="12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</c:strCache>
            </c:strRef>
          </c:cat>
          <c:val>
            <c:numRef>
              <c:f>'2.3 Tilgang til kollektiv'!$BJ$6:$BJ$17</c:f>
              <c:numCache>
                <c:formatCode>0%</c:formatCode>
                <c:ptCount val="12"/>
                <c:pt idx="0">
                  <c:v>0.17599999999999999</c:v>
                </c:pt>
                <c:pt idx="1">
                  <c:v>0.22800000000000001</c:v>
                </c:pt>
                <c:pt idx="2">
                  <c:v>0.13400000000000001</c:v>
                </c:pt>
                <c:pt idx="4">
                  <c:v>0.21</c:v>
                </c:pt>
                <c:pt idx="5">
                  <c:v>0.23699999999999999</c:v>
                </c:pt>
                <c:pt idx="6">
                  <c:v>0.20599999999999999</c:v>
                </c:pt>
                <c:pt idx="8">
                  <c:v>6.0999999999999999E-2</c:v>
                </c:pt>
                <c:pt idx="9">
                  <c:v>0.153</c:v>
                </c:pt>
                <c:pt idx="10">
                  <c:v>0.2</c:v>
                </c:pt>
                <c:pt idx="11">
                  <c:v>0.17899999999999999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5C-49A8-AFD5-A9BC1B57C1F4}"/>
            </c:ext>
          </c:extLst>
        </c:ser>
        <c:ser>
          <c:idx val="4"/>
          <c:order val="4"/>
          <c:tx>
            <c:strRef>
              <c:f>'2.3 Tilgang til kollektiv'!$BK$5</c:f>
              <c:strCache>
                <c:ptCount val="1"/>
                <c:pt idx="0">
                  <c:v>Dårlig tilgang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 Tilgang til kollektiv'!$BF$6:$BF$17</c:f>
              <c:strCache>
                <c:ptCount val="12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</c:strCache>
            </c:strRef>
          </c:cat>
          <c:val>
            <c:numRef>
              <c:f>'2.3 Tilgang til kollektiv'!$BK$6:$BK$17</c:f>
              <c:numCache>
                <c:formatCode>0%</c:formatCode>
                <c:ptCount val="12"/>
                <c:pt idx="0">
                  <c:v>0.111</c:v>
                </c:pt>
                <c:pt idx="1">
                  <c:v>0.16900000000000001</c:v>
                </c:pt>
                <c:pt idx="2">
                  <c:v>1.7000000000000001E-2</c:v>
                </c:pt>
                <c:pt idx="4">
                  <c:v>0.189</c:v>
                </c:pt>
                <c:pt idx="5">
                  <c:v>0.16600000000000001</c:v>
                </c:pt>
                <c:pt idx="6">
                  <c:v>0.16</c:v>
                </c:pt>
                <c:pt idx="8">
                  <c:v>5.0000000000000001E-3</c:v>
                </c:pt>
                <c:pt idx="9">
                  <c:v>1.9E-2</c:v>
                </c:pt>
                <c:pt idx="10">
                  <c:v>2.3E-2</c:v>
                </c:pt>
                <c:pt idx="11">
                  <c:v>3.3000000000000002E-2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5C-49A8-AFD5-A9BC1B57C1F4}"/>
            </c:ext>
          </c:extLst>
        </c:ser>
        <c:ser>
          <c:idx val="5"/>
          <c:order val="5"/>
          <c:tx>
            <c:strRef>
              <c:f>'2.3 Tilgang til kollektiv'!$BL$5</c:f>
              <c:strCache>
                <c:ptCount val="1"/>
                <c:pt idx="0">
                  <c:v>Svært dårlig tilgang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 Tilgang til kollektiv'!$BF$6:$BF$17</c:f>
              <c:strCache>
                <c:ptCount val="12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</c:strCache>
            </c:strRef>
          </c:cat>
          <c:val>
            <c:numRef>
              <c:f>'2.3 Tilgang til kollektiv'!$BL$6:$BL$17</c:f>
              <c:numCache>
                <c:formatCode>0%</c:formatCode>
                <c:ptCount val="12"/>
                <c:pt idx="0">
                  <c:v>0.29299999999999998</c:v>
                </c:pt>
                <c:pt idx="1">
                  <c:v>0.252</c:v>
                </c:pt>
                <c:pt idx="2">
                  <c:v>3.6999999999999998E-2</c:v>
                </c:pt>
                <c:pt idx="4">
                  <c:v>0.38300000000000001</c:v>
                </c:pt>
                <c:pt idx="5">
                  <c:v>0.161</c:v>
                </c:pt>
                <c:pt idx="6">
                  <c:v>0.33600000000000002</c:v>
                </c:pt>
                <c:pt idx="8">
                  <c:v>2.5999999999999999E-2</c:v>
                </c:pt>
                <c:pt idx="9">
                  <c:v>0.03</c:v>
                </c:pt>
                <c:pt idx="10">
                  <c:v>5.8999999999999997E-2</c:v>
                </c:pt>
                <c:pt idx="11">
                  <c:v>4.2000000000000003E-2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1-4D79-A304-DEBCE2ADD7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0458088"/>
        <c:axId val="690455736"/>
      </c:barChart>
      <c:catAx>
        <c:axId val="6904580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55736"/>
        <c:crosses val="autoZero"/>
        <c:auto val="1"/>
        <c:lblAlgn val="ctr"/>
        <c:lblOffset val="100"/>
        <c:noMultiLvlLbl val="0"/>
      </c:catAx>
      <c:valAx>
        <c:axId val="69045573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5808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8055555555557E-2"/>
          <c:y val="0.90361547619047622"/>
          <c:w val="0.9"/>
          <c:h val="7.35512752402014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b="1"/>
              <a:t>Andel med reisekort for kollektivtransporten (app eller kort).</a:t>
            </a:r>
            <a:r>
              <a:rPr lang="nb-NO" b="1" baseline="0"/>
              <a:t> RVU 2018/19</a:t>
            </a:r>
            <a:endParaRPr lang="nb-NO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30499775942783652"/>
          <c:y val="0.10034424603174602"/>
          <c:w val="0.64335407083765461"/>
          <c:h val="0.8056750000000000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'2.3 Tilgang til kollektiv'!$BO$5</c:f>
              <c:strCache>
                <c:ptCount val="1"/>
                <c:pt idx="0">
                  <c:v>Bruker app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E32-40A9-AE86-6DC641AC649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E32-40A9-AE86-6DC641AC649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E32-40A9-AE86-6DC641AC649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E32-40A9-AE86-6DC641AC649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E32-40A9-AE86-6DC641AC64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 Tilgang til kollektiv'!$BN$6:$BN$28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'2.3 Tilgang til kollektiv'!$BO$6:$BO$28</c:f>
              <c:numCache>
                <c:formatCode>0%</c:formatCode>
                <c:ptCount val="23"/>
                <c:pt idx="0">
                  <c:v>0.40899999999999997</c:v>
                </c:pt>
                <c:pt idx="1">
                  <c:v>0.47899999999999998</c:v>
                </c:pt>
                <c:pt idx="2">
                  <c:v>0.68</c:v>
                </c:pt>
                <c:pt idx="4">
                  <c:v>0.32500000000000001</c:v>
                </c:pt>
                <c:pt idx="5">
                  <c:v>0.60499999999999998</c:v>
                </c:pt>
                <c:pt idx="6">
                  <c:v>0.39700000000000002</c:v>
                </c:pt>
                <c:pt idx="8">
                  <c:v>0.755</c:v>
                </c:pt>
                <c:pt idx="9">
                  <c:v>0.69699999999999995</c:v>
                </c:pt>
                <c:pt idx="10">
                  <c:v>0.55600000000000005</c:v>
                </c:pt>
                <c:pt idx="11">
                  <c:v>0.629</c:v>
                </c:pt>
                <c:pt idx="12">
                  <c:v>0.64100000000000001</c:v>
                </c:pt>
                <c:pt idx="13">
                  <c:v>0.60199999999999998</c:v>
                </c:pt>
                <c:pt idx="14">
                  <c:v>0.48799999999999999</c:v>
                </c:pt>
                <c:pt idx="15">
                  <c:v>0.60699999999999998</c:v>
                </c:pt>
                <c:pt idx="16">
                  <c:v>0.28699999999999998</c:v>
                </c:pt>
                <c:pt idx="17">
                  <c:v>0.29299999999999998</c:v>
                </c:pt>
                <c:pt idx="18">
                  <c:v>0.38400000000000001</c:v>
                </c:pt>
                <c:pt idx="19">
                  <c:v>0.47499999999999998</c:v>
                </c:pt>
                <c:pt idx="20">
                  <c:v>0.40200000000000002</c:v>
                </c:pt>
                <c:pt idx="21">
                  <c:v>0.44700000000000001</c:v>
                </c:pt>
                <c:pt idx="22">
                  <c:v>0.26700000000000002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E32-40A9-AE86-6DC641AC6498}"/>
            </c:ext>
          </c:extLst>
        </c:ser>
        <c:ser>
          <c:idx val="1"/>
          <c:order val="1"/>
          <c:tx>
            <c:strRef>
              <c:f>'2.3 Tilgang til kollektiv'!$BP$5</c:f>
              <c:strCache>
                <c:ptCount val="1"/>
                <c:pt idx="0">
                  <c:v>Bruker betalingskort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 Tilgang til kollektiv'!$BN$6:$BN$28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'2.3 Tilgang til kollektiv'!$BP$6:$BP$28</c:f>
              <c:numCache>
                <c:formatCode>0%</c:formatCode>
                <c:ptCount val="23"/>
                <c:pt idx="0">
                  <c:v>0.185</c:v>
                </c:pt>
                <c:pt idx="1">
                  <c:v>0.152</c:v>
                </c:pt>
                <c:pt idx="2">
                  <c:v>0.246</c:v>
                </c:pt>
                <c:pt idx="4">
                  <c:v>0.129</c:v>
                </c:pt>
                <c:pt idx="5">
                  <c:v>0.17499999999999999</c:v>
                </c:pt>
                <c:pt idx="6">
                  <c:v>0.122</c:v>
                </c:pt>
                <c:pt idx="8">
                  <c:v>0.19400000000000001</c:v>
                </c:pt>
                <c:pt idx="9">
                  <c:v>0.24</c:v>
                </c:pt>
                <c:pt idx="10">
                  <c:v>0.32200000000000001</c:v>
                </c:pt>
                <c:pt idx="11">
                  <c:v>0.29299999999999998</c:v>
                </c:pt>
                <c:pt idx="12">
                  <c:v>0.17899999999999999</c:v>
                </c:pt>
                <c:pt idx="13">
                  <c:v>0.16500000000000001</c:v>
                </c:pt>
                <c:pt idx="14">
                  <c:v>0.154</c:v>
                </c:pt>
                <c:pt idx="15">
                  <c:v>0.17599999999999999</c:v>
                </c:pt>
                <c:pt idx="16">
                  <c:v>0.14599999999999999</c:v>
                </c:pt>
                <c:pt idx="17">
                  <c:v>0.14099999999999999</c:v>
                </c:pt>
                <c:pt idx="18">
                  <c:v>0.11700000000000001</c:v>
                </c:pt>
                <c:pt idx="19">
                  <c:v>0.14099999999999999</c:v>
                </c:pt>
                <c:pt idx="20">
                  <c:v>8.1000000000000003E-2</c:v>
                </c:pt>
                <c:pt idx="21">
                  <c:v>0.111</c:v>
                </c:pt>
                <c:pt idx="22">
                  <c:v>0.14099999999999999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E32-40A9-AE86-6DC641AC64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690461224"/>
        <c:axId val="690455344"/>
      </c:barChart>
      <c:catAx>
        <c:axId val="6904612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55344"/>
        <c:crosses val="autoZero"/>
        <c:auto val="1"/>
        <c:lblAlgn val="ctr"/>
        <c:lblOffset val="100"/>
        <c:noMultiLvlLbl val="0"/>
      </c:catAx>
      <c:valAx>
        <c:axId val="690455344"/>
        <c:scaling>
          <c:orientation val="minMax"/>
        </c:scaling>
        <c:delete val="1"/>
        <c:axPos val="t"/>
        <c:numFmt formatCode="0%" sourceLinked="1"/>
        <c:majorTickMark val="out"/>
        <c:minorTickMark val="none"/>
        <c:tickLblPos val="high"/>
        <c:crossAx val="69046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Avgangsfrekvens fra</a:t>
            </a:r>
            <a:r>
              <a:rPr lang="nb-NO" sz="1000" b="1" baseline="0"/>
              <a:t> aktuell holdeplass, dagtid (mellom kl 9 og 15)</a:t>
            </a:r>
            <a:r>
              <a:rPr lang="nb-NO" sz="1000" b="1"/>
              <a:t>. RVU 2018/19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'2.3 Tilgang til kollektiv'!$AR$5</c:f>
              <c:strCache>
                <c:ptCount val="1"/>
                <c:pt idx="0">
                  <c:v>Minst 8 avganger pr time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 Tilgang til kollektiv'!$W$6:$W$28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'2.3 Tilgang til kollektiv'!$AR$6:$AR$28</c:f>
              <c:numCache>
                <c:formatCode>0%</c:formatCode>
                <c:ptCount val="23"/>
                <c:pt idx="0">
                  <c:v>9.8000000000000004E-2</c:v>
                </c:pt>
                <c:pt idx="1">
                  <c:v>3.7000000000000005E-2</c:v>
                </c:pt>
                <c:pt idx="2">
                  <c:v>0.442</c:v>
                </c:pt>
                <c:pt idx="4">
                  <c:v>1.7000000000000001E-2</c:v>
                </c:pt>
                <c:pt idx="5">
                  <c:v>5.5E-2</c:v>
                </c:pt>
                <c:pt idx="6">
                  <c:v>2.0999999999999998E-2</c:v>
                </c:pt>
                <c:pt idx="8">
                  <c:v>0.59699999999999998</c:v>
                </c:pt>
                <c:pt idx="9">
                  <c:v>0.3</c:v>
                </c:pt>
                <c:pt idx="10">
                  <c:v>0.38600000000000001</c:v>
                </c:pt>
                <c:pt idx="11">
                  <c:v>0.34699999999999998</c:v>
                </c:pt>
                <c:pt idx="12">
                  <c:v>8.8999999999999996E-2</c:v>
                </c:pt>
                <c:pt idx="13">
                  <c:v>4.9000000000000002E-2</c:v>
                </c:pt>
                <c:pt idx="14">
                  <c:v>1.0999999999999999E-2</c:v>
                </c:pt>
                <c:pt idx="15">
                  <c:v>3.1E-2</c:v>
                </c:pt>
                <c:pt idx="16">
                  <c:v>3.1E-2</c:v>
                </c:pt>
                <c:pt idx="17">
                  <c:v>2.8999999999999998E-2</c:v>
                </c:pt>
                <c:pt idx="18">
                  <c:v>1.9E-2</c:v>
                </c:pt>
                <c:pt idx="19">
                  <c:v>3.1E-2</c:v>
                </c:pt>
                <c:pt idx="20">
                  <c:v>1.3999999999999999E-2</c:v>
                </c:pt>
                <c:pt idx="21">
                  <c:v>0.01</c:v>
                </c:pt>
                <c:pt idx="22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6-4EAE-8529-57F104F20974}"/>
            </c:ext>
          </c:extLst>
        </c:ser>
        <c:ser>
          <c:idx val="1"/>
          <c:order val="1"/>
          <c:tx>
            <c:strRef>
              <c:f>'2.3 Tilgang til kollektiv'!$AS$5</c:f>
              <c:strCache>
                <c:ptCount val="1"/>
                <c:pt idx="0">
                  <c:v>4 -6 avganger pr time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 Tilgang til kollektiv'!$W$6:$W$28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'2.3 Tilgang til kollektiv'!$AS$6:$AS$28</c:f>
              <c:numCache>
                <c:formatCode>0%</c:formatCode>
                <c:ptCount val="23"/>
                <c:pt idx="0">
                  <c:v>0.187</c:v>
                </c:pt>
                <c:pt idx="1">
                  <c:v>0.20199999999999999</c:v>
                </c:pt>
                <c:pt idx="2">
                  <c:v>0.376</c:v>
                </c:pt>
                <c:pt idx="4">
                  <c:v>7.1999999999999995E-2</c:v>
                </c:pt>
                <c:pt idx="5">
                  <c:v>0.30199999999999999</c:v>
                </c:pt>
                <c:pt idx="6">
                  <c:v>0.123</c:v>
                </c:pt>
                <c:pt idx="8">
                  <c:v>0.26100000000000001</c:v>
                </c:pt>
                <c:pt idx="9">
                  <c:v>0.53800000000000003</c:v>
                </c:pt>
                <c:pt idx="10">
                  <c:v>0.38700000000000001</c:v>
                </c:pt>
                <c:pt idx="11">
                  <c:v>0.41400000000000003</c:v>
                </c:pt>
                <c:pt idx="12">
                  <c:v>0.45600000000000002</c:v>
                </c:pt>
                <c:pt idx="13">
                  <c:v>0.246</c:v>
                </c:pt>
                <c:pt idx="14">
                  <c:v>0.123</c:v>
                </c:pt>
                <c:pt idx="15">
                  <c:v>0.21000000000000002</c:v>
                </c:pt>
                <c:pt idx="16">
                  <c:v>8.8999999999999996E-2</c:v>
                </c:pt>
                <c:pt idx="17">
                  <c:v>0.121</c:v>
                </c:pt>
                <c:pt idx="18">
                  <c:v>7.4999999999999997E-2</c:v>
                </c:pt>
                <c:pt idx="19">
                  <c:v>0.25800000000000001</c:v>
                </c:pt>
                <c:pt idx="20">
                  <c:v>1.9E-2</c:v>
                </c:pt>
                <c:pt idx="21">
                  <c:v>4.9999999999999996E-2</c:v>
                </c:pt>
                <c:pt idx="22">
                  <c:v>4.2999999999999997E-2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D6-4EAE-8529-57F104F20974}"/>
            </c:ext>
          </c:extLst>
        </c:ser>
        <c:ser>
          <c:idx val="2"/>
          <c:order val="2"/>
          <c:tx>
            <c:strRef>
              <c:f>'2.3 Tilgang til kollektiv'!$AT$5</c:f>
              <c:strCache>
                <c:ptCount val="1"/>
                <c:pt idx="0">
                  <c:v>2 -3 avganger pr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 Tilgang til kollektiv'!$W$6:$W$28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'2.3 Tilgang til kollektiv'!$AT$6:$AT$28</c:f>
              <c:numCache>
                <c:formatCode>0%</c:formatCode>
                <c:ptCount val="23"/>
                <c:pt idx="0">
                  <c:v>0.20699999999999999</c:v>
                </c:pt>
                <c:pt idx="1">
                  <c:v>0.25600000000000001</c:v>
                </c:pt>
                <c:pt idx="2">
                  <c:v>4.9000000000000002E-2</c:v>
                </c:pt>
                <c:pt idx="4">
                  <c:v>0.17</c:v>
                </c:pt>
                <c:pt idx="5">
                  <c:v>0.29899999999999999</c:v>
                </c:pt>
                <c:pt idx="6">
                  <c:v>0.26200000000000001</c:v>
                </c:pt>
                <c:pt idx="8">
                  <c:v>1.0999999999999999E-2</c:v>
                </c:pt>
                <c:pt idx="9">
                  <c:v>5.7000000000000002E-2</c:v>
                </c:pt>
                <c:pt idx="10">
                  <c:v>7.3999999999999996E-2</c:v>
                </c:pt>
                <c:pt idx="11">
                  <c:v>9.2999999999999999E-2</c:v>
                </c:pt>
                <c:pt idx="12">
                  <c:v>0.21199999999999999</c:v>
                </c:pt>
                <c:pt idx="13">
                  <c:v>0.28499999999999998</c:v>
                </c:pt>
                <c:pt idx="14">
                  <c:v>0.32200000000000001</c:v>
                </c:pt>
                <c:pt idx="15">
                  <c:v>0.41499999999999998</c:v>
                </c:pt>
                <c:pt idx="16">
                  <c:v>0.156</c:v>
                </c:pt>
                <c:pt idx="17">
                  <c:v>0.161</c:v>
                </c:pt>
                <c:pt idx="18">
                  <c:v>0.27100000000000002</c:v>
                </c:pt>
                <c:pt idx="19">
                  <c:v>0.33200000000000002</c:v>
                </c:pt>
                <c:pt idx="20">
                  <c:v>0.18</c:v>
                </c:pt>
                <c:pt idx="21">
                  <c:v>0.29299999999999998</c:v>
                </c:pt>
                <c:pt idx="22">
                  <c:v>0.192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9D6-4EAE-8529-57F104F20974}"/>
            </c:ext>
          </c:extLst>
        </c:ser>
        <c:ser>
          <c:idx val="3"/>
          <c:order val="3"/>
          <c:tx>
            <c:strRef>
              <c:f>'2.3 Tilgang til kollektiv'!$AU$5</c:f>
              <c:strCache>
                <c:ptCount val="1"/>
                <c:pt idx="0">
                  <c:v>Avgang hver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 Tilgang til kollektiv'!$W$6:$W$28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'2.3 Tilgang til kollektiv'!$AU$6:$AU$28</c:f>
              <c:numCache>
                <c:formatCode>0%</c:formatCode>
                <c:ptCount val="23"/>
                <c:pt idx="0">
                  <c:v>0.14499999999999999</c:v>
                </c:pt>
                <c:pt idx="1">
                  <c:v>0.191</c:v>
                </c:pt>
                <c:pt idx="2">
                  <c:v>1.2E-2</c:v>
                </c:pt>
                <c:pt idx="4">
                  <c:v>0.26800000000000002</c:v>
                </c:pt>
                <c:pt idx="5">
                  <c:v>0.13100000000000001</c:v>
                </c:pt>
                <c:pt idx="6">
                  <c:v>0.219</c:v>
                </c:pt>
                <c:pt idx="8">
                  <c:v>5.0000000000000001E-3</c:v>
                </c:pt>
                <c:pt idx="9">
                  <c:v>0.01</c:v>
                </c:pt>
                <c:pt idx="10">
                  <c:v>1.9E-2</c:v>
                </c:pt>
                <c:pt idx="11">
                  <c:v>1.9E-2</c:v>
                </c:pt>
                <c:pt idx="12">
                  <c:v>6.4000000000000001E-2</c:v>
                </c:pt>
                <c:pt idx="13">
                  <c:v>0.17599999999999999</c:v>
                </c:pt>
                <c:pt idx="14">
                  <c:v>0.17399999999999999</c:v>
                </c:pt>
                <c:pt idx="15">
                  <c:v>0.18</c:v>
                </c:pt>
                <c:pt idx="16">
                  <c:v>0.251</c:v>
                </c:pt>
                <c:pt idx="17">
                  <c:v>0.27600000000000002</c:v>
                </c:pt>
                <c:pt idx="18">
                  <c:v>0.17799999999999999</c:v>
                </c:pt>
                <c:pt idx="19">
                  <c:v>0.19400000000000001</c:v>
                </c:pt>
                <c:pt idx="20">
                  <c:v>0.27100000000000002</c:v>
                </c:pt>
                <c:pt idx="21">
                  <c:v>0.38200000000000001</c:v>
                </c:pt>
                <c:pt idx="22">
                  <c:v>0.224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9D6-4EAE-8529-57F104F20974}"/>
            </c:ext>
          </c:extLst>
        </c:ser>
        <c:ser>
          <c:idx val="4"/>
          <c:order val="4"/>
          <c:tx>
            <c:strRef>
              <c:f>'2.3 Tilgang til kollektiv'!$AV$5</c:f>
              <c:strCache>
                <c:ptCount val="1"/>
                <c:pt idx="0">
                  <c:v>Sjeldnere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 Tilgang til kollektiv'!$W$6:$W$28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'2.3 Tilgang til kollektiv'!$AV$6:$AV$28</c:f>
              <c:numCache>
                <c:formatCode>0%</c:formatCode>
                <c:ptCount val="23"/>
                <c:pt idx="0">
                  <c:v>0.128</c:v>
                </c:pt>
                <c:pt idx="1">
                  <c:v>8.7999999999999995E-2</c:v>
                </c:pt>
                <c:pt idx="2">
                  <c:v>6.0000000000000001E-3</c:v>
                </c:pt>
                <c:pt idx="4">
                  <c:v>0.13400000000000001</c:v>
                </c:pt>
                <c:pt idx="5">
                  <c:v>4.5999999999999999E-2</c:v>
                </c:pt>
                <c:pt idx="6">
                  <c:v>0.13700000000000001</c:v>
                </c:pt>
                <c:pt idx="9">
                  <c:v>0.01</c:v>
                </c:pt>
                <c:pt idx="10">
                  <c:v>8.9999999999999993E-3</c:v>
                </c:pt>
                <c:pt idx="12">
                  <c:v>3.3000000000000002E-2</c:v>
                </c:pt>
                <c:pt idx="13">
                  <c:v>5.5E-2</c:v>
                </c:pt>
                <c:pt idx="14">
                  <c:v>0.13600000000000001</c:v>
                </c:pt>
                <c:pt idx="15">
                  <c:v>2.5000000000000001E-2</c:v>
                </c:pt>
                <c:pt idx="16">
                  <c:v>0.109</c:v>
                </c:pt>
                <c:pt idx="17">
                  <c:v>0.107</c:v>
                </c:pt>
                <c:pt idx="18">
                  <c:v>9.2999999999999999E-2</c:v>
                </c:pt>
                <c:pt idx="19">
                  <c:v>3.1E-2</c:v>
                </c:pt>
                <c:pt idx="20">
                  <c:v>0.182</c:v>
                </c:pt>
                <c:pt idx="21">
                  <c:v>7.9000000000000001E-2</c:v>
                </c:pt>
                <c:pt idx="22">
                  <c:v>0.20499999999999999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9D6-4EAE-8529-57F104F20974}"/>
            </c:ext>
          </c:extLst>
        </c:ser>
        <c:ser>
          <c:idx val="5"/>
          <c:order val="5"/>
          <c:tx>
            <c:strRef>
              <c:f>'2.3 Tilgang til kollektiv'!$AW$5</c:f>
              <c:strCache>
                <c:ptCount val="1"/>
                <c:pt idx="0">
                  <c:v>Vet ikke 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 Tilgang til kollektiv'!$W$6:$W$28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'2.3 Tilgang til kollektiv'!$AW$6:$AW$28</c:f>
              <c:numCache>
                <c:formatCode>0%</c:formatCode>
                <c:ptCount val="23"/>
                <c:pt idx="0">
                  <c:v>0.23400000000000001</c:v>
                </c:pt>
                <c:pt idx="1">
                  <c:v>0.22700000000000001</c:v>
                </c:pt>
                <c:pt idx="2">
                  <c:v>0.11600000000000001</c:v>
                </c:pt>
                <c:pt idx="4">
                  <c:v>0.33900000000000002</c:v>
                </c:pt>
                <c:pt idx="5">
                  <c:v>0.16700000000000001</c:v>
                </c:pt>
                <c:pt idx="6">
                  <c:v>0.23799999999999999</c:v>
                </c:pt>
                <c:pt idx="8">
                  <c:v>0.122</c:v>
                </c:pt>
                <c:pt idx="9">
                  <c:v>8.4000000000000005E-2</c:v>
                </c:pt>
                <c:pt idx="10">
                  <c:v>0.126</c:v>
                </c:pt>
                <c:pt idx="11">
                  <c:v>0.122</c:v>
                </c:pt>
                <c:pt idx="12">
                  <c:v>0.14799999999999999</c:v>
                </c:pt>
                <c:pt idx="13">
                  <c:v>0.19</c:v>
                </c:pt>
                <c:pt idx="14">
                  <c:v>0.23400000000000001</c:v>
                </c:pt>
                <c:pt idx="15">
                  <c:v>0.13800000000000001</c:v>
                </c:pt>
                <c:pt idx="16">
                  <c:v>0.36499999999999999</c:v>
                </c:pt>
                <c:pt idx="17">
                  <c:v>0.30499999999999999</c:v>
                </c:pt>
                <c:pt idx="18">
                  <c:v>0.36499999999999999</c:v>
                </c:pt>
                <c:pt idx="19">
                  <c:v>0.154</c:v>
                </c:pt>
                <c:pt idx="20">
                  <c:v>0.33500000000000002</c:v>
                </c:pt>
                <c:pt idx="21">
                  <c:v>0.188</c:v>
                </c:pt>
                <c:pt idx="22">
                  <c:v>0.32100000000000001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9D6-4EAE-8529-57F104F209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0451816"/>
        <c:axId val="690454952"/>
      </c:barChart>
      <c:catAx>
        <c:axId val="690451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54952"/>
        <c:crosses val="autoZero"/>
        <c:auto val="1"/>
        <c:lblAlgn val="ctr"/>
        <c:lblOffset val="100"/>
        <c:noMultiLvlLbl val="0"/>
      </c:catAx>
      <c:valAx>
        <c:axId val="6904549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5181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Type</a:t>
            </a:r>
            <a:r>
              <a:rPr lang="nb-NO" sz="1000" b="1" baseline="0"/>
              <a:t> billett man bruker (de med app eller betalingskort) </a:t>
            </a:r>
            <a:r>
              <a:rPr lang="nb-NO" sz="1000" b="1"/>
              <a:t>.</a:t>
            </a:r>
            <a:r>
              <a:rPr lang="nb-NO" sz="1000" b="1" baseline="0"/>
              <a:t> RVU 2018/19</a:t>
            </a:r>
            <a:endParaRPr lang="nb-NO" sz="1000" b="1"/>
          </a:p>
        </c:rich>
      </c:tx>
      <c:layout>
        <c:manualLayout>
          <c:xMode val="edge"/>
          <c:yMode val="edge"/>
          <c:x val="0.23716277777777772"/>
          <c:y val="1.5119047619047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'2.3 Tilgang til kollektiv'!$BT$5</c:f>
              <c:strCache>
                <c:ptCount val="1"/>
                <c:pt idx="0">
                  <c:v>Enkeltbillett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 Tilgang til kollektiv'!$BF$6:$BF$28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'2.3 Tilgang til kollektiv'!$BT$6:$BT$28</c:f>
              <c:numCache>
                <c:formatCode>0%</c:formatCode>
                <c:ptCount val="23"/>
                <c:pt idx="0">
                  <c:v>0.54500000000000004</c:v>
                </c:pt>
                <c:pt idx="1">
                  <c:v>0.60299999999999998</c:v>
                </c:pt>
                <c:pt idx="2">
                  <c:v>0.377</c:v>
                </c:pt>
                <c:pt idx="4">
                  <c:v>0.69499999999999995</c:v>
                </c:pt>
                <c:pt idx="5">
                  <c:v>0.56000000000000005</c:v>
                </c:pt>
                <c:pt idx="6">
                  <c:v>0.65700000000000003</c:v>
                </c:pt>
                <c:pt idx="8">
                  <c:v>0.36599999999999999</c:v>
                </c:pt>
                <c:pt idx="9">
                  <c:v>0.439</c:v>
                </c:pt>
                <c:pt idx="10">
                  <c:v>0.33900000000000002</c:v>
                </c:pt>
                <c:pt idx="11">
                  <c:v>0.38900000000000001</c:v>
                </c:pt>
                <c:pt idx="12">
                  <c:v>0.54500000000000004</c:v>
                </c:pt>
                <c:pt idx="13">
                  <c:v>0.57099999999999995</c:v>
                </c:pt>
                <c:pt idx="14">
                  <c:v>0.63</c:v>
                </c:pt>
                <c:pt idx="15">
                  <c:v>0.54800000000000004</c:v>
                </c:pt>
                <c:pt idx="16">
                  <c:v>0.67500000000000004</c:v>
                </c:pt>
                <c:pt idx="17">
                  <c:v>0.61499999999999999</c:v>
                </c:pt>
                <c:pt idx="18">
                  <c:v>0.60899999999999999</c:v>
                </c:pt>
                <c:pt idx="19">
                  <c:v>0.58499999999999996</c:v>
                </c:pt>
                <c:pt idx="20">
                  <c:v>0.81399999999999995</c:v>
                </c:pt>
                <c:pt idx="21">
                  <c:v>0.63800000000000001</c:v>
                </c:pt>
                <c:pt idx="22">
                  <c:v>0.61599999999999999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0-4633-A273-65E5EFDCBCDF}"/>
            </c:ext>
          </c:extLst>
        </c:ser>
        <c:ser>
          <c:idx val="1"/>
          <c:order val="1"/>
          <c:tx>
            <c:strRef>
              <c:f>'2.3 Tilgang til kollektiv'!$BU$5</c:f>
              <c:strCache>
                <c:ptCount val="1"/>
                <c:pt idx="0">
                  <c:v>Periodekort/app for minst 30 dager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 Tilgang til kollektiv'!$BF$6:$BF$28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'2.3 Tilgang til kollektiv'!$BU$6:$BU$28</c:f>
              <c:numCache>
                <c:formatCode>0%</c:formatCode>
                <c:ptCount val="23"/>
                <c:pt idx="0">
                  <c:v>0.27600000000000002</c:v>
                </c:pt>
                <c:pt idx="1">
                  <c:v>0.26300000000000001</c:v>
                </c:pt>
                <c:pt idx="2">
                  <c:v>0.49199999999999999</c:v>
                </c:pt>
                <c:pt idx="4">
                  <c:v>0.154</c:v>
                </c:pt>
                <c:pt idx="5">
                  <c:v>0.31</c:v>
                </c:pt>
                <c:pt idx="6">
                  <c:v>0.219</c:v>
                </c:pt>
                <c:pt idx="8">
                  <c:v>0.53800000000000003</c:v>
                </c:pt>
                <c:pt idx="9">
                  <c:v>0.42</c:v>
                </c:pt>
                <c:pt idx="10">
                  <c:v>0.49</c:v>
                </c:pt>
                <c:pt idx="11">
                  <c:v>0.45400000000000001</c:v>
                </c:pt>
                <c:pt idx="12">
                  <c:v>0.32700000000000001</c:v>
                </c:pt>
                <c:pt idx="13">
                  <c:v>0.30299999999999999</c:v>
                </c:pt>
                <c:pt idx="14">
                  <c:v>0.21199999999999999</c:v>
                </c:pt>
                <c:pt idx="15">
                  <c:v>0.33500000000000002</c:v>
                </c:pt>
                <c:pt idx="16">
                  <c:v>0.17599999999999999</c:v>
                </c:pt>
                <c:pt idx="17">
                  <c:v>0.20899999999999999</c:v>
                </c:pt>
                <c:pt idx="18">
                  <c:v>0.28599999999999998</c:v>
                </c:pt>
                <c:pt idx="19">
                  <c:v>0.29699999999999999</c:v>
                </c:pt>
                <c:pt idx="20">
                  <c:v>9.5000000000000001E-2</c:v>
                </c:pt>
                <c:pt idx="21">
                  <c:v>0.246</c:v>
                </c:pt>
                <c:pt idx="22">
                  <c:v>0.17599999999999999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0-4633-A273-65E5EFDCBCDF}"/>
            </c:ext>
          </c:extLst>
        </c:ser>
        <c:ser>
          <c:idx val="2"/>
          <c:order val="2"/>
          <c:tx>
            <c:strRef>
              <c:f>'2.3 Tilgang til kollektiv'!$BV$5</c:f>
              <c:strCache>
                <c:ptCount val="1"/>
                <c:pt idx="0">
                  <c:v>Flerreisekort, reisepenger el.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 Tilgang til kollektiv'!$BF$6:$BF$28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'2.3 Tilgang til kollektiv'!$BV$6:$BV$28</c:f>
              <c:numCache>
                <c:formatCode>0%</c:formatCode>
                <c:ptCount val="23"/>
                <c:pt idx="0">
                  <c:v>9.8000000000000004E-2</c:v>
                </c:pt>
                <c:pt idx="1">
                  <c:v>5.2999999999999999E-2</c:v>
                </c:pt>
                <c:pt idx="2">
                  <c:v>8.5000000000000006E-2</c:v>
                </c:pt>
                <c:pt idx="4">
                  <c:v>3.2000000000000001E-2</c:v>
                </c:pt>
                <c:pt idx="5">
                  <c:v>5.6000000000000001E-2</c:v>
                </c:pt>
                <c:pt idx="6">
                  <c:v>0.05</c:v>
                </c:pt>
                <c:pt idx="8">
                  <c:v>5.5E-2</c:v>
                </c:pt>
                <c:pt idx="9">
                  <c:v>0.10199999999999999</c:v>
                </c:pt>
                <c:pt idx="10">
                  <c:v>0.104</c:v>
                </c:pt>
                <c:pt idx="11">
                  <c:v>0.113</c:v>
                </c:pt>
                <c:pt idx="12">
                  <c:v>6.7000000000000004E-2</c:v>
                </c:pt>
                <c:pt idx="13">
                  <c:v>5.2999999999999999E-2</c:v>
                </c:pt>
                <c:pt idx="14">
                  <c:v>4.3999999999999997E-2</c:v>
                </c:pt>
                <c:pt idx="15">
                  <c:v>0.05</c:v>
                </c:pt>
                <c:pt idx="16">
                  <c:v>4.7E-2</c:v>
                </c:pt>
                <c:pt idx="17">
                  <c:v>5.7000000000000002E-2</c:v>
                </c:pt>
                <c:pt idx="18">
                  <c:v>3.5999999999999997E-2</c:v>
                </c:pt>
                <c:pt idx="19">
                  <c:v>5.3999999999999999E-2</c:v>
                </c:pt>
                <c:pt idx="20">
                  <c:v>3.2000000000000001E-2</c:v>
                </c:pt>
                <c:pt idx="21">
                  <c:v>4.2999999999999997E-2</c:v>
                </c:pt>
                <c:pt idx="22">
                  <c:v>9.7000000000000003E-2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0-4633-A273-65E5EFDCBCDF}"/>
            </c:ext>
          </c:extLst>
        </c:ser>
        <c:ser>
          <c:idx val="3"/>
          <c:order val="3"/>
          <c:tx>
            <c:strRef>
              <c:f>'2.3 Tilgang til kollektiv'!$BW$5</c:f>
              <c:strCache>
                <c:ptCount val="1"/>
                <c:pt idx="0">
                  <c:v>Skolekort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 Tilgang til kollektiv'!$BF$6:$BF$28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'2.3 Tilgang til kollektiv'!$BW$6:$BW$28</c:f>
              <c:numCache>
                <c:formatCode>0%</c:formatCode>
                <c:ptCount val="23"/>
                <c:pt idx="0">
                  <c:v>2.3E-2</c:v>
                </c:pt>
                <c:pt idx="1">
                  <c:v>3.3000000000000002E-2</c:v>
                </c:pt>
                <c:pt idx="2">
                  <c:v>2E-3</c:v>
                </c:pt>
                <c:pt idx="4">
                  <c:v>6.8000000000000005E-2</c:v>
                </c:pt>
                <c:pt idx="5">
                  <c:v>2.5000000000000001E-2</c:v>
                </c:pt>
                <c:pt idx="6">
                  <c:v>2.8000000000000001E-2</c:v>
                </c:pt>
                <c:pt idx="8">
                  <c:v>2E-3</c:v>
                </c:pt>
                <c:pt idx="9">
                  <c:v>3.0000000000000001E-3</c:v>
                </c:pt>
                <c:pt idx="10">
                  <c:v>2E-3</c:v>
                </c:pt>
                <c:pt idx="11">
                  <c:v>1E-3</c:v>
                </c:pt>
                <c:pt idx="12">
                  <c:v>1.7999999999999999E-2</c:v>
                </c:pt>
                <c:pt idx="13">
                  <c:v>2.5000000000000001E-2</c:v>
                </c:pt>
                <c:pt idx="14">
                  <c:v>4.2999999999999997E-2</c:v>
                </c:pt>
                <c:pt idx="15">
                  <c:v>2.5999999999999999E-2</c:v>
                </c:pt>
                <c:pt idx="16">
                  <c:v>5.7000000000000002E-2</c:v>
                </c:pt>
                <c:pt idx="17">
                  <c:v>5.7000000000000002E-2</c:v>
                </c:pt>
                <c:pt idx="18">
                  <c:v>2.1999999999999999E-2</c:v>
                </c:pt>
                <c:pt idx="19">
                  <c:v>5.0000000000000001E-3</c:v>
                </c:pt>
                <c:pt idx="20">
                  <c:v>2.7E-2</c:v>
                </c:pt>
                <c:pt idx="21">
                  <c:v>2.5000000000000001E-2</c:v>
                </c:pt>
                <c:pt idx="2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30-4633-A273-65E5EFDCBCDF}"/>
            </c:ext>
          </c:extLst>
        </c:ser>
        <c:ser>
          <c:idx val="4"/>
          <c:order val="4"/>
          <c:tx>
            <c:strRef>
              <c:f>'2.3 Tilgang til kollektiv'!$BX$5</c:f>
              <c:strCache>
                <c:ptCount val="1"/>
                <c:pt idx="0">
                  <c:v>Annet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 Tilgang til kollektiv'!$BF$6:$BF$28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'2.3 Tilgang til kollektiv'!$BX$6:$BX$28</c:f>
              <c:numCache>
                <c:formatCode>0%</c:formatCode>
                <c:ptCount val="23"/>
                <c:pt idx="0">
                  <c:v>5.8999999999999997E-2</c:v>
                </c:pt>
                <c:pt idx="1">
                  <c:v>4.8000000000000001E-2</c:v>
                </c:pt>
                <c:pt idx="2">
                  <c:v>4.3999999999999997E-2</c:v>
                </c:pt>
                <c:pt idx="4">
                  <c:v>5.0999999999999997E-2</c:v>
                </c:pt>
                <c:pt idx="5">
                  <c:v>4.8000000000000001E-2</c:v>
                </c:pt>
                <c:pt idx="6">
                  <c:v>4.4999999999999998E-2</c:v>
                </c:pt>
                <c:pt idx="8">
                  <c:v>3.9E-2</c:v>
                </c:pt>
                <c:pt idx="9">
                  <c:v>3.5999999999999997E-2</c:v>
                </c:pt>
                <c:pt idx="10">
                  <c:v>6.4000000000000001E-2</c:v>
                </c:pt>
                <c:pt idx="11">
                  <c:v>4.2999999999999997E-2</c:v>
                </c:pt>
                <c:pt idx="12">
                  <c:v>4.2000000000000003E-2</c:v>
                </c:pt>
                <c:pt idx="13">
                  <c:v>4.8000000000000001E-2</c:v>
                </c:pt>
                <c:pt idx="14">
                  <c:v>7.0999999999999994E-2</c:v>
                </c:pt>
                <c:pt idx="15">
                  <c:v>4.1000000000000002E-2</c:v>
                </c:pt>
                <c:pt idx="16">
                  <c:v>4.4999999999999998E-2</c:v>
                </c:pt>
                <c:pt idx="17">
                  <c:v>6.2E-2</c:v>
                </c:pt>
                <c:pt idx="18">
                  <c:v>4.5999999999999999E-2</c:v>
                </c:pt>
                <c:pt idx="19">
                  <c:v>5.8999999999999997E-2</c:v>
                </c:pt>
                <c:pt idx="20">
                  <c:v>3.2000000000000001E-2</c:v>
                </c:pt>
                <c:pt idx="21">
                  <c:v>4.8000000000000001E-2</c:v>
                </c:pt>
                <c:pt idx="22">
                  <c:v>7.5999999999999998E-2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0-4633-A273-65E5EFDCBC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0458088"/>
        <c:axId val="690455736"/>
      </c:barChart>
      <c:catAx>
        <c:axId val="6904580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55736"/>
        <c:crosses val="autoZero"/>
        <c:auto val="1"/>
        <c:lblAlgn val="ctr"/>
        <c:lblOffset val="100"/>
        <c:noMultiLvlLbl val="0"/>
      </c:catAx>
      <c:valAx>
        <c:axId val="69045573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5808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8055555555557E-2"/>
          <c:y val="0.90361547619047622"/>
          <c:w val="0.95127944444444446"/>
          <c:h val="8.1265476190476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80"/>
              <a:t>Tilgang til sykkel i</a:t>
            </a:r>
            <a:r>
              <a:rPr lang="nb-NO" sz="1080" baseline="0"/>
              <a:t> befolkningen. RVU 2018/19</a:t>
            </a:r>
            <a:endParaRPr lang="nb-NO" sz="108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'2.4 Tilgang til sykkel og MC'!$H$5</c:f>
              <c:strCache>
                <c:ptCount val="1"/>
                <c:pt idx="0">
                  <c:v>Har kun vanlig sykkel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'2.4 Tilgang til sykkel og MC'!$C$6:$C$28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'2.4 Tilgang til sykkel og MC'!$H$6:$H$28</c:f>
              <c:numCache>
                <c:formatCode>0%</c:formatCode>
                <c:ptCount val="23"/>
                <c:pt idx="0">
                  <c:v>0.64100000000000001</c:v>
                </c:pt>
                <c:pt idx="1">
                  <c:v>0.66100000000000003</c:v>
                </c:pt>
                <c:pt idx="2">
                  <c:v>0.58699999999999997</c:v>
                </c:pt>
                <c:pt idx="4">
                  <c:v>0.66600000000000004</c:v>
                </c:pt>
                <c:pt idx="5">
                  <c:v>0.68</c:v>
                </c:pt>
                <c:pt idx="6">
                  <c:v>0.62</c:v>
                </c:pt>
                <c:pt idx="8">
                  <c:v>0.56000000000000005</c:v>
                </c:pt>
                <c:pt idx="9">
                  <c:v>0.64100000000000001</c:v>
                </c:pt>
                <c:pt idx="10">
                  <c:v>0.56299999999999994</c:v>
                </c:pt>
                <c:pt idx="11">
                  <c:v>0.60499999999999998</c:v>
                </c:pt>
                <c:pt idx="12">
                  <c:v>0.67800000000000005</c:v>
                </c:pt>
                <c:pt idx="13">
                  <c:v>0.66400000000000003</c:v>
                </c:pt>
                <c:pt idx="14">
                  <c:v>0.69599999999999995</c:v>
                </c:pt>
                <c:pt idx="15">
                  <c:v>0.67200000000000004</c:v>
                </c:pt>
                <c:pt idx="16">
                  <c:v>0.65200000000000002</c:v>
                </c:pt>
                <c:pt idx="17">
                  <c:v>0.68100000000000005</c:v>
                </c:pt>
                <c:pt idx="18">
                  <c:v>0.65900000000000003</c:v>
                </c:pt>
                <c:pt idx="19">
                  <c:v>0.59699999999999998</c:v>
                </c:pt>
                <c:pt idx="20">
                  <c:v>0.67800000000000005</c:v>
                </c:pt>
                <c:pt idx="21">
                  <c:v>0.66</c:v>
                </c:pt>
                <c:pt idx="22">
                  <c:v>0.66900000000000004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F-4153-A435-1CC45B17DBC0}"/>
            </c:ext>
          </c:extLst>
        </c:ser>
        <c:ser>
          <c:idx val="1"/>
          <c:order val="1"/>
          <c:tx>
            <c:strRef>
              <c:f>'2.4 Tilgang til sykkel og MC'!$I$5</c:f>
              <c:strCache>
                <c:ptCount val="1"/>
                <c:pt idx="0">
                  <c:v>Har kun elsykkel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9"/>
              <c:layout>
                <c:manualLayout>
                  <c:x val="-5.5486463111807608E-3"/>
                  <c:y val="3.1723727783344704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8345164488925752E-2"/>
                      <c:h val="3.75630086106656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7B9F-4153-A435-1CC45B17DB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'2.4 Tilgang til sykkel og MC'!$C$6:$C$28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'2.4 Tilgang til sykkel og MC'!$I$6:$I$28</c:f>
              <c:numCache>
                <c:formatCode>0%</c:formatCode>
                <c:ptCount val="23"/>
                <c:pt idx="0">
                  <c:v>2.1999999999999999E-2</c:v>
                </c:pt>
                <c:pt idx="1">
                  <c:v>2.1999999999999999E-2</c:v>
                </c:pt>
                <c:pt idx="2">
                  <c:v>2.1999999999999999E-2</c:v>
                </c:pt>
                <c:pt idx="4">
                  <c:v>1.4999999999999999E-2</c:v>
                </c:pt>
                <c:pt idx="5">
                  <c:v>1.9E-2</c:v>
                </c:pt>
                <c:pt idx="6">
                  <c:v>0.04</c:v>
                </c:pt>
                <c:pt idx="8">
                  <c:v>1.7000000000000001E-2</c:v>
                </c:pt>
                <c:pt idx="9">
                  <c:v>2.1000000000000001E-2</c:v>
                </c:pt>
                <c:pt idx="10">
                  <c:v>2.9000000000000001E-2</c:v>
                </c:pt>
                <c:pt idx="11">
                  <c:v>2.7E-2</c:v>
                </c:pt>
                <c:pt idx="12">
                  <c:v>1.9E-2</c:v>
                </c:pt>
                <c:pt idx="13">
                  <c:v>1.9E-2</c:v>
                </c:pt>
                <c:pt idx="14">
                  <c:v>1.4999999999999999E-2</c:v>
                </c:pt>
                <c:pt idx="15">
                  <c:v>2.1000000000000001E-2</c:v>
                </c:pt>
                <c:pt idx="16">
                  <c:v>1.6E-2</c:v>
                </c:pt>
                <c:pt idx="17">
                  <c:v>0.02</c:v>
                </c:pt>
                <c:pt idx="18">
                  <c:v>2.9000000000000001E-2</c:v>
                </c:pt>
                <c:pt idx="19">
                  <c:v>2.1999999999999999E-2</c:v>
                </c:pt>
                <c:pt idx="20">
                  <c:v>3.5000000000000003E-2</c:v>
                </c:pt>
                <c:pt idx="21">
                  <c:v>0.02</c:v>
                </c:pt>
                <c:pt idx="22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9F-4153-A435-1CC45B17DBC0}"/>
            </c:ext>
          </c:extLst>
        </c:ser>
        <c:ser>
          <c:idx val="2"/>
          <c:order val="2"/>
          <c:tx>
            <c:strRef>
              <c:f>'2.4 Tilgang til sykkel og MC'!$J$5</c:f>
              <c:strCache>
                <c:ptCount val="1"/>
                <c:pt idx="0">
                  <c:v>Har begge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'2.4 Tilgang til sykkel og MC'!$C$6:$C$28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'2.4 Tilgang til sykkel og MC'!$J$6:$J$28</c:f>
              <c:numCache>
                <c:formatCode>0%</c:formatCode>
                <c:ptCount val="23"/>
                <c:pt idx="0">
                  <c:v>4.9000000000000002E-2</c:v>
                </c:pt>
                <c:pt idx="1">
                  <c:v>4.9000000000000002E-2</c:v>
                </c:pt>
                <c:pt idx="2">
                  <c:v>4.9000000000000002E-2</c:v>
                </c:pt>
                <c:pt idx="4">
                  <c:v>4.7E-2</c:v>
                </c:pt>
                <c:pt idx="5">
                  <c:v>4.9000000000000002E-2</c:v>
                </c:pt>
                <c:pt idx="6">
                  <c:v>5.3999999999999999E-2</c:v>
                </c:pt>
                <c:pt idx="8">
                  <c:v>2.9000000000000001E-2</c:v>
                </c:pt>
                <c:pt idx="9">
                  <c:v>8.1000000000000003E-2</c:v>
                </c:pt>
                <c:pt idx="10">
                  <c:v>3.7999999999999999E-2</c:v>
                </c:pt>
                <c:pt idx="11">
                  <c:v>7.4999999999999997E-2</c:v>
                </c:pt>
                <c:pt idx="12">
                  <c:v>0.06</c:v>
                </c:pt>
                <c:pt idx="13">
                  <c:v>5.0999999999999997E-2</c:v>
                </c:pt>
                <c:pt idx="14">
                  <c:v>0.02</c:v>
                </c:pt>
                <c:pt idx="15">
                  <c:v>0.05</c:v>
                </c:pt>
                <c:pt idx="16">
                  <c:v>4.1000000000000002E-2</c:v>
                </c:pt>
                <c:pt idx="17">
                  <c:v>0.06</c:v>
                </c:pt>
                <c:pt idx="18">
                  <c:v>6.7000000000000004E-2</c:v>
                </c:pt>
                <c:pt idx="19">
                  <c:v>4.5999999999999999E-2</c:v>
                </c:pt>
                <c:pt idx="20">
                  <c:v>8.3000000000000004E-2</c:v>
                </c:pt>
                <c:pt idx="21">
                  <c:v>5.6000000000000001E-2</c:v>
                </c:pt>
                <c:pt idx="22">
                  <c:v>6.3E-2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9F-4153-A435-1CC45B17DBC0}"/>
            </c:ext>
          </c:extLst>
        </c:ser>
        <c:ser>
          <c:idx val="3"/>
          <c:order val="3"/>
          <c:tx>
            <c:strRef>
              <c:f>'2.4 Tilgang til sykkel og MC'!$K$5</c:f>
              <c:strCache>
                <c:ptCount val="1"/>
                <c:pt idx="0">
                  <c:v>har kun bysykkelapp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'2.4 Tilgang til sykkel og MC'!$C$6:$C$28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'2.4 Tilgang til sykkel og MC'!$K$6:$K$28</c:f>
              <c:numCache>
                <c:formatCode>0%</c:formatCode>
                <c:ptCount val="23"/>
                <c:pt idx="0">
                  <c:v>6.0000000000000001E-3</c:v>
                </c:pt>
                <c:pt idx="1">
                  <c:v>2E-3</c:v>
                </c:pt>
                <c:pt idx="2">
                  <c:v>3.5000000000000003E-2</c:v>
                </c:pt>
                <c:pt idx="4">
                  <c:v>1E-3</c:v>
                </c:pt>
                <c:pt idx="5">
                  <c:v>2E-3</c:v>
                </c:pt>
                <c:pt idx="6">
                  <c:v>1E-3</c:v>
                </c:pt>
                <c:pt idx="8">
                  <c:v>7.8E-2</c:v>
                </c:pt>
                <c:pt idx="9">
                  <c:v>0.01</c:v>
                </c:pt>
                <c:pt idx="10">
                  <c:v>4.0000000000000001E-3</c:v>
                </c:pt>
                <c:pt idx="11">
                  <c:v>7.0000000000000001E-3</c:v>
                </c:pt>
                <c:pt idx="12">
                  <c:v>4.0000000000000001E-3</c:v>
                </c:pt>
                <c:pt idx="13">
                  <c:v>2E-3</c:v>
                </c:pt>
                <c:pt idx="15">
                  <c:v>2E-3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2E-3</c:v>
                </c:pt>
                <c:pt idx="22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9F-4153-A435-1CC45B17D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533611712"/>
        <c:axId val="1094465024"/>
      </c:barChart>
      <c:catAx>
        <c:axId val="15336117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4465024"/>
        <c:crosses val="autoZero"/>
        <c:auto val="1"/>
        <c:lblAlgn val="ctr"/>
        <c:lblOffset val="100"/>
        <c:noMultiLvlLbl val="0"/>
      </c:catAx>
      <c:valAx>
        <c:axId val="1094465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3361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Andel med vanlig sykkel i brukbar stand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'2.4 Tilgang til sykkel og MC'!$D$5</c:f>
              <c:strCache>
                <c:ptCount val="1"/>
                <c:pt idx="0">
                  <c:v>Vanlig sykkel i brukbar stand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77-4DDD-9733-DABB1B070FF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177-4DDD-9733-DABB1B070FF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177-4DDD-9733-DABB1B070FF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177-4DDD-9733-DABB1B070FF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177-4DDD-9733-DABB1B070FF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177-4DDD-9733-DABB1B070FF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177-4DDD-9733-DABB1B070F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'2.4 Tilgang til sykkel og MC'!$C$6:$C$28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'2.4 Tilgang til sykkel og MC'!$D$6:$D$28</c:f>
              <c:numCache>
                <c:formatCode>0%</c:formatCode>
                <c:ptCount val="23"/>
                <c:pt idx="0">
                  <c:v>0.69</c:v>
                </c:pt>
                <c:pt idx="1">
                  <c:v>0.71099999999999997</c:v>
                </c:pt>
                <c:pt idx="2">
                  <c:v>0.63600000000000001</c:v>
                </c:pt>
                <c:pt idx="4">
                  <c:v>0.71299999999999997</c:v>
                </c:pt>
                <c:pt idx="5">
                  <c:v>0.73</c:v>
                </c:pt>
                <c:pt idx="6">
                  <c:v>0.67400000000000004</c:v>
                </c:pt>
                <c:pt idx="8">
                  <c:v>0.58899999999999997</c:v>
                </c:pt>
                <c:pt idx="9">
                  <c:v>0.72199999999999998</c:v>
                </c:pt>
                <c:pt idx="10">
                  <c:v>0.60099999999999998</c:v>
                </c:pt>
                <c:pt idx="11">
                  <c:v>0.67900000000000005</c:v>
                </c:pt>
                <c:pt idx="12">
                  <c:v>0.73899999999999999</c:v>
                </c:pt>
                <c:pt idx="13">
                  <c:v>0.71499999999999997</c:v>
                </c:pt>
                <c:pt idx="14">
                  <c:v>0.71599999999999997</c:v>
                </c:pt>
                <c:pt idx="15">
                  <c:v>0.72199999999999998</c:v>
                </c:pt>
                <c:pt idx="16">
                  <c:v>0.69299999999999995</c:v>
                </c:pt>
                <c:pt idx="17">
                  <c:v>0.74099999999999999</c:v>
                </c:pt>
                <c:pt idx="18">
                  <c:v>0.72599999999999998</c:v>
                </c:pt>
                <c:pt idx="19">
                  <c:v>0.64300000000000002</c:v>
                </c:pt>
                <c:pt idx="20">
                  <c:v>0.76</c:v>
                </c:pt>
                <c:pt idx="21">
                  <c:v>0.71599999999999997</c:v>
                </c:pt>
                <c:pt idx="22">
                  <c:v>0.73199999999999998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7-4DDD-9733-DABB1B070F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630172992"/>
        <c:axId val="1466908784"/>
      </c:barChart>
      <c:catAx>
        <c:axId val="16301729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66908784"/>
        <c:crosses val="autoZero"/>
        <c:auto val="1"/>
        <c:lblAlgn val="ctr"/>
        <c:lblOffset val="100"/>
        <c:noMultiLvlLbl val="0"/>
      </c:catAx>
      <c:valAx>
        <c:axId val="1466908784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16301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Prosentandel med utdanining</a:t>
            </a:r>
            <a:r>
              <a:rPr lang="nb-NO" baseline="0"/>
              <a:t> på universitet- og høgskoleinvå i befolkningen vs RVU-utvalg (personer som er 16 år og eldre)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Befolkning (SSB)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Representativitet!$AL$11:$AL$14</c:f>
              <c:strCache>
                <c:ptCount val="4"/>
                <c:pt idx="0">
                  <c:v>Østfold</c:v>
                </c:pt>
                <c:pt idx="1">
                  <c:v>Akershus</c:v>
                </c:pt>
                <c:pt idx="2">
                  <c:v>Oslo</c:v>
                </c:pt>
                <c:pt idx="3">
                  <c:v>Buskerud </c:v>
                </c:pt>
              </c:strCache>
            </c:strRef>
          </c:cat>
          <c:val>
            <c:numRef>
              <c:f>Representativitet!$AQ$11:$AQ$14</c:f>
              <c:numCache>
                <c:formatCode>0%</c:formatCode>
                <c:ptCount val="4"/>
                <c:pt idx="0">
                  <c:v>0.26591468467465651</c:v>
                </c:pt>
                <c:pt idx="1">
                  <c:v>0.38740570012894843</c:v>
                </c:pt>
                <c:pt idx="2">
                  <c:v>0.51621771294260266</c:v>
                </c:pt>
                <c:pt idx="3">
                  <c:v>0.30504247762960901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A-45C7-BF38-BA79CBAB90BE}"/>
            </c:ext>
          </c:extLst>
        </c:ser>
        <c:ser>
          <c:idx val="1"/>
          <c:order val="1"/>
          <c:tx>
            <c:v>RVU uvektet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Representativitet!$AL$11:$AL$14</c:f>
              <c:strCache>
                <c:ptCount val="4"/>
                <c:pt idx="0">
                  <c:v>Østfold</c:v>
                </c:pt>
                <c:pt idx="1">
                  <c:v>Akershus</c:v>
                </c:pt>
                <c:pt idx="2">
                  <c:v>Oslo</c:v>
                </c:pt>
                <c:pt idx="3">
                  <c:v>Buskerud </c:v>
                </c:pt>
              </c:strCache>
            </c:strRef>
          </c:cat>
          <c:val>
            <c:numRef>
              <c:f>Representativitet!$AV$11:$AV$14</c:f>
              <c:numCache>
                <c:formatCode>0%</c:formatCode>
                <c:ptCount val="4"/>
                <c:pt idx="0">
                  <c:v>0.46699999999999997</c:v>
                </c:pt>
                <c:pt idx="1">
                  <c:v>0.6120000000000001</c:v>
                </c:pt>
                <c:pt idx="2">
                  <c:v>0.71500000000000008</c:v>
                </c:pt>
                <c:pt idx="3">
                  <c:v>0.52100000000000002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EA-45C7-BF38-BA79CBAB90BE}"/>
            </c:ext>
          </c:extLst>
        </c:ser>
        <c:ser>
          <c:idx val="2"/>
          <c:order val="2"/>
          <c:tx>
            <c:v>RVU vektet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Representativitet!$AL$11:$AL$14</c:f>
              <c:strCache>
                <c:ptCount val="4"/>
                <c:pt idx="0">
                  <c:v>Østfold</c:v>
                </c:pt>
                <c:pt idx="1">
                  <c:v>Akershus</c:v>
                </c:pt>
                <c:pt idx="2">
                  <c:v>Oslo</c:v>
                </c:pt>
                <c:pt idx="3">
                  <c:v>Buskerud </c:v>
                </c:pt>
              </c:strCache>
            </c:strRef>
          </c:cat>
          <c:val>
            <c:numRef>
              <c:f>Representativitet!$BA$11:$BA$14</c:f>
              <c:numCache>
                <c:formatCode>0%</c:formatCode>
                <c:ptCount val="4"/>
                <c:pt idx="0">
                  <c:v>0.40800000000000003</c:v>
                </c:pt>
                <c:pt idx="1">
                  <c:v>0.56299999999999994</c:v>
                </c:pt>
                <c:pt idx="2">
                  <c:v>0.70100000000000007</c:v>
                </c:pt>
                <c:pt idx="3">
                  <c:v>0.49399999999999999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EA-45C7-BF38-BA79CBAB90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2027536"/>
        <c:axId val="1649779728"/>
      </c:barChart>
      <c:catAx>
        <c:axId val="198202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49779728"/>
        <c:crosses val="autoZero"/>
        <c:auto val="1"/>
        <c:lblAlgn val="ctr"/>
        <c:lblOffset val="100"/>
        <c:noMultiLvlLbl val="0"/>
      </c:catAx>
      <c:valAx>
        <c:axId val="164977972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98202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Andel</a:t>
            </a:r>
            <a:r>
              <a:rPr lang="nb-NO" baseline="0"/>
              <a:t> med elsykkel og bysykkelapp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'2.4 Tilgang til sykkel og MC'!$E$5</c:f>
              <c:strCache>
                <c:ptCount val="1"/>
                <c:pt idx="0">
                  <c:v>Elsykkel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'2.4 Tilgang til sykkel og MC'!$C$6:$C$28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'2.4 Tilgang til sykkel og MC'!$E$6:$E$28</c:f>
              <c:numCache>
                <c:formatCode>0%</c:formatCode>
                <c:ptCount val="23"/>
                <c:pt idx="0">
                  <c:v>7.0999999999999994E-2</c:v>
                </c:pt>
                <c:pt idx="1">
                  <c:v>7.0999999999999994E-2</c:v>
                </c:pt>
                <c:pt idx="2">
                  <c:v>7.0999999999999994E-2</c:v>
                </c:pt>
                <c:pt idx="4">
                  <c:v>6.3E-2</c:v>
                </c:pt>
                <c:pt idx="5">
                  <c:v>6.8000000000000005E-2</c:v>
                </c:pt>
                <c:pt idx="6">
                  <c:v>9.4E-2</c:v>
                </c:pt>
                <c:pt idx="8">
                  <c:v>4.5999999999999999E-2</c:v>
                </c:pt>
                <c:pt idx="9">
                  <c:v>0.10199999999999999</c:v>
                </c:pt>
                <c:pt idx="10">
                  <c:v>6.6000000000000003E-2</c:v>
                </c:pt>
                <c:pt idx="11">
                  <c:v>0.10199999999999999</c:v>
                </c:pt>
                <c:pt idx="12">
                  <c:v>0.08</c:v>
                </c:pt>
                <c:pt idx="13">
                  <c:v>7.0000000000000007E-2</c:v>
                </c:pt>
                <c:pt idx="14">
                  <c:v>3.4000000000000002E-2</c:v>
                </c:pt>
                <c:pt idx="15">
                  <c:v>7.0999999999999994E-2</c:v>
                </c:pt>
                <c:pt idx="16">
                  <c:v>5.7000000000000002E-2</c:v>
                </c:pt>
                <c:pt idx="17">
                  <c:v>7.9000000000000001E-2</c:v>
                </c:pt>
                <c:pt idx="18">
                  <c:v>9.5000000000000001E-2</c:v>
                </c:pt>
                <c:pt idx="19">
                  <c:v>6.7000000000000004E-2</c:v>
                </c:pt>
                <c:pt idx="20">
                  <c:v>0.11600000000000001</c:v>
                </c:pt>
                <c:pt idx="21">
                  <c:v>7.3999999999999996E-2</c:v>
                </c:pt>
                <c:pt idx="22">
                  <c:v>8.8999999999999996E-2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5-4BB9-8936-CDCF7689ABE7}"/>
            </c:ext>
          </c:extLst>
        </c:ser>
        <c:ser>
          <c:idx val="1"/>
          <c:order val="1"/>
          <c:tx>
            <c:strRef>
              <c:f>'2.4 Tilgang til sykkel og MC'!$F$5</c:f>
              <c:strCache>
                <c:ptCount val="1"/>
                <c:pt idx="0">
                  <c:v>Bysykkel (app/kort)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'2.4 Tilgang til sykkel og MC'!$C$6:$C$28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'2.4 Tilgang til sykkel og MC'!$F$6:$F$28</c:f>
              <c:numCache>
                <c:formatCode>0%</c:formatCode>
                <c:ptCount val="23"/>
                <c:pt idx="0">
                  <c:v>2.1000000000000001E-2</c:v>
                </c:pt>
                <c:pt idx="1">
                  <c:v>1.0999999999999999E-2</c:v>
                </c:pt>
                <c:pt idx="2">
                  <c:v>9.0999999999999998E-2</c:v>
                </c:pt>
                <c:pt idx="4">
                  <c:v>4.0000000000000001E-3</c:v>
                </c:pt>
                <c:pt idx="5">
                  <c:v>1.4999999999999999E-2</c:v>
                </c:pt>
                <c:pt idx="6">
                  <c:v>7.0000000000000001E-3</c:v>
                </c:pt>
                <c:pt idx="8">
                  <c:v>0.187</c:v>
                </c:pt>
                <c:pt idx="9">
                  <c:v>3.7999999999999999E-2</c:v>
                </c:pt>
                <c:pt idx="10">
                  <c:v>1.6E-2</c:v>
                </c:pt>
                <c:pt idx="11">
                  <c:v>3.2000000000000001E-2</c:v>
                </c:pt>
                <c:pt idx="12">
                  <c:v>1.9E-2</c:v>
                </c:pt>
                <c:pt idx="13">
                  <c:v>1.2E-2</c:v>
                </c:pt>
                <c:pt idx="14">
                  <c:v>5.0000000000000001E-3</c:v>
                </c:pt>
                <c:pt idx="15">
                  <c:v>1.9E-2</c:v>
                </c:pt>
                <c:pt idx="16">
                  <c:v>3.0000000000000001E-3</c:v>
                </c:pt>
                <c:pt idx="17">
                  <c:v>4.0000000000000001E-3</c:v>
                </c:pt>
                <c:pt idx="18">
                  <c:v>8.9999999999999993E-3</c:v>
                </c:pt>
                <c:pt idx="19">
                  <c:v>7.0000000000000001E-3</c:v>
                </c:pt>
                <c:pt idx="20">
                  <c:v>1.0999999999999999E-2</c:v>
                </c:pt>
                <c:pt idx="21">
                  <c:v>1E-3</c:v>
                </c:pt>
                <c:pt idx="22">
                  <c:v>1.6E-2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5-4BB9-8936-CDCF7689AB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56596240"/>
        <c:axId val="1694344224"/>
      </c:barChart>
      <c:catAx>
        <c:axId val="18565962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94344224"/>
        <c:crosses val="autoZero"/>
        <c:auto val="1"/>
        <c:lblAlgn val="ctr"/>
        <c:lblOffset val="100"/>
        <c:noMultiLvlLbl val="0"/>
      </c:catAx>
      <c:valAx>
        <c:axId val="1694344224"/>
        <c:scaling>
          <c:orientation val="minMax"/>
        </c:scaling>
        <c:delete val="1"/>
        <c:axPos val="t"/>
        <c:numFmt formatCode="0%" sourceLinked="1"/>
        <c:majorTickMark val="out"/>
        <c:minorTickMark val="none"/>
        <c:tickLblPos val="nextTo"/>
        <c:crossAx val="185659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Tilgang til moped og motorsykkel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'2.4 Tilgang til sykkel og MC'!$P$5</c:f>
              <c:strCache>
                <c:ptCount val="1"/>
                <c:pt idx="0">
                  <c:v>Har tilgang til moped (16 år og eldre)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'2.4 Tilgang til sykkel og MC'!$O$6:$O$28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'2.4 Tilgang til sykkel og MC'!$P$6:$P$28</c:f>
              <c:numCache>
                <c:formatCode>0%</c:formatCode>
                <c:ptCount val="23"/>
                <c:pt idx="0">
                  <c:v>5.1999999999999998E-2</c:v>
                </c:pt>
                <c:pt idx="1">
                  <c:v>4.8000000000000001E-2</c:v>
                </c:pt>
                <c:pt idx="2">
                  <c:v>2.3E-2</c:v>
                </c:pt>
                <c:pt idx="4">
                  <c:v>6.3E-2</c:v>
                </c:pt>
                <c:pt idx="5">
                  <c:v>4.2000000000000003E-2</c:v>
                </c:pt>
                <c:pt idx="6">
                  <c:v>3.9E-2</c:v>
                </c:pt>
                <c:pt idx="8">
                  <c:v>2.1999999999999999E-2</c:v>
                </c:pt>
                <c:pt idx="9">
                  <c:v>2.7E-2</c:v>
                </c:pt>
                <c:pt idx="10">
                  <c:v>1.9E-2</c:v>
                </c:pt>
                <c:pt idx="11">
                  <c:v>2.8000000000000001E-2</c:v>
                </c:pt>
                <c:pt idx="12">
                  <c:v>4.1000000000000002E-2</c:v>
                </c:pt>
                <c:pt idx="13">
                  <c:v>3.9E-2</c:v>
                </c:pt>
                <c:pt idx="14">
                  <c:v>4.9000000000000002E-2</c:v>
                </c:pt>
                <c:pt idx="15">
                  <c:v>4.2000000000000003E-2</c:v>
                </c:pt>
                <c:pt idx="16">
                  <c:v>8.2000000000000003E-2</c:v>
                </c:pt>
                <c:pt idx="17">
                  <c:v>5.8999999999999997E-2</c:v>
                </c:pt>
                <c:pt idx="18">
                  <c:v>6.7000000000000004E-2</c:v>
                </c:pt>
                <c:pt idx="19">
                  <c:v>4.1000000000000002E-2</c:v>
                </c:pt>
                <c:pt idx="20">
                  <c:v>3.9E-2</c:v>
                </c:pt>
                <c:pt idx="21">
                  <c:v>3.5000000000000003E-2</c:v>
                </c:pt>
                <c:pt idx="22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F-4542-86B5-79F95C09CEB7}"/>
            </c:ext>
          </c:extLst>
        </c:ser>
        <c:ser>
          <c:idx val="1"/>
          <c:order val="1"/>
          <c:tx>
            <c:strRef>
              <c:f>'2.4 Tilgang til sykkel og MC'!$Q$5</c:f>
              <c:strCache>
                <c:ptCount val="1"/>
                <c:pt idx="0">
                  <c:v>Har tilgang til motorsykkel (18 år og eldre)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'2.4 Tilgang til sykkel og MC'!$O$6:$O$28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'2.4 Tilgang til sykkel og MC'!$Q$6:$Q$28</c:f>
              <c:numCache>
                <c:formatCode>0%</c:formatCode>
                <c:ptCount val="23"/>
                <c:pt idx="0">
                  <c:v>4.8000000000000001E-2</c:v>
                </c:pt>
                <c:pt idx="1">
                  <c:v>5.8000000000000003E-2</c:v>
                </c:pt>
                <c:pt idx="2">
                  <c:v>2.8000000000000001E-2</c:v>
                </c:pt>
                <c:pt idx="4">
                  <c:v>4.9000000000000002E-2</c:v>
                </c:pt>
                <c:pt idx="5">
                  <c:v>5.8000000000000003E-2</c:v>
                </c:pt>
                <c:pt idx="6">
                  <c:v>6.2E-2</c:v>
                </c:pt>
                <c:pt idx="8">
                  <c:v>2.1000000000000001E-2</c:v>
                </c:pt>
                <c:pt idx="9">
                  <c:v>3.1E-2</c:v>
                </c:pt>
                <c:pt idx="10">
                  <c:v>3.1E-2</c:v>
                </c:pt>
                <c:pt idx="11">
                  <c:v>3.5000000000000003E-2</c:v>
                </c:pt>
                <c:pt idx="12">
                  <c:v>4.2999999999999997E-2</c:v>
                </c:pt>
                <c:pt idx="13">
                  <c:v>6.4000000000000001E-2</c:v>
                </c:pt>
                <c:pt idx="14">
                  <c:v>8.5999999999999993E-2</c:v>
                </c:pt>
                <c:pt idx="15">
                  <c:v>5.3999999999999999E-2</c:v>
                </c:pt>
                <c:pt idx="16">
                  <c:v>6.7000000000000004E-2</c:v>
                </c:pt>
                <c:pt idx="17">
                  <c:v>6.6000000000000003E-2</c:v>
                </c:pt>
                <c:pt idx="18">
                  <c:v>4.8000000000000001E-2</c:v>
                </c:pt>
                <c:pt idx="19">
                  <c:v>6.5000000000000002E-2</c:v>
                </c:pt>
                <c:pt idx="20">
                  <c:v>7.4999999999999997E-2</c:v>
                </c:pt>
                <c:pt idx="21">
                  <c:v>6.2E-2</c:v>
                </c:pt>
                <c:pt idx="22">
                  <c:v>6.3E-2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1F-4542-86B5-79F95C09CE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56596240"/>
        <c:axId val="1694344224"/>
      </c:barChart>
      <c:catAx>
        <c:axId val="18565962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94344224"/>
        <c:crosses val="autoZero"/>
        <c:auto val="1"/>
        <c:lblAlgn val="ctr"/>
        <c:lblOffset val="100"/>
        <c:noMultiLvlLbl val="0"/>
      </c:catAx>
      <c:valAx>
        <c:axId val="1694344224"/>
        <c:scaling>
          <c:orientation val="minMax"/>
        </c:scaling>
        <c:delete val="1"/>
        <c:axPos val="t"/>
        <c:numFmt formatCode="0%" sourceLinked="1"/>
        <c:majorTickMark val="out"/>
        <c:minorTickMark val="none"/>
        <c:tickLblPos val="nextTo"/>
        <c:crossAx val="185659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Gjennomsnittlig reiselengde per reise (kilometer). RVU 2018/19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4676685185185185"/>
          <c:y val="8.867341269841271E-2"/>
          <c:w val="0.7273627777777778"/>
          <c:h val="0.883608333333333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'3.1 Reiseomfang og reiselengde'!$P$5</c:f>
              <c:strCache>
                <c:ptCount val="1"/>
                <c:pt idx="0">
                  <c:v> Gjennomsnittslengde per reise (km)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0B6-4943-9F4A-2A89C0A000F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0B6-4943-9F4A-2A89C0A000F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0B6-4943-9F4A-2A89C0A000F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0B6-4943-9F4A-2A89C0A000F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0B6-4943-9F4A-2A89C0A000F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0B6-4943-9F4A-2A89C0A000F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0B6-4943-9F4A-2A89C0A000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 Reiseomfang og reiselengde'!$O$6:$O$28</c:f>
              <c:strCache>
                <c:ptCount val="23"/>
                <c:pt idx="0">
                  <c:v>Hele landet</c:v>
                </c:pt>
                <c:pt idx="1">
                  <c:v>Viken fylke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'3.1 Reiseomfang og reiselengde'!$P$6:$P$13</c:f>
              <c:numCache>
                <c:formatCode>0.0</c:formatCode>
                <c:ptCount val="8"/>
                <c:pt idx="0" formatCode="###0.0">
                  <c:v>15.5501</c:v>
                </c:pt>
                <c:pt idx="1">
                  <c:v>16.873799999999999</c:v>
                </c:pt>
                <c:pt idx="2">
                  <c:v>11.8719</c:v>
                </c:pt>
                <c:pt idx="4">
                  <c:v>15.2875</c:v>
                </c:pt>
                <c:pt idx="5">
                  <c:v>17.704000000000001</c:v>
                </c:pt>
                <c:pt idx="6">
                  <c:v>16.607199999999999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0B6-4943-9F4A-2A89C0A000FE}"/>
            </c:ext>
          </c:extLst>
        </c:ser>
        <c:ser>
          <c:idx val="1"/>
          <c:order val="1"/>
          <c:tx>
            <c:strRef>
              <c:f>'3.1 Reiseomfang og reiselengde'!$Q$5</c:f>
              <c:strCache>
                <c:ptCount val="1"/>
                <c:pt idx="0">
                  <c:v> Median reiselengde per reise (km)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 Reiseomfang og reiselengde'!$O$6:$O$28</c:f>
              <c:strCache>
                <c:ptCount val="23"/>
                <c:pt idx="0">
                  <c:v>Hele landet</c:v>
                </c:pt>
                <c:pt idx="1">
                  <c:v>Viken fylke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'3.1 Reiseomfang og reiselengde'!$Q$6:$Q$13</c:f>
              <c:numCache>
                <c:formatCode>0.0</c:formatCode>
                <c:ptCount val="8"/>
                <c:pt idx="0" formatCode="###0.0">
                  <c:v>5</c:v>
                </c:pt>
                <c:pt idx="1">
                  <c:v>6</c:v>
                </c:pt>
                <c:pt idx="2">
                  <c:v>4.2</c:v>
                </c:pt>
                <c:pt idx="4">
                  <c:v>5.6</c:v>
                </c:pt>
                <c:pt idx="5">
                  <c:v>6.2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19D-413C-A3B1-FB01A021FB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15"/>
        <c:axId val="690471416"/>
        <c:axId val="690472200"/>
      </c:barChart>
      <c:catAx>
        <c:axId val="6904714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72200"/>
        <c:crosses val="autoZero"/>
        <c:auto val="1"/>
        <c:lblAlgn val="ctr"/>
        <c:lblOffset val="100"/>
        <c:noMultiLvlLbl val="0"/>
      </c:catAx>
      <c:valAx>
        <c:axId val="690472200"/>
        <c:scaling>
          <c:orientation val="minMax"/>
          <c:min val="0"/>
        </c:scaling>
        <c:delete val="1"/>
        <c:axPos val="t"/>
        <c:numFmt formatCode="###0.0" sourceLinked="1"/>
        <c:majorTickMark val="none"/>
        <c:minorTickMark val="none"/>
        <c:tickLblPos val="high"/>
        <c:crossAx val="69047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Transportarbeid: Gjennomsnittlig reiselengde per per person per dag (kilometer). RVU 2018/19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4676685185185185"/>
          <c:y val="0.10379246031746031"/>
          <c:w val="0.7273627777777778"/>
          <c:h val="0.8684892857142858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C79-4CE8-BA05-48A5C3E568F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C79-4CE8-BA05-48A5C3E568F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C79-4CE8-BA05-48A5C3E568F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C79-4CE8-BA05-48A5C3E568F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C79-4CE8-BA05-48A5C3E568F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C79-4CE8-BA05-48A5C3E568F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C79-4CE8-BA05-48A5C3E568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 Reiseomfang og reiselengde'!$L$6:$L$28</c:f>
              <c:strCache>
                <c:ptCount val="23"/>
                <c:pt idx="0">
                  <c:v>Hele landet</c:v>
                </c:pt>
                <c:pt idx="1">
                  <c:v>Viken fylke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'3.1 Reiseomfang og reiselengde'!$Z$6:$Z$28</c:f>
              <c:numCache>
                <c:formatCode>0.0</c:formatCode>
                <c:ptCount val="23"/>
                <c:pt idx="0">
                  <c:v>43.159500000000001</c:v>
                </c:pt>
                <c:pt idx="1">
                  <c:v>45.702199999999998</c:v>
                </c:pt>
                <c:pt idx="2">
                  <c:v>33.890999999999998</c:v>
                </c:pt>
                <c:pt idx="4">
                  <c:v>40.631300000000003</c:v>
                </c:pt>
                <c:pt idx="5">
                  <c:v>49.684199999999997</c:v>
                </c:pt>
                <c:pt idx="6">
                  <c:v>43.132199999999997</c:v>
                </c:pt>
                <c:pt idx="8">
                  <c:v>31.9193</c:v>
                </c:pt>
                <c:pt idx="9">
                  <c:v>35.017000000000003</c:v>
                </c:pt>
                <c:pt idx="10">
                  <c:v>34.715200000000003</c:v>
                </c:pt>
                <c:pt idx="11">
                  <c:v>35.476300000000002</c:v>
                </c:pt>
                <c:pt idx="12">
                  <c:v>45.050400000000003</c:v>
                </c:pt>
                <c:pt idx="13">
                  <c:v>45.219299999999997</c:v>
                </c:pt>
                <c:pt idx="14">
                  <c:v>76.234399999999994</c:v>
                </c:pt>
                <c:pt idx="15">
                  <c:v>42.714500000000001</c:v>
                </c:pt>
                <c:pt idx="16">
                  <c:v>43.103400000000001</c:v>
                </c:pt>
                <c:pt idx="17">
                  <c:v>39.243600000000001</c:v>
                </c:pt>
                <c:pt idx="18">
                  <c:v>42.521700000000003</c:v>
                </c:pt>
                <c:pt idx="19">
                  <c:v>43.055199999999999</c:v>
                </c:pt>
                <c:pt idx="20">
                  <c:v>48.393000000000001</c:v>
                </c:pt>
                <c:pt idx="21">
                  <c:v>41.5792</c:v>
                </c:pt>
                <c:pt idx="22">
                  <c:v>42.757199999999997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C79-4CE8-BA05-48A5C3E568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90471416"/>
        <c:axId val="690472200"/>
      </c:barChart>
      <c:catAx>
        <c:axId val="6904714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72200"/>
        <c:crosses val="autoZero"/>
        <c:auto val="1"/>
        <c:lblAlgn val="ctr"/>
        <c:lblOffset val="100"/>
        <c:noMultiLvlLbl val="0"/>
      </c:catAx>
      <c:valAx>
        <c:axId val="690472200"/>
        <c:scaling>
          <c:orientation val="minMax"/>
          <c:min val="0"/>
        </c:scaling>
        <c:delete val="1"/>
        <c:axPos val="t"/>
        <c:numFmt formatCode="0.0" sourceLinked="1"/>
        <c:majorTickMark val="none"/>
        <c:minorTickMark val="none"/>
        <c:tickLblPos val="high"/>
        <c:crossAx val="69047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Prosentandel av reisense som er av ulik lengde. RVU 2018/19</a:t>
            </a:r>
          </a:p>
        </c:rich>
      </c:tx>
      <c:layout>
        <c:manualLayout>
          <c:xMode val="edge"/>
          <c:yMode val="edge"/>
          <c:x val="0.29537703703703705"/>
          <c:y val="1.5119047619047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'3.1 Reiseomfang og reiselengde'!$AC$5</c:f>
              <c:strCache>
                <c:ptCount val="1"/>
                <c:pt idx="0">
                  <c:v>Under 1 km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 Reiseomfang og reiselengde'!$AB$6:$AB$28</c:f>
              <c:strCache>
                <c:ptCount val="23"/>
                <c:pt idx="0">
                  <c:v>Hele landet</c:v>
                </c:pt>
                <c:pt idx="1">
                  <c:v>Viken fylke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'3.1 Reiseomfang og reiselengde'!$AC$6:$AC$28</c:f>
              <c:numCache>
                <c:formatCode>0%</c:formatCode>
                <c:ptCount val="23"/>
                <c:pt idx="0" formatCode="###0%">
                  <c:v>0.107</c:v>
                </c:pt>
                <c:pt idx="1">
                  <c:v>8.6999999999999994E-2</c:v>
                </c:pt>
                <c:pt idx="2">
                  <c:v>0.16500000000000001</c:v>
                </c:pt>
                <c:pt idx="4">
                  <c:v>9.7000000000000003E-2</c:v>
                </c:pt>
                <c:pt idx="5">
                  <c:v>8.5999999999999993E-2</c:v>
                </c:pt>
                <c:pt idx="6">
                  <c:v>8.1000000000000003E-2</c:v>
                </c:pt>
                <c:pt idx="8">
                  <c:v>0.216</c:v>
                </c:pt>
                <c:pt idx="9">
                  <c:v>0.127</c:v>
                </c:pt>
                <c:pt idx="10">
                  <c:v>0.13</c:v>
                </c:pt>
                <c:pt idx="11">
                  <c:v>0.13100000000000001</c:v>
                </c:pt>
                <c:pt idx="12">
                  <c:v>8.5999999999999993E-2</c:v>
                </c:pt>
                <c:pt idx="13">
                  <c:v>9.0999999999999998E-2</c:v>
                </c:pt>
                <c:pt idx="14">
                  <c:v>6.0999999999999999E-2</c:v>
                </c:pt>
                <c:pt idx="15">
                  <c:v>9.0999999999999998E-2</c:v>
                </c:pt>
                <c:pt idx="16">
                  <c:v>7.0999999999999994E-2</c:v>
                </c:pt>
                <c:pt idx="17">
                  <c:v>7.6999999999999999E-2</c:v>
                </c:pt>
                <c:pt idx="18">
                  <c:v>9.1999999999999998E-2</c:v>
                </c:pt>
                <c:pt idx="19">
                  <c:v>9.5000000000000001E-2</c:v>
                </c:pt>
                <c:pt idx="20">
                  <c:v>0.11</c:v>
                </c:pt>
                <c:pt idx="21">
                  <c:v>6.6000000000000003E-2</c:v>
                </c:pt>
                <c:pt idx="22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B-42F5-BA18-E22EB0A8AE5D}"/>
            </c:ext>
          </c:extLst>
        </c:ser>
        <c:ser>
          <c:idx val="1"/>
          <c:order val="1"/>
          <c:tx>
            <c:strRef>
              <c:f>'3.1 Reiseomfang og reiselengde'!$AD$5</c:f>
              <c:strCache>
                <c:ptCount val="1"/>
                <c:pt idx="0">
                  <c:v>1 til 2,9 km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 Reiseomfang og reiselengde'!$AB$6:$AB$28</c:f>
              <c:strCache>
                <c:ptCount val="23"/>
                <c:pt idx="0">
                  <c:v>Hele landet</c:v>
                </c:pt>
                <c:pt idx="1">
                  <c:v>Viken fylke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'3.1 Reiseomfang og reiselengde'!$AD$6:$AD$28</c:f>
              <c:numCache>
                <c:formatCode>0%</c:formatCode>
                <c:ptCount val="23"/>
                <c:pt idx="0" formatCode="###0%">
                  <c:v>0.218</c:v>
                </c:pt>
                <c:pt idx="1">
                  <c:v>0.193</c:v>
                </c:pt>
                <c:pt idx="2">
                  <c:v>0.221</c:v>
                </c:pt>
                <c:pt idx="4">
                  <c:v>0.19700000000000001</c:v>
                </c:pt>
                <c:pt idx="5">
                  <c:v>0.191</c:v>
                </c:pt>
                <c:pt idx="6">
                  <c:v>0.188</c:v>
                </c:pt>
                <c:pt idx="8">
                  <c:v>0.26</c:v>
                </c:pt>
                <c:pt idx="9">
                  <c:v>0.20899999999999999</c:v>
                </c:pt>
                <c:pt idx="10">
                  <c:v>0.183</c:v>
                </c:pt>
                <c:pt idx="11">
                  <c:v>0.193</c:v>
                </c:pt>
                <c:pt idx="12">
                  <c:v>0.193</c:v>
                </c:pt>
                <c:pt idx="13">
                  <c:v>0.17499999999999999</c:v>
                </c:pt>
                <c:pt idx="14">
                  <c:v>0.17399999999999999</c:v>
                </c:pt>
                <c:pt idx="15">
                  <c:v>0.214</c:v>
                </c:pt>
                <c:pt idx="16">
                  <c:v>0.193</c:v>
                </c:pt>
                <c:pt idx="17">
                  <c:v>0.189</c:v>
                </c:pt>
                <c:pt idx="18">
                  <c:v>0.23699999999999999</c:v>
                </c:pt>
                <c:pt idx="19">
                  <c:v>0.20899999999999999</c:v>
                </c:pt>
                <c:pt idx="20">
                  <c:v>0.245</c:v>
                </c:pt>
                <c:pt idx="21">
                  <c:v>0.17599999999999999</c:v>
                </c:pt>
                <c:pt idx="22">
                  <c:v>0.17199999999999999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1B-42F5-BA18-E22EB0A8AE5D}"/>
            </c:ext>
          </c:extLst>
        </c:ser>
        <c:ser>
          <c:idx val="2"/>
          <c:order val="2"/>
          <c:tx>
            <c:strRef>
              <c:f>'3.1 Reiseomfang og reiselengde'!$AE$5</c:f>
              <c:strCache>
                <c:ptCount val="1"/>
                <c:pt idx="0">
                  <c:v>3 til 4,9 km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 Reiseomfang og reiselengde'!$AB$6:$AB$28</c:f>
              <c:strCache>
                <c:ptCount val="23"/>
                <c:pt idx="0">
                  <c:v>Hele landet</c:v>
                </c:pt>
                <c:pt idx="1">
                  <c:v>Viken fylke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'3.1 Reiseomfang og reiselengde'!$AE$6:$AE$28</c:f>
              <c:numCache>
                <c:formatCode>0%</c:formatCode>
                <c:ptCount val="23"/>
                <c:pt idx="0" formatCode="###0%">
                  <c:v>0.155</c:v>
                </c:pt>
                <c:pt idx="1">
                  <c:v>0.15</c:v>
                </c:pt>
                <c:pt idx="2">
                  <c:v>0.14599999999999999</c:v>
                </c:pt>
                <c:pt idx="4">
                  <c:v>0.16</c:v>
                </c:pt>
                <c:pt idx="5">
                  <c:v>0.14499999999999999</c:v>
                </c:pt>
                <c:pt idx="6">
                  <c:v>0.14899999999999999</c:v>
                </c:pt>
                <c:pt idx="8">
                  <c:v>0.16300000000000001</c:v>
                </c:pt>
                <c:pt idx="9">
                  <c:v>0.158</c:v>
                </c:pt>
                <c:pt idx="10">
                  <c:v>0.121</c:v>
                </c:pt>
                <c:pt idx="11">
                  <c:v>0.122</c:v>
                </c:pt>
                <c:pt idx="12">
                  <c:v>0.14699999999999999</c:v>
                </c:pt>
                <c:pt idx="13">
                  <c:v>0.14899999999999999</c:v>
                </c:pt>
                <c:pt idx="14">
                  <c:v>0.14099999999999999</c:v>
                </c:pt>
                <c:pt idx="15">
                  <c:v>0.13700000000000001</c:v>
                </c:pt>
                <c:pt idx="16">
                  <c:v>0.17299999999999999</c:v>
                </c:pt>
                <c:pt idx="17">
                  <c:v>0.155</c:v>
                </c:pt>
                <c:pt idx="18">
                  <c:v>0.17199999999999999</c:v>
                </c:pt>
                <c:pt idx="19">
                  <c:v>0.154</c:v>
                </c:pt>
                <c:pt idx="20">
                  <c:v>0.17100000000000001</c:v>
                </c:pt>
                <c:pt idx="21">
                  <c:v>0.14599999999999999</c:v>
                </c:pt>
                <c:pt idx="22">
                  <c:v>0.153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1B-42F5-BA18-E22EB0A8AE5D}"/>
            </c:ext>
          </c:extLst>
        </c:ser>
        <c:ser>
          <c:idx val="3"/>
          <c:order val="3"/>
          <c:tx>
            <c:strRef>
              <c:f>'3.1 Reiseomfang og reiselengde'!$AF$5</c:f>
              <c:strCache>
                <c:ptCount val="1"/>
                <c:pt idx="0">
                  <c:v>5 til 9,9 km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 Reiseomfang og reiselengde'!$AB$6:$AB$28</c:f>
              <c:strCache>
                <c:ptCount val="23"/>
                <c:pt idx="0">
                  <c:v>Hele landet</c:v>
                </c:pt>
                <c:pt idx="1">
                  <c:v>Viken fylke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'3.1 Reiseomfang og reiselengde'!$AF$6:$AF$28</c:f>
              <c:numCache>
                <c:formatCode>0%</c:formatCode>
                <c:ptCount val="23"/>
                <c:pt idx="0" formatCode="###0%">
                  <c:v>0.20499999999999999</c:v>
                </c:pt>
                <c:pt idx="1">
                  <c:v>0.192</c:v>
                </c:pt>
                <c:pt idx="2">
                  <c:v>0.224</c:v>
                </c:pt>
                <c:pt idx="4">
                  <c:v>0.20300000000000001</c:v>
                </c:pt>
                <c:pt idx="5">
                  <c:v>0.182</c:v>
                </c:pt>
                <c:pt idx="6">
                  <c:v>0.21199999999999999</c:v>
                </c:pt>
                <c:pt idx="8">
                  <c:v>0.188</c:v>
                </c:pt>
                <c:pt idx="9">
                  <c:v>0.27200000000000002</c:v>
                </c:pt>
                <c:pt idx="10">
                  <c:v>0.24299999999999999</c:v>
                </c:pt>
                <c:pt idx="11">
                  <c:v>0.219</c:v>
                </c:pt>
                <c:pt idx="12">
                  <c:v>0.215</c:v>
                </c:pt>
                <c:pt idx="13">
                  <c:v>0.184</c:v>
                </c:pt>
                <c:pt idx="14">
                  <c:v>0.154</c:v>
                </c:pt>
                <c:pt idx="15">
                  <c:v>0.15</c:v>
                </c:pt>
                <c:pt idx="16">
                  <c:v>0.23400000000000001</c:v>
                </c:pt>
                <c:pt idx="17">
                  <c:v>0.23699999999999999</c:v>
                </c:pt>
                <c:pt idx="18">
                  <c:v>0.21099999999999999</c:v>
                </c:pt>
                <c:pt idx="19">
                  <c:v>0.20899999999999999</c:v>
                </c:pt>
                <c:pt idx="20">
                  <c:v>0.20399999999999999</c:v>
                </c:pt>
                <c:pt idx="21">
                  <c:v>0.22</c:v>
                </c:pt>
                <c:pt idx="22">
                  <c:v>0.223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1B-42F5-BA18-E22EB0A8AE5D}"/>
            </c:ext>
          </c:extLst>
        </c:ser>
        <c:ser>
          <c:idx val="4"/>
          <c:order val="4"/>
          <c:tx>
            <c:strRef>
              <c:f>'3.1 Reiseomfang og reiselengde'!$AG$5</c:f>
              <c:strCache>
                <c:ptCount val="1"/>
                <c:pt idx="0">
                  <c:v>10 til 19,9 km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 Reiseomfang og reiselengde'!$AB$6:$AB$28</c:f>
              <c:strCache>
                <c:ptCount val="23"/>
                <c:pt idx="0">
                  <c:v>Hele landet</c:v>
                </c:pt>
                <c:pt idx="1">
                  <c:v>Viken fylke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'3.1 Reiseomfang og reiselengde'!$AG$6:$AG$28</c:f>
              <c:numCache>
                <c:formatCode>0%</c:formatCode>
                <c:ptCount val="23"/>
                <c:pt idx="0" formatCode="###0%">
                  <c:v>0.158</c:v>
                </c:pt>
                <c:pt idx="1">
                  <c:v>0.17299999999999999</c:v>
                </c:pt>
                <c:pt idx="2">
                  <c:v>0.155</c:v>
                </c:pt>
                <c:pt idx="4">
                  <c:v>0.14599999999999999</c:v>
                </c:pt>
                <c:pt idx="5">
                  <c:v>0.186</c:v>
                </c:pt>
                <c:pt idx="6">
                  <c:v>0.16800000000000001</c:v>
                </c:pt>
                <c:pt idx="8">
                  <c:v>0.10100000000000001</c:v>
                </c:pt>
                <c:pt idx="9">
                  <c:v>0.14299999999999999</c:v>
                </c:pt>
                <c:pt idx="10">
                  <c:v>0.221</c:v>
                </c:pt>
                <c:pt idx="11">
                  <c:v>0.218</c:v>
                </c:pt>
                <c:pt idx="12">
                  <c:v>0.19800000000000001</c:v>
                </c:pt>
                <c:pt idx="13">
                  <c:v>0.19</c:v>
                </c:pt>
                <c:pt idx="14">
                  <c:v>0.17599999999999999</c:v>
                </c:pt>
                <c:pt idx="15">
                  <c:v>0.16600000000000001</c:v>
                </c:pt>
                <c:pt idx="16">
                  <c:v>0.16</c:v>
                </c:pt>
                <c:pt idx="17">
                  <c:v>0.182</c:v>
                </c:pt>
                <c:pt idx="18">
                  <c:v>0.10100000000000001</c:v>
                </c:pt>
                <c:pt idx="19">
                  <c:v>0.14399999999999999</c:v>
                </c:pt>
                <c:pt idx="20">
                  <c:v>8.7999999999999995E-2</c:v>
                </c:pt>
                <c:pt idx="21">
                  <c:v>0.17199999999999999</c:v>
                </c:pt>
                <c:pt idx="22">
                  <c:v>0.17899999999999999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1B-42F5-BA18-E22EB0A8AE5D}"/>
            </c:ext>
          </c:extLst>
        </c:ser>
        <c:ser>
          <c:idx val="5"/>
          <c:order val="5"/>
          <c:tx>
            <c:strRef>
              <c:f>'3.1 Reiseomfang og reiselengde'!$AH$5</c:f>
              <c:strCache>
                <c:ptCount val="1"/>
                <c:pt idx="0">
                  <c:v>20 km eller 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 Reiseomfang og reiselengde'!$AB$6:$AB$28</c:f>
              <c:strCache>
                <c:ptCount val="23"/>
                <c:pt idx="0">
                  <c:v>Hele landet</c:v>
                </c:pt>
                <c:pt idx="1">
                  <c:v>Viken fylke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'3.1 Reiseomfang og reiselengde'!$AH$6:$AH$28</c:f>
              <c:numCache>
                <c:formatCode>0%</c:formatCode>
                <c:ptCount val="23"/>
                <c:pt idx="0" formatCode="###0%">
                  <c:v>0.158</c:v>
                </c:pt>
                <c:pt idx="1">
                  <c:v>0.20599999999999999</c:v>
                </c:pt>
                <c:pt idx="2">
                  <c:v>0.09</c:v>
                </c:pt>
                <c:pt idx="4">
                  <c:v>0.19800000000000001</c:v>
                </c:pt>
                <c:pt idx="5">
                  <c:v>0.21</c:v>
                </c:pt>
                <c:pt idx="6">
                  <c:v>0.20300000000000001</c:v>
                </c:pt>
                <c:pt idx="8">
                  <c:v>7.1999999999999995E-2</c:v>
                </c:pt>
                <c:pt idx="9">
                  <c:v>0.09</c:v>
                </c:pt>
                <c:pt idx="10">
                  <c:v>0.10199999999999999</c:v>
                </c:pt>
                <c:pt idx="11">
                  <c:v>0.11700000000000001</c:v>
                </c:pt>
                <c:pt idx="12">
                  <c:v>0.161</c:v>
                </c:pt>
                <c:pt idx="13">
                  <c:v>0.21099999999999999</c:v>
                </c:pt>
                <c:pt idx="14">
                  <c:v>0.29399999999999998</c:v>
                </c:pt>
                <c:pt idx="15">
                  <c:v>0.24199999999999999</c:v>
                </c:pt>
                <c:pt idx="16">
                  <c:v>0.16900000000000001</c:v>
                </c:pt>
                <c:pt idx="17">
                  <c:v>0.16</c:v>
                </c:pt>
                <c:pt idx="18">
                  <c:v>0.187</c:v>
                </c:pt>
                <c:pt idx="19">
                  <c:v>0.19</c:v>
                </c:pt>
                <c:pt idx="20">
                  <c:v>0.182</c:v>
                </c:pt>
                <c:pt idx="21">
                  <c:v>0.22</c:v>
                </c:pt>
                <c:pt idx="22">
                  <c:v>0.20300000000000001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1B-42F5-BA18-E22EB0A8AE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0466712"/>
        <c:axId val="690467104"/>
      </c:barChart>
      <c:catAx>
        <c:axId val="6904667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67104"/>
        <c:crosses val="autoZero"/>
        <c:auto val="1"/>
        <c:lblAlgn val="ctr"/>
        <c:lblOffset val="100"/>
        <c:noMultiLvlLbl val="0"/>
      </c:catAx>
      <c:valAx>
        <c:axId val="690467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6671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Prosentandel av reisense som er av ulik reisetid (min). RVU 2018/19</a:t>
            </a:r>
          </a:p>
        </c:rich>
      </c:tx>
      <c:layout>
        <c:manualLayout>
          <c:xMode val="edge"/>
          <c:yMode val="edge"/>
          <c:x val="0.29537703703703705"/>
          <c:y val="1.5119047619047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'3.1 Reiseomfang og reiselengde'!$AN$5</c:f>
              <c:strCache>
                <c:ptCount val="1"/>
                <c:pt idx="0">
                  <c:v>Under 5 min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 Reiseomfang og reiselengde'!$AB$6:$AB$28</c:f>
              <c:strCache>
                <c:ptCount val="23"/>
                <c:pt idx="0">
                  <c:v>Hele landet</c:v>
                </c:pt>
                <c:pt idx="1">
                  <c:v>Viken fylke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'3.1 Reiseomfang og reiselengde'!$AN$6:$AN$28</c:f>
              <c:numCache>
                <c:formatCode>0%</c:formatCode>
                <c:ptCount val="23"/>
                <c:pt idx="0" formatCode="###0%">
                  <c:v>0.129</c:v>
                </c:pt>
                <c:pt idx="1">
                  <c:v>0.112</c:v>
                </c:pt>
                <c:pt idx="2">
                  <c:v>0.10100000000000001</c:v>
                </c:pt>
                <c:pt idx="4">
                  <c:v>0.13300000000000001</c:v>
                </c:pt>
                <c:pt idx="5">
                  <c:v>0.106</c:v>
                </c:pt>
                <c:pt idx="6">
                  <c:v>0.109</c:v>
                </c:pt>
                <c:pt idx="8">
                  <c:v>0.11</c:v>
                </c:pt>
                <c:pt idx="9">
                  <c:v>8.6999999999999994E-2</c:v>
                </c:pt>
                <c:pt idx="10">
                  <c:v>0.1</c:v>
                </c:pt>
                <c:pt idx="11">
                  <c:v>9.5000000000000001E-2</c:v>
                </c:pt>
                <c:pt idx="12">
                  <c:v>0.1</c:v>
                </c:pt>
                <c:pt idx="13">
                  <c:v>0.1</c:v>
                </c:pt>
                <c:pt idx="14">
                  <c:v>0.105</c:v>
                </c:pt>
                <c:pt idx="15">
                  <c:v>0.11700000000000001</c:v>
                </c:pt>
                <c:pt idx="16">
                  <c:v>0.113</c:v>
                </c:pt>
                <c:pt idx="17">
                  <c:v>0.112</c:v>
                </c:pt>
                <c:pt idx="18">
                  <c:v>0.13400000000000001</c:v>
                </c:pt>
                <c:pt idx="19">
                  <c:v>9.6000000000000002E-2</c:v>
                </c:pt>
                <c:pt idx="20">
                  <c:v>0.129</c:v>
                </c:pt>
                <c:pt idx="21">
                  <c:v>0.114</c:v>
                </c:pt>
                <c:pt idx="22">
                  <c:v>0.108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A-4CF3-8037-C29EE67CF4ED}"/>
            </c:ext>
          </c:extLst>
        </c:ser>
        <c:ser>
          <c:idx val="1"/>
          <c:order val="1"/>
          <c:tx>
            <c:strRef>
              <c:f>'3.1 Reiseomfang og reiselengde'!$AO$5</c:f>
              <c:strCache>
                <c:ptCount val="1"/>
                <c:pt idx="0">
                  <c:v>5 til 9,9 min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 Reiseomfang og reiselengde'!$AB$6:$AB$28</c:f>
              <c:strCache>
                <c:ptCount val="23"/>
                <c:pt idx="0">
                  <c:v>Hele landet</c:v>
                </c:pt>
                <c:pt idx="1">
                  <c:v>Viken fylke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'3.1 Reiseomfang og reiselengde'!$AO$6:$AO$28</c:f>
              <c:numCache>
                <c:formatCode>0%</c:formatCode>
                <c:ptCount val="23"/>
                <c:pt idx="0" formatCode="###0%">
                  <c:v>0.2</c:v>
                </c:pt>
                <c:pt idx="1">
                  <c:v>0.191</c:v>
                </c:pt>
                <c:pt idx="2">
                  <c:v>0.158</c:v>
                </c:pt>
                <c:pt idx="4">
                  <c:v>0.20200000000000001</c:v>
                </c:pt>
                <c:pt idx="5">
                  <c:v>0.184</c:v>
                </c:pt>
                <c:pt idx="6">
                  <c:v>0.183</c:v>
                </c:pt>
                <c:pt idx="8">
                  <c:v>0.16700000000000001</c:v>
                </c:pt>
                <c:pt idx="9">
                  <c:v>0.16400000000000001</c:v>
                </c:pt>
                <c:pt idx="10">
                  <c:v>0.13500000000000001</c:v>
                </c:pt>
                <c:pt idx="11">
                  <c:v>0.16</c:v>
                </c:pt>
                <c:pt idx="12">
                  <c:v>0.17199999999999999</c:v>
                </c:pt>
                <c:pt idx="13">
                  <c:v>0.2</c:v>
                </c:pt>
                <c:pt idx="14">
                  <c:v>0.182</c:v>
                </c:pt>
                <c:pt idx="15">
                  <c:v>0.18099999999999999</c:v>
                </c:pt>
                <c:pt idx="16">
                  <c:v>0.21099999999999999</c:v>
                </c:pt>
                <c:pt idx="17">
                  <c:v>0.20200000000000001</c:v>
                </c:pt>
                <c:pt idx="18">
                  <c:v>0.20599999999999999</c:v>
                </c:pt>
                <c:pt idx="19">
                  <c:v>0.19800000000000001</c:v>
                </c:pt>
                <c:pt idx="20">
                  <c:v>0.19600000000000001</c:v>
                </c:pt>
                <c:pt idx="21">
                  <c:v>0.182</c:v>
                </c:pt>
                <c:pt idx="22">
                  <c:v>0.185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EA-4CF3-8037-C29EE67CF4ED}"/>
            </c:ext>
          </c:extLst>
        </c:ser>
        <c:ser>
          <c:idx val="2"/>
          <c:order val="2"/>
          <c:tx>
            <c:strRef>
              <c:f>'3.1 Reiseomfang og reiselengde'!$AP$5</c:f>
              <c:strCache>
                <c:ptCount val="1"/>
                <c:pt idx="0">
                  <c:v>10 til 19,9 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 Reiseomfang og reiselengde'!$AB$6:$AB$28</c:f>
              <c:strCache>
                <c:ptCount val="23"/>
                <c:pt idx="0">
                  <c:v>Hele landet</c:v>
                </c:pt>
                <c:pt idx="1">
                  <c:v>Viken fylke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'3.1 Reiseomfang og reiselengde'!$AP$6:$AP$28</c:f>
              <c:numCache>
                <c:formatCode>0%</c:formatCode>
                <c:ptCount val="23"/>
                <c:pt idx="0" formatCode="###0%">
                  <c:v>0.29499999999999998</c:v>
                </c:pt>
                <c:pt idx="1">
                  <c:v>0.27800000000000002</c:v>
                </c:pt>
                <c:pt idx="2">
                  <c:v>0.313</c:v>
                </c:pt>
                <c:pt idx="4">
                  <c:v>0.27500000000000002</c:v>
                </c:pt>
                <c:pt idx="5">
                  <c:v>0.27500000000000002</c:v>
                </c:pt>
                <c:pt idx="6">
                  <c:v>0.29399999999999998</c:v>
                </c:pt>
                <c:pt idx="8">
                  <c:v>0.32700000000000001</c:v>
                </c:pt>
                <c:pt idx="9">
                  <c:v>0.33200000000000002</c:v>
                </c:pt>
                <c:pt idx="10">
                  <c:v>0.307</c:v>
                </c:pt>
                <c:pt idx="11">
                  <c:v>0.27200000000000002</c:v>
                </c:pt>
                <c:pt idx="12">
                  <c:v>0.29699999999999999</c:v>
                </c:pt>
                <c:pt idx="13">
                  <c:v>0.27500000000000002</c:v>
                </c:pt>
                <c:pt idx="14">
                  <c:v>0.251</c:v>
                </c:pt>
                <c:pt idx="15">
                  <c:v>0.252</c:v>
                </c:pt>
                <c:pt idx="16">
                  <c:v>0.32500000000000001</c:v>
                </c:pt>
                <c:pt idx="17">
                  <c:v>0.313</c:v>
                </c:pt>
                <c:pt idx="18">
                  <c:v>0.30499999999999999</c:v>
                </c:pt>
                <c:pt idx="19">
                  <c:v>0.28699999999999998</c:v>
                </c:pt>
                <c:pt idx="20">
                  <c:v>0.311</c:v>
                </c:pt>
                <c:pt idx="21">
                  <c:v>0.30099999999999999</c:v>
                </c:pt>
                <c:pt idx="22">
                  <c:v>0.31900000000000001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EA-4CF3-8037-C29EE67CF4ED}"/>
            </c:ext>
          </c:extLst>
        </c:ser>
        <c:ser>
          <c:idx val="3"/>
          <c:order val="3"/>
          <c:tx>
            <c:strRef>
              <c:f>'3.1 Reiseomfang og reiselengde'!$AQ$5</c:f>
              <c:strCache>
                <c:ptCount val="1"/>
                <c:pt idx="0">
                  <c:v>20 til 29,9 min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 Reiseomfang og reiselengde'!$AB$6:$AB$28</c:f>
              <c:strCache>
                <c:ptCount val="23"/>
                <c:pt idx="0">
                  <c:v>Hele landet</c:v>
                </c:pt>
                <c:pt idx="1">
                  <c:v>Viken fylke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'3.1 Reiseomfang og reiselengde'!$AQ$6:$AQ$28</c:f>
              <c:numCache>
                <c:formatCode>0%</c:formatCode>
                <c:ptCount val="23"/>
                <c:pt idx="0" formatCode="###0%">
                  <c:v>0.13300000000000001</c:v>
                </c:pt>
                <c:pt idx="1">
                  <c:v>0.13700000000000001</c:v>
                </c:pt>
                <c:pt idx="2">
                  <c:v>0.182</c:v>
                </c:pt>
                <c:pt idx="4">
                  <c:v>0.14199999999999999</c:v>
                </c:pt>
                <c:pt idx="5">
                  <c:v>0.13600000000000001</c:v>
                </c:pt>
                <c:pt idx="6">
                  <c:v>0.13200000000000001</c:v>
                </c:pt>
                <c:pt idx="8">
                  <c:v>0.187</c:v>
                </c:pt>
                <c:pt idx="9">
                  <c:v>0.183</c:v>
                </c:pt>
                <c:pt idx="10">
                  <c:v>0.17</c:v>
                </c:pt>
                <c:pt idx="11">
                  <c:v>0.184</c:v>
                </c:pt>
                <c:pt idx="12">
                  <c:v>0.14599999999999999</c:v>
                </c:pt>
                <c:pt idx="13">
                  <c:v>0.13500000000000001</c:v>
                </c:pt>
                <c:pt idx="14">
                  <c:v>0.13300000000000001</c:v>
                </c:pt>
                <c:pt idx="15">
                  <c:v>0.124</c:v>
                </c:pt>
                <c:pt idx="16">
                  <c:v>0.14399999999999999</c:v>
                </c:pt>
                <c:pt idx="17">
                  <c:v>0.13900000000000001</c:v>
                </c:pt>
                <c:pt idx="18">
                  <c:v>9.6000000000000002E-2</c:v>
                </c:pt>
                <c:pt idx="19">
                  <c:v>0.13300000000000001</c:v>
                </c:pt>
                <c:pt idx="20">
                  <c:v>0.11</c:v>
                </c:pt>
                <c:pt idx="21">
                  <c:v>0.13900000000000001</c:v>
                </c:pt>
                <c:pt idx="22">
                  <c:v>0.14399999999999999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EA-4CF3-8037-C29EE67CF4ED}"/>
            </c:ext>
          </c:extLst>
        </c:ser>
        <c:ser>
          <c:idx val="4"/>
          <c:order val="4"/>
          <c:tx>
            <c:strRef>
              <c:f>'3.1 Reiseomfang og reiselengde'!$AR$5</c:f>
              <c:strCache>
                <c:ptCount val="1"/>
                <c:pt idx="0">
                  <c:v>30 til 59,9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 Reiseomfang og reiselengde'!$AB$6:$AB$28</c:f>
              <c:strCache>
                <c:ptCount val="23"/>
                <c:pt idx="0">
                  <c:v>Hele landet</c:v>
                </c:pt>
                <c:pt idx="1">
                  <c:v>Viken fylke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'3.1 Reiseomfang og reiselengde'!$AR$6:$AR$28</c:f>
              <c:numCache>
                <c:formatCode>0%</c:formatCode>
                <c:ptCount val="23"/>
                <c:pt idx="0" formatCode="###0%">
                  <c:v>0.152</c:v>
                </c:pt>
                <c:pt idx="1">
                  <c:v>0.18</c:v>
                </c:pt>
                <c:pt idx="2">
                  <c:v>0.17299999999999999</c:v>
                </c:pt>
                <c:pt idx="4">
                  <c:v>0.15</c:v>
                </c:pt>
                <c:pt idx="5">
                  <c:v>0.20200000000000001</c:v>
                </c:pt>
                <c:pt idx="6">
                  <c:v>0.16500000000000001</c:v>
                </c:pt>
                <c:pt idx="8">
                  <c:v>0.14199999999999999</c:v>
                </c:pt>
                <c:pt idx="9">
                  <c:v>0.16</c:v>
                </c:pt>
                <c:pt idx="10">
                  <c:v>0.214</c:v>
                </c:pt>
                <c:pt idx="11">
                  <c:v>0.20899999999999999</c:v>
                </c:pt>
                <c:pt idx="12">
                  <c:v>0.19700000000000001</c:v>
                </c:pt>
                <c:pt idx="13">
                  <c:v>0.20300000000000001</c:v>
                </c:pt>
                <c:pt idx="14">
                  <c:v>0.20799999999999999</c:v>
                </c:pt>
                <c:pt idx="15">
                  <c:v>0.21099999999999999</c:v>
                </c:pt>
                <c:pt idx="16">
                  <c:v>0.12</c:v>
                </c:pt>
                <c:pt idx="17">
                  <c:v>0.14000000000000001</c:v>
                </c:pt>
                <c:pt idx="18">
                  <c:v>0.14499999999999999</c:v>
                </c:pt>
                <c:pt idx="19">
                  <c:v>0.16700000000000001</c:v>
                </c:pt>
                <c:pt idx="20">
                  <c:v>0.121</c:v>
                </c:pt>
                <c:pt idx="21">
                  <c:v>0.161</c:v>
                </c:pt>
                <c:pt idx="22">
                  <c:v>0.13900000000000001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EA-4CF3-8037-C29EE67CF4ED}"/>
            </c:ext>
          </c:extLst>
        </c:ser>
        <c:ser>
          <c:idx val="5"/>
          <c:order val="5"/>
          <c:tx>
            <c:strRef>
              <c:f>'3.1 Reiseomfang og reiselengde'!$AS$5</c:f>
              <c:strCache>
                <c:ptCount val="1"/>
                <c:pt idx="0">
                  <c:v>60 min eller 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 Reiseomfang og reiselengde'!$AB$6:$AB$28</c:f>
              <c:strCache>
                <c:ptCount val="23"/>
                <c:pt idx="0">
                  <c:v>Hele landet</c:v>
                </c:pt>
                <c:pt idx="1">
                  <c:v>Viken fylke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'3.1 Reiseomfang og reiselengde'!$AS$6:$AS$28</c:f>
              <c:numCache>
                <c:formatCode>0%</c:formatCode>
                <c:ptCount val="23"/>
                <c:pt idx="0" formatCode="###0%">
                  <c:v>0.09</c:v>
                </c:pt>
                <c:pt idx="1">
                  <c:v>0.10199999999999999</c:v>
                </c:pt>
                <c:pt idx="2">
                  <c:v>7.0999999999999994E-2</c:v>
                </c:pt>
                <c:pt idx="4">
                  <c:v>9.8000000000000004E-2</c:v>
                </c:pt>
                <c:pt idx="5">
                  <c:v>9.8000000000000004E-2</c:v>
                </c:pt>
                <c:pt idx="6">
                  <c:v>0.11600000000000001</c:v>
                </c:pt>
                <c:pt idx="8">
                  <c:v>6.7000000000000004E-2</c:v>
                </c:pt>
                <c:pt idx="9">
                  <c:v>7.3999999999999996E-2</c:v>
                </c:pt>
                <c:pt idx="10">
                  <c:v>7.2999999999999995E-2</c:v>
                </c:pt>
                <c:pt idx="11">
                  <c:v>0.08</c:v>
                </c:pt>
                <c:pt idx="12">
                  <c:v>8.8999999999999996E-2</c:v>
                </c:pt>
                <c:pt idx="13">
                  <c:v>8.5999999999999993E-2</c:v>
                </c:pt>
                <c:pt idx="14">
                  <c:v>0.12</c:v>
                </c:pt>
                <c:pt idx="15">
                  <c:v>0.11600000000000001</c:v>
                </c:pt>
                <c:pt idx="16">
                  <c:v>8.7999999999999995E-2</c:v>
                </c:pt>
                <c:pt idx="17">
                  <c:v>9.5000000000000001E-2</c:v>
                </c:pt>
                <c:pt idx="18">
                  <c:v>0.115</c:v>
                </c:pt>
                <c:pt idx="19">
                  <c:v>0.11899999999999999</c:v>
                </c:pt>
                <c:pt idx="20">
                  <c:v>0.13300000000000001</c:v>
                </c:pt>
                <c:pt idx="21">
                  <c:v>0.104</c:v>
                </c:pt>
                <c:pt idx="22">
                  <c:v>0.104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EA-4CF3-8037-C29EE67CF4E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0466712"/>
        <c:axId val="690467104"/>
      </c:barChart>
      <c:catAx>
        <c:axId val="6904667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67104"/>
        <c:crosses val="autoZero"/>
        <c:auto val="1"/>
        <c:lblAlgn val="ctr"/>
        <c:lblOffset val="100"/>
        <c:noMultiLvlLbl val="0"/>
      </c:catAx>
      <c:valAx>
        <c:axId val="690467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6671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Antall reiser på registreringsdagen.</a:t>
            </a:r>
            <a:r>
              <a:rPr lang="nb-NO" sz="1000" b="1" baseline="0"/>
              <a:t> RVU 2018/19</a:t>
            </a:r>
            <a:endParaRPr lang="nb-NO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'3.1 Reiseomfang og reiselengde'!$G$5</c:f>
              <c:strCache>
                <c:ptCount val="1"/>
                <c:pt idx="0">
                  <c:v>Ingen reiser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 Reiseomfang og reiselengde'!$F$6:$F$12</c:f>
              <c:strCache>
                <c:ptCount val="7"/>
                <c:pt idx="0">
                  <c:v>Hele landet</c:v>
                </c:pt>
                <c:pt idx="1">
                  <c:v>Viken fylke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</c:strCache>
            </c:strRef>
          </c:cat>
          <c:val>
            <c:numRef>
              <c:f>'3.1 Reiseomfang og reiselengde'!$G$6:$G$12</c:f>
              <c:numCache>
                <c:formatCode>0%</c:formatCode>
                <c:ptCount val="7"/>
                <c:pt idx="0">
                  <c:v>0.14399999999999999</c:v>
                </c:pt>
                <c:pt idx="1">
                  <c:v>0.152</c:v>
                </c:pt>
                <c:pt idx="2">
                  <c:v>0.111</c:v>
                </c:pt>
                <c:pt idx="4">
                  <c:v>0.16700000000000001</c:v>
                </c:pt>
                <c:pt idx="5">
                  <c:v>0.13</c:v>
                </c:pt>
                <c:pt idx="6">
                  <c:v>0.16600000000000001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5-40AA-AAF6-2545BE631E32}"/>
            </c:ext>
          </c:extLst>
        </c:ser>
        <c:ser>
          <c:idx val="1"/>
          <c:order val="1"/>
          <c:tx>
            <c:strRef>
              <c:f>'3.1 Reiseomfang og reiselengde'!$H$5</c:f>
              <c:strCache>
                <c:ptCount val="1"/>
                <c:pt idx="0">
                  <c:v>1-2 reiser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 Reiseomfang og reiselengde'!$F$6:$F$12</c:f>
              <c:strCache>
                <c:ptCount val="7"/>
                <c:pt idx="0">
                  <c:v>Hele landet</c:v>
                </c:pt>
                <c:pt idx="1">
                  <c:v>Viken fylke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</c:strCache>
            </c:strRef>
          </c:cat>
          <c:val>
            <c:numRef>
              <c:f>'3.1 Reiseomfang og reiselengde'!$H$6:$H$12</c:f>
              <c:numCache>
                <c:formatCode>0%</c:formatCode>
                <c:ptCount val="7"/>
                <c:pt idx="0">
                  <c:v>0.38500000000000001</c:v>
                </c:pt>
                <c:pt idx="1">
                  <c:v>0.39200000000000002</c:v>
                </c:pt>
                <c:pt idx="2">
                  <c:v>0.38300000000000001</c:v>
                </c:pt>
                <c:pt idx="4">
                  <c:v>0.378</c:v>
                </c:pt>
                <c:pt idx="5">
                  <c:v>0.39400000000000002</c:v>
                </c:pt>
                <c:pt idx="6">
                  <c:v>0.40899999999999997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B5-40AA-AAF6-2545BE631E32}"/>
            </c:ext>
          </c:extLst>
        </c:ser>
        <c:ser>
          <c:idx val="2"/>
          <c:order val="2"/>
          <c:tx>
            <c:strRef>
              <c:f>'3.1 Reiseomfang og reiselengde'!$I$5</c:f>
              <c:strCache>
                <c:ptCount val="1"/>
                <c:pt idx="0">
                  <c:v>3-4 reiser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 Reiseomfang og reiselengde'!$F$6:$F$12</c:f>
              <c:strCache>
                <c:ptCount val="7"/>
                <c:pt idx="0">
                  <c:v>Hele landet</c:v>
                </c:pt>
                <c:pt idx="1">
                  <c:v>Viken fylke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</c:strCache>
            </c:strRef>
          </c:cat>
          <c:val>
            <c:numRef>
              <c:f>'3.1 Reiseomfang og reiselengde'!$I$6:$I$12</c:f>
              <c:numCache>
                <c:formatCode>0%</c:formatCode>
                <c:ptCount val="7"/>
                <c:pt idx="0">
                  <c:v>0.3</c:v>
                </c:pt>
                <c:pt idx="1">
                  <c:v>0.29499999999999998</c:v>
                </c:pt>
                <c:pt idx="2">
                  <c:v>0.33500000000000002</c:v>
                </c:pt>
                <c:pt idx="4">
                  <c:v>0.30599999999999999</c:v>
                </c:pt>
                <c:pt idx="5">
                  <c:v>0.30099999999999999</c:v>
                </c:pt>
                <c:pt idx="6">
                  <c:v>0.27500000000000002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B5-40AA-AAF6-2545BE631E32}"/>
            </c:ext>
          </c:extLst>
        </c:ser>
        <c:ser>
          <c:idx val="3"/>
          <c:order val="3"/>
          <c:tx>
            <c:strRef>
              <c:f>'3.1 Reiseomfang og reiselengde'!$J$5</c:f>
              <c:strCache>
                <c:ptCount val="1"/>
                <c:pt idx="0">
                  <c:v>Mer enn 4 reiser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 Reiseomfang og reiselengde'!$F$6:$F$12</c:f>
              <c:strCache>
                <c:ptCount val="7"/>
                <c:pt idx="0">
                  <c:v>Hele landet</c:v>
                </c:pt>
                <c:pt idx="1">
                  <c:v>Viken fylke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</c:strCache>
            </c:strRef>
          </c:cat>
          <c:val>
            <c:numRef>
              <c:f>'3.1 Reiseomfang og reiselengde'!$J$6:$J$12</c:f>
              <c:numCache>
                <c:formatCode>0%</c:formatCode>
                <c:ptCount val="7"/>
                <c:pt idx="0">
                  <c:v>0.17199999999999999</c:v>
                </c:pt>
                <c:pt idx="1">
                  <c:v>0.16200000000000001</c:v>
                </c:pt>
                <c:pt idx="2">
                  <c:v>0.17199999999999999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B5-40AA-AAF6-2545BE631E3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0475728"/>
        <c:axId val="690474552"/>
      </c:barChart>
      <c:catAx>
        <c:axId val="6904757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74552"/>
        <c:crosses val="autoZero"/>
        <c:auto val="1"/>
        <c:lblAlgn val="ctr"/>
        <c:lblOffset val="100"/>
        <c:noMultiLvlLbl val="0"/>
      </c:catAx>
      <c:valAx>
        <c:axId val="6904745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7572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Gjennomsnittlig antall reiser per person per dag. RVU 2018/19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4676685185185185"/>
          <c:y val="8.867341269841271E-2"/>
          <c:w val="0.7273627777777778"/>
          <c:h val="0.883608333333333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'3.1 Reiseomfang og reiselengde'!$M$5</c:f>
              <c:strCache>
                <c:ptCount val="1"/>
                <c:pt idx="0">
                  <c:v> Antall reiser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1FE-4FDA-B3AF-12F31DDB0E0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1FE-4FDA-B3AF-12F31DDB0E0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1FE-4FDA-B3AF-12F31DDB0E0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1FE-4FDA-B3AF-12F31DDB0E0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1FE-4FDA-B3AF-12F31DDB0E0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1FE-4FDA-B3AF-12F31DDB0E0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1FE-4FDA-B3AF-12F31DDB0E0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A79A-4072-9FF2-80399C5097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 Reiseomfang og reiselengde'!$L$6:$L$28</c:f>
              <c:strCache>
                <c:ptCount val="23"/>
                <c:pt idx="0">
                  <c:v>Hele landet</c:v>
                </c:pt>
                <c:pt idx="1">
                  <c:v>Viken fylke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'3.1 Reiseomfang og reiselengde'!$M$6:$M$28</c:f>
              <c:numCache>
                <c:formatCode>###0.00</c:formatCode>
                <c:ptCount val="23"/>
                <c:pt idx="0">
                  <c:v>2.82</c:v>
                </c:pt>
                <c:pt idx="1">
                  <c:v>2.74</c:v>
                </c:pt>
                <c:pt idx="2">
                  <c:v>2.9</c:v>
                </c:pt>
                <c:pt idx="4">
                  <c:v>2.69</c:v>
                </c:pt>
                <c:pt idx="5">
                  <c:v>2.84</c:v>
                </c:pt>
                <c:pt idx="6">
                  <c:v>2.63</c:v>
                </c:pt>
                <c:pt idx="8">
                  <c:v>3</c:v>
                </c:pt>
                <c:pt idx="9">
                  <c:v>2.97</c:v>
                </c:pt>
                <c:pt idx="10">
                  <c:v>2.64</c:v>
                </c:pt>
                <c:pt idx="11">
                  <c:v>2.86</c:v>
                </c:pt>
                <c:pt idx="12">
                  <c:v>2.88</c:v>
                </c:pt>
                <c:pt idx="13">
                  <c:v>2.83</c:v>
                </c:pt>
                <c:pt idx="14">
                  <c:v>2.77</c:v>
                </c:pt>
                <c:pt idx="15">
                  <c:v>2.81</c:v>
                </c:pt>
                <c:pt idx="16">
                  <c:v>2.81</c:v>
                </c:pt>
                <c:pt idx="17">
                  <c:v>2.79</c:v>
                </c:pt>
                <c:pt idx="18">
                  <c:v>2.82</c:v>
                </c:pt>
                <c:pt idx="19">
                  <c:v>2.62</c:v>
                </c:pt>
                <c:pt idx="20">
                  <c:v>2.78</c:v>
                </c:pt>
                <c:pt idx="21">
                  <c:v>2.72</c:v>
                </c:pt>
                <c:pt idx="22">
                  <c:v>2.77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1FE-4FDA-B3AF-12F31DDB0E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90471416"/>
        <c:axId val="690472200"/>
      </c:barChart>
      <c:catAx>
        <c:axId val="6904714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72200"/>
        <c:crosses val="autoZero"/>
        <c:auto val="1"/>
        <c:lblAlgn val="ctr"/>
        <c:lblOffset val="100"/>
        <c:noMultiLvlLbl val="0"/>
      </c:catAx>
      <c:valAx>
        <c:axId val="690472200"/>
        <c:scaling>
          <c:orientation val="minMax"/>
          <c:min val="0"/>
        </c:scaling>
        <c:delete val="1"/>
        <c:axPos val="t"/>
        <c:numFmt formatCode="###0.00" sourceLinked="1"/>
        <c:majorTickMark val="none"/>
        <c:minorTickMark val="none"/>
        <c:tickLblPos val="high"/>
        <c:crossAx val="69047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Gjennomsnittlig reiselengde per reise (kilometer). RVU 2018/19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4676685185185185"/>
          <c:y val="8.867341269841271E-2"/>
          <c:w val="0.7273627777777778"/>
          <c:h val="0.883608333333333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'3.1 Reiseomfang og reiselengde'!$P$5</c:f>
              <c:strCache>
                <c:ptCount val="1"/>
                <c:pt idx="0">
                  <c:v> Gjennomsnittslengde per reise (km)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3D-42E0-9521-178B037B1A7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3D-42E0-9521-178B037B1A7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03D-42E0-9521-178B037B1A7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03D-42E0-9521-178B037B1A7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03D-42E0-9521-178B037B1A7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03D-42E0-9521-178B037B1A7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B3E-456F-92C2-8AF6CF491FA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29D9-4E12-AC31-C2E6E9D207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 Reiseomfang og reiselengde'!$O$6:$O$28</c:f>
              <c:strCache>
                <c:ptCount val="23"/>
                <c:pt idx="0">
                  <c:v>Hele landet</c:v>
                </c:pt>
                <c:pt idx="1">
                  <c:v>Viken fylke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'3.1 Reiseomfang og reiselengde'!$P$6:$P$28</c:f>
              <c:numCache>
                <c:formatCode>0.0</c:formatCode>
                <c:ptCount val="23"/>
                <c:pt idx="0" formatCode="###0.0">
                  <c:v>15.5501</c:v>
                </c:pt>
                <c:pt idx="1">
                  <c:v>16.873799999999999</c:v>
                </c:pt>
                <c:pt idx="2">
                  <c:v>11.8719</c:v>
                </c:pt>
                <c:pt idx="4">
                  <c:v>15.2875</c:v>
                </c:pt>
                <c:pt idx="5">
                  <c:v>17.704000000000001</c:v>
                </c:pt>
                <c:pt idx="6">
                  <c:v>16.607199999999999</c:v>
                </c:pt>
                <c:pt idx="8">
                  <c:v>10.8476</c:v>
                </c:pt>
                <c:pt idx="9">
                  <c:v>11.9259</c:v>
                </c:pt>
                <c:pt idx="10">
                  <c:v>13.3772</c:v>
                </c:pt>
                <c:pt idx="11">
                  <c:v>12.601100000000001</c:v>
                </c:pt>
                <c:pt idx="12">
                  <c:v>15.827299999999999</c:v>
                </c:pt>
                <c:pt idx="13">
                  <c:v>16.1875</c:v>
                </c:pt>
                <c:pt idx="14">
                  <c:v>27.927800000000001</c:v>
                </c:pt>
                <c:pt idx="15">
                  <c:v>15.3483</c:v>
                </c:pt>
                <c:pt idx="16">
                  <c:v>15.549899999999999</c:v>
                </c:pt>
                <c:pt idx="17">
                  <c:v>14.2896</c:v>
                </c:pt>
                <c:pt idx="18">
                  <c:v>15.232100000000001</c:v>
                </c:pt>
                <c:pt idx="19">
                  <c:v>16.673300000000001</c:v>
                </c:pt>
                <c:pt idx="20">
                  <c:v>17.577300000000001</c:v>
                </c:pt>
                <c:pt idx="21">
                  <c:v>15.427300000000001</c:v>
                </c:pt>
                <c:pt idx="22">
                  <c:v>15.663500000000001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03D-42E0-9521-178B037B1A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15"/>
        <c:axId val="690471416"/>
        <c:axId val="690472200"/>
      </c:barChart>
      <c:catAx>
        <c:axId val="6904714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72200"/>
        <c:crosses val="autoZero"/>
        <c:auto val="1"/>
        <c:lblAlgn val="ctr"/>
        <c:lblOffset val="100"/>
        <c:noMultiLvlLbl val="0"/>
      </c:catAx>
      <c:valAx>
        <c:axId val="690472200"/>
        <c:scaling>
          <c:orientation val="minMax"/>
          <c:min val="0"/>
        </c:scaling>
        <c:delete val="1"/>
        <c:axPos val="t"/>
        <c:numFmt formatCode="###0.0" sourceLinked="1"/>
        <c:majorTickMark val="none"/>
        <c:minorTickMark val="none"/>
        <c:tickLblPos val="high"/>
        <c:crossAx val="69047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Transportarbeid: Gjennomsnittlig reiselengde per per person per dag (kilometer). RVU 2018/19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4676685185185185"/>
          <c:y val="0.10379246031746031"/>
          <c:w val="0.7273627777777778"/>
          <c:h val="0.868489285714285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'3.1 Reiseomfang og reiselengde'!$Z$5</c:f>
              <c:strCache>
                <c:ptCount val="1"/>
                <c:pt idx="0">
                  <c:v>Gj.snitt reiselengde per person per dag (km)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B09-4063-8A38-18A92E8997E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B09-4063-8A38-18A92E8997E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B09-4063-8A38-18A92E8997E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B09-4063-8A38-18A92E8997E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B09-4063-8A38-18A92E8997E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B09-4063-8A38-18A92E8997E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B09-4063-8A38-18A92E8997E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822A-4C21-972B-F1EC39C8CF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 Reiseomfang og reiselengde'!$Y$6:$Y$28</c:f>
              <c:strCache>
                <c:ptCount val="23"/>
                <c:pt idx="0">
                  <c:v>Hele landet</c:v>
                </c:pt>
                <c:pt idx="1">
                  <c:v>Viken fylke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'3.1 Reiseomfang og reiselengde'!$Z$6:$Z$28</c:f>
              <c:numCache>
                <c:formatCode>0.0</c:formatCode>
                <c:ptCount val="23"/>
                <c:pt idx="0">
                  <c:v>43.159500000000001</c:v>
                </c:pt>
                <c:pt idx="1">
                  <c:v>45.702199999999998</c:v>
                </c:pt>
                <c:pt idx="2">
                  <c:v>33.890999999999998</c:v>
                </c:pt>
                <c:pt idx="4">
                  <c:v>40.631300000000003</c:v>
                </c:pt>
                <c:pt idx="5">
                  <c:v>49.684199999999997</c:v>
                </c:pt>
                <c:pt idx="6">
                  <c:v>43.132199999999997</c:v>
                </c:pt>
                <c:pt idx="8">
                  <c:v>31.9193</c:v>
                </c:pt>
                <c:pt idx="9">
                  <c:v>35.017000000000003</c:v>
                </c:pt>
                <c:pt idx="10">
                  <c:v>34.715200000000003</c:v>
                </c:pt>
                <c:pt idx="11">
                  <c:v>35.476300000000002</c:v>
                </c:pt>
                <c:pt idx="12">
                  <c:v>45.050400000000003</c:v>
                </c:pt>
                <c:pt idx="13">
                  <c:v>45.219299999999997</c:v>
                </c:pt>
                <c:pt idx="14">
                  <c:v>76.234399999999994</c:v>
                </c:pt>
                <c:pt idx="15">
                  <c:v>42.714500000000001</c:v>
                </c:pt>
                <c:pt idx="16">
                  <c:v>43.103400000000001</c:v>
                </c:pt>
                <c:pt idx="17">
                  <c:v>39.243600000000001</c:v>
                </c:pt>
                <c:pt idx="18">
                  <c:v>42.521700000000003</c:v>
                </c:pt>
                <c:pt idx="19">
                  <c:v>43.055199999999999</c:v>
                </c:pt>
                <c:pt idx="20">
                  <c:v>48.393000000000001</c:v>
                </c:pt>
                <c:pt idx="21">
                  <c:v>41.5792</c:v>
                </c:pt>
                <c:pt idx="22">
                  <c:v>42.757199999999997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B09-4063-8A38-18A92E8997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90471416"/>
        <c:axId val="690472200"/>
      </c:barChart>
      <c:catAx>
        <c:axId val="6904714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72200"/>
        <c:crosses val="autoZero"/>
        <c:auto val="1"/>
        <c:lblAlgn val="ctr"/>
        <c:lblOffset val="100"/>
        <c:noMultiLvlLbl val="0"/>
      </c:catAx>
      <c:valAx>
        <c:axId val="690472200"/>
        <c:scaling>
          <c:orientation val="minMax"/>
          <c:min val="0"/>
        </c:scaling>
        <c:delete val="1"/>
        <c:axPos val="t"/>
        <c:numFmt formatCode="0.0" sourceLinked="1"/>
        <c:majorTickMark val="none"/>
        <c:minorTickMark val="none"/>
        <c:tickLblPos val="high"/>
        <c:crossAx val="69047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Prosentandel som i født i Norge </a:t>
            </a:r>
            <a:br>
              <a:rPr lang="nb-NO"/>
            </a:br>
            <a:r>
              <a:rPr lang="nb-NO" baseline="0"/>
              <a:t>i befolkningen vs RVU-utvalg 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Representativitet!$BD$5</c:f>
              <c:strCache>
                <c:ptCount val="1"/>
                <c:pt idx="0">
                  <c:v>SSB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Representativitet!$BC$11:$BC$14</c:f>
              <c:strCache>
                <c:ptCount val="4"/>
                <c:pt idx="0">
                  <c:v>Østfold</c:v>
                </c:pt>
                <c:pt idx="1">
                  <c:v>Akershus</c:v>
                </c:pt>
                <c:pt idx="2">
                  <c:v>Oslo</c:v>
                </c:pt>
                <c:pt idx="3">
                  <c:v>Buskerud </c:v>
                </c:pt>
              </c:strCache>
            </c:strRef>
          </c:cat>
          <c:val>
            <c:numRef>
              <c:f>Representativitet!$BD$11:$BD$14</c:f>
              <c:numCache>
                <c:formatCode>0%</c:formatCode>
                <c:ptCount val="4"/>
                <c:pt idx="0">
                  <c:v>0.84672627050282334</c:v>
                </c:pt>
                <c:pt idx="1">
                  <c:v>0.81268958665502244</c:v>
                </c:pt>
                <c:pt idx="2">
                  <c:v>0.72633543345701113</c:v>
                </c:pt>
                <c:pt idx="3">
                  <c:v>0.82756720866825828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C-4B09-AE46-914452E3767B}"/>
            </c:ext>
          </c:extLst>
        </c:ser>
        <c:ser>
          <c:idx val="1"/>
          <c:order val="1"/>
          <c:tx>
            <c:strRef>
              <c:f>Representativitet!$BH$5</c:f>
              <c:strCache>
                <c:ptCount val="1"/>
                <c:pt idx="0">
                  <c:v>RVU uvektet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Representativitet!$BC$11:$BC$14</c:f>
              <c:strCache>
                <c:ptCount val="4"/>
                <c:pt idx="0">
                  <c:v>Østfold</c:v>
                </c:pt>
                <c:pt idx="1">
                  <c:v>Akershus</c:v>
                </c:pt>
                <c:pt idx="2">
                  <c:v>Oslo</c:v>
                </c:pt>
                <c:pt idx="3">
                  <c:v>Buskerud </c:v>
                </c:pt>
              </c:strCache>
            </c:strRef>
          </c:cat>
          <c:val>
            <c:numRef>
              <c:f>Representativitet!$BH$11:$BH$14</c:f>
              <c:numCache>
                <c:formatCode>0%</c:formatCode>
                <c:ptCount val="4"/>
                <c:pt idx="0">
                  <c:v>0.91900000000000004</c:v>
                </c:pt>
                <c:pt idx="1">
                  <c:v>0.89200000000000002</c:v>
                </c:pt>
                <c:pt idx="2">
                  <c:v>0.872</c:v>
                </c:pt>
                <c:pt idx="3">
                  <c:v>0.91100000000000003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DD-4656-9A16-62C314341FF3}"/>
            </c:ext>
          </c:extLst>
        </c:ser>
        <c:ser>
          <c:idx val="2"/>
          <c:order val="2"/>
          <c:tx>
            <c:strRef>
              <c:f>Representativitet!$BL$5</c:f>
              <c:strCache>
                <c:ptCount val="1"/>
                <c:pt idx="0">
                  <c:v>RVU Vektet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Representativitet!$BC$11:$BC$14</c:f>
              <c:strCache>
                <c:ptCount val="4"/>
                <c:pt idx="0">
                  <c:v>Østfold</c:v>
                </c:pt>
                <c:pt idx="1">
                  <c:v>Akershus</c:v>
                </c:pt>
                <c:pt idx="2">
                  <c:v>Oslo</c:v>
                </c:pt>
                <c:pt idx="3">
                  <c:v>Buskerud </c:v>
                </c:pt>
              </c:strCache>
            </c:strRef>
          </c:cat>
          <c:val>
            <c:numRef>
              <c:f>Representativitet!$BL$11:$BL$14</c:f>
              <c:numCache>
                <c:formatCode>0%</c:formatCode>
                <c:ptCount val="4"/>
                <c:pt idx="0">
                  <c:v>0.91300000000000003</c:v>
                </c:pt>
                <c:pt idx="1">
                  <c:v>0.89400000000000002</c:v>
                </c:pt>
                <c:pt idx="2">
                  <c:v>0.86799999999999999</c:v>
                </c:pt>
                <c:pt idx="3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DD-4656-9A16-62C314341F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2027536"/>
        <c:axId val="1649779728"/>
      </c:barChart>
      <c:catAx>
        <c:axId val="198202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49779728"/>
        <c:crosses val="autoZero"/>
        <c:auto val="1"/>
        <c:lblAlgn val="ctr"/>
        <c:lblOffset val="100"/>
        <c:noMultiLvlLbl val="0"/>
      </c:catAx>
      <c:valAx>
        <c:axId val="164977972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8202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Prosentandel av reisense som er av ulik lengde. RVU 2018/19</a:t>
            </a:r>
          </a:p>
        </c:rich>
      </c:tx>
      <c:layout>
        <c:manualLayout>
          <c:xMode val="edge"/>
          <c:yMode val="edge"/>
          <c:x val="0.29537703703703705"/>
          <c:y val="1.5119047619047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'3.1 Reiseomfang og reiselengde'!$AC$5</c:f>
              <c:strCache>
                <c:ptCount val="1"/>
                <c:pt idx="0">
                  <c:v>Under 1 km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'3.1 Reiseomfang og reiselengde'!$AB$6:$AB$28</c15:sqref>
                  </c15:fullRef>
                </c:ext>
              </c:extLst>
              <c:f>('3.1 Reiseomfang og reiselengde'!$AB$6:$AB$7,'3.1 Reiseomfang og reiselengde'!$AB$9:$AB$28)</c:f>
              <c:strCache>
                <c:ptCount val="22"/>
                <c:pt idx="0">
                  <c:v>Hele landet</c:v>
                </c:pt>
                <c:pt idx="1">
                  <c:v>Viken fylke</c:v>
                </c:pt>
                <c:pt idx="3">
                  <c:v>Tidligere Østfold fylke</c:v>
                </c:pt>
                <c:pt idx="4">
                  <c:v>Tidligere Akershus fylke </c:v>
                </c:pt>
                <c:pt idx="5">
                  <c:v>Tidligere Buskerud fylke </c:v>
                </c:pt>
                <c:pt idx="7">
                  <c:v>Indre Oslo</c:v>
                </c:pt>
                <c:pt idx="8">
                  <c:v>Oslo vest</c:v>
                </c:pt>
                <c:pt idx="9">
                  <c:v>Oslo nordøst</c:v>
                </c:pt>
                <c:pt idx="10">
                  <c:v>Oslo sør</c:v>
                </c:pt>
                <c:pt idx="11">
                  <c:v>Asker og Bærum</c:v>
                </c:pt>
                <c:pt idx="12">
                  <c:v>Nedre Romerike</c:v>
                </c:pt>
                <c:pt idx="13">
                  <c:v>Øvre Romerike</c:v>
                </c:pt>
                <c:pt idx="14">
                  <c:v>Follo</c:v>
                </c:pt>
                <c:pt idx="15">
                  <c:v>Sarpsborg</c:v>
                </c:pt>
                <c:pt idx="16">
                  <c:v>Fredrikstad</c:v>
                </c:pt>
                <c:pt idx="17">
                  <c:v>Moss</c:v>
                </c:pt>
                <c:pt idx="18">
                  <c:v>Drammen </c:v>
                </c:pt>
                <c:pt idx="19">
                  <c:v>Kongsberg</c:v>
                </c:pt>
                <c:pt idx="20">
                  <c:v>Resten av Buskerudbyen</c:v>
                </c:pt>
                <c:pt idx="21">
                  <c:v>Ringerike og Hole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'3.1 Reiseomfang og reiselengde'!$AC$6:$AC$28</c15:sqref>
                  </c15:fullRef>
                </c:ext>
              </c:extLst>
              <c:f>('3.1 Reiseomfang og reiselengde'!$AC$6:$AC$7,'3.1 Reiseomfang og reiselengde'!$AC$9:$AC$28)</c:f>
              <c:numCache>
                <c:formatCode>0%</c:formatCode>
                <c:ptCount val="22"/>
                <c:pt idx="0" formatCode="###0%">
                  <c:v>0.107</c:v>
                </c:pt>
                <c:pt idx="1">
                  <c:v>8.6999999999999994E-2</c:v>
                </c:pt>
                <c:pt idx="3">
                  <c:v>9.7000000000000003E-2</c:v>
                </c:pt>
                <c:pt idx="4">
                  <c:v>8.5999999999999993E-2</c:v>
                </c:pt>
                <c:pt idx="5">
                  <c:v>8.1000000000000003E-2</c:v>
                </c:pt>
                <c:pt idx="7">
                  <c:v>0.216</c:v>
                </c:pt>
                <c:pt idx="8">
                  <c:v>0.127</c:v>
                </c:pt>
                <c:pt idx="9">
                  <c:v>0.13</c:v>
                </c:pt>
                <c:pt idx="10">
                  <c:v>0.13100000000000001</c:v>
                </c:pt>
                <c:pt idx="11">
                  <c:v>8.5999999999999993E-2</c:v>
                </c:pt>
                <c:pt idx="12">
                  <c:v>9.0999999999999998E-2</c:v>
                </c:pt>
                <c:pt idx="13">
                  <c:v>6.0999999999999999E-2</c:v>
                </c:pt>
                <c:pt idx="14">
                  <c:v>9.0999999999999998E-2</c:v>
                </c:pt>
                <c:pt idx="15">
                  <c:v>7.0999999999999994E-2</c:v>
                </c:pt>
                <c:pt idx="16">
                  <c:v>7.6999999999999999E-2</c:v>
                </c:pt>
                <c:pt idx="17">
                  <c:v>9.1999999999999998E-2</c:v>
                </c:pt>
                <c:pt idx="18">
                  <c:v>9.5000000000000001E-2</c:v>
                </c:pt>
                <c:pt idx="19">
                  <c:v>0.11</c:v>
                </c:pt>
                <c:pt idx="20">
                  <c:v>6.6000000000000003E-2</c:v>
                </c:pt>
                <c:pt idx="21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A-43DC-93F9-26DA8AD5EA30}"/>
            </c:ext>
          </c:extLst>
        </c:ser>
        <c:ser>
          <c:idx val="1"/>
          <c:order val="1"/>
          <c:tx>
            <c:strRef>
              <c:f>'3.1 Reiseomfang og reiselengde'!$AD$5</c:f>
              <c:strCache>
                <c:ptCount val="1"/>
                <c:pt idx="0">
                  <c:v>1 til 2,9 km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'3.1 Reiseomfang og reiselengde'!$AB$6:$AB$28</c15:sqref>
                  </c15:fullRef>
                </c:ext>
              </c:extLst>
              <c:f>('3.1 Reiseomfang og reiselengde'!$AB$6:$AB$7,'3.1 Reiseomfang og reiselengde'!$AB$9:$AB$28)</c:f>
              <c:strCache>
                <c:ptCount val="22"/>
                <c:pt idx="0">
                  <c:v>Hele landet</c:v>
                </c:pt>
                <c:pt idx="1">
                  <c:v>Viken fylke</c:v>
                </c:pt>
                <c:pt idx="3">
                  <c:v>Tidligere Østfold fylke</c:v>
                </c:pt>
                <c:pt idx="4">
                  <c:v>Tidligere Akershus fylke </c:v>
                </c:pt>
                <c:pt idx="5">
                  <c:v>Tidligere Buskerud fylke </c:v>
                </c:pt>
                <c:pt idx="7">
                  <c:v>Indre Oslo</c:v>
                </c:pt>
                <c:pt idx="8">
                  <c:v>Oslo vest</c:v>
                </c:pt>
                <c:pt idx="9">
                  <c:v>Oslo nordøst</c:v>
                </c:pt>
                <c:pt idx="10">
                  <c:v>Oslo sør</c:v>
                </c:pt>
                <c:pt idx="11">
                  <c:v>Asker og Bærum</c:v>
                </c:pt>
                <c:pt idx="12">
                  <c:v>Nedre Romerike</c:v>
                </c:pt>
                <c:pt idx="13">
                  <c:v>Øvre Romerike</c:v>
                </c:pt>
                <c:pt idx="14">
                  <c:v>Follo</c:v>
                </c:pt>
                <c:pt idx="15">
                  <c:v>Sarpsborg</c:v>
                </c:pt>
                <c:pt idx="16">
                  <c:v>Fredrikstad</c:v>
                </c:pt>
                <c:pt idx="17">
                  <c:v>Moss</c:v>
                </c:pt>
                <c:pt idx="18">
                  <c:v>Drammen </c:v>
                </c:pt>
                <c:pt idx="19">
                  <c:v>Kongsberg</c:v>
                </c:pt>
                <c:pt idx="20">
                  <c:v>Resten av Buskerudbyen</c:v>
                </c:pt>
                <c:pt idx="21">
                  <c:v>Ringerike og Hole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'3.1 Reiseomfang og reiselengde'!$AD$6:$AD$28</c15:sqref>
                  </c15:fullRef>
                </c:ext>
              </c:extLst>
              <c:f>('3.1 Reiseomfang og reiselengde'!$AD$6:$AD$7,'3.1 Reiseomfang og reiselengde'!$AD$9:$AD$28)</c:f>
              <c:numCache>
                <c:formatCode>0%</c:formatCode>
                <c:ptCount val="22"/>
                <c:pt idx="0" formatCode="###0%">
                  <c:v>0.218</c:v>
                </c:pt>
                <c:pt idx="1">
                  <c:v>0.193</c:v>
                </c:pt>
                <c:pt idx="3">
                  <c:v>0.19700000000000001</c:v>
                </c:pt>
                <c:pt idx="4">
                  <c:v>0.191</c:v>
                </c:pt>
                <c:pt idx="5">
                  <c:v>0.188</c:v>
                </c:pt>
                <c:pt idx="7">
                  <c:v>0.26</c:v>
                </c:pt>
                <c:pt idx="8">
                  <c:v>0.20899999999999999</c:v>
                </c:pt>
                <c:pt idx="9">
                  <c:v>0.183</c:v>
                </c:pt>
                <c:pt idx="10">
                  <c:v>0.193</c:v>
                </c:pt>
                <c:pt idx="11">
                  <c:v>0.193</c:v>
                </c:pt>
                <c:pt idx="12">
                  <c:v>0.17499999999999999</c:v>
                </c:pt>
                <c:pt idx="13">
                  <c:v>0.17399999999999999</c:v>
                </c:pt>
                <c:pt idx="14">
                  <c:v>0.214</c:v>
                </c:pt>
                <c:pt idx="15">
                  <c:v>0.193</c:v>
                </c:pt>
                <c:pt idx="16">
                  <c:v>0.189</c:v>
                </c:pt>
                <c:pt idx="17">
                  <c:v>0.23699999999999999</c:v>
                </c:pt>
                <c:pt idx="18">
                  <c:v>0.20899999999999999</c:v>
                </c:pt>
                <c:pt idx="19">
                  <c:v>0.245</c:v>
                </c:pt>
                <c:pt idx="20">
                  <c:v>0.17599999999999999</c:v>
                </c:pt>
                <c:pt idx="21">
                  <c:v>0.17199999999999999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CA-43DC-93F9-26DA8AD5EA30}"/>
            </c:ext>
          </c:extLst>
        </c:ser>
        <c:ser>
          <c:idx val="2"/>
          <c:order val="2"/>
          <c:tx>
            <c:strRef>
              <c:f>'3.1 Reiseomfang og reiselengde'!$AE$5</c:f>
              <c:strCache>
                <c:ptCount val="1"/>
                <c:pt idx="0">
                  <c:v>3 til 4,9 km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'3.1 Reiseomfang og reiselengde'!$AB$6:$AB$28</c15:sqref>
                  </c15:fullRef>
                </c:ext>
              </c:extLst>
              <c:f>('3.1 Reiseomfang og reiselengde'!$AB$6:$AB$7,'3.1 Reiseomfang og reiselengde'!$AB$9:$AB$28)</c:f>
              <c:strCache>
                <c:ptCount val="22"/>
                <c:pt idx="0">
                  <c:v>Hele landet</c:v>
                </c:pt>
                <c:pt idx="1">
                  <c:v>Viken fylke</c:v>
                </c:pt>
                <c:pt idx="3">
                  <c:v>Tidligere Østfold fylke</c:v>
                </c:pt>
                <c:pt idx="4">
                  <c:v>Tidligere Akershus fylke </c:v>
                </c:pt>
                <c:pt idx="5">
                  <c:v>Tidligere Buskerud fylke </c:v>
                </c:pt>
                <c:pt idx="7">
                  <c:v>Indre Oslo</c:v>
                </c:pt>
                <c:pt idx="8">
                  <c:v>Oslo vest</c:v>
                </c:pt>
                <c:pt idx="9">
                  <c:v>Oslo nordøst</c:v>
                </c:pt>
                <c:pt idx="10">
                  <c:v>Oslo sør</c:v>
                </c:pt>
                <c:pt idx="11">
                  <c:v>Asker og Bærum</c:v>
                </c:pt>
                <c:pt idx="12">
                  <c:v>Nedre Romerike</c:v>
                </c:pt>
                <c:pt idx="13">
                  <c:v>Øvre Romerike</c:v>
                </c:pt>
                <c:pt idx="14">
                  <c:v>Follo</c:v>
                </c:pt>
                <c:pt idx="15">
                  <c:v>Sarpsborg</c:v>
                </c:pt>
                <c:pt idx="16">
                  <c:v>Fredrikstad</c:v>
                </c:pt>
                <c:pt idx="17">
                  <c:v>Moss</c:v>
                </c:pt>
                <c:pt idx="18">
                  <c:v>Drammen </c:v>
                </c:pt>
                <c:pt idx="19">
                  <c:v>Kongsberg</c:v>
                </c:pt>
                <c:pt idx="20">
                  <c:v>Resten av Buskerudbyen</c:v>
                </c:pt>
                <c:pt idx="21">
                  <c:v>Ringerike og Hole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'3.1 Reiseomfang og reiselengde'!$AE$6:$AE$28</c15:sqref>
                  </c15:fullRef>
                </c:ext>
              </c:extLst>
              <c:f>('3.1 Reiseomfang og reiselengde'!$AE$6:$AE$7,'3.1 Reiseomfang og reiselengde'!$AE$9:$AE$28)</c:f>
              <c:numCache>
                <c:formatCode>0%</c:formatCode>
                <c:ptCount val="22"/>
                <c:pt idx="0" formatCode="###0%">
                  <c:v>0.155</c:v>
                </c:pt>
                <c:pt idx="1">
                  <c:v>0.15</c:v>
                </c:pt>
                <c:pt idx="3">
                  <c:v>0.16</c:v>
                </c:pt>
                <c:pt idx="4">
                  <c:v>0.14499999999999999</c:v>
                </c:pt>
                <c:pt idx="5">
                  <c:v>0.14899999999999999</c:v>
                </c:pt>
                <c:pt idx="7">
                  <c:v>0.16300000000000001</c:v>
                </c:pt>
                <c:pt idx="8">
                  <c:v>0.158</c:v>
                </c:pt>
                <c:pt idx="9">
                  <c:v>0.121</c:v>
                </c:pt>
                <c:pt idx="10">
                  <c:v>0.122</c:v>
                </c:pt>
                <c:pt idx="11">
                  <c:v>0.14699999999999999</c:v>
                </c:pt>
                <c:pt idx="12">
                  <c:v>0.14899999999999999</c:v>
                </c:pt>
                <c:pt idx="13">
                  <c:v>0.14099999999999999</c:v>
                </c:pt>
                <c:pt idx="14">
                  <c:v>0.13700000000000001</c:v>
                </c:pt>
                <c:pt idx="15">
                  <c:v>0.17299999999999999</c:v>
                </c:pt>
                <c:pt idx="16">
                  <c:v>0.155</c:v>
                </c:pt>
                <c:pt idx="17">
                  <c:v>0.17199999999999999</c:v>
                </c:pt>
                <c:pt idx="18">
                  <c:v>0.154</c:v>
                </c:pt>
                <c:pt idx="19">
                  <c:v>0.17100000000000001</c:v>
                </c:pt>
                <c:pt idx="20">
                  <c:v>0.14599999999999999</c:v>
                </c:pt>
                <c:pt idx="21">
                  <c:v>0.153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CA-43DC-93F9-26DA8AD5EA30}"/>
            </c:ext>
          </c:extLst>
        </c:ser>
        <c:ser>
          <c:idx val="3"/>
          <c:order val="3"/>
          <c:tx>
            <c:strRef>
              <c:f>'3.1 Reiseomfang og reiselengde'!$AF$5</c:f>
              <c:strCache>
                <c:ptCount val="1"/>
                <c:pt idx="0">
                  <c:v>5 til 9,9 km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'3.1 Reiseomfang og reiselengde'!$AB$6:$AB$28</c15:sqref>
                  </c15:fullRef>
                </c:ext>
              </c:extLst>
              <c:f>('3.1 Reiseomfang og reiselengde'!$AB$6:$AB$7,'3.1 Reiseomfang og reiselengde'!$AB$9:$AB$28)</c:f>
              <c:strCache>
                <c:ptCount val="22"/>
                <c:pt idx="0">
                  <c:v>Hele landet</c:v>
                </c:pt>
                <c:pt idx="1">
                  <c:v>Viken fylke</c:v>
                </c:pt>
                <c:pt idx="3">
                  <c:v>Tidligere Østfold fylke</c:v>
                </c:pt>
                <c:pt idx="4">
                  <c:v>Tidligere Akershus fylke </c:v>
                </c:pt>
                <c:pt idx="5">
                  <c:v>Tidligere Buskerud fylke </c:v>
                </c:pt>
                <c:pt idx="7">
                  <c:v>Indre Oslo</c:v>
                </c:pt>
                <c:pt idx="8">
                  <c:v>Oslo vest</c:v>
                </c:pt>
                <c:pt idx="9">
                  <c:v>Oslo nordøst</c:v>
                </c:pt>
                <c:pt idx="10">
                  <c:v>Oslo sør</c:v>
                </c:pt>
                <c:pt idx="11">
                  <c:v>Asker og Bærum</c:v>
                </c:pt>
                <c:pt idx="12">
                  <c:v>Nedre Romerike</c:v>
                </c:pt>
                <c:pt idx="13">
                  <c:v>Øvre Romerike</c:v>
                </c:pt>
                <c:pt idx="14">
                  <c:v>Follo</c:v>
                </c:pt>
                <c:pt idx="15">
                  <c:v>Sarpsborg</c:v>
                </c:pt>
                <c:pt idx="16">
                  <c:v>Fredrikstad</c:v>
                </c:pt>
                <c:pt idx="17">
                  <c:v>Moss</c:v>
                </c:pt>
                <c:pt idx="18">
                  <c:v>Drammen </c:v>
                </c:pt>
                <c:pt idx="19">
                  <c:v>Kongsberg</c:v>
                </c:pt>
                <c:pt idx="20">
                  <c:v>Resten av Buskerudbyen</c:v>
                </c:pt>
                <c:pt idx="21">
                  <c:v>Ringerike og Hole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'3.1 Reiseomfang og reiselengde'!$AF$6:$AF$28</c15:sqref>
                  </c15:fullRef>
                </c:ext>
              </c:extLst>
              <c:f>('3.1 Reiseomfang og reiselengde'!$AF$6:$AF$7,'3.1 Reiseomfang og reiselengde'!$AF$9:$AF$28)</c:f>
              <c:numCache>
                <c:formatCode>0%</c:formatCode>
                <c:ptCount val="22"/>
                <c:pt idx="0" formatCode="###0%">
                  <c:v>0.20499999999999999</c:v>
                </c:pt>
                <c:pt idx="1">
                  <c:v>0.192</c:v>
                </c:pt>
                <c:pt idx="3">
                  <c:v>0.20300000000000001</c:v>
                </c:pt>
                <c:pt idx="4">
                  <c:v>0.182</c:v>
                </c:pt>
                <c:pt idx="5">
                  <c:v>0.21199999999999999</c:v>
                </c:pt>
                <c:pt idx="7">
                  <c:v>0.188</c:v>
                </c:pt>
                <c:pt idx="8">
                  <c:v>0.27200000000000002</c:v>
                </c:pt>
                <c:pt idx="9">
                  <c:v>0.24299999999999999</c:v>
                </c:pt>
                <c:pt idx="10">
                  <c:v>0.219</c:v>
                </c:pt>
                <c:pt idx="11">
                  <c:v>0.215</c:v>
                </c:pt>
                <c:pt idx="12">
                  <c:v>0.184</c:v>
                </c:pt>
                <c:pt idx="13">
                  <c:v>0.154</c:v>
                </c:pt>
                <c:pt idx="14">
                  <c:v>0.15</c:v>
                </c:pt>
                <c:pt idx="15">
                  <c:v>0.23400000000000001</c:v>
                </c:pt>
                <c:pt idx="16">
                  <c:v>0.23699999999999999</c:v>
                </c:pt>
                <c:pt idx="17">
                  <c:v>0.21099999999999999</c:v>
                </c:pt>
                <c:pt idx="18">
                  <c:v>0.20899999999999999</c:v>
                </c:pt>
                <c:pt idx="19">
                  <c:v>0.20399999999999999</c:v>
                </c:pt>
                <c:pt idx="20">
                  <c:v>0.22</c:v>
                </c:pt>
                <c:pt idx="21">
                  <c:v>0.223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CA-43DC-93F9-26DA8AD5EA30}"/>
            </c:ext>
          </c:extLst>
        </c:ser>
        <c:ser>
          <c:idx val="4"/>
          <c:order val="4"/>
          <c:tx>
            <c:strRef>
              <c:f>'3.1 Reiseomfang og reiselengde'!$AG$5</c:f>
              <c:strCache>
                <c:ptCount val="1"/>
                <c:pt idx="0">
                  <c:v>10 til 19,9 km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'3.1 Reiseomfang og reiselengde'!$AB$6:$AB$28</c15:sqref>
                  </c15:fullRef>
                </c:ext>
              </c:extLst>
              <c:f>('3.1 Reiseomfang og reiselengde'!$AB$6:$AB$7,'3.1 Reiseomfang og reiselengde'!$AB$9:$AB$28)</c:f>
              <c:strCache>
                <c:ptCount val="22"/>
                <c:pt idx="0">
                  <c:v>Hele landet</c:v>
                </c:pt>
                <c:pt idx="1">
                  <c:v>Viken fylke</c:v>
                </c:pt>
                <c:pt idx="3">
                  <c:v>Tidligere Østfold fylke</c:v>
                </c:pt>
                <c:pt idx="4">
                  <c:v>Tidligere Akershus fylke </c:v>
                </c:pt>
                <c:pt idx="5">
                  <c:v>Tidligere Buskerud fylke </c:v>
                </c:pt>
                <c:pt idx="7">
                  <c:v>Indre Oslo</c:v>
                </c:pt>
                <c:pt idx="8">
                  <c:v>Oslo vest</c:v>
                </c:pt>
                <c:pt idx="9">
                  <c:v>Oslo nordøst</c:v>
                </c:pt>
                <c:pt idx="10">
                  <c:v>Oslo sør</c:v>
                </c:pt>
                <c:pt idx="11">
                  <c:v>Asker og Bærum</c:v>
                </c:pt>
                <c:pt idx="12">
                  <c:v>Nedre Romerike</c:v>
                </c:pt>
                <c:pt idx="13">
                  <c:v>Øvre Romerike</c:v>
                </c:pt>
                <c:pt idx="14">
                  <c:v>Follo</c:v>
                </c:pt>
                <c:pt idx="15">
                  <c:v>Sarpsborg</c:v>
                </c:pt>
                <c:pt idx="16">
                  <c:v>Fredrikstad</c:v>
                </c:pt>
                <c:pt idx="17">
                  <c:v>Moss</c:v>
                </c:pt>
                <c:pt idx="18">
                  <c:v>Drammen </c:v>
                </c:pt>
                <c:pt idx="19">
                  <c:v>Kongsberg</c:v>
                </c:pt>
                <c:pt idx="20">
                  <c:v>Resten av Buskerudbyen</c:v>
                </c:pt>
                <c:pt idx="21">
                  <c:v>Ringerike og Hole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'3.1 Reiseomfang og reiselengde'!$AG$6:$AG$28</c15:sqref>
                  </c15:fullRef>
                </c:ext>
              </c:extLst>
              <c:f>('3.1 Reiseomfang og reiselengde'!$AG$6:$AG$7,'3.1 Reiseomfang og reiselengde'!$AG$9:$AG$28)</c:f>
              <c:numCache>
                <c:formatCode>0%</c:formatCode>
                <c:ptCount val="22"/>
                <c:pt idx="0" formatCode="###0%">
                  <c:v>0.158</c:v>
                </c:pt>
                <c:pt idx="1">
                  <c:v>0.17299999999999999</c:v>
                </c:pt>
                <c:pt idx="3">
                  <c:v>0.14599999999999999</c:v>
                </c:pt>
                <c:pt idx="4">
                  <c:v>0.186</c:v>
                </c:pt>
                <c:pt idx="5">
                  <c:v>0.16800000000000001</c:v>
                </c:pt>
                <c:pt idx="7">
                  <c:v>0.10100000000000001</c:v>
                </c:pt>
                <c:pt idx="8">
                  <c:v>0.14299999999999999</c:v>
                </c:pt>
                <c:pt idx="9">
                  <c:v>0.221</c:v>
                </c:pt>
                <c:pt idx="10">
                  <c:v>0.218</c:v>
                </c:pt>
                <c:pt idx="11">
                  <c:v>0.19800000000000001</c:v>
                </c:pt>
                <c:pt idx="12">
                  <c:v>0.19</c:v>
                </c:pt>
                <c:pt idx="13">
                  <c:v>0.17599999999999999</c:v>
                </c:pt>
                <c:pt idx="14">
                  <c:v>0.16600000000000001</c:v>
                </c:pt>
                <c:pt idx="15">
                  <c:v>0.16</c:v>
                </c:pt>
                <c:pt idx="16">
                  <c:v>0.182</c:v>
                </c:pt>
                <c:pt idx="17">
                  <c:v>0.10100000000000001</c:v>
                </c:pt>
                <c:pt idx="18">
                  <c:v>0.14399999999999999</c:v>
                </c:pt>
                <c:pt idx="19">
                  <c:v>8.7999999999999995E-2</c:v>
                </c:pt>
                <c:pt idx="20">
                  <c:v>0.17199999999999999</c:v>
                </c:pt>
                <c:pt idx="21">
                  <c:v>0.17899999999999999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CA-43DC-93F9-26DA8AD5EA30}"/>
            </c:ext>
          </c:extLst>
        </c:ser>
        <c:ser>
          <c:idx val="5"/>
          <c:order val="5"/>
          <c:tx>
            <c:strRef>
              <c:f>'3.1 Reiseomfang og reiselengde'!$AH$5</c:f>
              <c:strCache>
                <c:ptCount val="1"/>
                <c:pt idx="0">
                  <c:v>20 km eller 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'3.1 Reiseomfang og reiselengde'!$AB$6:$AB$28</c15:sqref>
                  </c15:fullRef>
                </c:ext>
              </c:extLst>
              <c:f>('3.1 Reiseomfang og reiselengde'!$AB$6:$AB$7,'3.1 Reiseomfang og reiselengde'!$AB$9:$AB$28)</c:f>
              <c:strCache>
                <c:ptCount val="22"/>
                <c:pt idx="0">
                  <c:v>Hele landet</c:v>
                </c:pt>
                <c:pt idx="1">
                  <c:v>Viken fylke</c:v>
                </c:pt>
                <c:pt idx="3">
                  <c:v>Tidligere Østfold fylke</c:v>
                </c:pt>
                <c:pt idx="4">
                  <c:v>Tidligere Akershus fylke </c:v>
                </c:pt>
                <c:pt idx="5">
                  <c:v>Tidligere Buskerud fylke </c:v>
                </c:pt>
                <c:pt idx="7">
                  <c:v>Indre Oslo</c:v>
                </c:pt>
                <c:pt idx="8">
                  <c:v>Oslo vest</c:v>
                </c:pt>
                <c:pt idx="9">
                  <c:v>Oslo nordøst</c:v>
                </c:pt>
                <c:pt idx="10">
                  <c:v>Oslo sør</c:v>
                </c:pt>
                <c:pt idx="11">
                  <c:v>Asker og Bærum</c:v>
                </c:pt>
                <c:pt idx="12">
                  <c:v>Nedre Romerike</c:v>
                </c:pt>
                <c:pt idx="13">
                  <c:v>Øvre Romerike</c:v>
                </c:pt>
                <c:pt idx="14">
                  <c:v>Follo</c:v>
                </c:pt>
                <c:pt idx="15">
                  <c:v>Sarpsborg</c:v>
                </c:pt>
                <c:pt idx="16">
                  <c:v>Fredrikstad</c:v>
                </c:pt>
                <c:pt idx="17">
                  <c:v>Moss</c:v>
                </c:pt>
                <c:pt idx="18">
                  <c:v>Drammen </c:v>
                </c:pt>
                <c:pt idx="19">
                  <c:v>Kongsberg</c:v>
                </c:pt>
                <c:pt idx="20">
                  <c:v>Resten av Buskerudbyen</c:v>
                </c:pt>
                <c:pt idx="21">
                  <c:v>Ringerike og Hole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'3.1 Reiseomfang og reiselengde'!$AH$6:$AH$28</c15:sqref>
                  </c15:fullRef>
                </c:ext>
              </c:extLst>
              <c:f>('3.1 Reiseomfang og reiselengde'!$AH$6:$AH$7,'3.1 Reiseomfang og reiselengde'!$AH$9:$AH$28)</c:f>
              <c:numCache>
                <c:formatCode>0%</c:formatCode>
                <c:ptCount val="22"/>
                <c:pt idx="0" formatCode="###0%">
                  <c:v>0.158</c:v>
                </c:pt>
                <c:pt idx="1">
                  <c:v>0.20599999999999999</c:v>
                </c:pt>
                <c:pt idx="3">
                  <c:v>0.19800000000000001</c:v>
                </c:pt>
                <c:pt idx="4">
                  <c:v>0.21</c:v>
                </c:pt>
                <c:pt idx="5">
                  <c:v>0.20300000000000001</c:v>
                </c:pt>
                <c:pt idx="7">
                  <c:v>7.1999999999999995E-2</c:v>
                </c:pt>
                <c:pt idx="8">
                  <c:v>0.09</c:v>
                </c:pt>
                <c:pt idx="9">
                  <c:v>0.10199999999999999</c:v>
                </c:pt>
                <c:pt idx="10">
                  <c:v>0.11700000000000001</c:v>
                </c:pt>
                <c:pt idx="11">
                  <c:v>0.161</c:v>
                </c:pt>
                <c:pt idx="12">
                  <c:v>0.21099999999999999</c:v>
                </c:pt>
                <c:pt idx="13">
                  <c:v>0.29399999999999998</c:v>
                </c:pt>
                <c:pt idx="14">
                  <c:v>0.24199999999999999</c:v>
                </c:pt>
                <c:pt idx="15">
                  <c:v>0.16900000000000001</c:v>
                </c:pt>
                <c:pt idx="16">
                  <c:v>0.16</c:v>
                </c:pt>
                <c:pt idx="17">
                  <c:v>0.187</c:v>
                </c:pt>
                <c:pt idx="18">
                  <c:v>0.19</c:v>
                </c:pt>
                <c:pt idx="19">
                  <c:v>0.182</c:v>
                </c:pt>
                <c:pt idx="20">
                  <c:v>0.22</c:v>
                </c:pt>
                <c:pt idx="21">
                  <c:v>0.20300000000000001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CA-43DC-93F9-26DA8AD5EA3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0466712"/>
        <c:axId val="690467104"/>
      </c:barChart>
      <c:catAx>
        <c:axId val="6904667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67104"/>
        <c:crosses val="autoZero"/>
        <c:auto val="1"/>
        <c:lblAlgn val="ctr"/>
        <c:lblOffset val="100"/>
        <c:noMultiLvlLbl val="0"/>
      </c:catAx>
      <c:valAx>
        <c:axId val="690467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6671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Prosentandel av reisense som er av ulik reisetid (min). RVU 2018/19</a:t>
            </a:r>
          </a:p>
        </c:rich>
      </c:tx>
      <c:layout>
        <c:manualLayout>
          <c:xMode val="edge"/>
          <c:yMode val="edge"/>
          <c:x val="0.29537703703703705"/>
          <c:y val="1.5119047619047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 Reiseomfang og reiselengde'!$AM$6:$AM$28</c:f>
              <c:strCache>
                <c:ptCount val="23"/>
                <c:pt idx="0">
                  <c:v>Hele landet</c:v>
                </c:pt>
                <c:pt idx="1">
                  <c:v>Viken fylke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'3.1 Reiseomfang og reiselengde'!$AN$6:$AN$28</c:f>
              <c:numCache>
                <c:formatCode>0%</c:formatCode>
                <c:ptCount val="23"/>
                <c:pt idx="0" formatCode="###0%">
                  <c:v>0.129</c:v>
                </c:pt>
                <c:pt idx="1">
                  <c:v>0.112</c:v>
                </c:pt>
                <c:pt idx="2">
                  <c:v>0.10100000000000001</c:v>
                </c:pt>
                <c:pt idx="4">
                  <c:v>0.13300000000000001</c:v>
                </c:pt>
                <c:pt idx="5">
                  <c:v>0.106</c:v>
                </c:pt>
                <c:pt idx="6">
                  <c:v>0.109</c:v>
                </c:pt>
                <c:pt idx="8">
                  <c:v>0.11</c:v>
                </c:pt>
                <c:pt idx="9">
                  <c:v>8.6999999999999994E-2</c:v>
                </c:pt>
                <c:pt idx="10">
                  <c:v>0.1</c:v>
                </c:pt>
                <c:pt idx="11">
                  <c:v>9.5000000000000001E-2</c:v>
                </c:pt>
                <c:pt idx="12">
                  <c:v>0.1</c:v>
                </c:pt>
                <c:pt idx="13">
                  <c:v>0.1</c:v>
                </c:pt>
                <c:pt idx="14">
                  <c:v>0.105</c:v>
                </c:pt>
                <c:pt idx="15">
                  <c:v>0.11700000000000001</c:v>
                </c:pt>
                <c:pt idx="16">
                  <c:v>0.113</c:v>
                </c:pt>
                <c:pt idx="17">
                  <c:v>0.112</c:v>
                </c:pt>
                <c:pt idx="18">
                  <c:v>0.13400000000000001</c:v>
                </c:pt>
                <c:pt idx="19">
                  <c:v>9.6000000000000002E-2</c:v>
                </c:pt>
                <c:pt idx="20">
                  <c:v>0.129</c:v>
                </c:pt>
                <c:pt idx="21">
                  <c:v>0.114</c:v>
                </c:pt>
                <c:pt idx="22">
                  <c:v>0.108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0-4EA8-9FE8-54BD7E2935C9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 Reiseomfang og reiselengde'!$AM$6:$AM$28</c:f>
              <c:strCache>
                <c:ptCount val="23"/>
                <c:pt idx="0">
                  <c:v>Hele landet</c:v>
                </c:pt>
                <c:pt idx="1">
                  <c:v>Viken fylke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'3.1 Reiseomfang og reiselengde'!$AO$6:$AO$28</c:f>
              <c:numCache>
                <c:formatCode>0%</c:formatCode>
                <c:ptCount val="23"/>
                <c:pt idx="0" formatCode="###0%">
                  <c:v>0.2</c:v>
                </c:pt>
                <c:pt idx="1">
                  <c:v>0.191</c:v>
                </c:pt>
                <c:pt idx="2">
                  <c:v>0.158</c:v>
                </c:pt>
                <c:pt idx="4">
                  <c:v>0.20200000000000001</c:v>
                </c:pt>
                <c:pt idx="5">
                  <c:v>0.184</c:v>
                </c:pt>
                <c:pt idx="6">
                  <c:v>0.183</c:v>
                </c:pt>
                <c:pt idx="8">
                  <c:v>0.16700000000000001</c:v>
                </c:pt>
                <c:pt idx="9">
                  <c:v>0.16400000000000001</c:v>
                </c:pt>
                <c:pt idx="10">
                  <c:v>0.13500000000000001</c:v>
                </c:pt>
                <c:pt idx="11">
                  <c:v>0.16</c:v>
                </c:pt>
                <c:pt idx="12">
                  <c:v>0.17199999999999999</c:v>
                </c:pt>
                <c:pt idx="13">
                  <c:v>0.2</c:v>
                </c:pt>
                <c:pt idx="14">
                  <c:v>0.182</c:v>
                </c:pt>
                <c:pt idx="15">
                  <c:v>0.18099999999999999</c:v>
                </c:pt>
                <c:pt idx="16">
                  <c:v>0.21099999999999999</c:v>
                </c:pt>
                <c:pt idx="17">
                  <c:v>0.20200000000000001</c:v>
                </c:pt>
                <c:pt idx="18">
                  <c:v>0.20599999999999999</c:v>
                </c:pt>
                <c:pt idx="19">
                  <c:v>0.19800000000000001</c:v>
                </c:pt>
                <c:pt idx="20">
                  <c:v>0.19600000000000001</c:v>
                </c:pt>
                <c:pt idx="21">
                  <c:v>0.182</c:v>
                </c:pt>
                <c:pt idx="22">
                  <c:v>0.185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C0-4EA8-9FE8-54BD7E2935C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 Reiseomfang og reiselengde'!$AM$6:$AM$28</c:f>
              <c:strCache>
                <c:ptCount val="23"/>
                <c:pt idx="0">
                  <c:v>Hele landet</c:v>
                </c:pt>
                <c:pt idx="1">
                  <c:v>Viken fylke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'3.1 Reiseomfang og reiselengde'!$AP$6:$AP$28</c:f>
              <c:numCache>
                <c:formatCode>0%</c:formatCode>
                <c:ptCount val="23"/>
                <c:pt idx="0" formatCode="###0%">
                  <c:v>0.29499999999999998</c:v>
                </c:pt>
                <c:pt idx="1">
                  <c:v>0.27800000000000002</c:v>
                </c:pt>
                <c:pt idx="2">
                  <c:v>0.313</c:v>
                </c:pt>
                <c:pt idx="4">
                  <c:v>0.27500000000000002</c:v>
                </c:pt>
                <c:pt idx="5">
                  <c:v>0.27500000000000002</c:v>
                </c:pt>
                <c:pt idx="6">
                  <c:v>0.29399999999999998</c:v>
                </c:pt>
                <c:pt idx="8">
                  <c:v>0.32700000000000001</c:v>
                </c:pt>
                <c:pt idx="9">
                  <c:v>0.33200000000000002</c:v>
                </c:pt>
                <c:pt idx="10">
                  <c:v>0.307</c:v>
                </c:pt>
                <c:pt idx="11">
                  <c:v>0.27200000000000002</c:v>
                </c:pt>
                <c:pt idx="12">
                  <c:v>0.29699999999999999</c:v>
                </c:pt>
                <c:pt idx="13">
                  <c:v>0.27500000000000002</c:v>
                </c:pt>
                <c:pt idx="14">
                  <c:v>0.251</c:v>
                </c:pt>
                <c:pt idx="15">
                  <c:v>0.252</c:v>
                </c:pt>
                <c:pt idx="16">
                  <c:v>0.32500000000000001</c:v>
                </c:pt>
                <c:pt idx="17">
                  <c:v>0.313</c:v>
                </c:pt>
                <c:pt idx="18">
                  <c:v>0.30499999999999999</c:v>
                </c:pt>
                <c:pt idx="19">
                  <c:v>0.28699999999999998</c:v>
                </c:pt>
                <c:pt idx="20">
                  <c:v>0.311</c:v>
                </c:pt>
                <c:pt idx="21">
                  <c:v>0.30099999999999999</c:v>
                </c:pt>
                <c:pt idx="22">
                  <c:v>0.31900000000000001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C0-4EA8-9FE8-54BD7E2935C9}"/>
            </c:ext>
          </c:extLst>
        </c:ser>
        <c:ser>
          <c:idx val="3"/>
          <c:order val="3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 Reiseomfang og reiselengde'!$AM$6:$AM$28</c:f>
              <c:strCache>
                <c:ptCount val="23"/>
                <c:pt idx="0">
                  <c:v>Hele landet</c:v>
                </c:pt>
                <c:pt idx="1">
                  <c:v>Viken fylke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'3.1 Reiseomfang og reiselengde'!$AQ$6:$AQ$28</c:f>
              <c:numCache>
                <c:formatCode>0%</c:formatCode>
                <c:ptCount val="23"/>
                <c:pt idx="0" formatCode="###0%">
                  <c:v>0.13300000000000001</c:v>
                </c:pt>
                <c:pt idx="1">
                  <c:v>0.13700000000000001</c:v>
                </c:pt>
                <c:pt idx="2">
                  <c:v>0.182</c:v>
                </c:pt>
                <c:pt idx="4">
                  <c:v>0.14199999999999999</c:v>
                </c:pt>
                <c:pt idx="5">
                  <c:v>0.13600000000000001</c:v>
                </c:pt>
                <c:pt idx="6">
                  <c:v>0.13200000000000001</c:v>
                </c:pt>
                <c:pt idx="8">
                  <c:v>0.187</c:v>
                </c:pt>
                <c:pt idx="9">
                  <c:v>0.183</c:v>
                </c:pt>
                <c:pt idx="10">
                  <c:v>0.17</c:v>
                </c:pt>
                <c:pt idx="11">
                  <c:v>0.184</c:v>
                </c:pt>
                <c:pt idx="12">
                  <c:v>0.14599999999999999</c:v>
                </c:pt>
                <c:pt idx="13">
                  <c:v>0.13500000000000001</c:v>
                </c:pt>
                <c:pt idx="14">
                  <c:v>0.13300000000000001</c:v>
                </c:pt>
                <c:pt idx="15">
                  <c:v>0.124</c:v>
                </c:pt>
                <c:pt idx="16">
                  <c:v>0.14399999999999999</c:v>
                </c:pt>
                <c:pt idx="17">
                  <c:v>0.13900000000000001</c:v>
                </c:pt>
                <c:pt idx="18">
                  <c:v>9.6000000000000002E-2</c:v>
                </c:pt>
                <c:pt idx="19">
                  <c:v>0.13300000000000001</c:v>
                </c:pt>
                <c:pt idx="20">
                  <c:v>0.11</c:v>
                </c:pt>
                <c:pt idx="21">
                  <c:v>0.13900000000000001</c:v>
                </c:pt>
                <c:pt idx="22">
                  <c:v>0.14399999999999999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C0-4EA8-9FE8-54BD7E2935C9}"/>
            </c:ext>
          </c:extLst>
        </c:ser>
        <c:ser>
          <c:idx val="4"/>
          <c:order val="4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 Reiseomfang og reiselengde'!$AM$6:$AM$28</c:f>
              <c:strCache>
                <c:ptCount val="23"/>
                <c:pt idx="0">
                  <c:v>Hele landet</c:v>
                </c:pt>
                <c:pt idx="1">
                  <c:v>Viken fylke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'3.1 Reiseomfang og reiselengde'!$AR$6:$AR$28</c:f>
              <c:numCache>
                <c:formatCode>0%</c:formatCode>
                <c:ptCount val="23"/>
                <c:pt idx="0" formatCode="###0%">
                  <c:v>0.152</c:v>
                </c:pt>
                <c:pt idx="1">
                  <c:v>0.18</c:v>
                </c:pt>
                <c:pt idx="2">
                  <c:v>0.17299999999999999</c:v>
                </c:pt>
                <c:pt idx="4">
                  <c:v>0.15</c:v>
                </c:pt>
                <c:pt idx="5">
                  <c:v>0.20200000000000001</c:v>
                </c:pt>
                <c:pt idx="6">
                  <c:v>0.16500000000000001</c:v>
                </c:pt>
                <c:pt idx="8">
                  <c:v>0.14199999999999999</c:v>
                </c:pt>
                <c:pt idx="9">
                  <c:v>0.16</c:v>
                </c:pt>
                <c:pt idx="10">
                  <c:v>0.214</c:v>
                </c:pt>
                <c:pt idx="11">
                  <c:v>0.20899999999999999</c:v>
                </c:pt>
                <c:pt idx="12">
                  <c:v>0.19700000000000001</c:v>
                </c:pt>
                <c:pt idx="13">
                  <c:v>0.20300000000000001</c:v>
                </c:pt>
                <c:pt idx="14">
                  <c:v>0.20799999999999999</c:v>
                </c:pt>
                <c:pt idx="15">
                  <c:v>0.21099999999999999</c:v>
                </c:pt>
                <c:pt idx="16">
                  <c:v>0.12</c:v>
                </c:pt>
                <c:pt idx="17">
                  <c:v>0.14000000000000001</c:v>
                </c:pt>
                <c:pt idx="18">
                  <c:v>0.14499999999999999</c:v>
                </c:pt>
                <c:pt idx="19">
                  <c:v>0.16700000000000001</c:v>
                </c:pt>
                <c:pt idx="20">
                  <c:v>0.121</c:v>
                </c:pt>
                <c:pt idx="21">
                  <c:v>0.161</c:v>
                </c:pt>
                <c:pt idx="22">
                  <c:v>0.13900000000000001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C0-4EA8-9FE8-54BD7E2935C9}"/>
            </c:ext>
          </c:extLst>
        </c:ser>
        <c:ser>
          <c:idx val="5"/>
          <c:order val="5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 Reiseomfang og reiselengde'!$AM$6:$AM$28</c:f>
              <c:strCache>
                <c:ptCount val="23"/>
                <c:pt idx="0">
                  <c:v>Hele landet</c:v>
                </c:pt>
                <c:pt idx="1">
                  <c:v>Viken fylke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'3.1 Reiseomfang og reiselengde'!$AS$6:$AS$28</c:f>
              <c:numCache>
                <c:formatCode>0%</c:formatCode>
                <c:ptCount val="23"/>
                <c:pt idx="0" formatCode="###0%">
                  <c:v>0.09</c:v>
                </c:pt>
                <c:pt idx="1">
                  <c:v>0.10199999999999999</c:v>
                </c:pt>
                <c:pt idx="2">
                  <c:v>7.0999999999999994E-2</c:v>
                </c:pt>
                <c:pt idx="4">
                  <c:v>9.8000000000000004E-2</c:v>
                </c:pt>
                <c:pt idx="5">
                  <c:v>9.8000000000000004E-2</c:v>
                </c:pt>
                <c:pt idx="6">
                  <c:v>0.11600000000000001</c:v>
                </c:pt>
                <c:pt idx="8">
                  <c:v>6.7000000000000004E-2</c:v>
                </c:pt>
                <c:pt idx="9">
                  <c:v>7.3999999999999996E-2</c:v>
                </c:pt>
                <c:pt idx="10">
                  <c:v>7.2999999999999995E-2</c:v>
                </c:pt>
                <c:pt idx="11">
                  <c:v>0.08</c:v>
                </c:pt>
                <c:pt idx="12">
                  <c:v>8.8999999999999996E-2</c:v>
                </c:pt>
                <c:pt idx="13">
                  <c:v>8.5999999999999993E-2</c:v>
                </c:pt>
                <c:pt idx="14">
                  <c:v>0.12</c:v>
                </c:pt>
                <c:pt idx="15">
                  <c:v>0.11600000000000001</c:v>
                </c:pt>
                <c:pt idx="16">
                  <c:v>8.7999999999999995E-2</c:v>
                </c:pt>
                <c:pt idx="17">
                  <c:v>9.5000000000000001E-2</c:v>
                </c:pt>
                <c:pt idx="18">
                  <c:v>0.115</c:v>
                </c:pt>
                <c:pt idx="19">
                  <c:v>0.11899999999999999</c:v>
                </c:pt>
                <c:pt idx="20">
                  <c:v>0.13300000000000001</c:v>
                </c:pt>
                <c:pt idx="21">
                  <c:v>0.104</c:v>
                </c:pt>
                <c:pt idx="22">
                  <c:v>0.104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C0-4EA8-9FE8-54BD7E2935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0466712"/>
        <c:axId val="690467104"/>
      </c:barChart>
      <c:catAx>
        <c:axId val="6904667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67104"/>
        <c:crosses val="autoZero"/>
        <c:auto val="1"/>
        <c:lblAlgn val="ctr"/>
        <c:lblOffset val="100"/>
        <c:noMultiLvlLbl val="0"/>
      </c:catAx>
      <c:valAx>
        <c:axId val="690467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6671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Median reiselengde per reise (kilometer). RVU 2018/19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4676685185185185"/>
          <c:y val="8.867341269841271E-2"/>
          <c:w val="0.7273627777777778"/>
          <c:h val="0.883608333333333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'3.1 Reiseomfang og reiselengde'!$Q$5</c:f>
              <c:strCache>
                <c:ptCount val="1"/>
                <c:pt idx="0">
                  <c:v> Median reiselengde per reise (km)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E88-4AB6-B1BD-4FF7B6236E2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E88-4AB6-B1BD-4FF7B6236E2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E88-4AB6-B1BD-4FF7B6236E2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E88-4AB6-B1BD-4FF7B6236E2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E88-4AB6-B1BD-4FF7B6236E2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E88-4AB6-B1BD-4FF7B6236E2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E88-4AB6-B1BD-4FF7B6236E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'3.1 Reiseomfang og reiselengde'!$O$6:$O$28</c15:sqref>
                  </c15:fullRef>
                </c:ext>
              </c:extLst>
              <c:f>('3.1 Reiseomfang og reiselengde'!$O$6:$O$11,'3.1 Reiseomfang og reiselengde'!$O$13:$O$28)</c:f>
              <c:strCache>
                <c:ptCount val="22"/>
                <c:pt idx="0">
                  <c:v>Hele landet</c:v>
                </c:pt>
                <c:pt idx="1">
                  <c:v>Viken fylke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7">
                  <c:v>Indre Oslo</c:v>
                </c:pt>
                <c:pt idx="8">
                  <c:v>Oslo vest</c:v>
                </c:pt>
                <c:pt idx="9">
                  <c:v>Oslo nordøst</c:v>
                </c:pt>
                <c:pt idx="10">
                  <c:v>Oslo sør</c:v>
                </c:pt>
                <c:pt idx="11">
                  <c:v>Asker og Bærum</c:v>
                </c:pt>
                <c:pt idx="12">
                  <c:v>Nedre Romerike</c:v>
                </c:pt>
                <c:pt idx="13">
                  <c:v>Øvre Romerike</c:v>
                </c:pt>
                <c:pt idx="14">
                  <c:v>Follo</c:v>
                </c:pt>
                <c:pt idx="15">
                  <c:v>Sarpsborg</c:v>
                </c:pt>
                <c:pt idx="16">
                  <c:v>Fredrikstad</c:v>
                </c:pt>
                <c:pt idx="17">
                  <c:v>Moss</c:v>
                </c:pt>
                <c:pt idx="18">
                  <c:v>Drammen </c:v>
                </c:pt>
                <c:pt idx="19">
                  <c:v>Kongsberg</c:v>
                </c:pt>
                <c:pt idx="20">
                  <c:v>Resten av Buskerudbyen</c:v>
                </c:pt>
                <c:pt idx="21">
                  <c:v>Ringerike og Hole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'3.1 Reiseomfang og reiselengde'!$Q$6:$Q$28</c15:sqref>
                  </c15:fullRef>
                </c:ext>
              </c:extLst>
              <c:f>('3.1 Reiseomfang og reiselengde'!$Q$6:$Q$11,'3.1 Reiseomfang og reiselengde'!$Q$13:$Q$28)</c:f>
              <c:numCache>
                <c:formatCode>0.0</c:formatCode>
                <c:ptCount val="22"/>
                <c:pt idx="0" formatCode="###0.0">
                  <c:v>5</c:v>
                </c:pt>
                <c:pt idx="1">
                  <c:v>6</c:v>
                </c:pt>
                <c:pt idx="2">
                  <c:v>4.2</c:v>
                </c:pt>
                <c:pt idx="4">
                  <c:v>5.6</c:v>
                </c:pt>
                <c:pt idx="5">
                  <c:v>6.2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5.9</c:v>
                </c:pt>
                <c:pt idx="11">
                  <c:v>6</c:v>
                </c:pt>
                <c:pt idx="12">
                  <c:v>6.25</c:v>
                </c:pt>
                <c:pt idx="13">
                  <c:v>8.6667000000000005</c:v>
                </c:pt>
                <c:pt idx="14">
                  <c:v>6.1</c:v>
                </c:pt>
                <c:pt idx="15">
                  <c:v>5.7981999999999996</c:v>
                </c:pt>
                <c:pt idx="16">
                  <c:v>6</c:v>
                </c:pt>
                <c:pt idx="17">
                  <c:v>4.8014000000000001</c:v>
                </c:pt>
                <c:pt idx="18">
                  <c:v>5.2</c:v>
                </c:pt>
                <c:pt idx="19">
                  <c:v>4.0999999999999996</c:v>
                </c:pt>
                <c:pt idx="20">
                  <c:v>6.5</c:v>
                </c:pt>
                <c:pt idx="21">
                  <c:v>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E88-4AB6-B1BD-4FF7B6236E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15"/>
        <c:axId val="690471416"/>
        <c:axId val="690472200"/>
      </c:barChart>
      <c:catAx>
        <c:axId val="6904714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72200"/>
        <c:crosses val="autoZero"/>
        <c:auto val="1"/>
        <c:lblAlgn val="ctr"/>
        <c:lblOffset val="100"/>
        <c:noMultiLvlLbl val="0"/>
      </c:catAx>
      <c:valAx>
        <c:axId val="690472200"/>
        <c:scaling>
          <c:orientation val="minMax"/>
          <c:min val="0"/>
        </c:scaling>
        <c:delete val="1"/>
        <c:axPos val="t"/>
        <c:numFmt formatCode="###0.0" sourceLinked="1"/>
        <c:majorTickMark val="none"/>
        <c:minorTickMark val="none"/>
        <c:tickLblPos val="high"/>
        <c:crossAx val="69047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Gjennomsnittlig reiselengde per reise (kilometer), reiser under 10 mil. RVU 2018/19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4676685185185185"/>
          <c:y val="8.867341269841271E-2"/>
          <c:w val="0.7273627777777778"/>
          <c:h val="0.883608333333333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'3.1 Reiseomfang og reiselengde'!$T$5</c:f>
              <c:strCache>
                <c:ptCount val="1"/>
                <c:pt idx="0">
                  <c:v> Gjennomsnittslengde per reise (km) - reiser under 10 mil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935-4929-9886-C7CA1EE8229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935-4929-9886-C7CA1EE8229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935-4929-9886-C7CA1EE8229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935-4929-9886-C7CA1EE8229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935-4929-9886-C7CA1EE8229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935-4929-9886-C7CA1EE8229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4CC-413A-A6B3-FFE453E8E23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935-4929-9886-C7CA1EE822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 Reiseomfang og reiselengde'!$O$6:$O$28</c:f>
              <c:strCache>
                <c:ptCount val="23"/>
                <c:pt idx="0">
                  <c:v>Hele landet</c:v>
                </c:pt>
                <c:pt idx="1">
                  <c:v>Viken fylke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'3.1 Reiseomfang og reiselengde'!$T$6:$T$28</c:f>
              <c:numCache>
                <c:formatCode>#\ ##0.0_ ;\-#\ ##0.0\ </c:formatCode>
                <c:ptCount val="23"/>
                <c:pt idx="0">
                  <c:v>9.6694999999999993</c:v>
                </c:pt>
                <c:pt idx="1">
                  <c:v>11.7727</c:v>
                </c:pt>
                <c:pt idx="2">
                  <c:v>7.2027000000000001</c:v>
                </c:pt>
                <c:pt idx="4">
                  <c:v>11.8559</c:v>
                </c:pt>
                <c:pt idx="5">
                  <c:v>11.602</c:v>
                </c:pt>
                <c:pt idx="6">
                  <c:v>11.8795</c:v>
                </c:pt>
                <c:pt idx="8">
                  <c:v>5.8372000000000002</c:v>
                </c:pt>
                <c:pt idx="9">
                  <c:v>7.3282999999999996</c:v>
                </c:pt>
                <c:pt idx="10">
                  <c:v>8.4161000000000001</c:v>
                </c:pt>
                <c:pt idx="11">
                  <c:v>8.8219999999999992</c:v>
                </c:pt>
                <c:pt idx="12">
                  <c:v>9.8064999999999998</c:v>
                </c:pt>
                <c:pt idx="13">
                  <c:v>11.574199999999999</c:v>
                </c:pt>
                <c:pt idx="14">
                  <c:v>15.4719</c:v>
                </c:pt>
                <c:pt idx="15">
                  <c:v>12.2689</c:v>
                </c:pt>
                <c:pt idx="16">
                  <c:v>10.642799999999999</c:v>
                </c:pt>
                <c:pt idx="17">
                  <c:v>10.805400000000001</c:v>
                </c:pt>
                <c:pt idx="18">
                  <c:v>11.473599999999999</c:v>
                </c:pt>
                <c:pt idx="19">
                  <c:v>11.066700000000001</c:v>
                </c:pt>
                <c:pt idx="20">
                  <c:v>10.901400000000001</c:v>
                </c:pt>
                <c:pt idx="21">
                  <c:v>12.3209</c:v>
                </c:pt>
                <c:pt idx="22">
                  <c:v>12.400600000000001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935-4929-9886-C7CA1EE822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15"/>
        <c:axId val="690471416"/>
        <c:axId val="690472200"/>
      </c:barChart>
      <c:catAx>
        <c:axId val="6904714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72200"/>
        <c:crosses val="autoZero"/>
        <c:auto val="1"/>
        <c:lblAlgn val="ctr"/>
        <c:lblOffset val="100"/>
        <c:noMultiLvlLbl val="0"/>
      </c:catAx>
      <c:valAx>
        <c:axId val="690472200"/>
        <c:scaling>
          <c:orientation val="minMax"/>
          <c:min val="0"/>
        </c:scaling>
        <c:delete val="1"/>
        <c:axPos val="t"/>
        <c:numFmt formatCode="#\ ##0.0_ ;\-#\ ##0.0\ " sourceLinked="1"/>
        <c:majorTickMark val="none"/>
        <c:minorTickMark val="none"/>
        <c:tickLblPos val="high"/>
        <c:crossAx val="69047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986928104575161E-2"/>
          <c:y val="3.4331611276689961E-2"/>
          <c:w val="0.95163398692810452"/>
          <c:h val="0.81601921577309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'3.2 Tidspunkt for reisene'!$C$7</c:f>
              <c:strCache>
                <c:ptCount val="1"/>
                <c:pt idx="0">
                  <c:v>Viken fylke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2BE-4FFA-8C26-C56097BE1C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 Tidspunkt for reisene'!$D$5:$AA$5</c:f>
              <c:strCache>
                <c:ptCount val="24"/>
                <c:pt idx="0">
                  <c:v>00:00 - 00:59</c:v>
                </c:pt>
                <c:pt idx="1">
                  <c:v>01:00 - 01:59</c:v>
                </c:pt>
                <c:pt idx="2">
                  <c:v>02:00 - 02:59</c:v>
                </c:pt>
                <c:pt idx="3">
                  <c:v>03:00 - 03:59</c:v>
                </c:pt>
                <c:pt idx="4">
                  <c:v>04:00 - 04:59</c:v>
                </c:pt>
                <c:pt idx="5">
                  <c:v>05:00 - 05:59</c:v>
                </c:pt>
                <c:pt idx="6">
                  <c:v>06:00 - 06:59</c:v>
                </c:pt>
                <c:pt idx="7">
                  <c:v>07:00 - 07:59</c:v>
                </c:pt>
                <c:pt idx="8">
                  <c:v>08:00 - 08:59</c:v>
                </c:pt>
                <c:pt idx="9">
                  <c:v>09:00 - 09:59</c:v>
                </c:pt>
                <c:pt idx="10">
                  <c:v>10:00 - 10:59</c:v>
                </c:pt>
                <c:pt idx="11">
                  <c:v>11:00 - 11:59</c:v>
                </c:pt>
                <c:pt idx="12">
                  <c:v>12:00 - 12:59</c:v>
                </c:pt>
                <c:pt idx="13">
                  <c:v>13:00 - 13:59</c:v>
                </c:pt>
                <c:pt idx="14">
                  <c:v>14:00 - 14:59</c:v>
                </c:pt>
                <c:pt idx="15">
                  <c:v>15:00 - 15:59</c:v>
                </c:pt>
                <c:pt idx="16">
                  <c:v>16:00 - 16:59</c:v>
                </c:pt>
                <c:pt idx="17">
                  <c:v>17:00 - 17:59</c:v>
                </c:pt>
                <c:pt idx="18">
                  <c:v>18:00 - 18:59</c:v>
                </c:pt>
                <c:pt idx="19">
                  <c:v>19:00 - 19:59</c:v>
                </c:pt>
                <c:pt idx="20">
                  <c:v>20:00 - 20:59</c:v>
                </c:pt>
                <c:pt idx="21">
                  <c:v>21:00 - 21:59</c:v>
                </c:pt>
                <c:pt idx="22">
                  <c:v>22:00 - 22:59</c:v>
                </c:pt>
                <c:pt idx="23">
                  <c:v>23:00 - 23:59</c:v>
                </c:pt>
              </c:strCache>
            </c:strRef>
          </c:cat>
          <c:val>
            <c:numRef>
              <c:f>'3.2 Tidspunkt for reisene'!$D$7:$AA$7</c:f>
              <c:numCache>
                <c:formatCode>0%</c:formatCode>
                <c:ptCount val="24"/>
                <c:pt idx="0">
                  <c:v>2E-3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8.0000000000000002E-3</c:v>
                </c:pt>
                <c:pt idx="5">
                  <c:v>3.5000000000000003E-2</c:v>
                </c:pt>
                <c:pt idx="6">
                  <c:v>7.5999999999999998E-2</c:v>
                </c:pt>
                <c:pt idx="7">
                  <c:v>5.7000000000000002E-2</c:v>
                </c:pt>
                <c:pt idx="8">
                  <c:v>3.5000000000000003E-2</c:v>
                </c:pt>
                <c:pt idx="9">
                  <c:v>4.8000000000000001E-2</c:v>
                </c:pt>
                <c:pt idx="10">
                  <c:v>5.1999999999999998E-2</c:v>
                </c:pt>
                <c:pt idx="11">
                  <c:v>5.6000000000000001E-2</c:v>
                </c:pt>
                <c:pt idx="12">
                  <c:v>5.6000000000000001E-2</c:v>
                </c:pt>
                <c:pt idx="13">
                  <c:v>7.0999999999999994E-2</c:v>
                </c:pt>
                <c:pt idx="14">
                  <c:v>9.6000000000000002E-2</c:v>
                </c:pt>
                <c:pt idx="15">
                  <c:v>0.1</c:v>
                </c:pt>
                <c:pt idx="16">
                  <c:v>7.8E-2</c:v>
                </c:pt>
                <c:pt idx="17">
                  <c:v>6.2E-2</c:v>
                </c:pt>
                <c:pt idx="18">
                  <c:v>5.2999999999999999E-2</c:v>
                </c:pt>
                <c:pt idx="19">
                  <c:v>4.2999999999999997E-2</c:v>
                </c:pt>
                <c:pt idx="20">
                  <c:v>3.1E-2</c:v>
                </c:pt>
                <c:pt idx="21">
                  <c:v>0.02</c:v>
                </c:pt>
                <c:pt idx="22">
                  <c:v>1.0999999999999999E-2</c:v>
                </c:pt>
                <c:pt idx="23">
                  <c:v>1.7366744786971935E-2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E-4FFA-8C26-C56097BE1C23}"/>
            </c:ext>
          </c:extLst>
        </c:ser>
        <c:ser>
          <c:idx val="1"/>
          <c:order val="1"/>
          <c:tx>
            <c:strRef>
              <c:f>'3.2 Tidspunkt for reisene'!$C$8</c:f>
              <c:strCache>
                <c:ptCount val="1"/>
                <c:pt idx="0">
                  <c:v>Oslo kommune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 Tidspunkt for reisene'!$D$5:$AA$5</c:f>
              <c:strCache>
                <c:ptCount val="24"/>
                <c:pt idx="0">
                  <c:v>00:00 - 00:59</c:v>
                </c:pt>
                <c:pt idx="1">
                  <c:v>01:00 - 01:59</c:v>
                </c:pt>
                <c:pt idx="2">
                  <c:v>02:00 - 02:59</c:v>
                </c:pt>
                <c:pt idx="3">
                  <c:v>03:00 - 03:59</c:v>
                </c:pt>
                <c:pt idx="4">
                  <c:v>04:00 - 04:59</c:v>
                </c:pt>
                <c:pt idx="5">
                  <c:v>05:00 - 05:59</c:v>
                </c:pt>
                <c:pt idx="6">
                  <c:v>06:00 - 06:59</c:v>
                </c:pt>
                <c:pt idx="7">
                  <c:v>07:00 - 07:59</c:v>
                </c:pt>
                <c:pt idx="8">
                  <c:v>08:00 - 08:59</c:v>
                </c:pt>
                <c:pt idx="9">
                  <c:v>09:00 - 09:59</c:v>
                </c:pt>
                <c:pt idx="10">
                  <c:v>10:00 - 10:59</c:v>
                </c:pt>
                <c:pt idx="11">
                  <c:v>11:00 - 11:59</c:v>
                </c:pt>
                <c:pt idx="12">
                  <c:v>12:00 - 12:59</c:v>
                </c:pt>
                <c:pt idx="13">
                  <c:v>13:00 - 13:59</c:v>
                </c:pt>
                <c:pt idx="14">
                  <c:v>14:00 - 14:59</c:v>
                </c:pt>
                <c:pt idx="15">
                  <c:v>15:00 - 15:59</c:v>
                </c:pt>
                <c:pt idx="16">
                  <c:v>16:00 - 16:59</c:v>
                </c:pt>
                <c:pt idx="17">
                  <c:v>17:00 - 17:59</c:v>
                </c:pt>
                <c:pt idx="18">
                  <c:v>18:00 - 18:59</c:v>
                </c:pt>
                <c:pt idx="19">
                  <c:v>19:00 - 19:59</c:v>
                </c:pt>
                <c:pt idx="20">
                  <c:v>20:00 - 20:59</c:v>
                </c:pt>
                <c:pt idx="21">
                  <c:v>21:00 - 21:59</c:v>
                </c:pt>
                <c:pt idx="22">
                  <c:v>22:00 - 22:59</c:v>
                </c:pt>
                <c:pt idx="23">
                  <c:v>23:00 - 23:59</c:v>
                </c:pt>
              </c:strCache>
            </c:strRef>
          </c:cat>
          <c:val>
            <c:numRef>
              <c:f>'3.2 Tidspunkt for reisene'!$D$8:$AA$8</c:f>
              <c:numCache>
                <c:formatCode>0%</c:formatCode>
                <c:ptCount val="24"/>
                <c:pt idx="0">
                  <c:v>3.0000000000000001E-3</c:v>
                </c:pt>
                <c:pt idx="1">
                  <c:v>2E-3</c:v>
                </c:pt>
                <c:pt idx="2">
                  <c:v>1E-3</c:v>
                </c:pt>
                <c:pt idx="3">
                  <c:v>1E-3</c:v>
                </c:pt>
                <c:pt idx="4">
                  <c:v>4.0000000000000001E-3</c:v>
                </c:pt>
                <c:pt idx="5">
                  <c:v>2.1999999999999999E-2</c:v>
                </c:pt>
                <c:pt idx="6">
                  <c:v>6.7000000000000004E-2</c:v>
                </c:pt>
                <c:pt idx="7">
                  <c:v>7.2999999999999995E-2</c:v>
                </c:pt>
                <c:pt idx="8">
                  <c:v>3.6999999999999998E-2</c:v>
                </c:pt>
                <c:pt idx="9">
                  <c:v>0.04</c:v>
                </c:pt>
                <c:pt idx="10">
                  <c:v>0.05</c:v>
                </c:pt>
                <c:pt idx="11">
                  <c:v>5.3999999999999999E-2</c:v>
                </c:pt>
                <c:pt idx="12">
                  <c:v>5.2999999999999999E-2</c:v>
                </c:pt>
                <c:pt idx="13">
                  <c:v>6.5000000000000002E-2</c:v>
                </c:pt>
                <c:pt idx="14">
                  <c:v>0.09</c:v>
                </c:pt>
                <c:pt idx="15">
                  <c:v>0.106</c:v>
                </c:pt>
                <c:pt idx="16">
                  <c:v>8.3000000000000004E-2</c:v>
                </c:pt>
                <c:pt idx="17">
                  <c:v>6.8000000000000005E-2</c:v>
                </c:pt>
                <c:pt idx="18">
                  <c:v>5.3999999999999999E-2</c:v>
                </c:pt>
                <c:pt idx="19">
                  <c:v>4.7E-2</c:v>
                </c:pt>
                <c:pt idx="20">
                  <c:v>3.2000000000000001E-2</c:v>
                </c:pt>
                <c:pt idx="21">
                  <c:v>2.3E-2</c:v>
                </c:pt>
                <c:pt idx="22">
                  <c:v>1.7000000000000001E-2</c:v>
                </c:pt>
                <c:pt idx="23">
                  <c:v>1.0593144772978564E-2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BE-4FFA-8C26-C56097BE1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44784"/>
        <c:axId val="308079248"/>
      </c:barChart>
      <c:catAx>
        <c:axId val="1833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08079248"/>
        <c:crosses val="autoZero"/>
        <c:auto val="1"/>
        <c:lblAlgn val="ctr"/>
        <c:lblOffset val="100"/>
        <c:noMultiLvlLbl val="0"/>
      </c:catAx>
      <c:valAx>
        <c:axId val="308079248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334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'3.2 Tidspunkt for reisene'!$C$8</c:f>
              <c:strCache>
                <c:ptCount val="1"/>
                <c:pt idx="0">
                  <c:v>Oslo kommune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 Tidspunkt for reisene'!$D$5:$AA$5</c:f>
              <c:strCache>
                <c:ptCount val="24"/>
                <c:pt idx="0">
                  <c:v>00:00 - 00:59</c:v>
                </c:pt>
                <c:pt idx="1">
                  <c:v>01:00 - 01:59</c:v>
                </c:pt>
                <c:pt idx="2">
                  <c:v>02:00 - 02:59</c:v>
                </c:pt>
                <c:pt idx="3">
                  <c:v>03:00 - 03:59</c:v>
                </c:pt>
                <c:pt idx="4">
                  <c:v>04:00 - 04:59</c:v>
                </c:pt>
                <c:pt idx="5">
                  <c:v>05:00 - 05:59</c:v>
                </c:pt>
                <c:pt idx="6">
                  <c:v>06:00 - 06:59</c:v>
                </c:pt>
                <c:pt idx="7">
                  <c:v>07:00 - 07:59</c:v>
                </c:pt>
                <c:pt idx="8">
                  <c:v>08:00 - 08:59</c:v>
                </c:pt>
                <c:pt idx="9">
                  <c:v>09:00 - 09:59</c:v>
                </c:pt>
                <c:pt idx="10">
                  <c:v>10:00 - 10:59</c:v>
                </c:pt>
                <c:pt idx="11">
                  <c:v>11:00 - 11:59</c:v>
                </c:pt>
                <c:pt idx="12">
                  <c:v>12:00 - 12:59</c:v>
                </c:pt>
                <c:pt idx="13">
                  <c:v>13:00 - 13:59</c:v>
                </c:pt>
                <c:pt idx="14">
                  <c:v>14:00 - 14:59</c:v>
                </c:pt>
                <c:pt idx="15">
                  <c:v>15:00 - 15:59</c:v>
                </c:pt>
                <c:pt idx="16">
                  <c:v>16:00 - 16:59</c:v>
                </c:pt>
                <c:pt idx="17">
                  <c:v>17:00 - 17:59</c:v>
                </c:pt>
                <c:pt idx="18">
                  <c:v>18:00 - 18:59</c:v>
                </c:pt>
                <c:pt idx="19">
                  <c:v>19:00 - 19:59</c:v>
                </c:pt>
                <c:pt idx="20">
                  <c:v>20:00 - 20:59</c:v>
                </c:pt>
                <c:pt idx="21">
                  <c:v>21:00 - 21:59</c:v>
                </c:pt>
                <c:pt idx="22">
                  <c:v>22:00 - 22:59</c:v>
                </c:pt>
                <c:pt idx="23">
                  <c:v>23:00 - 23:59</c:v>
                </c:pt>
              </c:strCache>
            </c:strRef>
          </c:cat>
          <c:val>
            <c:numRef>
              <c:f>'3.2 Tidspunkt for reisene'!$D$8:$AA$8</c:f>
              <c:numCache>
                <c:formatCode>0%</c:formatCode>
                <c:ptCount val="24"/>
                <c:pt idx="0">
                  <c:v>3.0000000000000001E-3</c:v>
                </c:pt>
                <c:pt idx="1">
                  <c:v>2E-3</c:v>
                </c:pt>
                <c:pt idx="2">
                  <c:v>1E-3</c:v>
                </c:pt>
                <c:pt idx="3">
                  <c:v>1E-3</c:v>
                </c:pt>
                <c:pt idx="4">
                  <c:v>4.0000000000000001E-3</c:v>
                </c:pt>
                <c:pt idx="5">
                  <c:v>2.1999999999999999E-2</c:v>
                </c:pt>
                <c:pt idx="6">
                  <c:v>6.7000000000000004E-2</c:v>
                </c:pt>
                <c:pt idx="7">
                  <c:v>7.2999999999999995E-2</c:v>
                </c:pt>
                <c:pt idx="8">
                  <c:v>3.6999999999999998E-2</c:v>
                </c:pt>
                <c:pt idx="9">
                  <c:v>0.04</c:v>
                </c:pt>
                <c:pt idx="10">
                  <c:v>0.05</c:v>
                </c:pt>
                <c:pt idx="11">
                  <c:v>5.3999999999999999E-2</c:v>
                </c:pt>
                <c:pt idx="12">
                  <c:v>5.2999999999999999E-2</c:v>
                </c:pt>
                <c:pt idx="13">
                  <c:v>6.5000000000000002E-2</c:v>
                </c:pt>
                <c:pt idx="14">
                  <c:v>0.09</c:v>
                </c:pt>
                <c:pt idx="15">
                  <c:v>0.106</c:v>
                </c:pt>
                <c:pt idx="16">
                  <c:v>8.3000000000000004E-2</c:v>
                </c:pt>
                <c:pt idx="17">
                  <c:v>6.8000000000000005E-2</c:v>
                </c:pt>
                <c:pt idx="18">
                  <c:v>5.3999999999999999E-2</c:v>
                </c:pt>
                <c:pt idx="19">
                  <c:v>4.7E-2</c:v>
                </c:pt>
                <c:pt idx="20">
                  <c:v>3.2000000000000001E-2</c:v>
                </c:pt>
                <c:pt idx="21">
                  <c:v>2.3E-2</c:v>
                </c:pt>
                <c:pt idx="22">
                  <c:v>1.7000000000000001E-2</c:v>
                </c:pt>
                <c:pt idx="23">
                  <c:v>1.0593144772978564E-2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1-4594-9BEA-7490A4BA0D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5"/>
        <c:axId val="690479256"/>
        <c:axId val="690487096"/>
      </c:barChart>
      <c:catAx>
        <c:axId val="69047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87096"/>
        <c:crosses val="autoZero"/>
        <c:auto val="1"/>
        <c:lblAlgn val="ctr"/>
        <c:lblOffset val="100"/>
        <c:noMultiLvlLbl val="0"/>
      </c:catAx>
      <c:valAx>
        <c:axId val="69048709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Prosent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%" sourceLinked="1"/>
        <c:majorTickMark val="none"/>
        <c:minorTickMark val="none"/>
        <c:tickLblPos val="nextTo"/>
        <c:crossAx val="6904792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905939829986824E-2"/>
          <c:y val="3.2146120570732857E-2"/>
          <c:w val="0.95896031239580026"/>
          <c:h val="0.806587584602169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'3.2 Tidspunkt for reisene'!$C$7</c:f>
              <c:strCache>
                <c:ptCount val="1"/>
                <c:pt idx="0">
                  <c:v>Viken fylke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 Tidspunkt for reisene'!$D$5:$AA$5</c:f>
              <c:strCache>
                <c:ptCount val="24"/>
                <c:pt idx="0">
                  <c:v>00:00 - 00:59</c:v>
                </c:pt>
                <c:pt idx="1">
                  <c:v>01:00 - 01:59</c:v>
                </c:pt>
                <c:pt idx="2">
                  <c:v>02:00 - 02:59</c:v>
                </c:pt>
                <c:pt idx="3">
                  <c:v>03:00 - 03:59</c:v>
                </c:pt>
                <c:pt idx="4">
                  <c:v>04:00 - 04:59</c:v>
                </c:pt>
                <c:pt idx="5">
                  <c:v>05:00 - 05:59</c:v>
                </c:pt>
                <c:pt idx="6">
                  <c:v>06:00 - 06:59</c:v>
                </c:pt>
                <c:pt idx="7">
                  <c:v>07:00 - 07:59</c:v>
                </c:pt>
                <c:pt idx="8">
                  <c:v>08:00 - 08:59</c:v>
                </c:pt>
                <c:pt idx="9">
                  <c:v>09:00 - 09:59</c:v>
                </c:pt>
                <c:pt idx="10">
                  <c:v>10:00 - 10:59</c:v>
                </c:pt>
                <c:pt idx="11">
                  <c:v>11:00 - 11:59</c:v>
                </c:pt>
                <c:pt idx="12">
                  <c:v>12:00 - 12:59</c:v>
                </c:pt>
                <c:pt idx="13">
                  <c:v>13:00 - 13:59</c:v>
                </c:pt>
                <c:pt idx="14">
                  <c:v>14:00 - 14:59</c:v>
                </c:pt>
                <c:pt idx="15">
                  <c:v>15:00 - 15:59</c:v>
                </c:pt>
                <c:pt idx="16">
                  <c:v>16:00 - 16:59</c:v>
                </c:pt>
                <c:pt idx="17">
                  <c:v>17:00 - 17:59</c:v>
                </c:pt>
                <c:pt idx="18">
                  <c:v>18:00 - 18:59</c:v>
                </c:pt>
                <c:pt idx="19">
                  <c:v>19:00 - 19:59</c:v>
                </c:pt>
                <c:pt idx="20">
                  <c:v>20:00 - 20:59</c:v>
                </c:pt>
                <c:pt idx="21">
                  <c:v>21:00 - 21:59</c:v>
                </c:pt>
                <c:pt idx="22">
                  <c:v>22:00 - 22:59</c:v>
                </c:pt>
                <c:pt idx="23">
                  <c:v>23:00 - 23:59</c:v>
                </c:pt>
              </c:strCache>
            </c:strRef>
          </c:cat>
          <c:val>
            <c:numRef>
              <c:f>'3.2 Tidspunkt for reisene'!$D$7:$AA$7</c:f>
              <c:numCache>
                <c:formatCode>0%</c:formatCode>
                <c:ptCount val="24"/>
                <c:pt idx="0">
                  <c:v>2E-3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8.0000000000000002E-3</c:v>
                </c:pt>
                <c:pt idx="5">
                  <c:v>3.5000000000000003E-2</c:v>
                </c:pt>
                <c:pt idx="6">
                  <c:v>7.5999999999999998E-2</c:v>
                </c:pt>
                <c:pt idx="7">
                  <c:v>5.7000000000000002E-2</c:v>
                </c:pt>
                <c:pt idx="8">
                  <c:v>3.5000000000000003E-2</c:v>
                </c:pt>
                <c:pt idx="9">
                  <c:v>4.8000000000000001E-2</c:v>
                </c:pt>
                <c:pt idx="10">
                  <c:v>5.1999999999999998E-2</c:v>
                </c:pt>
                <c:pt idx="11">
                  <c:v>5.6000000000000001E-2</c:v>
                </c:pt>
                <c:pt idx="12">
                  <c:v>5.6000000000000001E-2</c:v>
                </c:pt>
                <c:pt idx="13">
                  <c:v>7.0999999999999994E-2</c:v>
                </c:pt>
                <c:pt idx="14">
                  <c:v>9.6000000000000002E-2</c:v>
                </c:pt>
                <c:pt idx="15">
                  <c:v>0.1</c:v>
                </c:pt>
                <c:pt idx="16">
                  <c:v>7.8E-2</c:v>
                </c:pt>
                <c:pt idx="17">
                  <c:v>6.2E-2</c:v>
                </c:pt>
                <c:pt idx="18">
                  <c:v>5.2999999999999999E-2</c:v>
                </c:pt>
                <c:pt idx="19">
                  <c:v>4.2999999999999997E-2</c:v>
                </c:pt>
                <c:pt idx="20">
                  <c:v>3.1E-2</c:v>
                </c:pt>
                <c:pt idx="21">
                  <c:v>0.02</c:v>
                </c:pt>
                <c:pt idx="22">
                  <c:v>1.0999999999999999E-2</c:v>
                </c:pt>
                <c:pt idx="23">
                  <c:v>1.7366744786971935E-2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4-433C-ACAB-96A6E4AF604D}"/>
            </c:ext>
          </c:extLst>
        </c:ser>
        <c:ser>
          <c:idx val="1"/>
          <c:order val="1"/>
          <c:tx>
            <c:strRef>
              <c:f>'3.2 Tidspunkt for reisene'!$C$8</c:f>
              <c:strCache>
                <c:ptCount val="1"/>
                <c:pt idx="0">
                  <c:v>Oslo kommune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 Tidspunkt for reisene'!$D$5:$AA$5</c:f>
              <c:strCache>
                <c:ptCount val="24"/>
                <c:pt idx="0">
                  <c:v>00:00 - 00:59</c:v>
                </c:pt>
                <c:pt idx="1">
                  <c:v>01:00 - 01:59</c:v>
                </c:pt>
                <c:pt idx="2">
                  <c:v>02:00 - 02:59</c:v>
                </c:pt>
                <c:pt idx="3">
                  <c:v>03:00 - 03:59</c:v>
                </c:pt>
                <c:pt idx="4">
                  <c:v>04:00 - 04:59</c:v>
                </c:pt>
                <c:pt idx="5">
                  <c:v>05:00 - 05:59</c:v>
                </c:pt>
                <c:pt idx="6">
                  <c:v>06:00 - 06:59</c:v>
                </c:pt>
                <c:pt idx="7">
                  <c:v>07:00 - 07:59</c:v>
                </c:pt>
                <c:pt idx="8">
                  <c:v>08:00 - 08:59</c:v>
                </c:pt>
                <c:pt idx="9">
                  <c:v>09:00 - 09:59</c:v>
                </c:pt>
                <c:pt idx="10">
                  <c:v>10:00 - 10:59</c:v>
                </c:pt>
                <c:pt idx="11">
                  <c:v>11:00 - 11:59</c:v>
                </c:pt>
                <c:pt idx="12">
                  <c:v>12:00 - 12:59</c:v>
                </c:pt>
                <c:pt idx="13">
                  <c:v>13:00 - 13:59</c:v>
                </c:pt>
                <c:pt idx="14">
                  <c:v>14:00 - 14:59</c:v>
                </c:pt>
                <c:pt idx="15">
                  <c:v>15:00 - 15:59</c:v>
                </c:pt>
                <c:pt idx="16">
                  <c:v>16:00 - 16:59</c:v>
                </c:pt>
                <c:pt idx="17">
                  <c:v>17:00 - 17:59</c:v>
                </c:pt>
                <c:pt idx="18">
                  <c:v>18:00 - 18:59</c:v>
                </c:pt>
                <c:pt idx="19">
                  <c:v>19:00 - 19:59</c:v>
                </c:pt>
                <c:pt idx="20">
                  <c:v>20:00 - 20:59</c:v>
                </c:pt>
                <c:pt idx="21">
                  <c:v>21:00 - 21:59</c:v>
                </c:pt>
                <c:pt idx="22">
                  <c:v>22:00 - 22:59</c:v>
                </c:pt>
                <c:pt idx="23">
                  <c:v>23:00 - 23:59</c:v>
                </c:pt>
              </c:strCache>
            </c:strRef>
          </c:cat>
          <c:val>
            <c:numRef>
              <c:f>'3.2 Tidspunkt for reisene'!$D$8:$AA$8</c:f>
              <c:numCache>
                <c:formatCode>0%</c:formatCode>
                <c:ptCount val="24"/>
                <c:pt idx="0">
                  <c:v>3.0000000000000001E-3</c:v>
                </c:pt>
                <c:pt idx="1">
                  <c:v>2E-3</c:v>
                </c:pt>
                <c:pt idx="2">
                  <c:v>1E-3</c:v>
                </c:pt>
                <c:pt idx="3">
                  <c:v>1E-3</c:v>
                </c:pt>
                <c:pt idx="4">
                  <c:v>4.0000000000000001E-3</c:v>
                </c:pt>
                <c:pt idx="5">
                  <c:v>2.1999999999999999E-2</c:v>
                </c:pt>
                <c:pt idx="6">
                  <c:v>6.7000000000000004E-2</c:v>
                </c:pt>
                <c:pt idx="7">
                  <c:v>7.2999999999999995E-2</c:v>
                </c:pt>
                <c:pt idx="8">
                  <c:v>3.6999999999999998E-2</c:v>
                </c:pt>
                <c:pt idx="9">
                  <c:v>0.04</c:v>
                </c:pt>
                <c:pt idx="10">
                  <c:v>0.05</c:v>
                </c:pt>
                <c:pt idx="11">
                  <c:v>5.3999999999999999E-2</c:v>
                </c:pt>
                <c:pt idx="12">
                  <c:v>5.2999999999999999E-2</c:v>
                </c:pt>
                <c:pt idx="13">
                  <c:v>6.5000000000000002E-2</c:v>
                </c:pt>
                <c:pt idx="14">
                  <c:v>0.09</c:v>
                </c:pt>
                <c:pt idx="15">
                  <c:v>0.106</c:v>
                </c:pt>
                <c:pt idx="16">
                  <c:v>8.3000000000000004E-2</c:v>
                </c:pt>
                <c:pt idx="17">
                  <c:v>6.8000000000000005E-2</c:v>
                </c:pt>
                <c:pt idx="18">
                  <c:v>5.3999999999999999E-2</c:v>
                </c:pt>
                <c:pt idx="19">
                  <c:v>4.7E-2</c:v>
                </c:pt>
                <c:pt idx="20">
                  <c:v>3.2000000000000001E-2</c:v>
                </c:pt>
                <c:pt idx="21">
                  <c:v>2.3E-2</c:v>
                </c:pt>
                <c:pt idx="22">
                  <c:v>1.7000000000000001E-2</c:v>
                </c:pt>
                <c:pt idx="23">
                  <c:v>1.0593144772978564E-2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FC-46DD-91AC-790B99F8FB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5"/>
        <c:axId val="690479256"/>
        <c:axId val="690487096"/>
      </c:barChart>
      <c:catAx>
        <c:axId val="690479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Start-tidspunkt for reisen (klokkeslett)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87096"/>
        <c:crosses val="autoZero"/>
        <c:auto val="1"/>
        <c:lblAlgn val="ctr"/>
        <c:lblOffset val="100"/>
        <c:noMultiLvlLbl val="0"/>
      </c:catAx>
      <c:valAx>
        <c:axId val="69048709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69047925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Gjennomsnittlig antall reiser per person per dag, fordelt på dager. </a:t>
            </a:r>
            <a:br>
              <a:rPr lang="en-US" sz="1000" b="1"/>
            </a:br>
            <a:r>
              <a:rPr lang="en-US" sz="1000" b="1"/>
              <a:t>Oslo og VIken. RVU 2018/19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'3.2 Tidspunkt for reisene'!$AI$7</c:f>
              <c:strCache>
                <c:ptCount val="1"/>
                <c:pt idx="0">
                  <c:v>Viken fylke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 Tidspunkt for reisene'!$AJ$5:$AP$5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 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'3.2 Tidspunkt for reisene'!$AJ$7:$AP$7</c:f>
              <c:numCache>
                <c:formatCode>###0.0</c:formatCode>
                <c:ptCount val="7"/>
                <c:pt idx="0">
                  <c:v>2.97</c:v>
                </c:pt>
                <c:pt idx="1">
                  <c:v>2.97</c:v>
                </c:pt>
                <c:pt idx="2">
                  <c:v>3.03</c:v>
                </c:pt>
                <c:pt idx="3">
                  <c:v>2.97</c:v>
                </c:pt>
                <c:pt idx="4">
                  <c:v>2.99</c:v>
                </c:pt>
                <c:pt idx="5">
                  <c:v>2.37</c:v>
                </c:pt>
                <c:pt idx="6">
                  <c:v>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B-4195-B185-2D1D4EB1EF22}"/>
            </c:ext>
          </c:extLst>
        </c:ser>
        <c:ser>
          <c:idx val="1"/>
          <c:order val="1"/>
          <c:tx>
            <c:strRef>
              <c:f>'3.2 Tidspunkt for reisene'!$AI$8</c:f>
              <c:strCache>
                <c:ptCount val="1"/>
                <c:pt idx="0">
                  <c:v>Oslo kommune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6CD7-46B8-A85B-A648DC8101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 Tidspunkt for reisene'!$AJ$5:$AP$5</c:f>
              <c:strCache>
                <c:ptCount val="7"/>
                <c:pt idx="0">
                  <c:v>Mandag</c:v>
                </c:pt>
                <c:pt idx="1">
                  <c:v>Tirsdag</c:v>
                </c:pt>
                <c:pt idx="2">
                  <c:v>Onsdag</c:v>
                </c:pt>
                <c:pt idx="3">
                  <c:v>Torsdag </c:v>
                </c:pt>
                <c:pt idx="4">
                  <c:v>Fredag</c:v>
                </c:pt>
                <c:pt idx="5">
                  <c:v>Lørdag</c:v>
                </c:pt>
                <c:pt idx="6">
                  <c:v>Søndag</c:v>
                </c:pt>
              </c:strCache>
            </c:strRef>
          </c:cat>
          <c:val>
            <c:numRef>
              <c:f>'3.2 Tidspunkt for reisene'!$AJ$8:$AP$8</c:f>
              <c:numCache>
                <c:formatCode>###0.0</c:formatCode>
                <c:ptCount val="7"/>
                <c:pt idx="0">
                  <c:v>3.01</c:v>
                </c:pt>
                <c:pt idx="1">
                  <c:v>3.21</c:v>
                </c:pt>
                <c:pt idx="2">
                  <c:v>3.06</c:v>
                </c:pt>
                <c:pt idx="3">
                  <c:v>3.07</c:v>
                </c:pt>
                <c:pt idx="4">
                  <c:v>3.07</c:v>
                </c:pt>
                <c:pt idx="5">
                  <c:v>2.7</c:v>
                </c:pt>
                <c:pt idx="6">
                  <c:v>2.19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7-46B8-A85B-A648DC8101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7"/>
        <c:axId val="1252358415"/>
        <c:axId val="469923631"/>
      </c:barChart>
      <c:catAx>
        <c:axId val="125235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69923631"/>
        <c:crosses val="autoZero"/>
        <c:auto val="1"/>
        <c:lblAlgn val="ctr"/>
        <c:lblOffset val="100"/>
        <c:noMultiLvlLbl val="0"/>
      </c:catAx>
      <c:valAx>
        <c:axId val="469923631"/>
        <c:scaling>
          <c:orientation val="minMax"/>
        </c:scaling>
        <c:delete val="1"/>
        <c:axPos val="l"/>
        <c:numFmt formatCode="###0.0" sourceLinked="1"/>
        <c:majorTickMark val="none"/>
        <c:minorTickMark val="none"/>
        <c:tickLblPos val="nextTo"/>
        <c:crossAx val="125235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Gjennomsnittlig antall reiser per person per dag, fordelt på måneder. </a:t>
            </a:r>
            <a:br>
              <a:rPr lang="en-US" sz="1000" b="1"/>
            </a:br>
            <a:r>
              <a:rPr lang="en-US" sz="1000" b="1"/>
              <a:t>Oslo og VIken. RVU 2018/19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'3.2 Tidspunkt for reisene'!$AR$7</c:f>
              <c:strCache>
                <c:ptCount val="1"/>
                <c:pt idx="0">
                  <c:v>Viken fylke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 Tidspunkt for reisene'!$AS$5:$BD$5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Mars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 </c:v>
                </c:pt>
              </c:strCache>
            </c:strRef>
          </c:cat>
          <c:val>
            <c:numRef>
              <c:f>'3.2 Tidspunkt for reisene'!$AS$7:$BD$7</c:f>
              <c:numCache>
                <c:formatCode>###0.0</c:formatCode>
                <c:ptCount val="12"/>
                <c:pt idx="0">
                  <c:v>2.64</c:v>
                </c:pt>
                <c:pt idx="1">
                  <c:v>2.54</c:v>
                </c:pt>
                <c:pt idx="2">
                  <c:v>2.89</c:v>
                </c:pt>
                <c:pt idx="3">
                  <c:v>2.74</c:v>
                </c:pt>
                <c:pt idx="4">
                  <c:v>2.86</c:v>
                </c:pt>
                <c:pt idx="5">
                  <c:v>2.76</c:v>
                </c:pt>
                <c:pt idx="6">
                  <c:v>2.4700000000000002</c:v>
                </c:pt>
                <c:pt idx="7">
                  <c:v>2.78</c:v>
                </c:pt>
                <c:pt idx="8">
                  <c:v>2.83</c:v>
                </c:pt>
                <c:pt idx="9">
                  <c:v>2.88</c:v>
                </c:pt>
                <c:pt idx="10">
                  <c:v>2.88</c:v>
                </c:pt>
                <c:pt idx="11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C-42AA-A4B8-71072594FBE2}"/>
            </c:ext>
          </c:extLst>
        </c:ser>
        <c:ser>
          <c:idx val="1"/>
          <c:order val="1"/>
          <c:tx>
            <c:strRef>
              <c:f>'3.2 Tidspunkt for reisene'!$AR$8</c:f>
              <c:strCache>
                <c:ptCount val="1"/>
                <c:pt idx="0">
                  <c:v>Oslo kommune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 Tidspunkt for reisene'!$AS$5:$BD$5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Mars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 </c:v>
                </c:pt>
              </c:strCache>
            </c:strRef>
          </c:cat>
          <c:val>
            <c:numRef>
              <c:f>'3.2 Tidspunkt for reisene'!$AS$8:$BD$8</c:f>
              <c:numCache>
                <c:formatCode>###0.0</c:formatCode>
                <c:ptCount val="12"/>
                <c:pt idx="0">
                  <c:v>2.82</c:v>
                </c:pt>
                <c:pt idx="1">
                  <c:v>2.72</c:v>
                </c:pt>
                <c:pt idx="2">
                  <c:v>2.87</c:v>
                </c:pt>
                <c:pt idx="3">
                  <c:v>2.85</c:v>
                </c:pt>
                <c:pt idx="4">
                  <c:v>2.93</c:v>
                </c:pt>
                <c:pt idx="5">
                  <c:v>2.98</c:v>
                </c:pt>
                <c:pt idx="6">
                  <c:v>2.73</c:v>
                </c:pt>
                <c:pt idx="7">
                  <c:v>2.95</c:v>
                </c:pt>
                <c:pt idx="8">
                  <c:v>2.85</c:v>
                </c:pt>
                <c:pt idx="9">
                  <c:v>3.05</c:v>
                </c:pt>
                <c:pt idx="10">
                  <c:v>2.96</c:v>
                </c:pt>
                <c:pt idx="11">
                  <c:v>3.09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F-424E-BCE3-8770205374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7"/>
        <c:axId val="1252358415"/>
        <c:axId val="469923631"/>
      </c:barChart>
      <c:catAx>
        <c:axId val="125235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69923631"/>
        <c:crosses val="autoZero"/>
        <c:auto val="1"/>
        <c:lblAlgn val="ctr"/>
        <c:lblOffset val="100"/>
        <c:noMultiLvlLbl val="0"/>
      </c:catAx>
      <c:valAx>
        <c:axId val="469923631"/>
        <c:scaling>
          <c:orientation val="minMax"/>
        </c:scaling>
        <c:delete val="1"/>
        <c:axPos val="l"/>
        <c:numFmt formatCode="###0.0" sourceLinked="1"/>
        <c:majorTickMark val="none"/>
        <c:minorTickMark val="none"/>
        <c:tickLblPos val="nextTo"/>
        <c:crossAx val="125235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Transportmiddelfordeling</a:t>
            </a:r>
            <a:r>
              <a:rPr lang="nb-NO" sz="1000" b="1" baseline="0"/>
              <a:t> på reiser som ender i ulike omrder (prosent)</a:t>
            </a:r>
            <a:r>
              <a:rPr lang="nb-NO" sz="1000" b="1"/>
              <a:t>. </a:t>
            </a:r>
            <a:br>
              <a:rPr lang="nb-NO" sz="1000" b="1"/>
            </a:br>
            <a:r>
              <a:rPr lang="nb-NO" sz="1000" b="1"/>
              <a:t>RVU 2018/19</a:t>
            </a:r>
          </a:p>
        </c:rich>
      </c:tx>
      <c:layout>
        <c:manualLayout>
          <c:xMode val="edge"/>
          <c:yMode val="edge"/>
          <c:x val="0.22978388888888884"/>
          <c:y val="1.5119047619047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'4.1 Transportmiddelbruk'!$M$5</c:f>
              <c:strCache>
                <c:ptCount val="1"/>
                <c:pt idx="0">
                  <c:v>Til fots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 Transportmiddelbruk'!$L$11:$L$27</c:f>
              <c:strCache>
                <c:ptCount val="17"/>
                <c:pt idx="0">
                  <c:v>Oslo sentrum </c:v>
                </c:pt>
                <c:pt idx="1">
                  <c:v>Indre Oslo</c:v>
                </c:pt>
                <c:pt idx="2">
                  <c:v>Oslo vest</c:v>
                </c:pt>
                <c:pt idx="3">
                  <c:v>Oslo nordøst</c:v>
                </c:pt>
                <c:pt idx="4">
                  <c:v>Oslo sør</c:v>
                </c:pt>
                <c:pt idx="5">
                  <c:v>Asker og Bærum</c:v>
                </c:pt>
                <c:pt idx="6">
                  <c:v>Nedre Romerike</c:v>
                </c:pt>
                <c:pt idx="7">
                  <c:v>Øvre Romerike</c:v>
                </c:pt>
                <c:pt idx="8">
                  <c:v>Follo</c:v>
                </c:pt>
                <c:pt idx="9">
                  <c:v>Sarpsborg</c:v>
                </c:pt>
                <c:pt idx="10">
                  <c:v>Fredrikstad</c:v>
                </c:pt>
                <c:pt idx="11">
                  <c:v>Moss</c:v>
                </c:pt>
                <c:pt idx="12">
                  <c:v>Drammen</c:v>
                </c:pt>
                <c:pt idx="13">
                  <c:v>Kongsberg</c:v>
                </c:pt>
                <c:pt idx="14">
                  <c:v>Resten av Buskerudbyen</c:v>
                </c:pt>
                <c:pt idx="15">
                  <c:v>Ringerike/Hole</c:v>
                </c:pt>
                <c:pt idx="16">
                  <c:v>Resten av Viken</c:v>
                </c:pt>
              </c:strCache>
            </c:strRef>
          </c:cat>
          <c:val>
            <c:numRef>
              <c:f>'4.1 Transportmiddelbruk'!$M$11:$M$27</c:f>
              <c:numCache>
                <c:formatCode>0%</c:formatCode>
                <c:ptCount val="17"/>
                <c:pt idx="0">
                  <c:v>0.23499999999999999</c:v>
                </c:pt>
                <c:pt idx="1">
                  <c:v>0.36199999999999999</c:v>
                </c:pt>
                <c:pt idx="2">
                  <c:v>0.22900000000000001</c:v>
                </c:pt>
                <c:pt idx="3">
                  <c:v>0.23400000000000001</c:v>
                </c:pt>
                <c:pt idx="4">
                  <c:v>0.25800000000000001</c:v>
                </c:pt>
                <c:pt idx="5">
                  <c:v>0.17799999999999999</c:v>
                </c:pt>
                <c:pt idx="6">
                  <c:v>0.157</c:v>
                </c:pt>
                <c:pt idx="7">
                  <c:v>0.122</c:v>
                </c:pt>
                <c:pt idx="8">
                  <c:v>0.17799999999999999</c:v>
                </c:pt>
                <c:pt idx="9">
                  <c:v>0.13800000000000001</c:v>
                </c:pt>
                <c:pt idx="10">
                  <c:v>0.154</c:v>
                </c:pt>
                <c:pt idx="11">
                  <c:v>0.192</c:v>
                </c:pt>
                <c:pt idx="12">
                  <c:v>0.19500000000000001</c:v>
                </c:pt>
                <c:pt idx="13">
                  <c:v>0.188</c:v>
                </c:pt>
                <c:pt idx="14">
                  <c:v>0.13400000000000001</c:v>
                </c:pt>
                <c:pt idx="15">
                  <c:v>0.152</c:v>
                </c:pt>
                <c:pt idx="16">
                  <c:v>0.16200000000000001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4-47C3-954D-337D33D7E2AF}"/>
            </c:ext>
          </c:extLst>
        </c:ser>
        <c:ser>
          <c:idx val="1"/>
          <c:order val="1"/>
          <c:tx>
            <c:strRef>
              <c:f>'4.1 Transportmiddelbruk'!$N$5</c:f>
              <c:strCache>
                <c:ptCount val="1"/>
                <c:pt idx="0">
                  <c:v>Sykkel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 Transportmiddelbruk'!$L$11:$L$27</c:f>
              <c:strCache>
                <c:ptCount val="17"/>
                <c:pt idx="0">
                  <c:v>Oslo sentrum </c:v>
                </c:pt>
                <c:pt idx="1">
                  <c:v>Indre Oslo</c:v>
                </c:pt>
                <c:pt idx="2">
                  <c:v>Oslo vest</c:v>
                </c:pt>
                <c:pt idx="3">
                  <c:v>Oslo nordøst</c:v>
                </c:pt>
                <c:pt idx="4">
                  <c:v>Oslo sør</c:v>
                </c:pt>
                <c:pt idx="5">
                  <c:v>Asker og Bærum</c:v>
                </c:pt>
                <c:pt idx="6">
                  <c:v>Nedre Romerike</c:v>
                </c:pt>
                <c:pt idx="7">
                  <c:v>Øvre Romerike</c:v>
                </c:pt>
                <c:pt idx="8">
                  <c:v>Follo</c:v>
                </c:pt>
                <c:pt idx="9">
                  <c:v>Sarpsborg</c:v>
                </c:pt>
                <c:pt idx="10">
                  <c:v>Fredrikstad</c:v>
                </c:pt>
                <c:pt idx="11">
                  <c:v>Moss</c:v>
                </c:pt>
                <c:pt idx="12">
                  <c:v>Drammen</c:v>
                </c:pt>
                <c:pt idx="13">
                  <c:v>Kongsberg</c:v>
                </c:pt>
                <c:pt idx="14">
                  <c:v>Resten av Buskerudbyen</c:v>
                </c:pt>
                <c:pt idx="15">
                  <c:v>Ringerike/Hole</c:v>
                </c:pt>
                <c:pt idx="16">
                  <c:v>Resten av Viken</c:v>
                </c:pt>
              </c:strCache>
            </c:strRef>
          </c:cat>
          <c:val>
            <c:numRef>
              <c:f>'4.1 Transportmiddelbruk'!$N$11:$N$27</c:f>
              <c:numCache>
                <c:formatCode>0%</c:formatCode>
                <c:ptCount val="17"/>
                <c:pt idx="0">
                  <c:v>5.1999999999999998E-2</c:v>
                </c:pt>
                <c:pt idx="1">
                  <c:v>6.7000000000000004E-2</c:v>
                </c:pt>
                <c:pt idx="2">
                  <c:v>7.0999999999999994E-2</c:v>
                </c:pt>
                <c:pt idx="3">
                  <c:v>3.4000000000000002E-2</c:v>
                </c:pt>
                <c:pt idx="4">
                  <c:v>4.3999999999999997E-2</c:v>
                </c:pt>
                <c:pt idx="5">
                  <c:v>3.5999999999999997E-2</c:v>
                </c:pt>
                <c:pt idx="6">
                  <c:v>2.9000000000000001E-2</c:v>
                </c:pt>
                <c:pt idx="7">
                  <c:v>2.4E-2</c:v>
                </c:pt>
                <c:pt idx="8">
                  <c:v>3.4000000000000002E-2</c:v>
                </c:pt>
                <c:pt idx="9">
                  <c:v>2.4E-2</c:v>
                </c:pt>
                <c:pt idx="10">
                  <c:v>4.7E-2</c:v>
                </c:pt>
                <c:pt idx="11">
                  <c:v>3.5999999999999997E-2</c:v>
                </c:pt>
                <c:pt idx="12">
                  <c:v>3.5999999999999997E-2</c:v>
                </c:pt>
                <c:pt idx="13">
                  <c:v>6.5000000000000002E-2</c:v>
                </c:pt>
                <c:pt idx="14">
                  <c:v>0.03</c:v>
                </c:pt>
                <c:pt idx="15">
                  <c:v>2.5000000000000001E-2</c:v>
                </c:pt>
                <c:pt idx="16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94-47C3-954D-337D33D7E2AF}"/>
            </c:ext>
          </c:extLst>
        </c:ser>
        <c:ser>
          <c:idx val="2"/>
          <c:order val="2"/>
          <c:tx>
            <c:strRef>
              <c:f>'4.1 Transportmiddelbruk'!$O$5</c:f>
              <c:strCache>
                <c:ptCount val="1"/>
                <c:pt idx="0">
                  <c:v>Kollektiv (eks drosje og fly)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 Transportmiddelbruk'!$L$11:$L$27</c:f>
              <c:strCache>
                <c:ptCount val="17"/>
                <c:pt idx="0">
                  <c:v>Oslo sentrum </c:v>
                </c:pt>
                <c:pt idx="1">
                  <c:v>Indre Oslo</c:v>
                </c:pt>
                <c:pt idx="2">
                  <c:v>Oslo vest</c:v>
                </c:pt>
                <c:pt idx="3">
                  <c:v>Oslo nordøst</c:v>
                </c:pt>
                <c:pt idx="4">
                  <c:v>Oslo sør</c:v>
                </c:pt>
                <c:pt idx="5">
                  <c:v>Asker og Bærum</c:v>
                </c:pt>
                <c:pt idx="6">
                  <c:v>Nedre Romerike</c:v>
                </c:pt>
                <c:pt idx="7">
                  <c:v>Øvre Romerike</c:v>
                </c:pt>
                <c:pt idx="8">
                  <c:v>Follo</c:v>
                </c:pt>
                <c:pt idx="9">
                  <c:v>Sarpsborg</c:v>
                </c:pt>
                <c:pt idx="10">
                  <c:v>Fredrikstad</c:v>
                </c:pt>
                <c:pt idx="11">
                  <c:v>Moss</c:v>
                </c:pt>
                <c:pt idx="12">
                  <c:v>Drammen</c:v>
                </c:pt>
                <c:pt idx="13">
                  <c:v>Kongsberg</c:v>
                </c:pt>
                <c:pt idx="14">
                  <c:v>Resten av Buskerudbyen</c:v>
                </c:pt>
                <c:pt idx="15">
                  <c:v>Ringerike/Hole</c:v>
                </c:pt>
                <c:pt idx="16">
                  <c:v>Resten av Viken</c:v>
                </c:pt>
              </c:strCache>
            </c:strRef>
          </c:cat>
          <c:val>
            <c:numRef>
              <c:f>'4.1 Transportmiddelbruk'!$O$11:$O$27</c:f>
              <c:numCache>
                <c:formatCode>0%</c:formatCode>
                <c:ptCount val="17"/>
                <c:pt idx="0">
                  <c:v>0.57199999999999995</c:v>
                </c:pt>
                <c:pt idx="1">
                  <c:v>0.34599999999999997</c:v>
                </c:pt>
                <c:pt idx="2">
                  <c:v>0.28999999999999998</c:v>
                </c:pt>
                <c:pt idx="3">
                  <c:v>0.23699999999999999</c:v>
                </c:pt>
                <c:pt idx="4">
                  <c:v>0.20899999999999999</c:v>
                </c:pt>
                <c:pt idx="5">
                  <c:v>0.14299999999999999</c:v>
                </c:pt>
                <c:pt idx="6">
                  <c:v>0.113</c:v>
                </c:pt>
                <c:pt idx="7">
                  <c:v>8.3000000000000004E-2</c:v>
                </c:pt>
                <c:pt idx="8">
                  <c:v>0.129</c:v>
                </c:pt>
                <c:pt idx="9">
                  <c:v>0.06</c:v>
                </c:pt>
                <c:pt idx="10">
                  <c:v>5.7000000000000002E-2</c:v>
                </c:pt>
                <c:pt idx="11">
                  <c:v>5.8000000000000003E-2</c:v>
                </c:pt>
                <c:pt idx="12">
                  <c:v>8.8999999999999996E-2</c:v>
                </c:pt>
                <c:pt idx="13">
                  <c:v>0.03</c:v>
                </c:pt>
                <c:pt idx="14">
                  <c:v>5.1999999999999998E-2</c:v>
                </c:pt>
                <c:pt idx="15">
                  <c:v>3.4000000000000002E-2</c:v>
                </c:pt>
                <c:pt idx="16">
                  <c:v>4.4999999999999998E-2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94-47C3-954D-337D33D7E2AF}"/>
            </c:ext>
          </c:extLst>
        </c:ser>
        <c:ser>
          <c:idx val="3"/>
          <c:order val="3"/>
          <c:tx>
            <c:strRef>
              <c:f>'4.1 Transportmiddelbruk'!$P$5</c:f>
              <c:strCache>
                <c:ptCount val="1"/>
                <c:pt idx="0">
                  <c:v>Bilfører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 Transportmiddelbruk'!$L$11:$L$27</c:f>
              <c:strCache>
                <c:ptCount val="17"/>
                <c:pt idx="0">
                  <c:v>Oslo sentrum </c:v>
                </c:pt>
                <c:pt idx="1">
                  <c:v>Indre Oslo</c:v>
                </c:pt>
                <c:pt idx="2">
                  <c:v>Oslo vest</c:v>
                </c:pt>
                <c:pt idx="3">
                  <c:v>Oslo nordøst</c:v>
                </c:pt>
                <c:pt idx="4">
                  <c:v>Oslo sør</c:v>
                </c:pt>
                <c:pt idx="5">
                  <c:v>Asker og Bærum</c:v>
                </c:pt>
                <c:pt idx="6">
                  <c:v>Nedre Romerike</c:v>
                </c:pt>
                <c:pt idx="7">
                  <c:v>Øvre Romerike</c:v>
                </c:pt>
                <c:pt idx="8">
                  <c:v>Follo</c:v>
                </c:pt>
                <c:pt idx="9">
                  <c:v>Sarpsborg</c:v>
                </c:pt>
                <c:pt idx="10">
                  <c:v>Fredrikstad</c:v>
                </c:pt>
                <c:pt idx="11">
                  <c:v>Moss</c:v>
                </c:pt>
                <c:pt idx="12">
                  <c:v>Drammen</c:v>
                </c:pt>
                <c:pt idx="13">
                  <c:v>Kongsberg</c:v>
                </c:pt>
                <c:pt idx="14">
                  <c:v>Resten av Buskerudbyen</c:v>
                </c:pt>
                <c:pt idx="15">
                  <c:v>Ringerike/Hole</c:v>
                </c:pt>
                <c:pt idx="16">
                  <c:v>Resten av Viken</c:v>
                </c:pt>
              </c:strCache>
            </c:strRef>
          </c:cat>
          <c:val>
            <c:numRef>
              <c:f>'4.1 Transportmiddelbruk'!$P$11:$P$27</c:f>
              <c:numCache>
                <c:formatCode>0%</c:formatCode>
                <c:ptCount val="17"/>
                <c:pt idx="0">
                  <c:v>0.105</c:v>
                </c:pt>
                <c:pt idx="1">
                  <c:v>0.16</c:v>
                </c:pt>
                <c:pt idx="2">
                  <c:v>0.32200000000000001</c:v>
                </c:pt>
                <c:pt idx="3">
                  <c:v>0.40899999999999997</c:v>
                </c:pt>
                <c:pt idx="4">
                  <c:v>0.38100000000000001</c:v>
                </c:pt>
                <c:pt idx="5">
                  <c:v>0.53200000000000003</c:v>
                </c:pt>
                <c:pt idx="6">
                  <c:v>0.57899999999999996</c:v>
                </c:pt>
                <c:pt idx="7">
                  <c:v>0.61699999999999999</c:v>
                </c:pt>
                <c:pt idx="8">
                  <c:v>0.54</c:v>
                </c:pt>
                <c:pt idx="9">
                  <c:v>0.63900000000000001</c:v>
                </c:pt>
                <c:pt idx="10">
                  <c:v>0.60599999999999998</c:v>
                </c:pt>
                <c:pt idx="11">
                  <c:v>0.59299999999999997</c:v>
                </c:pt>
                <c:pt idx="12">
                  <c:v>0.55600000000000005</c:v>
                </c:pt>
                <c:pt idx="13">
                  <c:v>0.59299999999999997</c:v>
                </c:pt>
                <c:pt idx="14">
                  <c:v>0.66300000000000003</c:v>
                </c:pt>
                <c:pt idx="15">
                  <c:v>0.67200000000000004</c:v>
                </c:pt>
                <c:pt idx="16">
                  <c:v>0.60799999999999998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94-47C3-954D-337D33D7E2AF}"/>
            </c:ext>
          </c:extLst>
        </c:ser>
        <c:ser>
          <c:idx val="4"/>
          <c:order val="4"/>
          <c:tx>
            <c:strRef>
              <c:f>'4.1 Transportmiddelbruk'!$Q$5</c:f>
              <c:strCache>
                <c:ptCount val="1"/>
                <c:pt idx="0">
                  <c:v>Bilpassasjer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 Transportmiddelbruk'!$L$11:$L$27</c:f>
              <c:strCache>
                <c:ptCount val="17"/>
                <c:pt idx="0">
                  <c:v>Oslo sentrum </c:v>
                </c:pt>
                <c:pt idx="1">
                  <c:v>Indre Oslo</c:v>
                </c:pt>
                <c:pt idx="2">
                  <c:v>Oslo vest</c:v>
                </c:pt>
                <c:pt idx="3">
                  <c:v>Oslo nordøst</c:v>
                </c:pt>
                <c:pt idx="4">
                  <c:v>Oslo sør</c:v>
                </c:pt>
                <c:pt idx="5">
                  <c:v>Asker og Bærum</c:v>
                </c:pt>
                <c:pt idx="6">
                  <c:v>Nedre Romerike</c:v>
                </c:pt>
                <c:pt idx="7">
                  <c:v>Øvre Romerike</c:v>
                </c:pt>
                <c:pt idx="8">
                  <c:v>Follo</c:v>
                </c:pt>
                <c:pt idx="9">
                  <c:v>Sarpsborg</c:v>
                </c:pt>
                <c:pt idx="10">
                  <c:v>Fredrikstad</c:v>
                </c:pt>
                <c:pt idx="11">
                  <c:v>Moss</c:v>
                </c:pt>
                <c:pt idx="12">
                  <c:v>Drammen</c:v>
                </c:pt>
                <c:pt idx="13">
                  <c:v>Kongsberg</c:v>
                </c:pt>
                <c:pt idx="14">
                  <c:v>Resten av Buskerudbyen</c:v>
                </c:pt>
                <c:pt idx="15">
                  <c:v>Ringerike/Hole</c:v>
                </c:pt>
                <c:pt idx="16">
                  <c:v>Resten av Viken</c:v>
                </c:pt>
              </c:strCache>
            </c:strRef>
          </c:cat>
          <c:val>
            <c:numRef>
              <c:f>'4.1 Transportmiddelbruk'!$Q$11:$Q$27</c:f>
              <c:numCache>
                <c:formatCode>0%</c:formatCode>
                <c:ptCount val="17"/>
                <c:pt idx="0">
                  <c:v>0.02</c:v>
                </c:pt>
                <c:pt idx="1">
                  <c:v>4.2999999999999997E-2</c:v>
                </c:pt>
                <c:pt idx="2">
                  <c:v>6.4000000000000001E-2</c:v>
                </c:pt>
                <c:pt idx="3">
                  <c:v>6.7000000000000004E-2</c:v>
                </c:pt>
                <c:pt idx="4">
                  <c:v>9.0999999999999998E-2</c:v>
                </c:pt>
                <c:pt idx="5">
                  <c:v>9.4E-2</c:v>
                </c:pt>
                <c:pt idx="6">
                  <c:v>0.105</c:v>
                </c:pt>
                <c:pt idx="7">
                  <c:v>0.13400000000000001</c:v>
                </c:pt>
                <c:pt idx="8">
                  <c:v>0.10100000000000001</c:v>
                </c:pt>
                <c:pt idx="9">
                  <c:v>0.12</c:v>
                </c:pt>
                <c:pt idx="10">
                  <c:v>0.11899999999999999</c:v>
                </c:pt>
                <c:pt idx="11">
                  <c:v>9.4E-2</c:v>
                </c:pt>
                <c:pt idx="12">
                  <c:v>0.111</c:v>
                </c:pt>
                <c:pt idx="13">
                  <c:v>0.108</c:v>
                </c:pt>
                <c:pt idx="14">
                  <c:v>0.106</c:v>
                </c:pt>
                <c:pt idx="15">
                  <c:v>0.10299999999999999</c:v>
                </c:pt>
                <c:pt idx="16">
                  <c:v>0.13400000000000001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94-47C3-954D-337D33D7E2AF}"/>
            </c:ext>
          </c:extLst>
        </c:ser>
        <c:ser>
          <c:idx val="5"/>
          <c:order val="5"/>
          <c:tx>
            <c:strRef>
              <c:f>'4.1 Transportmiddelbruk'!$R$5</c:f>
              <c:strCache>
                <c:ptCount val="1"/>
                <c:pt idx="0">
                  <c:v>Annet</c:v>
                </c:pt>
              </c:strCache>
            </c:strRef>
          </c:tx>
          <c:spPr>
            <a:solidFill>
              <a:srgbClr val="E4C9A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 Transportmiddelbruk'!$L$11:$L$27</c:f>
              <c:strCache>
                <c:ptCount val="17"/>
                <c:pt idx="0">
                  <c:v>Oslo sentrum </c:v>
                </c:pt>
                <c:pt idx="1">
                  <c:v>Indre Oslo</c:v>
                </c:pt>
                <c:pt idx="2">
                  <c:v>Oslo vest</c:v>
                </c:pt>
                <c:pt idx="3">
                  <c:v>Oslo nordøst</c:v>
                </c:pt>
                <c:pt idx="4">
                  <c:v>Oslo sør</c:v>
                </c:pt>
                <c:pt idx="5">
                  <c:v>Asker og Bærum</c:v>
                </c:pt>
                <c:pt idx="6">
                  <c:v>Nedre Romerike</c:v>
                </c:pt>
                <c:pt idx="7">
                  <c:v>Øvre Romerike</c:v>
                </c:pt>
                <c:pt idx="8">
                  <c:v>Follo</c:v>
                </c:pt>
                <c:pt idx="9">
                  <c:v>Sarpsborg</c:v>
                </c:pt>
                <c:pt idx="10">
                  <c:v>Fredrikstad</c:v>
                </c:pt>
                <c:pt idx="11">
                  <c:v>Moss</c:v>
                </c:pt>
                <c:pt idx="12">
                  <c:v>Drammen</c:v>
                </c:pt>
                <c:pt idx="13">
                  <c:v>Kongsberg</c:v>
                </c:pt>
                <c:pt idx="14">
                  <c:v>Resten av Buskerudbyen</c:v>
                </c:pt>
                <c:pt idx="15">
                  <c:v>Ringerike/Hole</c:v>
                </c:pt>
                <c:pt idx="16">
                  <c:v>Resten av Viken</c:v>
                </c:pt>
              </c:strCache>
            </c:strRef>
          </c:cat>
          <c:val>
            <c:numRef>
              <c:f>'4.1 Transportmiddelbruk'!$R$11:$R$27</c:f>
              <c:numCache>
                <c:formatCode>0%</c:formatCode>
                <c:ptCount val="17"/>
                <c:pt idx="0">
                  <c:v>1.4999999999999999E-2</c:v>
                </c:pt>
                <c:pt idx="1">
                  <c:v>2.1999999999999999E-2</c:v>
                </c:pt>
                <c:pt idx="2">
                  <c:v>2.3E-2</c:v>
                </c:pt>
                <c:pt idx="3">
                  <c:v>1.9E-2</c:v>
                </c:pt>
                <c:pt idx="4">
                  <c:v>1.7000000000000001E-2</c:v>
                </c:pt>
                <c:pt idx="5">
                  <c:v>1.7999999999999999E-2</c:v>
                </c:pt>
                <c:pt idx="6">
                  <c:v>1.7000000000000001E-2</c:v>
                </c:pt>
                <c:pt idx="7">
                  <c:v>0.02</c:v>
                </c:pt>
                <c:pt idx="8">
                  <c:v>1.7999999999999999E-2</c:v>
                </c:pt>
                <c:pt idx="9">
                  <c:v>1.9E-2</c:v>
                </c:pt>
                <c:pt idx="10">
                  <c:v>1.7000000000000001E-2</c:v>
                </c:pt>
                <c:pt idx="11">
                  <c:v>2.7E-2</c:v>
                </c:pt>
                <c:pt idx="12">
                  <c:v>1.2999999999999999E-2</c:v>
                </c:pt>
                <c:pt idx="13">
                  <c:v>1.4999999999999999E-2</c:v>
                </c:pt>
                <c:pt idx="14">
                  <c:v>1.4E-2</c:v>
                </c:pt>
                <c:pt idx="15">
                  <c:v>1.4E-2</c:v>
                </c:pt>
                <c:pt idx="16">
                  <c:v>2.1000000000000001E-2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94-47C3-954D-337D33D7E2A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0476904"/>
        <c:axId val="690481216"/>
      </c:barChart>
      <c:catAx>
        <c:axId val="690476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81216"/>
        <c:crosses val="autoZero"/>
        <c:auto val="1"/>
        <c:lblAlgn val="ctr"/>
        <c:lblOffset val="100"/>
        <c:noMultiLvlLbl val="0"/>
      </c:catAx>
      <c:valAx>
        <c:axId val="6904812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7690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8077015916687"/>
          <c:y val="0.93234766732957319"/>
          <c:w val="0.73871518477465425"/>
          <c:h val="4.9907550148804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Prosentandel som er født i Norge </a:t>
            </a:r>
            <a:br>
              <a:rPr lang="nb-NO"/>
            </a:br>
            <a:r>
              <a:rPr lang="nb-NO" baseline="0"/>
              <a:t>i befolkningen vs RVU-utvalg - soner i Oslo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Representativitet!$BC$16:$BC$19</c:f>
              <c:strCache>
                <c:ptCount val="4"/>
                <c:pt idx="0">
                  <c:v>Oslo sentrum/indre Oslo</c:v>
                </c:pt>
                <c:pt idx="1">
                  <c:v>Oslo vest</c:v>
                </c:pt>
                <c:pt idx="2">
                  <c:v>Oslo nordøst</c:v>
                </c:pt>
                <c:pt idx="3">
                  <c:v>Oslo sør</c:v>
                </c:pt>
              </c:strCache>
            </c:strRef>
          </c:cat>
          <c:val>
            <c:numRef>
              <c:f>Representativitet!$BD$16:$BD$19</c:f>
              <c:numCache>
                <c:formatCode>0%</c:formatCode>
                <c:ptCount val="4"/>
                <c:pt idx="0">
                  <c:v>0.73990278255027853</c:v>
                </c:pt>
                <c:pt idx="1">
                  <c:v>0.84047117965955487</c:v>
                </c:pt>
                <c:pt idx="2">
                  <c:v>0.64771251465436752</c:v>
                </c:pt>
                <c:pt idx="3">
                  <c:v>0.77833919156414766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4-4066-99C4-5546F01213C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Representativitet!$BC$16:$BC$19</c:f>
              <c:strCache>
                <c:ptCount val="4"/>
                <c:pt idx="0">
                  <c:v>Oslo sentrum/indre Oslo</c:v>
                </c:pt>
                <c:pt idx="1">
                  <c:v>Oslo vest</c:v>
                </c:pt>
                <c:pt idx="2">
                  <c:v>Oslo nordøst</c:v>
                </c:pt>
                <c:pt idx="3">
                  <c:v>Oslo sør</c:v>
                </c:pt>
              </c:strCache>
            </c:strRef>
          </c:cat>
          <c:val>
            <c:numRef>
              <c:f>Representativitet!$BH$16:$BH$19</c:f>
              <c:numCache>
                <c:formatCode>0%</c:formatCode>
                <c:ptCount val="4"/>
                <c:pt idx="0">
                  <c:v>0.871</c:v>
                </c:pt>
                <c:pt idx="1">
                  <c:v>0.89200000000000002</c:v>
                </c:pt>
                <c:pt idx="2">
                  <c:v>0.83899999999999997</c:v>
                </c:pt>
                <c:pt idx="3">
                  <c:v>0.878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C-4E4A-A338-9AD7DAB0EEA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Representativitet!$BC$16:$BC$19</c:f>
              <c:strCache>
                <c:ptCount val="4"/>
                <c:pt idx="0">
                  <c:v>Oslo sentrum/indre Oslo</c:v>
                </c:pt>
                <c:pt idx="1">
                  <c:v>Oslo vest</c:v>
                </c:pt>
                <c:pt idx="2">
                  <c:v>Oslo nordøst</c:v>
                </c:pt>
                <c:pt idx="3">
                  <c:v>Oslo sør</c:v>
                </c:pt>
              </c:strCache>
            </c:strRef>
          </c:cat>
          <c:val>
            <c:numRef>
              <c:f>Representativitet!$BL$16:$BL$19</c:f>
              <c:numCache>
                <c:formatCode>0%</c:formatCode>
                <c:ptCount val="4"/>
                <c:pt idx="0">
                  <c:v>0.86699999999999999</c:v>
                </c:pt>
                <c:pt idx="1">
                  <c:v>0.89300000000000002</c:v>
                </c:pt>
                <c:pt idx="2">
                  <c:v>0.83799999999999997</c:v>
                </c:pt>
                <c:pt idx="3">
                  <c:v>0.874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EC-4E4A-A338-9AD7DAB0EE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2027536"/>
        <c:axId val="1649779728"/>
      </c:barChart>
      <c:catAx>
        <c:axId val="198202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49779728"/>
        <c:crosses val="autoZero"/>
        <c:auto val="1"/>
        <c:lblAlgn val="ctr"/>
        <c:lblOffset val="100"/>
        <c:noMultiLvlLbl val="0"/>
      </c:catAx>
      <c:valAx>
        <c:axId val="164977972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8202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Transportmiddelfordeling</a:t>
            </a:r>
            <a:r>
              <a:rPr lang="nb-NO" sz="1000" b="1" baseline="0"/>
              <a:t> på reiser som ender i ulike områder</a:t>
            </a:r>
            <a:r>
              <a:rPr lang="nb-NO" sz="1000" b="1"/>
              <a:t>. RVU 2018/19</a:t>
            </a:r>
          </a:p>
        </c:rich>
      </c:tx>
      <c:layout>
        <c:manualLayout>
          <c:xMode val="edge"/>
          <c:yMode val="edge"/>
          <c:x val="0.22978388888888884"/>
          <c:y val="1.5119047619047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'4.1 Transportmiddelbruk'!$M$5</c:f>
              <c:strCache>
                <c:ptCount val="1"/>
                <c:pt idx="0">
                  <c:v>Til fots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 Transportmiddelbruk'!$L$11:$L$26</c:f>
              <c:strCache>
                <c:ptCount val="16"/>
                <c:pt idx="0">
                  <c:v>Oslo sentrum </c:v>
                </c:pt>
                <c:pt idx="1">
                  <c:v>Indre Oslo</c:v>
                </c:pt>
                <c:pt idx="2">
                  <c:v>Oslo vest</c:v>
                </c:pt>
                <c:pt idx="3">
                  <c:v>Oslo nordøst</c:v>
                </c:pt>
                <c:pt idx="4">
                  <c:v>Oslo sør</c:v>
                </c:pt>
                <c:pt idx="5">
                  <c:v>Asker og Bærum</c:v>
                </c:pt>
                <c:pt idx="6">
                  <c:v>Nedre Romerike</c:v>
                </c:pt>
                <c:pt idx="7">
                  <c:v>Øvre Romerike</c:v>
                </c:pt>
                <c:pt idx="8">
                  <c:v>Follo</c:v>
                </c:pt>
                <c:pt idx="9">
                  <c:v>Sarpsborg</c:v>
                </c:pt>
                <c:pt idx="10">
                  <c:v>Fredrikstad</c:v>
                </c:pt>
                <c:pt idx="11">
                  <c:v>Moss</c:v>
                </c:pt>
                <c:pt idx="12">
                  <c:v>Drammen</c:v>
                </c:pt>
                <c:pt idx="13">
                  <c:v>Kongsberg</c:v>
                </c:pt>
                <c:pt idx="14">
                  <c:v>Resten av Buskerudbyen</c:v>
                </c:pt>
                <c:pt idx="15">
                  <c:v>Ringerike/Hole</c:v>
                </c:pt>
              </c:strCache>
            </c:strRef>
          </c:cat>
          <c:val>
            <c:numRef>
              <c:f>'4.1 Transportmiddelbruk'!$M$11:$M$26</c:f>
              <c:numCache>
                <c:formatCode>0%</c:formatCode>
                <c:ptCount val="16"/>
                <c:pt idx="0">
                  <c:v>0.23499999999999999</c:v>
                </c:pt>
                <c:pt idx="1">
                  <c:v>0.36199999999999999</c:v>
                </c:pt>
                <c:pt idx="2">
                  <c:v>0.22900000000000001</c:v>
                </c:pt>
                <c:pt idx="3">
                  <c:v>0.23400000000000001</c:v>
                </c:pt>
                <c:pt idx="4">
                  <c:v>0.25800000000000001</c:v>
                </c:pt>
                <c:pt idx="5">
                  <c:v>0.17799999999999999</c:v>
                </c:pt>
                <c:pt idx="6">
                  <c:v>0.157</c:v>
                </c:pt>
                <c:pt idx="7">
                  <c:v>0.122</c:v>
                </c:pt>
                <c:pt idx="8">
                  <c:v>0.17799999999999999</c:v>
                </c:pt>
                <c:pt idx="9">
                  <c:v>0.13800000000000001</c:v>
                </c:pt>
                <c:pt idx="10">
                  <c:v>0.154</c:v>
                </c:pt>
                <c:pt idx="11">
                  <c:v>0.192</c:v>
                </c:pt>
                <c:pt idx="12">
                  <c:v>0.19500000000000001</c:v>
                </c:pt>
                <c:pt idx="13">
                  <c:v>0.188</c:v>
                </c:pt>
                <c:pt idx="14">
                  <c:v>0.13400000000000001</c:v>
                </c:pt>
                <c:pt idx="15">
                  <c:v>0.152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E-4388-B931-9CECD416F864}"/>
            </c:ext>
          </c:extLst>
        </c:ser>
        <c:ser>
          <c:idx val="1"/>
          <c:order val="1"/>
          <c:tx>
            <c:strRef>
              <c:f>'4.1 Transportmiddelbruk'!$N$5</c:f>
              <c:strCache>
                <c:ptCount val="1"/>
                <c:pt idx="0">
                  <c:v>Sykkel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 Transportmiddelbruk'!$L$11:$L$26</c:f>
              <c:strCache>
                <c:ptCount val="16"/>
                <c:pt idx="0">
                  <c:v>Oslo sentrum </c:v>
                </c:pt>
                <c:pt idx="1">
                  <c:v>Indre Oslo</c:v>
                </c:pt>
                <c:pt idx="2">
                  <c:v>Oslo vest</c:v>
                </c:pt>
                <c:pt idx="3">
                  <c:v>Oslo nordøst</c:v>
                </c:pt>
                <c:pt idx="4">
                  <c:v>Oslo sør</c:v>
                </c:pt>
                <c:pt idx="5">
                  <c:v>Asker og Bærum</c:v>
                </c:pt>
                <c:pt idx="6">
                  <c:v>Nedre Romerike</c:v>
                </c:pt>
                <c:pt idx="7">
                  <c:v>Øvre Romerike</c:v>
                </c:pt>
                <c:pt idx="8">
                  <c:v>Follo</c:v>
                </c:pt>
                <c:pt idx="9">
                  <c:v>Sarpsborg</c:v>
                </c:pt>
                <c:pt idx="10">
                  <c:v>Fredrikstad</c:v>
                </c:pt>
                <c:pt idx="11">
                  <c:v>Moss</c:v>
                </c:pt>
                <c:pt idx="12">
                  <c:v>Drammen</c:v>
                </c:pt>
                <c:pt idx="13">
                  <c:v>Kongsberg</c:v>
                </c:pt>
                <c:pt idx="14">
                  <c:v>Resten av Buskerudbyen</c:v>
                </c:pt>
                <c:pt idx="15">
                  <c:v>Ringerike/Hole</c:v>
                </c:pt>
              </c:strCache>
            </c:strRef>
          </c:cat>
          <c:val>
            <c:numRef>
              <c:f>'4.1 Transportmiddelbruk'!$N$11:$N$26</c:f>
              <c:numCache>
                <c:formatCode>0%</c:formatCode>
                <c:ptCount val="16"/>
                <c:pt idx="0">
                  <c:v>5.1999999999999998E-2</c:v>
                </c:pt>
                <c:pt idx="1">
                  <c:v>6.7000000000000004E-2</c:v>
                </c:pt>
                <c:pt idx="2">
                  <c:v>7.0999999999999994E-2</c:v>
                </c:pt>
                <c:pt idx="3">
                  <c:v>3.4000000000000002E-2</c:v>
                </c:pt>
                <c:pt idx="4">
                  <c:v>4.3999999999999997E-2</c:v>
                </c:pt>
                <c:pt idx="5">
                  <c:v>3.5999999999999997E-2</c:v>
                </c:pt>
                <c:pt idx="6">
                  <c:v>2.9000000000000001E-2</c:v>
                </c:pt>
                <c:pt idx="7">
                  <c:v>2.4E-2</c:v>
                </c:pt>
                <c:pt idx="8">
                  <c:v>3.4000000000000002E-2</c:v>
                </c:pt>
                <c:pt idx="9">
                  <c:v>2.4E-2</c:v>
                </c:pt>
                <c:pt idx="10">
                  <c:v>4.7E-2</c:v>
                </c:pt>
                <c:pt idx="11">
                  <c:v>3.5999999999999997E-2</c:v>
                </c:pt>
                <c:pt idx="12">
                  <c:v>3.5999999999999997E-2</c:v>
                </c:pt>
                <c:pt idx="13">
                  <c:v>6.5000000000000002E-2</c:v>
                </c:pt>
                <c:pt idx="14">
                  <c:v>0.03</c:v>
                </c:pt>
                <c:pt idx="15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E-4388-B931-9CECD416F864}"/>
            </c:ext>
          </c:extLst>
        </c:ser>
        <c:ser>
          <c:idx val="2"/>
          <c:order val="2"/>
          <c:tx>
            <c:strRef>
              <c:f>'4.1 Transportmiddelbruk'!$O$5</c:f>
              <c:strCache>
                <c:ptCount val="1"/>
                <c:pt idx="0">
                  <c:v>Kollektiv (eks drosje og fly)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 Transportmiddelbruk'!$L$11:$L$26</c:f>
              <c:strCache>
                <c:ptCount val="16"/>
                <c:pt idx="0">
                  <c:v>Oslo sentrum </c:v>
                </c:pt>
                <c:pt idx="1">
                  <c:v>Indre Oslo</c:v>
                </c:pt>
                <c:pt idx="2">
                  <c:v>Oslo vest</c:v>
                </c:pt>
                <c:pt idx="3">
                  <c:v>Oslo nordøst</c:v>
                </c:pt>
                <c:pt idx="4">
                  <c:v>Oslo sør</c:v>
                </c:pt>
                <c:pt idx="5">
                  <c:v>Asker og Bærum</c:v>
                </c:pt>
                <c:pt idx="6">
                  <c:v>Nedre Romerike</c:v>
                </c:pt>
                <c:pt idx="7">
                  <c:v>Øvre Romerike</c:v>
                </c:pt>
                <c:pt idx="8">
                  <c:v>Follo</c:v>
                </c:pt>
                <c:pt idx="9">
                  <c:v>Sarpsborg</c:v>
                </c:pt>
                <c:pt idx="10">
                  <c:v>Fredrikstad</c:v>
                </c:pt>
                <c:pt idx="11">
                  <c:v>Moss</c:v>
                </c:pt>
                <c:pt idx="12">
                  <c:v>Drammen</c:v>
                </c:pt>
                <c:pt idx="13">
                  <c:v>Kongsberg</c:v>
                </c:pt>
                <c:pt idx="14">
                  <c:v>Resten av Buskerudbyen</c:v>
                </c:pt>
                <c:pt idx="15">
                  <c:v>Ringerike/Hole</c:v>
                </c:pt>
              </c:strCache>
            </c:strRef>
          </c:cat>
          <c:val>
            <c:numRef>
              <c:f>'4.1 Transportmiddelbruk'!$O$11:$O$26</c:f>
              <c:numCache>
                <c:formatCode>0%</c:formatCode>
                <c:ptCount val="16"/>
                <c:pt idx="0">
                  <c:v>0.57199999999999995</c:v>
                </c:pt>
                <c:pt idx="1">
                  <c:v>0.34599999999999997</c:v>
                </c:pt>
                <c:pt idx="2">
                  <c:v>0.28999999999999998</c:v>
                </c:pt>
                <c:pt idx="3">
                  <c:v>0.23699999999999999</c:v>
                </c:pt>
                <c:pt idx="4">
                  <c:v>0.20899999999999999</c:v>
                </c:pt>
                <c:pt idx="5">
                  <c:v>0.14299999999999999</c:v>
                </c:pt>
                <c:pt idx="6">
                  <c:v>0.113</c:v>
                </c:pt>
                <c:pt idx="7">
                  <c:v>8.3000000000000004E-2</c:v>
                </c:pt>
                <c:pt idx="8">
                  <c:v>0.129</c:v>
                </c:pt>
                <c:pt idx="9">
                  <c:v>0.06</c:v>
                </c:pt>
                <c:pt idx="10">
                  <c:v>5.7000000000000002E-2</c:v>
                </c:pt>
                <c:pt idx="11">
                  <c:v>5.8000000000000003E-2</c:v>
                </c:pt>
                <c:pt idx="12">
                  <c:v>8.8999999999999996E-2</c:v>
                </c:pt>
                <c:pt idx="13">
                  <c:v>0.03</c:v>
                </c:pt>
                <c:pt idx="14">
                  <c:v>5.1999999999999998E-2</c:v>
                </c:pt>
                <c:pt idx="15">
                  <c:v>3.4000000000000002E-2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4E-4388-B931-9CECD416F864}"/>
            </c:ext>
          </c:extLst>
        </c:ser>
        <c:ser>
          <c:idx val="3"/>
          <c:order val="3"/>
          <c:tx>
            <c:strRef>
              <c:f>'4.1 Transportmiddelbruk'!$P$5</c:f>
              <c:strCache>
                <c:ptCount val="1"/>
                <c:pt idx="0">
                  <c:v>Bilfører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 Transportmiddelbruk'!$L$11:$L$26</c:f>
              <c:strCache>
                <c:ptCount val="16"/>
                <c:pt idx="0">
                  <c:v>Oslo sentrum </c:v>
                </c:pt>
                <c:pt idx="1">
                  <c:v>Indre Oslo</c:v>
                </c:pt>
                <c:pt idx="2">
                  <c:v>Oslo vest</c:v>
                </c:pt>
                <c:pt idx="3">
                  <c:v>Oslo nordøst</c:v>
                </c:pt>
                <c:pt idx="4">
                  <c:v>Oslo sør</c:v>
                </c:pt>
                <c:pt idx="5">
                  <c:v>Asker og Bærum</c:v>
                </c:pt>
                <c:pt idx="6">
                  <c:v>Nedre Romerike</c:v>
                </c:pt>
                <c:pt idx="7">
                  <c:v>Øvre Romerike</c:v>
                </c:pt>
                <c:pt idx="8">
                  <c:v>Follo</c:v>
                </c:pt>
                <c:pt idx="9">
                  <c:v>Sarpsborg</c:v>
                </c:pt>
                <c:pt idx="10">
                  <c:v>Fredrikstad</c:v>
                </c:pt>
                <c:pt idx="11">
                  <c:v>Moss</c:v>
                </c:pt>
                <c:pt idx="12">
                  <c:v>Drammen</c:v>
                </c:pt>
                <c:pt idx="13">
                  <c:v>Kongsberg</c:v>
                </c:pt>
                <c:pt idx="14">
                  <c:v>Resten av Buskerudbyen</c:v>
                </c:pt>
                <c:pt idx="15">
                  <c:v>Ringerike/Hole</c:v>
                </c:pt>
              </c:strCache>
            </c:strRef>
          </c:cat>
          <c:val>
            <c:numRef>
              <c:f>'4.1 Transportmiddelbruk'!$P$11:$P$26</c:f>
              <c:numCache>
                <c:formatCode>0%</c:formatCode>
                <c:ptCount val="16"/>
                <c:pt idx="0">
                  <c:v>0.105</c:v>
                </c:pt>
                <c:pt idx="1">
                  <c:v>0.16</c:v>
                </c:pt>
                <c:pt idx="2">
                  <c:v>0.32200000000000001</c:v>
                </c:pt>
                <c:pt idx="3">
                  <c:v>0.40899999999999997</c:v>
                </c:pt>
                <c:pt idx="4">
                  <c:v>0.38100000000000001</c:v>
                </c:pt>
                <c:pt idx="5">
                  <c:v>0.53200000000000003</c:v>
                </c:pt>
                <c:pt idx="6">
                  <c:v>0.57899999999999996</c:v>
                </c:pt>
                <c:pt idx="7">
                  <c:v>0.61699999999999999</c:v>
                </c:pt>
                <c:pt idx="8">
                  <c:v>0.54</c:v>
                </c:pt>
                <c:pt idx="9">
                  <c:v>0.63900000000000001</c:v>
                </c:pt>
                <c:pt idx="10">
                  <c:v>0.60599999999999998</c:v>
                </c:pt>
                <c:pt idx="11">
                  <c:v>0.59299999999999997</c:v>
                </c:pt>
                <c:pt idx="12">
                  <c:v>0.55600000000000005</c:v>
                </c:pt>
                <c:pt idx="13">
                  <c:v>0.59299999999999997</c:v>
                </c:pt>
                <c:pt idx="14">
                  <c:v>0.66300000000000003</c:v>
                </c:pt>
                <c:pt idx="15">
                  <c:v>0.67200000000000004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4E-4388-B931-9CECD416F864}"/>
            </c:ext>
          </c:extLst>
        </c:ser>
        <c:ser>
          <c:idx val="4"/>
          <c:order val="4"/>
          <c:tx>
            <c:strRef>
              <c:f>'4.1 Transportmiddelbruk'!$Q$5</c:f>
              <c:strCache>
                <c:ptCount val="1"/>
                <c:pt idx="0">
                  <c:v>Bilpassasjer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 Transportmiddelbruk'!$L$11:$L$26</c:f>
              <c:strCache>
                <c:ptCount val="16"/>
                <c:pt idx="0">
                  <c:v>Oslo sentrum </c:v>
                </c:pt>
                <c:pt idx="1">
                  <c:v>Indre Oslo</c:v>
                </c:pt>
                <c:pt idx="2">
                  <c:v>Oslo vest</c:v>
                </c:pt>
                <c:pt idx="3">
                  <c:v>Oslo nordøst</c:v>
                </c:pt>
                <c:pt idx="4">
                  <c:v>Oslo sør</c:v>
                </c:pt>
                <c:pt idx="5">
                  <c:v>Asker og Bærum</c:v>
                </c:pt>
                <c:pt idx="6">
                  <c:v>Nedre Romerike</c:v>
                </c:pt>
                <c:pt idx="7">
                  <c:v>Øvre Romerike</c:v>
                </c:pt>
                <c:pt idx="8">
                  <c:v>Follo</c:v>
                </c:pt>
                <c:pt idx="9">
                  <c:v>Sarpsborg</c:v>
                </c:pt>
                <c:pt idx="10">
                  <c:v>Fredrikstad</c:v>
                </c:pt>
                <c:pt idx="11">
                  <c:v>Moss</c:v>
                </c:pt>
                <c:pt idx="12">
                  <c:v>Drammen</c:v>
                </c:pt>
                <c:pt idx="13">
                  <c:v>Kongsberg</c:v>
                </c:pt>
                <c:pt idx="14">
                  <c:v>Resten av Buskerudbyen</c:v>
                </c:pt>
                <c:pt idx="15">
                  <c:v>Ringerike/Hole</c:v>
                </c:pt>
              </c:strCache>
            </c:strRef>
          </c:cat>
          <c:val>
            <c:numRef>
              <c:f>'4.1 Transportmiddelbruk'!$Q$11:$Q$26</c:f>
              <c:numCache>
                <c:formatCode>0%</c:formatCode>
                <c:ptCount val="16"/>
                <c:pt idx="0">
                  <c:v>0.02</c:v>
                </c:pt>
                <c:pt idx="1">
                  <c:v>4.2999999999999997E-2</c:v>
                </c:pt>
                <c:pt idx="2">
                  <c:v>6.4000000000000001E-2</c:v>
                </c:pt>
                <c:pt idx="3">
                  <c:v>6.7000000000000004E-2</c:v>
                </c:pt>
                <c:pt idx="4">
                  <c:v>9.0999999999999998E-2</c:v>
                </c:pt>
                <c:pt idx="5">
                  <c:v>9.4E-2</c:v>
                </c:pt>
                <c:pt idx="6">
                  <c:v>0.105</c:v>
                </c:pt>
                <c:pt idx="7">
                  <c:v>0.13400000000000001</c:v>
                </c:pt>
                <c:pt idx="8">
                  <c:v>0.10100000000000001</c:v>
                </c:pt>
                <c:pt idx="9">
                  <c:v>0.12</c:v>
                </c:pt>
                <c:pt idx="10">
                  <c:v>0.11899999999999999</c:v>
                </c:pt>
                <c:pt idx="11">
                  <c:v>9.4E-2</c:v>
                </c:pt>
                <c:pt idx="12">
                  <c:v>0.111</c:v>
                </c:pt>
                <c:pt idx="13">
                  <c:v>0.108</c:v>
                </c:pt>
                <c:pt idx="14">
                  <c:v>0.106</c:v>
                </c:pt>
                <c:pt idx="15">
                  <c:v>0.10299999999999999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4E-4388-B931-9CECD416F864}"/>
            </c:ext>
          </c:extLst>
        </c:ser>
        <c:ser>
          <c:idx val="5"/>
          <c:order val="5"/>
          <c:tx>
            <c:strRef>
              <c:f>'4.1 Transportmiddelbruk'!$R$5</c:f>
              <c:strCache>
                <c:ptCount val="1"/>
                <c:pt idx="0">
                  <c:v>Annet</c:v>
                </c:pt>
              </c:strCache>
            </c:strRef>
          </c:tx>
          <c:spPr>
            <a:solidFill>
              <a:srgbClr val="E4C9A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 Transportmiddelbruk'!$L$11:$L$26</c:f>
              <c:strCache>
                <c:ptCount val="16"/>
                <c:pt idx="0">
                  <c:v>Oslo sentrum </c:v>
                </c:pt>
                <c:pt idx="1">
                  <c:v>Indre Oslo</c:v>
                </c:pt>
                <c:pt idx="2">
                  <c:v>Oslo vest</c:v>
                </c:pt>
                <c:pt idx="3">
                  <c:v>Oslo nordøst</c:v>
                </c:pt>
                <c:pt idx="4">
                  <c:v>Oslo sør</c:v>
                </c:pt>
                <c:pt idx="5">
                  <c:v>Asker og Bærum</c:v>
                </c:pt>
                <c:pt idx="6">
                  <c:v>Nedre Romerike</c:v>
                </c:pt>
                <c:pt idx="7">
                  <c:v>Øvre Romerike</c:v>
                </c:pt>
                <c:pt idx="8">
                  <c:v>Follo</c:v>
                </c:pt>
                <c:pt idx="9">
                  <c:v>Sarpsborg</c:v>
                </c:pt>
                <c:pt idx="10">
                  <c:v>Fredrikstad</c:v>
                </c:pt>
                <c:pt idx="11">
                  <c:v>Moss</c:v>
                </c:pt>
                <c:pt idx="12">
                  <c:v>Drammen</c:v>
                </c:pt>
                <c:pt idx="13">
                  <c:v>Kongsberg</c:v>
                </c:pt>
                <c:pt idx="14">
                  <c:v>Resten av Buskerudbyen</c:v>
                </c:pt>
                <c:pt idx="15">
                  <c:v>Ringerike/Hole</c:v>
                </c:pt>
              </c:strCache>
            </c:strRef>
          </c:cat>
          <c:val>
            <c:numRef>
              <c:f>'4.1 Transportmiddelbruk'!$R$11:$R$26</c:f>
              <c:numCache>
                <c:formatCode>0%</c:formatCode>
                <c:ptCount val="16"/>
                <c:pt idx="0">
                  <c:v>1.4999999999999999E-2</c:v>
                </c:pt>
                <c:pt idx="1">
                  <c:v>2.1999999999999999E-2</c:v>
                </c:pt>
                <c:pt idx="2">
                  <c:v>2.3E-2</c:v>
                </c:pt>
                <c:pt idx="3">
                  <c:v>1.9E-2</c:v>
                </c:pt>
                <c:pt idx="4">
                  <c:v>1.7000000000000001E-2</c:v>
                </c:pt>
                <c:pt idx="5">
                  <c:v>1.7999999999999999E-2</c:v>
                </c:pt>
                <c:pt idx="6">
                  <c:v>1.7000000000000001E-2</c:v>
                </c:pt>
                <c:pt idx="7">
                  <c:v>0.02</c:v>
                </c:pt>
                <c:pt idx="8">
                  <c:v>1.7999999999999999E-2</c:v>
                </c:pt>
                <c:pt idx="9">
                  <c:v>1.9E-2</c:v>
                </c:pt>
                <c:pt idx="10">
                  <c:v>1.7000000000000001E-2</c:v>
                </c:pt>
                <c:pt idx="11">
                  <c:v>2.7E-2</c:v>
                </c:pt>
                <c:pt idx="12">
                  <c:v>1.2999999999999999E-2</c:v>
                </c:pt>
                <c:pt idx="13">
                  <c:v>1.4999999999999999E-2</c:v>
                </c:pt>
                <c:pt idx="14">
                  <c:v>1.4E-2</c:v>
                </c:pt>
                <c:pt idx="15">
                  <c:v>1.4E-2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4E-4388-B931-9CECD416F86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0476904"/>
        <c:axId val="690481216"/>
      </c:barChart>
      <c:catAx>
        <c:axId val="690476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81216"/>
        <c:crosses val="autoZero"/>
        <c:auto val="1"/>
        <c:lblAlgn val="ctr"/>
        <c:lblOffset val="100"/>
        <c:noMultiLvlLbl val="0"/>
      </c:catAx>
      <c:valAx>
        <c:axId val="6904812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7690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8077015916687"/>
          <c:y val="0.93234766732957319"/>
          <c:w val="0.73871518477465425"/>
          <c:h val="4.9907550148804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Transportmiddelfordeling</a:t>
            </a:r>
            <a:r>
              <a:rPr lang="nb-NO" sz="1000" b="1" baseline="0"/>
              <a:t> for </a:t>
            </a:r>
            <a:r>
              <a:rPr lang="nb-NO" sz="1000" b="1"/>
              <a:t>reiser til bosatte i ulikeområder. RVU 2018/19</a:t>
            </a:r>
          </a:p>
        </c:rich>
      </c:tx>
      <c:layout>
        <c:manualLayout>
          <c:xMode val="edge"/>
          <c:yMode val="edge"/>
          <c:x val="0.22978388888888884"/>
          <c:y val="1.5119047619047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'4.1 Transportmiddelbruk'!$D$5</c:f>
              <c:strCache>
                <c:ptCount val="1"/>
                <c:pt idx="0">
                  <c:v>Til fots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 Transportmiddelbruk'!$C$6:$C$28</c:f>
              <c:strCache>
                <c:ptCount val="23"/>
                <c:pt idx="0">
                  <c:v>Hele landet</c:v>
                </c:pt>
                <c:pt idx="1">
                  <c:v>Viken fylke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 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 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'4.1 Transportmiddelbruk'!$D$6:$D$28</c:f>
              <c:numCache>
                <c:formatCode>###0%</c:formatCode>
                <c:ptCount val="23"/>
                <c:pt idx="0">
                  <c:v>0.19600000000000001</c:v>
                </c:pt>
                <c:pt idx="1">
                  <c:v>0.16400000000000001</c:v>
                </c:pt>
                <c:pt idx="2">
                  <c:v>0.30399999999999999</c:v>
                </c:pt>
                <c:pt idx="4">
                  <c:v>0.16300000000000001</c:v>
                </c:pt>
                <c:pt idx="5">
                  <c:v>0.16500000000000001</c:v>
                </c:pt>
                <c:pt idx="6">
                  <c:v>0.16500000000000001</c:v>
                </c:pt>
                <c:pt idx="8">
                  <c:v>0.39500000000000002</c:v>
                </c:pt>
                <c:pt idx="9">
                  <c:v>0.248</c:v>
                </c:pt>
                <c:pt idx="10">
                  <c:v>0.24199999999999999</c:v>
                </c:pt>
                <c:pt idx="11">
                  <c:v>0.23499999999999999</c:v>
                </c:pt>
                <c:pt idx="12">
                  <c:v>0.18099999999999999</c:v>
                </c:pt>
                <c:pt idx="13">
                  <c:v>0.158</c:v>
                </c:pt>
                <c:pt idx="14">
                  <c:v>0.122</c:v>
                </c:pt>
                <c:pt idx="15">
                  <c:v>0.17699999999999999</c:v>
                </c:pt>
                <c:pt idx="16">
                  <c:v>0.14699999999999999</c:v>
                </c:pt>
                <c:pt idx="17">
                  <c:v>0.14799999999999999</c:v>
                </c:pt>
                <c:pt idx="18">
                  <c:v>0.19</c:v>
                </c:pt>
                <c:pt idx="19">
                  <c:v>0.19</c:v>
                </c:pt>
                <c:pt idx="20">
                  <c:v>0.21199999999999999</c:v>
                </c:pt>
                <c:pt idx="21">
                  <c:v>0.124</c:v>
                </c:pt>
                <c:pt idx="22">
                  <c:v>0.14099999999999999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9-4AC9-84BE-0972D3FDDAF8}"/>
            </c:ext>
          </c:extLst>
        </c:ser>
        <c:ser>
          <c:idx val="1"/>
          <c:order val="1"/>
          <c:tx>
            <c:strRef>
              <c:f>'4.1 Transportmiddelbruk'!$E$5</c:f>
              <c:strCache>
                <c:ptCount val="1"/>
                <c:pt idx="0">
                  <c:v>Sykkel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 Transportmiddelbruk'!$C$6:$C$28</c:f>
              <c:strCache>
                <c:ptCount val="23"/>
                <c:pt idx="0">
                  <c:v>Hele landet</c:v>
                </c:pt>
                <c:pt idx="1">
                  <c:v>Viken fylke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 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 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'4.1 Transportmiddelbruk'!$E$6:$E$28</c:f>
              <c:numCache>
                <c:formatCode>###0%</c:formatCode>
                <c:ptCount val="23"/>
                <c:pt idx="0">
                  <c:v>4.5999999999999999E-2</c:v>
                </c:pt>
                <c:pt idx="1">
                  <c:v>3.3000000000000002E-2</c:v>
                </c:pt>
                <c:pt idx="2">
                  <c:v>6.0999999999999999E-2</c:v>
                </c:pt>
                <c:pt idx="4">
                  <c:v>3.4000000000000002E-2</c:v>
                </c:pt>
                <c:pt idx="5">
                  <c:v>3.2000000000000001E-2</c:v>
                </c:pt>
                <c:pt idx="6">
                  <c:v>3.4000000000000002E-2</c:v>
                </c:pt>
                <c:pt idx="8">
                  <c:v>7.2999999999999995E-2</c:v>
                </c:pt>
                <c:pt idx="9">
                  <c:v>7.3999999999999996E-2</c:v>
                </c:pt>
                <c:pt idx="10">
                  <c:v>3.6999999999999998E-2</c:v>
                </c:pt>
                <c:pt idx="11">
                  <c:v>4.9000000000000002E-2</c:v>
                </c:pt>
                <c:pt idx="12">
                  <c:v>3.6999999999999998E-2</c:v>
                </c:pt>
                <c:pt idx="13">
                  <c:v>0.03</c:v>
                </c:pt>
                <c:pt idx="14">
                  <c:v>2.3E-2</c:v>
                </c:pt>
                <c:pt idx="15">
                  <c:v>0.03</c:v>
                </c:pt>
                <c:pt idx="16">
                  <c:v>2.5999999999999999E-2</c:v>
                </c:pt>
                <c:pt idx="17">
                  <c:v>4.3999999999999997E-2</c:v>
                </c:pt>
                <c:pt idx="18">
                  <c:v>4.1000000000000002E-2</c:v>
                </c:pt>
                <c:pt idx="19">
                  <c:v>3.7999999999999999E-2</c:v>
                </c:pt>
                <c:pt idx="20">
                  <c:v>7.4999999999999997E-2</c:v>
                </c:pt>
                <c:pt idx="21">
                  <c:v>2.9000000000000001E-2</c:v>
                </c:pt>
                <c:pt idx="22">
                  <c:v>2.8000000000000001E-2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9-4AC9-84BE-0972D3FDDAF8}"/>
            </c:ext>
          </c:extLst>
        </c:ser>
        <c:ser>
          <c:idx val="2"/>
          <c:order val="2"/>
          <c:tx>
            <c:strRef>
              <c:f>'4.1 Transportmiddelbruk'!$F$5</c:f>
              <c:strCache>
                <c:ptCount val="1"/>
                <c:pt idx="0">
                  <c:v>Kollektiv (eks drosje og fly)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 Transportmiddelbruk'!$C$6:$C$28</c:f>
              <c:strCache>
                <c:ptCount val="23"/>
                <c:pt idx="0">
                  <c:v>Hele landet</c:v>
                </c:pt>
                <c:pt idx="1">
                  <c:v>Viken fylke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 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 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'4.1 Transportmiddelbruk'!$F$6:$F$28</c:f>
              <c:numCache>
                <c:formatCode>###0%</c:formatCode>
                <c:ptCount val="23"/>
                <c:pt idx="0">
                  <c:v>0.104</c:v>
                </c:pt>
                <c:pt idx="1">
                  <c:v>0.109</c:v>
                </c:pt>
                <c:pt idx="2">
                  <c:v>0.28999999999999998</c:v>
                </c:pt>
                <c:pt idx="4">
                  <c:v>7.2999999999999995E-2</c:v>
                </c:pt>
                <c:pt idx="5">
                  <c:v>0.14699999999999999</c:v>
                </c:pt>
                <c:pt idx="6">
                  <c:v>7.0000000000000007E-2</c:v>
                </c:pt>
                <c:pt idx="8">
                  <c:v>0.32300000000000001</c:v>
                </c:pt>
                <c:pt idx="9">
                  <c:v>0.245</c:v>
                </c:pt>
                <c:pt idx="10">
                  <c:v>0.28799999999999998</c:v>
                </c:pt>
                <c:pt idx="11">
                  <c:v>0.25700000000000001</c:v>
                </c:pt>
                <c:pt idx="12">
                  <c:v>0.159</c:v>
                </c:pt>
                <c:pt idx="13">
                  <c:v>0.13500000000000001</c:v>
                </c:pt>
                <c:pt idx="14">
                  <c:v>9.9000000000000005E-2</c:v>
                </c:pt>
                <c:pt idx="15">
                  <c:v>0.16200000000000001</c:v>
                </c:pt>
                <c:pt idx="16">
                  <c:v>0.05</c:v>
                </c:pt>
                <c:pt idx="17">
                  <c:v>6.4000000000000001E-2</c:v>
                </c:pt>
                <c:pt idx="18">
                  <c:v>6.8000000000000005E-2</c:v>
                </c:pt>
                <c:pt idx="19">
                  <c:v>0.10299999999999999</c:v>
                </c:pt>
                <c:pt idx="20">
                  <c:v>3.7999999999999999E-2</c:v>
                </c:pt>
                <c:pt idx="21">
                  <c:v>7.3999999999999996E-2</c:v>
                </c:pt>
                <c:pt idx="22">
                  <c:v>4.2999999999999997E-2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69-4AC9-84BE-0972D3FDDAF8}"/>
            </c:ext>
          </c:extLst>
        </c:ser>
        <c:ser>
          <c:idx val="3"/>
          <c:order val="3"/>
          <c:tx>
            <c:strRef>
              <c:f>'4.1 Transportmiddelbruk'!$G$5</c:f>
              <c:strCache>
                <c:ptCount val="1"/>
                <c:pt idx="0">
                  <c:v>Bilfører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 Transportmiddelbruk'!$C$6:$C$28</c:f>
              <c:strCache>
                <c:ptCount val="23"/>
                <c:pt idx="0">
                  <c:v>Hele landet</c:v>
                </c:pt>
                <c:pt idx="1">
                  <c:v>Viken fylke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 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 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'4.1 Transportmiddelbruk'!$G$6:$G$28</c:f>
              <c:numCache>
                <c:formatCode>###0%</c:formatCode>
                <c:ptCount val="23"/>
                <c:pt idx="0">
                  <c:v>0.53200000000000003</c:v>
                </c:pt>
                <c:pt idx="1">
                  <c:v>0.56699999999999995</c:v>
                </c:pt>
                <c:pt idx="2">
                  <c:v>0.26100000000000001</c:v>
                </c:pt>
                <c:pt idx="4">
                  <c:v>0.58699999999999997</c:v>
                </c:pt>
                <c:pt idx="5">
                  <c:v>0.53600000000000003</c:v>
                </c:pt>
                <c:pt idx="6">
                  <c:v>0.60899999999999999</c:v>
                </c:pt>
                <c:pt idx="8">
                  <c:v>0.14099999999999999</c:v>
                </c:pt>
                <c:pt idx="9">
                  <c:v>0.33500000000000002</c:v>
                </c:pt>
                <c:pt idx="10">
                  <c:v>0.34</c:v>
                </c:pt>
                <c:pt idx="11">
                  <c:v>0.35699999999999998</c:v>
                </c:pt>
                <c:pt idx="12">
                  <c:v>0.51100000000000001</c:v>
                </c:pt>
                <c:pt idx="13">
                  <c:v>0.56000000000000005</c:v>
                </c:pt>
                <c:pt idx="14">
                  <c:v>0.61599999999999999</c:v>
                </c:pt>
                <c:pt idx="15">
                  <c:v>0.51400000000000001</c:v>
                </c:pt>
                <c:pt idx="16">
                  <c:v>0.63400000000000001</c:v>
                </c:pt>
                <c:pt idx="17">
                  <c:v>0.60299999999999998</c:v>
                </c:pt>
                <c:pt idx="18">
                  <c:v>0.56000000000000005</c:v>
                </c:pt>
                <c:pt idx="19">
                  <c:v>0.54700000000000004</c:v>
                </c:pt>
                <c:pt idx="20">
                  <c:v>0.55400000000000005</c:v>
                </c:pt>
                <c:pt idx="21">
                  <c:v>0.63800000000000001</c:v>
                </c:pt>
                <c:pt idx="22">
                  <c:v>0.65500000000000003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69-4AC9-84BE-0972D3FDDAF8}"/>
            </c:ext>
          </c:extLst>
        </c:ser>
        <c:ser>
          <c:idx val="4"/>
          <c:order val="4"/>
          <c:tx>
            <c:strRef>
              <c:f>'4.1 Transportmiddelbruk'!$H$5</c:f>
              <c:strCache>
                <c:ptCount val="1"/>
                <c:pt idx="0">
                  <c:v>Bilpassasjer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 Transportmiddelbruk'!$C$6:$C$28</c:f>
              <c:strCache>
                <c:ptCount val="23"/>
                <c:pt idx="0">
                  <c:v>Hele landet</c:v>
                </c:pt>
                <c:pt idx="1">
                  <c:v>Viken fylke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 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 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'4.1 Transportmiddelbruk'!$H$6:$H$28</c:f>
              <c:numCache>
                <c:formatCode>###0%</c:formatCode>
                <c:ptCount val="23"/>
                <c:pt idx="0">
                  <c:v>0.10199999999999999</c:v>
                </c:pt>
                <c:pt idx="1">
                  <c:v>0.108</c:v>
                </c:pt>
                <c:pt idx="2">
                  <c:v>6.2E-2</c:v>
                </c:pt>
                <c:pt idx="4">
                  <c:v>0.11899999999999999</c:v>
                </c:pt>
                <c:pt idx="5">
                  <c:v>0.1</c:v>
                </c:pt>
                <c:pt idx="6">
                  <c:v>0.107</c:v>
                </c:pt>
                <c:pt idx="8">
                  <c:v>4.4999999999999998E-2</c:v>
                </c:pt>
                <c:pt idx="9">
                  <c:v>7.2999999999999995E-2</c:v>
                </c:pt>
                <c:pt idx="10">
                  <c:v>7.1999999999999995E-2</c:v>
                </c:pt>
                <c:pt idx="11">
                  <c:v>8.3000000000000004E-2</c:v>
                </c:pt>
                <c:pt idx="12">
                  <c:v>9.1999999999999998E-2</c:v>
                </c:pt>
                <c:pt idx="13">
                  <c:v>9.9000000000000005E-2</c:v>
                </c:pt>
                <c:pt idx="14">
                  <c:v>0.124</c:v>
                </c:pt>
                <c:pt idx="15">
                  <c:v>9.8000000000000004E-2</c:v>
                </c:pt>
                <c:pt idx="16">
                  <c:v>0.122</c:v>
                </c:pt>
                <c:pt idx="17">
                  <c:v>0.123</c:v>
                </c:pt>
                <c:pt idx="18">
                  <c:v>0.12</c:v>
                </c:pt>
                <c:pt idx="19">
                  <c:v>0.107</c:v>
                </c:pt>
                <c:pt idx="20">
                  <c:v>0.10299999999999999</c:v>
                </c:pt>
                <c:pt idx="21">
                  <c:v>0.11899999999999999</c:v>
                </c:pt>
                <c:pt idx="22">
                  <c:v>0.11799999999999999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69-4AC9-84BE-0972D3FDDAF8}"/>
            </c:ext>
          </c:extLst>
        </c:ser>
        <c:ser>
          <c:idx val="5"/>
          <c:order val="5"/>
          <c:tx>
            <c:strRef>
              <c:f>'4.1 Transportmiddelbruk'!$I$5</c:f>
              <c:strCache>
                <c:ptCount val="1"/>
                <c:pt idx="0">
                  <c:v>Annet</c:v>
                </c:pt>
              </c:strCache>
            </c:strRef>
          </c:tx>
          <c:spPr>
            <a:solidFill>
              <a:srgbClr val="E4C9A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 Transportmiddelbruk'!$C$6:$C$28</c:f>
              <c:strCache>
                <c:ptCount val="23"/>
                <c:pt idx="0">
                  <c:v>Hele landet</c:v>
                </c:pt>
                <c:pt idx="1">
                  <c:v>Viken fylke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 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 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'4.1 Transportmiddelbruk'!$I$6:$I$28</c:f>
              <c:numCache>
                <c:formatCode>###0%</c:formatCode>
                <c:ptCount val="23"/>
                <c:pt idx="0">
                  <c:v>0.02</c:v>
                </c:pt>
                <c:pt idx="1">
                  <c:v>1.9E-2</c:v>
                </c:pt>
                <c:pt idx="2">
                  <c:v>2.1999999999999999E-2</c:v>
                </c:pt>
                <c:pt idx="4">
                  <c:v>2.3E-2</c:v>
                </c:pt>
                <c:pt idx="5">
                  <c:v>1.9E-2</c:v>
                </c:pt>
                <c:pt idx="6">
                  <c:v>1.4E-2</c:v>
                </c:pt>
                <c:pt idx="8">
                  <c:v>2.1999999999999999E-2</c:v>
                </c:pt>
                <c:pt idx="9">
                  <c:v>2.4E-2</c:v>
                </c:pt>
                <c:pt idx="10">
                  <c:v>2.1999999999999999E-2</c:v>
                </c:pt>
                <c:pt idx="11">
                  <c:v>1.7999999999999999E-2</c:v>
                </c:pt>
                <c:pt idx="12">
                  <c:v>0.02</c:v>
                </c:pt>
                <c:pt idx="13">
                  <c:v>1.7999999999999999E-2</c:v>
                </c:pt>
                <c:pt idx="14">
                  <c:v>1.6E-2</c:v>
                </c:pt>
                <c:pt idx="15">
                  <c:v>1.9E-2</c:v>
                </c:pt>
                <c:pt idx="16">
                  <c:v>2.1999999999999999E-2</c:v>
                </c:pt>
                <c:pt idx="17">
                  <c:v>1.7999999999999999E-2</c:v>
                </c:pt>
                <c:pt idx="18">
                  <c:v>0.02</c:v>
                </c:pt>
                <c:pt idx="19">
                  <c:v>1.6E-2</c:v>
                </c:pt>
                <c:pt idx="20">
                  <c:v>1.7999999999999999E-2</c:v>
                </c:pt>
                <c:pt idx="21">
                  <c:v>1.7000000000000001E-2</c:v>
                </c:pt>
                <c:pt idx="22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9-4AC9-84BE-0972D3FDDA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0476904"/>
        <c:axId val="690481216"/>
      </c:barChart>
      <c:catAx>
        <c:axId val="690476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81216"/>
        <c:crosses val="autoZero"/>
        <c:auto val="1"/>
        <c:lblAlgn val="ctr"/>
        <c:lblOffset val="100"/>
        <c:noMultiLvlLbl val="0"/>
      </c:catAx>
      <c:valAx>
        <c:axId val="6904812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7690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8077015916687"/>
          <c:y val="0.93234766732957319"/>
          <c:w val="0.73871518477465425"/>
          <c:h val="4.9907550148804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Gjennomsnittlig reiselengde per reise (kilometer), fordelt på transportmiddel. RVU 2018/19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'4.2 Reiselengde og tid -transpm'!$M$5</c:f>
              <c:strCache>
                <c:ptCount val="1"/>
                <c:pt idx="0">
                  <c:v> Alle reiser 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'4.2 Reiselengde og tid -transpm'!$L$6:$L$12</c15:sqref>
                  </c15:fullRef>
                </c:ext>
              </c:extLst>
              <c:f>('4.2 Reiselengde og tid -transpm'!$L$6:$L$8,'4.2 Reiselengde og tid -transpm'!$L$10:$L$12)</c:f>
              <c:strCache>
                <c:ptCount val="6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3">
                  <c:v>Tidligere Østfold fylke</c:v>
                </c:pt>
                <c:pt idx="4">
                  <c:v>Tidligere Akershus fylke </c:v>
                </c:pt>
                <c:pt idx="5">
                  <c:v>Tidligere Buskerud fylke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'4.2 Reiselengde og tid -transpm'!$M$6:$M$12</c15:sqref>
                  </c15:fullRef>
                </c:ext>
              </c:extLst>
              <c:f>('4.2 Reiselengde og tid -transpm'!$M$6:$M$8,'4.2 Reiselengde og tid -transpm'!$M$10:$M$12)</c:f>
              <c:numCache>
                <c:formatCode>0.0</c:formatCode>
                <c:ptCount val="6"/>
                <c:pt idx="0" formatCode="###0.0">
                  <c:v>15.5501</c:v>
                </c:pt>
                <c:pt idx="1">
                  <c:v>16.873799999999999</c:v>
                </c:pt>
                <c:pt idx="2">
                  <c:v>11.8719</c:v>
                </c:pt>
                <c:pt idx="3">
                  <c:v>15.2875</c:v>
                </c:pt>
                <c:pt idx="4">
                  <c:v>17.704000000000001</c:v>
                </c:pt>
                <c:pt idx="5">
                  <c:v>16.607199999999999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4-4F58-BB1E-035739B25871}"/>
            </c:ext>
          </c:extLst>
        </c:ser>
        <c:ser>
          <c:idx val="1"/>
          <c:order val="1"/>
          <c:tx>
            <c:strRef>
              <c:f>'4.2 Reiselengde og tid -transpm'!$N$5</c:f>
              <c:strCache>
                <c:ptCount val="1"/>
                <c:pt idx="0">
                  <c:v>Til fots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'4.2 Reiselengde og tid -transpm'!$L$6:$L$12</c15:sqref>
                  </c15:fullRef>
                </c:ext>
              </c:extLst>
              <c:f>('4.2 Reiselengde og tid -transpm'!$L$6:$L$8,'4.2 Reiselengde og tid -transpm'!$L$10:$L$12)</c:f>
              <c:strCache>
                <c:ptCount val="6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3">
                  <c:v>Tidligere Østfold fylke</c:v>
                </c:pt>
                <c:pt idx="4">
                  <c:v>Tidligere Akershus fylke </c:v>
                </c:pt>
                <c:pt idx="5">
                  <c:v>Tidligere Buskerud fylke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'4.2 Reiselengde og tid -transpm'!$N$6:$N$12</c15:sqref>
                  </c15:fullRef>
                </c:ext>
              </c:extLst>
              <c:f>('4.2 Reiselengde og tid -transpm'!$N$6:$N$8,'4.2 Reiselengde og tid -transpm'!$N$10:$N$12)</c:f>
              <c:numCache>
                <c:formatCode>0.0</c:formatCode>
                <c:ptCount val="6"/>
                <c:pt idx="0" formatCode="###0.0">
                  <c:v>1.9847999999999999</c:v>
                </c:pt>
                <c:pt idx="1">
                  <c:v>2.1452</c:v>
                </c:pt>
                <c:pt idx="2">
                  <c:v>1.6483000000000001</c:v>
                </c:pt>
                <c:pt idx="3">
                  <c:v>2.0352000000000001</c:v>
                </c:pt>
                <c:pt idx="4">
                  <c:v>2.1402000000000001</c:v>
                </c:pt>
                <c:pt idx="5">
                  <c:v>2.2479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54-4F58-BB1E-035739B25871}"/>
            </c:ext>
          </c:extLst>
        </c:ser>
        <c:ser>
          <c:idx val="2"/>
          <c:order val="2"/>
          <c:tx>
            <c:strRef>
              <c:f>'4.2 Reiselengde og tid -transpm'!$O$5</c:f>
              <c:strCache>
                <c:ptCount val="1"/>
                <c:pt idx="0">
                  <c:v>Sykkel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'4.2 Reiselengde og tid -transpm'!$L$6:$L$12</c15:sqref>
                  </c15:fullRef>
                </c:ext>
              </c:extLst>
              <c:f>('4.2 Reiselengde og tid -transpm'!$L$6:$L$8,'4.2 Reiselengde og tid -transpm'!$L$10:$L$12)</c:f>
              <c:strCache>
                <c:ptCount val="6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3">
                  <c:v>Tidligere Østfold fylke</c:v>
                </c:pt>
                <c:pt idx="4">
                  <c:v>Tidligere Akershus fylke </c:v>
                </c:pt>
                <c:pt idx="5">
                  <c:v>Tidligere Buskerud fylke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'4.2 Reiselengde og tid -transpm'!$O$6:$O$12</c15:sqref>
                  </c15:fullRef>
                </c:ext>
              </c:extLst>
              <c:f>('4.2 Reiselengde og tid -transpm'!$O$6:$O$8,'4.2 Reiselengde og tid -transpm'!$O$10:$O$12)</c:f>
              <c:numCache>
                <c:formatCode>0.0</c:formatCode>
                <c:ptCount val="6"/>
                <c:pt idx="0" formatCode="###0.0">
                  <c:v>5.0381</c:v>
                </c:pt>
                <c:pt idx="1">
                  <c:v>5.7912999999999997</c:v>
                </c:pt>
                <c:pt idx="2">
                  <c:v>5.2454999999999998</c:v>
                </c:pt>
                <c:pt idx="3">
                  <c:v>4.5914000000000001</c:v>
                </c:pt>
                <c:pt idx="4">
                  <c:v>6.6234000000000002</c:v>
                </c:pt>
                <c:pt idx="5">
                  <c:v>5.3691000000000004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54-4F58-BB1E-035739B25871}"/>
            </c:ext>
          </c:extLst>
        </c:ser>
        <c:ser>
          <c:idx val="3"/>
          <c:order val="3"/>
          <c:tx>
            <c:strRef>
              <c:f>'4.2 Reiselengde og tid -transpm'!$P$5</c:f>
              <c:strCache>
                <c:ptCount val="1"/>
                <c:pt idx="0">
                  <c:v>Kollektiv (eks drosje og fly)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'4.2 Reiselengde og tid -transpm'!$L$6:$L$12</c15:sqref>
                  </c15:fullRef>
                </c:ext>
              </c:extLst>
              <c:f>('4.2 Reiselengde og tid -transpm'!$L$6:$L$8,'4.2 Reiselengde og tid -transpm'!$L$10:$L$12)</c:f>
              <c:strCache>
                <c:ptCount val="6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3">
                  <c:v>Tidligere Østfold fylke</c:v>
                </c:pt>
                <c:pt idx="4">
                  <c:v>Tidligere Akershus fylke </c:v>
                </c:pt>
                <c:pt idx="5">
                  <c:v>Tidligere Buskerud fylke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'4.2 Reiselengde og tid -transpm'!$P$6:$P$12</c15:sqref>
                  </c15:fullRef>
                </c:ext>
              </c:extLst>
              <c:f>('4.2 Reiselengde og tid -transpm'!$P$6:$P$8,'4.2 Reiselengde og tid -transpm'!$P$10:$P$12)</c:f>
              <c:numCache>
                <c:formatCode>0.0</c:formatCode>
                <c:ptCount val="6"/>
                <c:pt idx="0" formatCode="###0.0">
                  <c:v>18.1142</c:v>
                </c:pt>
                <c:pt idx="1">
                  <c:v>22.954599999999999</c:v>
                </c:pt>
                <c:pt idx="2">
                  <c:v>10.9184</c:v>
                </c:pt>
                <c:pt idx="3">
                  <c:v>27.075399999999998</c:v>
                </c:pt>
                <c:pt idx="4">
                  <c:v>19.9849</c:v>
                </c:pt>
                <c:pt idx="5">
                  <c:v>30.036799999999999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54-4F58-BB1E-035739B25871}"/>
            </c:ext>
          </c:extLst>
        </c:ser>
        <c:ser>
          <c:idx val="4"/>
          <c:order val="4"/>
          <c:tx>
            <c:strRef>
              <c:f>'4.2 Reiselengde og tid -transpm'!$Q$5</c:f>
              <c:strCache>
                <c:ptCount val="1"/>
                <c:pt idx="0">
                  <c:v>Bilfører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'4.2 Reiselengde og tid -transpm'!$L$6:$L$12</c15:sqref>
                  </c15:fullRef>
                </c:ext>
              </c:extLst>
              <c:f>('4.2 Reiselengde og tid -transpm'!$L$6:$L$8,'4.2 Reiselengde og tid -transpm'!$L$10:$L$12)</c:f>
              <c:strCache>
                <c:ptCount val="6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3">
                  <c:v>Tidligere Østfold fylke</c:v>
                </c:pt>
                <c:pt idx="4">
                  <c:v>Tidligere Akershus fylke </c:v>
                </c:pt>
                <c:pt idx="5">
                  <c:v>Tidligere Buskerud fylke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'4.2 Reiselengde og tid -transpm'!$Q$6:$Q$12</c15:sqref>
                  </c15:fullRef>
                </c:ext>
              </c:extLst>
              <c:f>('4.2 Reiselengde og tid -transpm'!$Q$6:$Q$8,'4.2 Reiselengde og tid -transpm'!$Q$10:$Q$12)</c:f>
              <c:numCache>
                <c:formatCode>0.0</c:formatCode>
                <c:ptCount val="6"/>
                <c:pt idx="0" formatCode="###0.0">
                  <c:v>15.7319</c:v>
                </c:pt>
                <c:pt idx="1">
                  <c:v>16.5243</c:v>
                </c:pt>
                <c:pt idx="2">
                  <c:v>16.822299999999998</c:v>
                </c:pt>
                <c:pt idx="3">
                  <c:v>15.226599999999999</c:v>
                </c:pt>
                <c:pt idx="4">
                  <c:v>16.509899999999998</c:v>
                </c:pt>
                <c:pt idx="5">
                  <c:v>17.665500000000002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54-4F58-BB1E-035739B25871}"/>
            </c:ext>
          </c:extLst>
        </c:ser>
        <c:ser>
          <c:idx val="5"/>
          <c:order val="5"/>
          <c:tx>
            <c:strRef>
              <c:f>'4.2 Reiselengde og tid -transpm'!$R$5</c:f>
              <c:strCache>
                <c:ptCount val="1"/>
                <c:pt idx="0">
                  <c:v>Bilpassasjer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'4.2 Reiselengde og tid -transpm'!$L$6:$L$12</c15:sqref>
                  </c15:fullRef>
                </c:ext>
              </c:extLst>
              <c:f>('4.2 Reiselengde og tid -transpm'!$L$6:$L$8,'4.2 Reiselengde og tid -transpm'!$L$10:$L$12)</c:f>
              <c:strCache>
                <c:ptCount val="6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3">
                  <c:v>Tidligere Østfold fylke</c:v>
                </c:pt>
                <c:pt idx="4">
                  <c:v>Tidligere Akershus fylke </c:v>
                </c:pt>
                <c:pt idx="5">
                  <c:v>Tidligere Buskerud fylke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'4.2 Reiselengde og tid -transpm'!$R$6:$R$12</c15:sqref>
                  </c15:fullRef>
                </c:ext>
              </c:extLst>
              <c:f>('4.2 Reiselengde og tid -transpm'!$R$6:$R$8,'4.2 Reiselengde og tid -transpm'!$R$10:$R$12)</c:f>
              <c:numCache>
                <c:formatCode>0.0</c:formatCode>
                <c:ptCount val="6"/>
                <c:pt idx="0" formatCode="###0.0">
                  <c:v>25.375</c:v>
                </c:pt>
                <c:pt idx="1">
                  <c:v>22.645499999999998</c:v>
                </c:pt>
                <c:pt idx="2">
                  <c:v>25.859400000000001</c:v>
                </c:pt>
                <c:pt idx="3">
                  <c:v>25.383400000000002</c:v>
                </c:pt>
                <c:pt idx="4">
                  <c:v>21.6356</c:v>
                </c:pt>
                <c:pt idx="5">
                  <c:v>23.3322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54-4F58-BB1E-035739B258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0"/>
        <c:axId val="690490624"/>
        <c:axId val="690489448"/>
      </c:barChart>
      <c:catAx>
        <c:axId val="6904906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89448"/>
        <c:crosses val="autoZero"/>
        <c:auto val="1"/>
        <c:lblAlgn val="ctr"/>
        <c:lblOffset val="100"/>
        <c:noMultiLvlLbl val="0"/>
      </c:catAx>
      <c:valAx>
        <c:axId val="690489448"/>
        <c:scaling>
          <c:orientation val="minMax"/>
        </c:scaling>
        <c:delete val="1"/>
        <c:axPos val="t"/>
        <c:numFmt formatCode="###0.0" sourceLinked="1"/>
        <c:majorTickMark val="none"/>
        <c:minorTickMark val="none"/>
        <c:tickLblPos val="high"/>
        <c:crossAx val="6904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Median reiselengde per reise (kilometer), fordelt på transportmiddel. RVU 2018/19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'4.2 Reiselengde og tid -transpm'!$V$5</c:f>
              <c:strCache>
                <c:ptCount val="1"/>
                <c:pt idx="0">
                  <c:v> Alle reiser 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'4.2 Reiselengde og tid -transpm'!$U$6:$U$12</c15:sqref>
                  </c15:fullRef>
                </c:ext>
              </c:extLst>
              <c:f>('4.2 Reiselengde og tid -transpm'!$U$6:$U$8,'4.2 Reiselengde og tid -transpm'!$U$10:$U$12)</c:f>
              <c:strCache>
                <c:ptCount val="6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3">
                  <c:v>Tidligere Østfold fylke</c:v>
                </c:pt>
                <c:pt idx="4">
                  <c:v>Tidligere Akershus fylke </c:v>
                </c:pt>
                <c:pt idx="5">
                  <c:v>Tidligere Buskerud fylke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'4.2 Reiselengde og tid -transpm'!$V$6:$V$12</c15:sqref>
                  </c15:fullRef>
                </c:ext>
              </c:extLst>
              <c:f>('4.2 Reiselengde og tid -transpm'!$V$6:$V$8,'4.2 Reiselengde og tid -transpm'!$V$10:$V$12)</c:f>
              <c:numCache>
                <c:formatCode>0.0</c:formatCode>
                <c:ptCount val="6"/>
                <c:pt idx="0" formatCode="###0.0">
                  <c:v>5</c:v>
                </c:pt>
                <c:pt idx="1">
                  <c:v>6</c:v>
                </c:pt>
                <c:pt idx="2">
                  <c:v>4.2</c:v>
                </c:pt>
                <c:pt idx="3">
                  <c:v>5.6</c:v>
                </c:pt>
                <c:pt idx="4">
                  <c:v>6.2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C-421C-9B81-3232EC32FEFE}"/>
            </c:ext>
          </c:extLst>
        </c:ser>
        <c:ser>
          <c:idx val="1"/>
          <c:order val="1"/>
          <c:tx>
            <c:strRef>
              <c:f>'4.2 Reiselengde og tid -transpm'!$W$5</c:f>
              <c:strCache>
                <c:ptCount val="1"/>
                <c:pt idx="0">
                  <c:v>Til fots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'4.2 Reiselengde og tid -transpm'!$U$6:$U$12</c15:sqref>
                  </c15:fullRef>
                </c:ext>
              </c:extLst>
              <c:f>('4.2 Reiselengde og tid -transpm'!$U$6:$U$8,'4.2 Reiselengde og tid -transpm'!$U$10:$U$12)</c:f>
              <c:strCache>
                <c:ptCount val="6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3">
                  <c:v>Tidligere Østfold fylke</c:v>
                </c:pt>
                <c:pt idx="4">
                  <c:v>Tidligere Akershus fylke </c:v>
                </c:pt>
                <c:pt idx="5">
                  <c:v>Tidligere Buskerud fylke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'4.2 Reiselengde og tid -transpm'!$W$6:$W$12</c15:sqref>
                  </c15:fullRef>
                </c:ext>
              </c:extLst>
              <c:f>('4.2 Reiselengde og tid -transpm'!$W$6:$W$8,'4.2 Reiselengde og tid -transpm'!$W$10:$W$12)</c:f>
              <c:numCache>
                <c:formatCode>0.0</c:formatCode>
                <c:ptCount val="6"/>
                <c:pt idx="0" formatCode="###0.0">
                  <c:v>1</c:v>
                </c:pt>
                <c:pt idx="1">
                  <c:v>1.04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2C-421C-9B81-3232EC32FEFE}"/>
            </c:ext>
          </c:extLst>
        </c:ser>
        <c:ser>
          <c:idx val="2"/>
          <c:order val="2"/>
          <c:tx>
            <c:strRef>
              <c:f>'4.2 Reiselengde og tid -transpm'!$X$5</c:f>
              <c:strCache>
                <c:ptCount val="1"/>
                <c:pt idx="0">
                  <c:v>Sykkel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'4.2 Reiselengde og tid -transpm'!$U$6:$U$12</c15:sqref>
                  </c15:fullRef>
                </c:ext>
              </c:extLst>
              <c:f>('4.2 Reiselengde og tid -transpm'!$U$6:$U$8,'4.2 Reiselengde og tid -transpm'!$U$10:$U$12)</c:f>
              <c:strCache>
                <c:ptCount val="6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3">
                  <c:v>Tidligere Østfold fylke</c:v>
                </c:pt>
                <c:pt idx="4">
                  <c:v>Tidligere Akershus fylke </c:v>
                </c:pt>
                <c:pt idx="5">
                  <c:v>Tidligere Buskerud fylke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'4.2 Reiselengde og tid -transpm'!$X$6:$X$12</c15:sqref>
                  </c15:fullRef>
                </c:ext>
              </c:extLst>
              <c:f>('4.2 Reiselengde og tid -transpm'!$X$6:$X$8,'4.2 Reiselengde og tid -transpm'!$X$10:$X$12)</c:f>
              <c:numCache>
                <c:formatCode>0.0</c:formatCode>
                <c:ptCount val="6"/>
                <c:pt idx="0" formatCode="###0.0">
                  <c:v>2.6004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2C-421C-9B81-3232EC32FEFE}"/>
            </c:ext>
          </c:extLst>
        </c:ser>
        <c:ser>
          <c:idx val="3"/>
          <c:order val="3"/>
          <c:tx>
            <c:strRef>
              <c:f>'4.2 Reiselengde og tid -transpm'!$Y$5</c:f>
              <c:strCache>
                <c:ptCount val="1"/>
                <c:pt idx="0">
                  <c:v>Kollektiv (eks drosje og fly)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'4.2 Reiselengde og tid -transpm'!$U$6:$U$12</c15:sqref>
                  </c15:fullRef>
                </c:ext>
              </c:extLst>
              <c:f>('4.2 Reiselengde og tid -transpm'!$U$6:$U$8,'4.2 Reiselengde og tid -transpm'!$U$10:$U$12)</c:f>
              <c:strCache>
                <c:ptCount val="6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3">
                  <c:v>Tidligere Østfold fylke</c:v>
                </c:pt>
                <c:pt idx="4">
                  <c:v>Tidligere Akershus fylke </c:v>
                </c:pt>
                <c:pt idx="5">
                  <c:v>Tidligere Buskerud fylke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'4.2 Reiselengde og tid -transpm'!$Y$6:$Y$12</c15:sqref>
                  </c15:fullRef>
                </c:ext>
              </c:extLst>
              <c:f>('4.2 Reiselengde og tid -transpm'!$Y$6:$Y$8,'4.2 Reiselengde og tid -transpm'!$Y$10:$Y$12)</c:f>
              <c:numCache>
                <c:formatCode>0.0</c:formatCode>
                <c:ptCount val="6"/>
                <c:pt idx="0" formatCode="###0.0">
                  <c:v>9.1498000000000008</c:v>
                </c:pt>
                <c:pt idx="1">
                  <c:v>14.4</c:v>
                </c:pt>
                <c:pt idx="2">
                  <c:v>7.1207000000000003</c:v>
                </c:pt>
                <c:pt idx="3">
                  <c:v>13.9</c:v>
                </c:pt>
                <c:pt idx="4">
                  <c:v>14.3</c:v>
                </c:pt>
                <c:pt idx="5">
                  <c:v>17.597899999999999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2C-421C-9B81-3232EC32FEFE}"/>
            </c:ext>
          </c:extLst>
        </c:ser>
        <c:ser>
          <c:idx val="4"/>
          <c:order val="4"/>
          <c:tx>
            <c:strRef>
              <c:f>'4.2 Reiselengde og tid -transpm'!$Z$5</c:f>
              <c:strCache>
                <c:ptCount val="1"/>
                <c:pt idx="0">
                  <c:v>Bilfører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'4.2 Reiselengde og tid -transpm'!$U$6:$U$12</c15:sqref>
                  </c15:fullRef>
                </c:ext>
              </c:extLst>
              <c:f>('4.2 Reiselengde og tid -transpm'!$U$6:$U$8,'4.2 Reiselengde og tid -transpm'!$U$10:$U$12)</c:f>
              <c:strCache>
                <c:ptCount val="6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3">
                  <c:v>Tidligere Østfold fylke</c:v>
                </c:pt>
                <c:pt idx="4">
                  <c:v>Tidligere Akershus fylke </c:v>
                </c:pt>
                <c:pt idx="5">
                  <c:v>Tidligere Buskerud fylke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'4.2 Reiselengde og tid -transpm'!$Z$6:$Z$12</c15:sqref>
                  </c15:fullRef>
                </c:ext>
              </c:extLst>
              <c:f>('4.2 Reiselengde og tid -transpm'!$Z$6:$Z$8,'4.2 Reiselengde og tid -transpm'!$Z$10:$Z$12)</c:f>
              <c:numCache>
                <c:formatCode>0.0</c:formatCode>
                <c:ptCount val="6"/>
                <c:pt idx="0" formatCode="###0.0">
                  <c:v>6.25</c:v>
                </c:pt>
                <c:pt idx="1">
                  <c:v>7</c:v>
                </c:pt>
                <c:pt idx="2">
                  <c:v>6.9</c:v>
                </c:pt>
                <c:pt idx="3">
                  <c:v>6.25</c:v>
                </c:pt>
                <c:pt idx="4">
                  <c:v>7.2</c:v>
                </c:pt>
                <c:pt idx="5">
                  <c:v>7.8836000000000004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2C-421C-9B81-3232EC32FEFE}"/>
            </c:ext>
          </c:extLst>
        </c:ser>
        <c:ser>
          <c:idx val="5"/>
          <c:order val="5"/>
          <c:tx>
            <c:strRef>
              <c:f>'4.2 Reiselengde og tid -transpm'!$AA$5</c:f>
              <c:strCache>
                <c:ptCount val="1"/>
                <c:pt idx="0">
                  <c:v>Bilpassasjer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'4.2 Reiselengde og tid -transpm'!$U$6:$U$12</c15:sqref>
                  </c15:fullRef>
                </c:ext>
              </c:extLst>
              <c:f>('4.2 Reiselengde og tid -transpm'!$U$6:$U$8,'4.2 Reiselengde og tid -transpm'!$U$10:$U$12)</c:f>
              <c:strCache>
                <c:ptCount val="6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3">
                  <c:v>Tidligere Østfold fylke</c:v>
                </c:pt>
                <c:pt idx="4">
                  <c:v>Tidligere Akershus fylke </c:v>
                </c:pt>
                <c:pt idx="5">
                  <c:v>Tidligere Buskerud fylke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'4.2 Reiselengde og tid -transpm'!$AA$6:$AA$12</c15:sqref>
                  </c15:fullRef>
                </c:ext>
              </c:extLst>
              <c:f>('4.2 Reiselengde og tid -transpm'!$AA$6:$AA$8,'4.2 Reiselengde og tid -transpm'!$AA$10:$AA$12)</c:f>
              <c:numCache>
                <c:formatCode>0.0</c:formatCode>
                <c:ptCount val="6"/>
                <c:pt idx="0" formatCode="###0.0">
                  <c:v>7.8079000000000001</c:v>
                </c:pt>
                <c:pt idx="1">
                  <c:v>8.1999999999999993</c:v>
                </c:pt>
                <c:pt idx="2">
                  <c:v>8.1997</c:v>
                </c:pt>
                <c:pt idx="3">
                  <c:v>7.6836000000000002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2C-421C-9B81-3232EC32FE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0"/>
        <c:axId val="690490624"/>
        <c:axId val="690489448"/>
      </c:barChart>
      <c:catAx>
        <c:axId val="6904906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89448"/>
        <c:crosses val="autoZero"/>
        <c:auto val="1"/>
        <c:lblAlgn val="ctr"/>
        <c:lblOffset val="100"/>
        <c:noMultiLvlLbl val="0"/>
      </c:catAx>
      <c:valAx>
        <c:axId val="690489448"/>
        <c:scaling>
          <c:orientation val="minMax"/>
        </c:scaling>
        <c:delete val="1"/>
        <c:axPos val="t"/>
        <c:numFmt formatCode="###0.0" sourceLinked="1"/>
        <c:majorTickMark val="none"/>
        <c:minorTickMark val="none"/>
        <c:tickLblPos val="high"/>
        <c:crossAx val="6904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Gjennomsnittlig</a:t>
            </a:r>
            <a:r>
              <a:rPr lang="nb-NO" sz="1000" b="1" baseline="0"/>
              <a:t> antall kilometer per person per dag, fordelt på transportmiddel. RVU 2018/19</a:t>
            </a:r>
            <a:endParaRPr lang="nb-NO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'4.2 Reiselengde og tid -transpm'!$AO$5</c:f>
              <c:strCache>
                <c:ptCount val="1"/>
                <c:pt idx="0">
                  <c:v>Til fots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'4.2 Reiselengde og tid -transpm'!$AM$6:$AM$12</c:f>
              <c:strCache>
                <c:ptCount val="7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</c:strCache>
            </c:strRef>
          </c:cat>
          <c:val>
            <c:numRef>
              <c:f>'4.2 Reiselengde og tid -transpm'!$AO$6:$AO$12</c:f>
              <c:numCache>
                <c:formatCode>###0.0</c:formatCode>
                <c:ptCount val="7"/>
                <c:pt idx="0">
                  <c:v>1.0810999999999999</c:v>
                </c:pt>
                <c:pt idx="1">
                  <c:v>0.94930000000000003</c:v>
                </c:pt>
                <c:pt idx="2">
                  <c:v>1.429</c:v>
                </c:pt>
                <c:pt idx="4">
                  <c:v>0.87309999999999999</c:v>
                </c:pt>
                <c:pt idx="5">
                  <c:v>0.9919</c:v>
                </c:pt>
                <c:pt idx="6">
                  <c:v>0.96279999999999999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65-47BF-9F08-0BD7CE57CA6E}"/>
            </c:ext>
          </c:extLst>
        </c:ser>
        <c:ser>
          <c:idx val="1"/>
          <c:order val="1"/>
          <c:tx>
            <c:strRef>
              <c:f>'4.2 Reiselengde og tid -transpm'!$AP$5</c:f>
              <c:strCache>
                <c:ptCount val="1"/>
                <c:pt idx="0">
                  <c:v>Sykkel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'4.2 Reiselengde og tid -transpm'!$AM$6:$AM$12</c:f>
              <c:strCache>
                <c:ptCount val="7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</c:strCache>
            </c:strRef>
          </c:cat>
          <c:val>
            <c:numRef>
              <c:f>'4.2 Reiselengde og tid -transpm'!$AP$6:$AP$12</c:f>
              <c:numCache>
                <c:formatCode>###0.0</c:formatCode>
                <c:ptCount val="7"/>
                <c:pt idx="0">
                  <c:v>0.63849999999999996</c:v>
                </c:pt>
                <c:pt idx="1">
                  <c:v>0.51429999999999998</c:v>
                </c:pt>
                <c:pt idx="2">
                  <c:v>0.92469999999999997</c:v>
                </c:pt>
                <c:pt idx="4">
                  <c:v>0.41820000000000002</c:v>
                </c:pt>
                <c:pt idx="5">
                  <c:v>0.59689999999999999</c:v>
                </c:pt>
                <c:pt idx="6">
                  <c:v>0.48070000000000002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65-47BF-9F08-0BD7CE57CA6E}"/>
            </c:ext>
          </c:extLst>
        </c:ser>
        <c:ser>
          <c:idx val="2"/>
          <c:order val="2"/>
          <c:tx>
            <c:strRef>
              <c:f>'4.2 Reiselengde og tid -transpm'!$AQ$5</c:f>
              <c:strCache>
                <c:ptCount val="1"/>
                <c:pt idx="0">
                  <c:v>Kollektiv (eks drosje og fly)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'4.2 Reiselengde og tid -transpm'!$AM$6:$AM$12</c:f>
              <c:strCache>
                <c:ptCount val="7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</c:strCache>
            </c:strRef>
          </c:cat>
          <c:val>
            <c:numRef>
              <c:f>'4.2 Reiselengde og tid -transpm'!$AQ$6:$AQ$12</c:f>
              <c:numCache>
                <c:formatCode>###0.0</c:formatCode>
                <c:ptCount val="7"/>
                <c:pt idx="0">
                  <c:v>5.1902999999999997</c:v>
                </c:pt>
                <c:pt idx="1">
                  <c:v>6.8067000000000002</c:v>
                </c:pt>
                <c:pt idx="2">
                  <c:v>9.0563000000000002</c:v>
                </c:pt>
                <c:pt idx="4">
                  <c:v>5.2210000000000001</c:v>
                </c:pt>
                <c:pt idx="5">
                  <c:v>8.2682000000000002</c:v>
                </c:pt>
                <c:pt idx="6">
                  <c:v>5.4835000000000003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65-47BF-9F08-0BD7CE57CA6E}"/>
            </c:ext>
          </c:extLst>
        </c:ser>
        <c:ser>
          <c:idx val="3"/>
          <c:order val="3"/>
          <c:tx>
            <c:strRef>
              <c:f>'4.2 Reiselengde og tid -transpm'!$AR$5</c:f>
              <c:strCache>
                <c:ptCount val="1"/>
                <c:pt idx="0">
                  <c:v>Bilfører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'4.2 Reiselengde og tid -transpm'!$AM$6:$AM$12</c:f>
              <c:strCache>
                <c:ptCount val="7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</c:strCache>
            </c:strRef>
          </c:cat>
          <c:val>
            <c:numRef>
              <c:f>'4.2 Reiselengde og tid -transpm'!$AR$6:$AR$12</c:f>
              <c:numCache>
                <c:formatCode>###0.0</c:formatCode>
                <c:ptCount val="7"/>
                <c:pt idx="0">
                  <c:v>23.352799999999998</c:v>
                </c:pt>
                <c:pt idx="1">
                  <c:v>25.4834</c:v>
                </c:pt>
                <c:pt idx="2">
                  <c:v>12.617699999999999</c:v>
                </c:pt>
                <c:pt idx="4">
                  <c:v>23.857900000000001</c:v>
                </c:pt>
                <c:pt idx="5">
                  <c:v>24.955400000000001</c:v>
                </c:pt>
                <c:pt idx="6">
                  <c:v>28.052900000000001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65-47BF-9F08-0BD7CE57CA6E}"/>
            </c:ext>
          </c:extLst>
        </c:ser>
        <c:ser>
          <c:idx val="4"/>
          <c:order val="4"/>
          <c:tx>
            <c:strRef>
              <c:f>'4.2 Reiselengde og tid -transpm'!$AS$5</c:f>
              <c:strCache>
                <c:ptCount val="1"/>
                <c:pt idx="0">
                  <c:v>Bilpassasjer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'4.2 Reiselengde og tid -transpm'!$AM$6:$AM$12</c:f>
              <c:strCache>
                <c:ptCount val="7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</c:strCache>
            </c:strRef>
          </c:cat>
          <c:val>
            <c:numRef>
              <c:f>'4.2 Reiselengde og tid -transpm'!$AS$6:$AS$12</c:f>
              <c:numCache>
                <c:formatCode>###0.0</c:formatCode>
                <c:ptCount val="7"/>
                <c:pt idx="0">
                  <c:v>7.2088000000000001</c:v>
                </c:pt>
                <c:pt idx="1">
                  <c:v>6.6086999999999998</c:v>
                </c:pt>
                <c:pt idx="2">
                  <c:v>4.5027999999999997</c:v>
                </c:pt>
                <c:pt idx="4">
                  <c:v>8.0662000000000003</c:v>
                </c:pt>
                <c:pt idx="5">
                  <c:v>6.08</c:v>
                </c:pt>
                <c:pt idx="6">
                  <c:v>6.4433999999999996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65-47BF-9F08-0BD7CE57CA6E}"/>
            </c:ext>
          </c:extLst>
        </c:ser>
        <c:ser>
          <c:idx val="5"/>
          <c:order val="5"/>
          <c:tx>
            <c:strRef>
              <c:f>'4.2 Reiselengde og tid -transpm'!$AT$5</c:f>
              <c:strCache>
                <c:ptCount val="1"/>
                <c:pt idx="0">
                  <c:v> Annet 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'4.2 Reiselengde og tid -transpm'!$AM$6:$AM$12</c:f>
              <c:strCache>
                <c:ptCount val="7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</c:strCache>
            </c:strRef>
          </c:cat>
          <c:val>
            <c:numRef>
              <c:f>'4.2 Reiselengde og tid -transpm'!$AT$6:$AT$12</c:f>
              <c:numCache>
                <c:formatCode>###0.0</c:formatCode>
                <c:ptCount val="7"/>
                <c:pt idx="0">
                  <c:v>5.6879999999999997</c:v>
                </c:pt>
                <c:pt idx="1">
                  <c:v>5.3396999999999997</c:v>
                </c:pt>
                <c:pt idx="2">
                  <c:v>5.3604000000000003</c:v>
                </c:pt>
                <c:pt idx="4">
                  <c:v>2.1947000000000001</c:v>
                </c:pt>
                <c:pt idx="5">
                  <c:v>8.7918000000000003</c:v>
                </c:pt>
                <c:pt idx="6">
                  <c:v>1.7089000000000001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E5-49F3-B3C9-31EBE6AA4F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0498856"/>
        <c:axId val="690493368"/>
      </c:barChart>
      <c:catAx>
        <c:axId val="6904988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93368"/>
        <c:crosses val="autoZero"/>
        <c:auto val="1"/>
        <c:lblAlgn val="ctr"/>
        <c:lblOffset val="100"/>
        <c:noMultiLvlLbl val="0"/>
      </c:catAx>
      <c:valAx>
        <c:axId val="6904933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98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Hvert transportmiddels prosentandel av det totale transportarbeidet, </a:t>
            </a:r>
            <a:br>
              <a:rPr lang="nb-NO" sz="1000" b="1"/>
            </a:br>
            <a:r>
              <a:rPr lang="nb-NO" sz="1000" b="1"/>
              <a:t>målt i kilometer. RVU 2018/19</a:t>
            </a:r>
          </a:p>
        </c:rich>
      </c:tx>
      <c:layout>
        <c:manualLayout>
          <c:xMode val="edge"/>
          <c:yMode val="edge"/>
          <c:x val="0.23547537037037036"/>
          <c:y val="1.5119047619047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'4.2 Reiselengde og tid -transpm'!$AW$5</c:f>
              <c:strCache>
                <c:ptCount val="1"/>
                <c:pt idx="0">
                  <c:v>Til fots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'4.2 Reiselengde og tid -transpm'!$AV$6:$AV$12</c:f>
              <c:strCache>
                <c:ptCount val="7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</c:strCache>
            </c:strRef>
          </c:cat>
          <c:val>
            <c:numRef>
              <c:f>'4.2 Reiselengde og tid -transpm'!$AW$6:$AW$12</c:f>
              <c:numCache>
                <c:formatCode>0%</c:formatCode>
                <c:ptCount val="7"/>
                <c:pt idx="0">
                  <c:v>2.5048946350166242E-2</c:v>
                </c:pt>
                <c:pt idx="1">
                  <c:v>2.077142894652774E-2</c:v>
                </c:pt>
                <c:pt idx="2">
                  <c:v>4.216458646838394E-2</c:v>
                </c:pt>
                <c:pt idx="4">
                  <c:v>2.1488359958947902E-2</c:v>
                </c:pt>
                <c:pt idx="5">
                  <c:v>1.9964093212731616E-2</c:v>
                </c:pt>
                <c:pt idx="6">
                  <c:v>2.232207028623627E-2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9-4BC2-AED3-C8B8939F0E01}"/>
            </c:ext>
          </c:extLst>
        </c:ser>
        <c:ser>
          <c:idx val="1"/>
          <c:order val="1"/>
          <c:tx>
            <c:strRef>
              <c:f>'4.2 Reiselengde og tid -transpm'!$AX$5</c:f>
              <c:strCache>
                <c:ptCount val="1"/>
                <c:pt idx="0">
                  <c:v>Sykkel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'4.2 Reiselengde og tid -transpm'!$AV$6:$AV$12</c:f>
              <c:strCache>
                <c:ptCount val="7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</c:strCache>
            </c:strRef>
          </c:cat>
          <c:val>
            <c:numRef>
              <c:f>'4.2 Reiselengde og tid -transpm'!$AX$6:$AX$12</c:f>
              <c:numCache>
                <c:formatCode>0%</c:formatCode>
                <c:ptCount val="7"/>
                <c:pt idx="0">
                  <c:v>1.4793961931903752E-2</c:v>
                </c:pt>
                <c:pt idx="1">
                  <c:v>1.1253287587906053E-2</c:v>
                </c:pt>
                <c:pt idx="2">
                  <c:v>2.7284529816175386E-2</c:v>
                </c:pt>
                <c:pt idx="4">
                  <c:v>1.0292557707973901E-2</c:v>
                </c:pt>
                <c:pt idx="5">
                  <c:v>1.2013879663957557E-2</c:v>
                </c:pt>
                <c:pt idx="6">
                  <c:v>1.1144805968626688E-2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29-4BC2-AED3-C8B8939F0E01}"/>
            </c:ext>
          </c:extLst>
        </c:ser>
        <c:ser>
          <c:idx val="2"/>
          <c:order val="2"/>
          <c:tx>
            <c:strRef>
              <c:f>'4.2 Reiselengde og tid -transpm'!$AY$5</c:f>
              <c:strCache>
                <c:ptCount val="1"/>
                <c:pt idx="0">
                  <c:v>Kollektiv (eks drosje og fly)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'4.2 Reiselengde og tid -transpm'!$AV$6:$AV$12</c:f>
              <c:strCache>
                <c:ptCount val="7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</c:strCache>
            </c:strRef>
          </c:cat>
          <c:val>
            <c:numRef>
              <c:f>'4.2 Reiselengde og tid -transpm'!$AY$6:$AY$12</c:f>
              <c:numCache>
                <c:formatCode>0%</c:formatCode>
                <c:ptCount val="7"/>
                <c:pt idx="0">
                  <c:v>0.12025857574809716</c:v>
                </c:pt>
                <c:pt idx="1">
                  <c:v>0.14893593743846031</c:v>
                </c:pt>
                <c:pt idx="2">
                  <c:v>0.26721843557286595</c:v>
                </c:pt>
                <c:pt idx="4">
                  <c:v>0.12849699615813423</c:v>
                </c:pt>
                <c:pt idx="5">
                  <c:v>0.16641507763031307</c:v>
                </c:pt>
                <c:pt idx="6">
                  <c:v>0.12713239760550124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29-4BC2-AED3-C8B8939F0E01}"/>
            </c:ext>
          </c:extLst>
        </c:ser>
        <c:ser>
          <c:idx val="3"/>
          <c:order val="3"/>
          <c:tx>
            <c:strRef>
              <c:f>'4.2 Reiselengde og tid -transpm'!$AZ$5</c:f>
              <c:strCache>
                <c:ptCount val="1"/>
                <c:pt idx="0">
                  <c:v>Bilfører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'4.2 Reiselengde og tid -transpm'!$AV$6:$AV$12</c:f>
              <c:strCache>
                <c:ptCount val="7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</c:strCache>
            </c:strRef>
          </c:cat>
          <c:val>
            <c:numRef>
              <c:f>'4.2 Reiselengde og tid -transpm'!$AZ$6:$AZ$12</c:f>
              <c:numCache>
                <c:formatCode>0%</c:formatCode>
                <c:ptCount val="7"/>
                <c:pt idx="0">
                  <c:v>0.54108133782828804</c:v>
                </c:pt>
                <c:pt idx="1">
                  <c:v>0.55759678965126402</c:v>
                </c:pt>
                <c:pt idx="2">
                  <c:v>0.37230238116314063</c:v>
                </c:pt>
                <c:pt idx="4">
                  <c:v>0.58718032649706009</c:v>
                </c:pt>
                <c:pt idx="5">
                  <c:v>0.50228040302550914</c:v>
                </c:pt>
                <c:pt idx="6">
                  <c:v>0.65039344155874268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29-4BC2-AED3-C8B8939F0E01}"/>
            </c:ext>
          </c:extLst>
        </c:ser>
        <c:ser>
          <c:idx val="4"/>
          <c:order val="4"/>
          <c:tx>
            <c:strRef>
              <c:f>'4.2 Reiselengde og tid -transpm'!$BA$5</c:f>
              <c:strCache>
                <c:ptCount val="1"/>
                <c:pt idx="0">
                  <c:v>Bilpassasjer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'4.2 Reiselengde og tid -transpm'!$AV$6:$AV$12</c:f>
              <c:strCache>
                <c:ptCount val="7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</c:strCache>
            </c:strRef>
          </c:cat>
          <c:val>
            <c:numRef>
              <c:f>'4.2 Reiselengde og tid -transpm'!$BA$6:$BA$12</c:f>
              <c:numCache>
                <c:formatCode>0%</c:formatCode>
                <c:ptCount val="7"/>
                <c:pt idx="0">
                  <c:v>0.16702695814363003</c:v>
                </c:pt>
                <c:pt idx="1">
                  <c:v>0.1446035420614325</c:v>
                </c:pt>
                <c:pt idx="2">
                  <c:v>0.1328612315954088</c:v>
                </c:pt>
                <c:pt idx="4">
                  <c:v>0.19852182923017475</c:v>
                </c:pt>
                <c:pt idx="5">
                  <c:v>0.12237290728239562</c:v>
                </c:pt>
                <c:pt idx="6">
                  <c:v>0.14938723274027293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29-4BC2-AED3-C8B8939F0E01}"/>
            </c:ext>
          </c:extLst>
        </c:ser>
        <c:ser>
          <c:idx val="5"/>
          <c:order val="5"/>
          <c:tx>
            <c:strRef>
              <c:f>'4.2 Reiselengde og tid -transpm'!$BB$5</c:f>
              <c:strCache>
                <c:ptCount val="1"/>
                <c:pt idx="0">
                  <c:v>Annet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'4.2 Reiselengde og tid -transpm'!$AV$6:$AV$12</c:f>
              <c:strCache>
                <c:ptCount val="7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</c:strCache>
            </c:strRef>
          </c:cat>
          <c:val>
            <c:numRef>
              <c:f>'4.2 Reiselengde og tid -transpm'!$BB$6:$BB$12</c:f>
              <c:numCache>
                <c:formatCode>0%</c:formatCode>
                <c:ptCount val="7"/>
                <c:pt idx="0">
                  <c:v>0.13179021999791471</c:v>
                </c:pt>
                <c:pt idx="1">
                  <c:v>0.11683682623593612</c:v>
                </c:pt>
                <c:pt idx="2">
                  <c:v>0.15816588474816323</c:v>
                </c:pt>
                <c:pt idx="4">
                  <c:v>5.4015008134123202E-2</c:v>
                </c:pt>
                <c:pt idx="5">
                  <c:v>0.17695363918509308</c:v>
                </c:pt>
                <c:pt idx="6">
                  <c:v>3.9620051840620236E-2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0-413C-B67F-F04ABB3849D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0494936"/>
        <c:axId val="690496504"/>
      </c:barChart>
      <c:catAx>
        <c:axId val="690494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96504"/>
        <c:crosses val="autoZero"/>
        <c:auto val="1"/>
        <c:lblAlgn val="ctr"/>
        <c:lblOffset val="100"/>
        <c:noMultiLvlLbl val="0"/>
      </c:catAx>
      <c:valAx>
        <c:axId val="6904965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9493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Prosentandel av reisene som er av ulike lengde, Oslo. </a:t>
            </a:r>
            <a:br>
              <a:rPr lang="nb-NO" sz="1000" b="1"/>
            </a:br>
            <a:r>
              <a:rPr lang="nb-NO" sz="1000" b="1"/>
              <a:t>RVU 2018/19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'4.2 Reiselengde og tid -transpm'!$BE$5</c:f>
              <c:strCache>
                <c:ptCount val="1"/>
                <c:pt idx="0">
                  <c:v>Under 1 km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'4.2 Reiselengde og tid -transpm'!$BD$7:$BD$11</c:f>
              <c:strCache>
                <c:ptCount val="5"/>
                <c:pt idx="0">
                  <c:v>Till fots</c:v>
                </c:pt>
                <c:pt idx="1">
                  <c:v>Sykkel</c:v>
                </c:pt>
                <c:pt idx="2">
                  <c:v>Kollektiv (eks drosje og fly)</c:v>
                </c:pt>
                <c:pt idx="3">
                  <c:v>Bilfører</c:v>
                </c:pt>
                <c:pt idx="4">
                  <c:v>Bilpassasjer </c:v>
                </c:pt>
              </c:strCache>
            </c:strRef>
          </c:cat>
          <c:val>
            <c:numRef>
              <c:f>'4.2 Reiselengde og tid -transpm'!$BE$7:$BE$11</c:f>
              <c:numCache>
                <c:formatCode>###0%</c:formatCode>
                <c:ptCount val="5"/>
                <c:pt idx="0">
                  <c:v>0.48399999999999999</c:v>
                </c:pt>
                <c:pt idx="1">
                  <c:v>9.6000000000000002E-2</c:v>
                </c:pt>
                <c:pt idx="2">
                  <c:v>5.0000000000000001E-3</c:v>
                </c:pt>
                <c:pt idx="3">
                  <c:v>0.03</c:v>
                </c:pt>
                <c:pt idx="4">
                  <c:v>2.1000000000000001E-2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1-4EB2-8837-82E2D2C31685}"/>
            </c:ext>
          </c:extLst>
        </c:ser>
        <c:ser>
          <c:idx val="1"/>
          <c:order val="1"/>
          <c:tx>
            <c:strRef>
              <c:f>'4.2 Reiselengde og tid -transpm'!$BF$5</c:f>
              <c:strCache>
                <c:ptCount val="1"/>
                <c:pt idx="0">
                  <c:v>1 til 2,9 km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'4.2 Reiselengde og tid -transpm'!$BD$7:$BD$11</c:f>
              <c:strCache>
                <c:ptCount val="5"/>
                <c:pt idx="0">
                  <c:v>Till fots</c:v>
                </c:pt>
                <c:pt idx="1">
                  <c:v>Sykkel</c:v>
                </c:pt>
                <c:pt idx="2">
                  <c:v>Kollektiv (eks drosje og fly)</c:v>
                </c:pt>
                <c:pt idx="3">
                  <c:v>Bilfører</c:v>
                </c:pt>
                <c:pt idx="4">
                  <c:v>Bilpassasjer </c:v>
                </c:pt>
              </c:strCache>
            </c:strRef>
          </c:cat>
          <c:val>
            <c:numRef>
              <c:f>'4.2 Reiselengde og tid -transpm'!$BF$7:$BF$11</c:f>
              <c:numCache>
                <c:formatCode>###0%</c:formatCode>
                <c:ptCount val="5"/>
                <c:pt idx="0">
                  <c:v>0.36799999999999999</c:v>
                </c:pt>
                <c:pt idx="1">
                  <c:v>0.34</c:v>
                </c:pt>
                <c:pt idx="2">
                  <c:v>0.114</c:v>
                </c:pt>
                <c:pt idx="3">
                  <c:v>0.16</c:v>
                </c:pt>
                <c:pt idx="4">
                  <c:v>0.156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1-4EB2-8837-82E2D2C31685}"/>
            </c:ext>
          </c:extLst>
        </c:ser>
        <c:ser>
          <c:idx val="2"/>
          <c:order val="2"/>
          <c:tx>
            <c:strRef>
              <c:f>'4.2 Reiselengde og tid -transpm'!$BG$5</c:f>
              <c:strCache>
                <c:ptCount val="1"/>
                <c:pt idx="0">
                  <c:v>3 til 4,9 km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'4.2 Reiselengde og tid -transpm'!$BD$7:$BD$11</c:f>
              <c:strCache>
                <c:ptCount val="5"/>
                <c:pt idx="0">
                  <c:v>Till fots</c:v>
                </c:pt>
                <c:pt idx="1">
                  <c:v>Sykkel</c:v>
                </c:pt>
                <c:pt idx="2">
                  <c:v>Kollektiv (eks drosje og fly)</c:v>
                </c:pt>
                <c:pt idx="3">
                  <c:v>Bilfører</c:v>
                </c:pt>
                <c:pt idx="4">
                  <c:v>Bilpassasjer </c:v>
                </c:pt>
              </c:strCache>
            </c:strRef>
          </c:cat>
          <c:val>
            <c:numRef>
              <c:f>'4.2 Reiselengde og tid -transpm'!$BG$7:$BG$11</c:f>
              <c:numCache>
                <c:formatCode>###0%</c:formatCode>
                <c:ptCount val="5"/>
                <c:pt idx="0">
                  <c:v>7.4999999999999997E-2</c:v>
                </c:pt>
                <c:pt idx="1">
                  <c:v>0.23799999999999999</c:v>
                </c:pt>
                <c:pt idx="2">
                  <c:v>0.185</c:v>
                </c:pt>
                <c:pt idx="3">
                  <c:v>0.161</c:v>
                </c:pt>
                <c:pt idx="4">
                  <c:v>0.14699999999999999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1-4EB2-8837-82E2D2C31685}"/>
            </c:ext>
          </c:extLst>
        </c:ser>
        <c:ser>
          <c:idx val="3"/>
          <c:order val="3"/>
          <c:tx>
            <c:strRef>
              <c:f>'4.2 Reiselengde og tid -transpm'!$BH$5</c:f>
              <c:strCache>
                <c:ptCount val="1"/>
                <c:pt idx="0">
                  <c:v>5 til 9,9 km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'4.2 Reiselengde og tid -transpm'!$BD$7:$BD$11</c:f>
              <c:strCache>
                <c:ptCount val="5"/>
                <c:pt idx="0">
                  <c:v>Till fots</c:v>
                </c:pt>
                <c:pt idx="1">
                  <c:v>Sykkel</c:v>
                </c:pt>
                <c:pt idx="2">
                  <c:v>Kollektiv (eks drosje og fly)</c:v>
                </c:pt>
                <c:pt idx="3">
                  <c:v>Bilfører</c:v>
                </c:pt>
                <c:pt idx="4">
                  <c:v>Bilpassasjer </c:v>
                </c:pt>
              </c:strCache>
            </c:strRef>
          </c:cat>
          <c:val>
            <c:numRef>
              <c:f>'4.2 Reiselengde og tid -transpm'!$BH$7:$BH$11</c:f>
              <c:numCache>
                <c:formatCode>###0%</c:formatCode>
                <c:ptCount val="5"/>
                <c:pt idx="0">
                  <c:v>5.3999999999999999E-2</c:v>
                </c:pt>
                <c:pt idx="1">
                  <c:v>0.21</c:v>
                </c:pt>
                <c:pt idx="2">
                  <c:v>0.35399999999999998</c:v>
                </c:pt>
                <c:pt idx="3">
                  <c:v>0.27</c:v>
                </c:pt>
                <c:pt idx="4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C1-4EB2-8837-82E2D2C31685}"/>
            </c:ext>
          </c:extLst>
        </c:ser>
        <c:ser>
          <c:idx val="4"/>
          <c:order val="4"/>
          <c:tx>
            <c:strRef>
              <c:f>'4.2 Reiselengde og tid -transpm'!$BI$5</c:f>
              <c:strCache>
                <c:ptCount val="1"/>
                <c:pt idx="0">
                  <c:v>10 til 19,9 km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'4.2 Reiselengde og tid -transpm'!$BD$7:$BD$11</c:f>
              <c:strCache>
                <c:ptCount val="5"/>
                <c:pt idx="0">
                  <c:v>Till fots</c:v>
                </c:pt>
                <c:pt idx="1">
                  <c:v>Sykkel</c:v>
                </c:pt>
                <c:pt idx="2">
                  <c:v>Kollektiv (eks drosje og fly)</c:v>
                </c:pt>
                <c:pt idx="3">
                  <c:v>Bilfører</c:v>
                </c:pt>
                <c:pt idx="4">
                  <c:v>Bilpassasjer </c:v>
                </c:pt>
              </c:strCache>
            </c:strRef>
          </c:cat>
          <c:val>
            <c:numRef>
              <c:f>'4.2 Reiselengde og tid -transpm'!$BI$7:$BI$11</c:f>
              <c:numCache>
                <c:formatCode>###0%</c:formatCode>
                <c:ptCount val="5"/>
                <c:pt idx="0">
                  <c:v>1.6E-2</c:v>
                </c:pt>
                <c:pt idx="1">
                  <c:v>8.7999999999999995E-2</c:v>
                </c:pt>
                <c:pt idx="2">
                  <c:v>0.26400000000000001</c:v>
                </c:pt>
                <c:pt idx="3">
                  <c:v>0.20200000000000001</c:v>
                </c:pt>
                <c:pt idx="4">
                  <c:v>0.19500000000000001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C1-4EB2-8837-82E2D2C31685}"/>
            </c:ext>
          </c:extLst>
        </c:ser>
        <c:ser>
          <c:idx val="5"/>
          <c:order val="5"/>
          <c:tx>
            <c:strRef>
              <c:f>'4.2 Reiselengde og tid -transpm'!$BJ$5</c:f>
              <c:strCache>
                <c:ptCount val="1"/>
                <c:pt idx="0">
                  <c:v>20 km eller mer 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'4.2 Reiselengde og tid -transpm'!$BD$7:$BD$11</c:f>
              <c:strCache>
                <c:ptCount val="5"/>
                <c:pt idx="0">
                  <c:v>Till fots</c:v>
                </c:pt>
                <c:pt idx="1">
                  <c:v>Sykkel</c:v>
                </c:pt>
                <c:pt idx="2">
                  <c:v>Kollektiv (eks drosje og fly)</c:v>
                </c:pt>
                <c:pt idx="3">
                  <c:v>Bilfører</c:v>
                </c:pt>
                <c:pt idx="4">
                  <c:v>Bilpassasjer </c:v>
                </c:pt>
              </c:strCache>
            </c:strRef>
          </c:cat>
          <c:val>
            <c:numRef>
              <c:f>'4.2 Reiselengde og tid -transpm'!$BJ$7:$BJ$11</c:f>
              <c:numCache>
                <c:formatCode>###0%</c:formatCode>
                <c:ptCount val="5"/>
                <c:pt idx="0">
                  <c:v>3.0000000000000001E-3</c:v>
                </c:pt>
                <c:pt idx="1">
                  <c:v>2.7E-2</c:v>
                </c:pt>
                <c:pt idx="2">
                  <c:v>7.8E-2</c:v>
                </c:pt>
                <c:pt idx="3">
                  <c:v>0.17699999999999999</c:v>
                </c:pt>
                <c:pt idx="4">
                  <c:v>0.22600000000000001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C1-4EB2-8837-82E2D2C3168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100"/>
        <c:axId val="690494544"/>
        <c:axId val="690496112"/>
      </c:barChart>
      <c:catAx>
        <c:axId val="690494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96112"/>
        <c:crosses val="autoZero"/>
        <c:auto val="1"/>
        <c:lblAlgn val="ctr"/>
        <c:lblOffset val="100"/>
        <c:noMultiLvlLbl val="0"/>
      </c:catAx>
      <c:valAx>
        <c:axId val="69049611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9454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8133518518518499E-2"/>
          <c:y val="0.91425915032679739"/>
          <c:w val="0.90642074074074075"/>
          <c:h val="6.90401960784313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Prosentandel av reisene som er av ulike lengde, Viken. </a:t>
            </a:r>
            <a:br>
              <a:rPr lang="nb-NO" sz="1000" b="1"/>
            </a:br>
            <a:r>
              <a:rPr lang="nb-NO" sz="1000" b="1"/>
              <a:t>RVU 2018/19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'4.2 Reiselengde og tid -transpm'!$BE$15</c:f>
              <c:strCache>
                <c:ptCount val="1"/>
                <c:pt idx="0">
                  <c:v>Under 1 km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'4.2 Reiselengde og tid -transpm'!$BD$17:$BD$21</c:f>
              <c:strCache>
                <c:ptCount val="5"/>
                <c:pt idx="0">
                  <c:v>Till fots</c:v>
                </c:pt>
                <c:pt idx="1">
                  <c:v>Sykkel</c:v>
                </c:pt>
                <c:pt idx="2">
                  <c:v>Kollektiv (eks drosje og fly)</c:v>
                </c:pt>
                <c:pt idx="3">
                  <c:v>Bilfører</c:v>
                </c:pt>
                <c:pt idx="4">
                  <c:v>Bilpassasjer </c:v>
                </c:pt>
              </c:strCache>
            </c:strRef>
          </c:cat>
          <c:val>
            <c:numRef>
              <c:f>'4.2 Reiselengde og tid -transpm'!$BE$17:$BE$21</c:f>
              <c:numCache>
                <c:formatCode>###0%</c:formatCode>
                <c:ptCount val="5"/>
                <c:pt idx="0">
                  <c:v>0.378</c:v>
                </c:pt>
                <c:pt idx="1">
                  <c:v>0.14399999999999999</c:v>
                </c:pt>
                <c:pt idx="2">
                  <c:v>8.9999999999999993E-3</c:v>
                </c:pt>
                <c:pt idx="3">
                  <c:v>2.9000000000000001E-2</c:v>
                </c:pt>
                <c:pt idx="4">
                  <c:v>2.1000000000000001E-2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2-4F00-8A2E-8381382A7A74}"/>
            </c:ext>
          </c:extLst>
        </c:ser>
        <c:ser>
          <c:idx val="1"/>
          <c:order val="1"/>
          <c:tx>
            <c:strRef>
              <c:f>'4.2 Reiselengde og tid -transpm'!$BF$15</c:f>
              <c:strCache>
                <c:ptCount val="1"/>
                <c:pt idx="0">
                  <c:v>1 til 2,9 km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'4.2 Reiselengde og tid -transpm'!$BD$17:$BD$21</c:f>
              <c:strCache>
                <c:ptCount val="5"/>
                <c:pt idx="0">
                  <c:v>Till fots</c:v>
                </c:pt>
                <c:pt idx="1">
                  <c:v>Sykkel</c:v>
                </c:pt>
                <c:pt idx="2">
                  <c:v>Kollektiv (eks drosje og fly)</c:v>
                </c:pt>
                <c:pt idx="3">
                  <c:v>Bilfører</c:v>
                </c:pt>
                <c:pt idx="4">
                  <c:v>Bilpassasjer </c:v>
                </c:pt>
              </c:strCache>
            </c:strRef>
          </c:cat>
          <c:val>
            <c:numRef>
              <c:f>'4.2 Reiselengde og tid -transpm'!$BF$17:$BF$21</c:f>
              <c:numCache>
                <c:formatCode>###0%</c:formatCode>
                <c:ptCount val="5"/>
                <c:pt idx="0">
                  <c:v>0.38800000000000001</c:v>
                </c:pt>
                <c:pt idx="1">
                  <c:v>0.34799999999999998</c:v>
                </c:pt>
                <c:pt idx="2">
                  <c:v>5.8999999999999997E-2</c:v>
                </c:pt>
                <c:pt idx="3">
                  <c:v>0.16400000000000001</c:v>
                </c:pt>
                <c:pt idx="4">
                  <c:v>0.14799999999999999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82-4F00-8A2E-8381382A7A74}"/>
            </c:ext>
          </c:extLst>
        </c:ser>
        <c:ser>
          <c:idx val="2"/>
          <c:order val="2"/>
          <c:tx>
            <c:strRef>
              <c:f>'4.2 Reiselengde og tid -transpm'!$BG$15</c:f>
              <c:strCache>
                <c:ptCount val="1"/>
                <c:pt idx="0">
                  <c:v>3 til 4,9 km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'4.2 Reiselengde og tid -transpm'!$BD$17:$BD$21</c:f>
              <c:strCache>
                <c:ptCount val="5"/>
                <c:pt idx="0">
                  <c:v>Till fots</c:v>
                </c:pt>
                <c:pt idx="1">
                  <c:v>Sykkel</c:v>
                </c:pt>
                <c:pt idx="2">
                  <c:v>Kollektiv (eks drosje og fly)</c:v>
                </c:pt>
                <c:pt idx="3">
                  <c:v>Bilfører</c:v>
                </c:pt>
                <c:pt idx="4">
                  <c:v>Bilpassasjer </c:v>
                </c:pt>
              </c:strCache>
            </c:strRef>
          </c:cat>
          <c:val>
            <c:numRef>
              <c:f>'4.2 Reiselengde og tid -transpm'!$BG$17:$BG$21</c:f>
              <c:numCache>
                <c:formatCode>###0%</c:formatCode>
                <c:ptCount val="5"/>
                <c:pt idx="0">
                  <c:v>0.12</c:v>
                </c:pt>
                <c:pt idx="1">
                  <c:v>0.20499999999999999</c:v>
                </c:pt>
                <c:pt idx="2">
                  <c:v>8.4000000000000005E-2</c:v>
                </c:pt>
                <c:pt idx="3">
                  <c:v>0.16800000000000001</c:v>
                </c:pt>
                <c:pt idx="4">
                  <c:v>0.14699999999999999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82-4F00-8A2E-8381382A7A74}"/>
            </c:ext>
          </c:extLst>
        </c:ser>
        <c:ser>
          <c:idx val="3"/>
          <c:order val="3"/>
          <c:tx>
            <c:strRef>
              <c:f>'4.2 Reiselengde og tid -transpm'!$BH$15</c:f>
              <c:strCache>
                <c:ptCount val="1"/>
                <c:pt idx="0">
                  <c:v>5 til 9,9 km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'4.2 Reiselengde og tid -transpm'!$BD$17:$BD$21</c:f>
              <c:strCache>
                <c:ptCount val="5"/>
                <c:pt idx="0">
                  <c:v>Till fots</c:v>
                </c:pt>
                <c:pt idx="1">
                  <c:v>Sykkel</c:v>
                </c:pt>
                <c:pt idx="2">
                  <c:v>Kollektiv (eks drosje og fly)</c:v>
                </c:pt>
                <c:pt idx="3">
                  <c:v>Bilfører</c:v>
                </c:pt>
                <c:pt idx="4">
                  <c:v>Bilpassasjer </c:v>
                </c:pt>
              </c:strCache>
            </c:strRef>
          </c:cat>
          <c:val>
            <c:numRef>
              <c:f>'4.2 Reiselengde og tid -transpm'!$BH$17:$BH$21</c:f>
              <c:numCache>
                <c:formatCode>###0%</c:formatCode>
                <c:ptCount val="5"/>
                <c:pt idx="0">
                  <c:v>8.5000000000000006E-2</c:v>
                </c:pt>
                <c:pt idx="1">
                  <c:v>0.122</c:v>
                </c:pt>
                <c:pt idx="2">
                  <c:v>0.19600000000000001</c:v>
                </c:pt>
                <c:pt idx="3">
                  <c:v>0.219</c:v>
                </c:pt>
                <c:pt idx="4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82-4F00-8A2E-8381382A7A74}"/>
            </c:ext>
          </c:extLst>
        </c:ser>
        <c:ser>
          <c:idx val="4"/>
          <c:order val="4"/>
          <c:tx>
            <c:strRef>
              <c:f>'4.2 Reiselengde og tid -transpm'!$BI$15</c:f>
              <c:strCache>
                <c:ptCount val="1"/>
                <c:pt idx="0">
                  <c:v>10 til 19,9 km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'4.2 Reiselengde og tid -transpm'!$BD$17:$BD$21</c:f>
              <c:strCache>
                <c:ptCount val="5"/>
                <c:pt idx="0">
                  <c:v>Till fots</c:v>
                </c:pt>
                <c:pt idx="1">
                  <c:v>Sykkel</c:v>
                </c:pt>
                <c:pt idx="2">
                  <c:v>Kollektiv (eks drosje og fly)</c:v>
                </c:pt>
                <c:pt idx="3">
                  <c:v>Bilfører</c:v>
                </c:pt>
                <c:pt idx="4">
                  <c:v>Bilpassasjer </c:v>
                </c:pt>
              </c:strCache>
            </c:strRef>
          </c:cat>
          <c:val>
            <c:numRef>
              <c:f>'4.2 Reiselengde og tid -transpm'!$BI$17:$BI$21</c:f>
              <c:numCache>
                <c:formatCode>###0%</c:formatCode>
                <c:ptCount val="5"/>
                <c:pt idx="0">
                  <c:v>2.5000000000000001E-2</c:v>
                </c:pt>
                <c:pt idx="1">
                  <c:v>0.121</c:v>
                </c:pt>
                <c:pt idx="2">
                  <c:v>0.29699999999999999</c:v>
                </c:pt>
                <c:pt idx="3">
                  <c:v>0.19500000000000001</c:v>
                </c:pt>
                <c:pt idx="4">
                  <c:v>0.17799999999999999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82-4F00-8A2E-8381382A7A74}"/>
            </c:ext>
          </c:extLst>
        </c:ser>
        <c:ser>
          <c:idx val="5"/>
          <c:order val="5"/>
          <c:tx>
            <c:strRef>
              <c:f>'4.2 Reiselengde og tid -transpm'!$BJ$15</c:f>
              <c:strCache>
                <c:ptCount val="1"/>
                <c:pt idx="0">
                  <c:v>20 km eller mer 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'4.2 Reiselengde og tid -transpm'!$BD$17:$BD$21</c:f>
              <c:strCache>
                <c:ptCount val="5"/>
                <c:pt idx="0">
                  <c:v>Till fots</c:v>
                </c:pt>
                <c:pt idx="1">
                  <c:v>Sykkel</c:v>
                </c:pt>
                <c:pt idx="2">
                  <c:v>Kollektiv (eks drosje og fly)</c:v>
                </c:pt>
                <c:pt idx="3">
                  <c:v>Bilfører</c:v>
                </c:pt>
                <c:pt idx="4">
                  <c:v>Bilpassasjer </c:v>
                </c:pt>
              </c:strCache>
            </c:strRef>
          </c:cat>
          <c:val>
            <c:numRef>
              <c:f>'4.2 Reiselengde og tid -transpm'!$BJ$17:$BJ$21</c:f>
              <c:numCache>
                <c:formatCode>###0%</c:formatCode>
                <c:ptCount val="5"/>
                <c:pt idx="0">
                  <c:v>4.0000000000000001E-3</c:v>
                </c:pt>
                <c:pt idx="1">
                  <c:v>0.06</c:v>
                </c:pt>
                <c:pt idx="2">
                  <c:v>0.35499999999999998</c:v>
                </c:pt>
                <c:pt idx="3">
                  <c:v>0.22600000000000001</c:v>
                </c:pt>
                <c:pt idx="4">
                  <c:v>0.27600000000000002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82-4F00-8A2E-8381382A7A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100"/>
        <c:axId val="690494544"/>
        <c:axId val="690496112"/>
      </c:barChart>
      <c:catAx>
        <c:axId val="690494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96112"/>
        <c:crosses val="autoZero"/>
        <c:auto val="1"/>
        <c:lblAlgn val="ctr"/>
        <c:lblOffset val="100"/>
        <c:noMultiLvlLbl val="0"/>
      </c:catAx>
      <c:valAx>
        <c:axId val="69049611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9454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8133518518518499E-2"/>
          <c:y val="0.91425915032679739"/>
          <c:w val="0.90642074074074075"/>
          <c:h val="6.90401960784313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Gjennomsnittlig reiselengde per reise (kilometer), fordelt på transportmiddel. Reiser</a:t>
            </a:r>
            <a:r>
              <a:rPr lang="nb-NO" sz="1000" b="1" baseline="0"/>
              <a:t> under 10 mil. </a:t>
            </a:r>
            <a:r>
              <a:rPr lang="nb-NO" sz="1000" b="1"/>
              <a:t>RVU 2018/19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'4.2 Reiselengde og tid -transpm'!$AE$5</c:f>
              <c:strCache>
                <c:ptCount val="1"/>
                <c:pt idx="0">
                  <c:v> Alle reiser 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'4.2 Reiselengde og tid -transpm'!$AD$6:$AD$12</c:f>
              <c:strCache>
                <c:ptCount val="7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</c:strCache>
            </c:strRef>
          </c:cat>
          <c:val>
            <c:numRef>
              <c:f>'4.2 Reiselengde og tid -transpm'!$AE$6:$AE$12</c:f>
              <c:numCache>
                <c:formatCode>0.0</c:formatCode>
                <c:ptCount val="7"/>
                <c:pt idx="0" formatCode="###0.0">
                  <c:v>9.6694999999999993</c:v>
                </c:pt>
                <c:pt idx="1">
                  <c:v>11.7727</c:v>
                </c:pt>
                <c:pt idx="2">
                  <c:v>7.2027000000000001</c:v>
                </c:pt>
                <c:pt idx="4">
                  <c:v>11.8559</c:v>
                </c:pt>
                <c:pt idx="5">
                  <c:v>11.602</c:v>
                </c:pt>
                <c:pt idx="6">
                  <c:v>11.8795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D-4369-B41E-07E93E2C38C9}"/>
            </c:ext>
          </c:extLst>
        </c:ser>
        <c:ser>
          <c:idx val="1"/>
          <c:order val="1"/>
          <c:tx>
            <c:strRef>
              <c:f>'4.2 Reiselengde og tid -transpm'!$AF$5</c:f>
              <c:strCache>
                <c:ptCount val="1"/>
                <c:pt idx="0">
                  <c:v>Til fots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'4.2 Reiselengde og tid -transpm'!$AD$6:$AD$12</c:f>
              <c:strCache>
                <c:ptCount val="7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</c:strCache>
            </c:strRef>
          </c:cat>
          <c:val>
            <c:numRef>
              <c:f>'4.2 Reiselengde og tid -transpm'!$AF$6:$AF$12</c:f>
              <c:numCache>
                <c:formatCode>0.0</c:formatCode>
                <c:ptCount val="7"/>
                <c:pt idx="0" formatCode="###0.0">
                  <c:v>1.9781</c:v>
                </c:pt>
                <c:pt idx="1">
                  <c:v>2.1097999999999999</c:v>
                </c:pt>
                <c:pt idx="2">
                  <c:v>1.6483000000000001</c:v>
                </c:pt>
                <c:pt idx="4">
                  <c:v>2.0352000000000001</c:v>
                </c:pt>
                <c:pt idx="5">
                  <c:v>2.0720999999999998</c:v>
                </c:pt>
                <c:pt idx="6">
                  <c:v>2.2479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ED-4369-B41E-07E93E2C38C9}"/>
            </c:ext>
          </c:extLst>
        </c:ser>
        <c:ser>
          <c:idx val="2"/>
          <c:order val="2"/>
          <c:tx>
            <c:strRef>
              <c:f>'4.2 Reiselengde og tid -transpm'!$AG$5</c:f>
              <c:strCache>
                <c:ptCount val="1"/>
                <c:pt idx="0">
                  <c:v>Sykkel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'4.2 Reiselengde og tid -transpm'!$AD$6:$AD$12</c:f>
              <c:strCache>
                <c:ptCount val="7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</c:strCache>
            </c:strRef>
          </c:cat>
          <c:val>
            <c:numRef>
              <c:f>'4.2 Reiselengde og tid -transpm'!$AG$6:$AG$12</c:f>
              <c:numCache>
                <c:formatCode>0.0</c:formatCode>
                <c:ptCount val="7"/>
                <c:pt idx="0" formatCode="###0.0">
                  <c:v>4.9340000000000002</c:v>
                </c:pt>
                <c:pt idx="1">
                  <c:v>5.7751000000000001</c:v>
                </c:pt>
                <c:pt idx="2">
                  <c:v>5.0076999999999998</c:v>
                </c:pt>
                <c:pt idx="4">
                  <c:v>4.5284000000000004</c:v>
                </c:pt>
                <c:pt idx="5">
                  <c:v>6.6234000000000002</c:v>
                </c:pt>
                <c:pt idx="6">
                  <c:v>5.3691000000000004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ED-4369-B41E-07E93E2C38C9}"/>
            </c:ext>
          </c:extLst>
        </c:ser>
        <c:ser>
          <c:idx val="3"/>
          <c:order val="3"/>
          <c:tx>
            <c:strRef>
              <c:f>'4.2 Reiselengde og tid -transpm'!$AH$5</c:f>
              <c:strCache>
                <c:ptCount val="1"/>
                <c:pt idx="0">
                  <c:v>Kollektiv (eks drosje og fly)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'4.2 Reiselengde og tid -transpm'!$AD$6:$AD$12</c:f>
              <c:strCache>
                <c:ptCount val="7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</c:strCache>
            </c:strRef>
          </c:cat>
          <c:val>
            <c:numRef>
              <c:f>'4.2 Reiselengde og tid -transpm'!$AH$6:$AH$12</c:f>
              <c:numCache>
                <c:formatCode>0.0</c:formatCode>
                <c:ptCount val="7"/>
                <c:pt idx="0" formatCode="###0.0">
                  <c:v>13.6228</c:v>
                </c:pt>
                <c:pt idx="1">
                  <c:v>19.247900000000001</c:v>
                </c:pt>
                <c:pt idx="2">
                  <c:v>9.3369999999999997</c:v>
                </c:pt>
                <c:pt idx="4">
                  <c:v>21.936800000000002</c:v>
                </c:pt>
                <c:pt idx="5">
                  <c:v>18.155000000000001</c:v>
                </c:pt>
                <c:pt idx="6">
                  <c:v>21.702100000000002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ED-4369-B41E-07E93E2C38C9}"/>
            </c:ext>
          </c:extLst>
        </c:ser>
        <c:ser>
          <c:idx val="4"/>
          <c:order val="4"/>
          <c:tx>
            <c:strRef>
              <c:f>'4.2 Reiselengde og tid -transpm'!$AI$5</c:f>
              <c:strCache>
                <c:ptCount val="1"/>
                <c:pt idx="0">
                  <c:v>Bilfører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'4.2 Reiselengde og tid -transpm'!$AD$6:$AD$12</c:f>
              <c:strCache>
                <c:ptCount val="7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</c:strCache>
            </c:strRef>
          </c:cat>
          <c:val>
            <c:numRef>
              <c:f>'4.2 Reiselengde og tid -transpm'!$AI$6:$AI$12</c:f>
              <c:numCache>
                <c:formatCode>0.0</c:formatCode>
                <c:ptCount val="7"/>
                <c:pt idx="0" formatCode="###0.0">
                  <c:v>11.5207</c:v>
                </c:pt>
                <c:pt idx="1">
                  <c:v>12.9335</c:v>
                </c:pt>
                <c:pt idx="2">
                  <c:v>10.899100000000001</c:v>
                </c:pt>
                <c:pt idx="4">
                  <c:v>12.4971</c:v>
                </c:pt>
                <c:pt idx="5">
                  <c:v>12.7066</c:v>
                </c:pt>
                <c:pt idx="6">
                  <c:v>13.4092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ED-4369-B41E-07E93E2C38C9}"/>
            </c:ext>
          </c:extLst>
        </c:ser>
        <c:ser>
          <c:idx val="5"/>
          <c:order val="5"/>
          <c:tx>
            <c:strRef>
              <c:f>'4.2 Reiselengde og tid -transpm'!$AJ$5</c:f>
              <c:strCache>
                <c:ptCount val="1"/>
                <c:pt idx="0">
                  <c:v>Bilpassasjer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'4.2 Reiselengde og tid -transpm'!$AD$6:$AD$12</c:f>
              <c:strCache>
                <c:ptCount val="7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</c:strCache>
            </c:strRef>
          </c:cat>
          <c:val>
            <c:numRef>
              <c:f>'4.2 Reiselengde og tid -transpm'!$AJ$6:$AJ$12</c:f>
              <c:numCache>
                <c:formatCode>0.0</c:formatCode>
                <c:ptCount val="7"/>
                <c:pt idx="0" formatCode="###0.0">
                  <c:v>13.1966</c:v>
                </c:pt>
                <c:pt idx="1">
                  <c:v>14.4397</c:v>
                </c:pt>
                <c:pt idx="2">
                  <c:v>11.608599999999999</c:v>
                </c:pt>
                <c:pt idx="4">
                  <c:v>16.841899999999999</c:v>
                </c:pt>
                <c:pt idx="5">
                  <c:v>13.451700000000001</c:v>
                </c:pt>
                <c:pt idx="6">
                  <c:v>14.373200000000001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ED-4369-B41E-07E93E2C38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0"/>
        <c:axId val="690490624"/>
        <c:axId val="690489448"/>
      </c:barChart>
      <c:catAx>
        <c:axId val="6904906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89448"/>
        <c:crosses val="autoZero"/>
        <c:auto val="1"/>
        <c:lblAlgn val="ctr"/>
        <c:lblOffset val="100"/>
        <c:noMultiLvlLbl val="0"/>
      </c:catAx>
      <c:valAx>
        <c:axId val="690489448"/>
        <c:scaling>
          <c:orientation val="minMax"/>
        </c:scaling>
        <c:delete val="1"/>
        <c:axPos val="t"/>
        <c:numFmt formatCode="###0.0" sourceLinked="1"/>
        <c:majorTickMark val="none"/>
        <c:minorTickMark val="none"/>
        <c:tickLblPos val="high"/>
        <c:crossAx val="6904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Døgnfordeling</a:t>
            </a:r>
            <a:r>
              <a:rPr lang="en-US" baseline="0"/>
              <a:t> kollektivreiser , Oslo og Viken samlet RVU 2018/19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'4.3 Døgnfordeling transport'!$C$7</c:f>
              <c:strCache>
                <c:ptCount val="1"/>
                <c:pt idx="0">
                  <c:v>Alle reiser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'4.3 Døgnfordeling transport'!$D$6:$AA$6</c:f>
              <c:strCache>
                <c:ptCount val="24"/>
                <c:pt idx="0">
                  <c:v>00:00 - 00:59</c:v>
                </c:pt>
                <c:pt idx="1">
                  <c:v>01:00 - 01:59</c:v>
                </c:pt>
                <c:pt idx="2">
                  <c:v>02:00 - 02:59</c:v>
                </c:pt>
                <c:pt idx="3">
                  <c:v>03:00 - 03:59</c:v>
                </c:pt>
                <c:pt idx="4">
                  <c:v>04:00 - 04:59</c:v>
                </c:pt>
                <c:pt idx="5">
                  <c:v>05:00 - 05:59</c:v>
                </c:pt>
                <c:pt idx="6">
                  <c:v>06:00 - 06:59</c:v>
                </c:pt>
                <c:pt idx="7">
                  <c:v>07:00 - 07:59</c:v>
                </c:pt>
                <c:pt idx="8">
                  <c:v>08:00 - 08:59</c:v>
                </c:pt>
                <c:pt idx="9">
                  <c:v>09:00 - 09:59</c:v>
                </c:pt>
                <c:pt idx="10">
                  <c:v>10:00 - 10:59</c:v>
                </c:pt>
                <c:pt idx="11">
                  <c:v>11:00 - 11:59</c:v>
                </c:pt>
                <c:pt idx="12">
                  <c:v>12:00 - 12:59</c:v>
                </c:pt>
                <c:pt idx="13">
                  <c:v>13:00 - 13:59</c:v>
                </c:pt>
                <c:pt idx="14">
                  <c:v>14:00 - 14:59</c:v>
                </c:pt>
                <c:pt idx="15">
                  <c:v>15:00 - 15:59</c:v>
                </c:pt>
                <c:pt idx="16">
                  <c:v>16:00 - 16:59</c:v>
                </c:pt>
                <c:pt idx="17">
                  <c:v>17:00 - 17:59</c:v>
                </c:pt>
                <c:pt idx="18">
                  <c:v>18:00 - 18:59</c:v>
                </c:pt>
                <c:pt idx="19">
                  <c:v>19:00 - 19:59</c:v>
                </c:pt>
                <c:pt idx="20">
                  <c:v>20:00 - 20:59</c:v>
                </c:pt>
                <c:pt idx="21">
                  <c:v>21:00 - 21:59</c:v>
                </c:pt>
                <c:pt idx="22">
                  <c:v>22:00 - 22:59</c:v>
                </c:pt>
                <c:pt idx="23">
                  <c:v>23:00 - 23:59</c:v>
                </c:pt>
              </c:strCache>
            </c:strRef>
          </c:cat>
          <c:val>
            <c:numRef>
              <c:f>'4.3 Døgnfordeling transport'!$D$7:$AA$7</c:f>
              <c:numCache>
                <c:formatCode>###0%</c:formatCode>
                <c:ptCount val="24"/>
                <c:pt idx="0">
                  <c:v>5.0000000000000001E-3</c:v>
                </c:pt>
                <c:pt idx="1">
                  <c:v>3.0000000000000001E-3</c:v>
                </c:pt>
                <c:pt idx="2">
                  <c:v>2E-3</c:v>
                </c:pt>
                <c:pt idx="3">
                  <c:v>1E-3</c:v>
                </c:pt>
                <c:pt idx="4">
                  <c:v>1E-3</c:v>
                </c:pt>
                <c:pt idx="5">
                  <c:v>6.0000000000000001E-3</c:v>
                </c:pt>
                <c:pt idx="6">
                  <c:v>0.03</c:v>
                </c:pt>
                <c:pt idx="7">
                  <c:v>7.2999999999999995E-2</c:v>
                </c:pt>
                <c:pt idx="8">
                  <c:v>6.3E-2</c:v>
                </c:pt>
                <c:pt idx="9">
                  <c:v>3.5999999999999997E-2</c:v>
                </c:pt>
                <c:pt idx="10">
                  <c:v>4.4999999999999998E-2</c:v>
                </c:pt>
                <c:pt idx="11">
                  <c:v>5.0999999999999997E-2</c:v>
                </c:pt>
                <c:pt idx="12">
                  <c:v>5.6000000000000001E-2</c:v>
                </c:pt>
                <c:pt idx="13">
                  <c:v>5.5E-2</c:v>
                </c:pt>
                <c:pt idx="14">
                  <c:v>6.9000000000000006E-2</c:v>
                </c:pt>
                <c:pt idx="15">
                  <c:v>9.4E-2</c:v>
                </c:pt>
                <c:pt idx="16">
                  <c:v>0.10199999999999999</c:v>
                </c:pt>
                <c:pt idx="17">
                  <c:v>0.08</c:v>
                </c:pt>
                <c:pt idx="18">
                  <c:v>6.4000000000000001E-2</c:v>
                </c:pt>
                <c:pt idx="19">
                  <c:v>5.2999999999999999E-2</c:v>
                </c:pt>
                <c:pt idx="20">
                  <c:v>4.3999999999999997E-2</c:v>
                </c:pt>
                <c:pt idx="21">
                  <c:v>3.1E-2</c:v>
                </c:pt>
                <c:pt idx="22">
                  <c:v>2.1000000000000001E-2</c:v>
                </c:pt>
                <c:pt idx="23">
                  <c:v>1.2999999999999999E-2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0-4120-A387-508A1609D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44364352"/>
        <c:axId val="644321384"/>
      </c:barChart>
      <c:lineChart>
        <c:grouping val="standard"/>
        <c:varyColors val="0"/>
        <c:ser>
          <c:idx val="1"/>
          <c:order val="1"/>
          <c:tx>
            <c:strRef>
              <c:f>'4.3 Døgnfordeling transport'!$C$10</c:f>
              <c:strCache>
                <c:ptCount val="1"/>
                <c:pt idx="0">
                  <c:v>Kollektivtransport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'4.3 Døgnfordeling transport'!$D$6:$AA$6</c:f>
              <c:strCache>
                <c:ptCount val="24"/>
                <c:pt idx="0">
                  <c:v>00:00 - 00:59</c:v>
                </c:pt>
                <c:pt idx="1">
                  <c:v>01:00 - 01:59</c:v>
                </c:pt>
                <c:pt idx="2">
                  <c:v>02:00 - 02:59</c:v>
                </c:pt>
                <c:pt idx="3">
                  <c:v>03:00 - 03:59</c:v>
                </c:pt>
                <c:pt idx="4">
                  <c:v>04:00 - 04:59</c:v>
                </c:pt>
                <c:pt idx="5">
                  <c:v>05:00 - 05:59</c:v>
                </c:pt>
                <c:pt idx="6">
                  <c:v>06:00 - 06:59</c:v>
                </c:pt>
                <c:pt idx="7">
                  <c:v>07:00 - 07:59</c:v>
                </c:pt>
                <c:pt idx="8">
                  <c:v>08:00 - 08:59</c:v>
                </c:pt>
                <c:pt idx="9">
                  <c:v>09:00 - 09:59</c:v>
                </c:pt>
                <c:pt idx="10">
                  <c:v>10:00 - 10:59</c:v>
                </c:pt>
                <c:pt idx="11">
                  <c:v>11:00 - 11:59</c:v>
                </c:pt>
                <c:pt idx="12">
                  <c:v>12:00 - 12:59</c:v>
                </c:pt>
                <c:pt idx="13">
                  <c:v>13:00 - 13:59</c:v>
                </c:pt>
                <c:pt idx="14">
                  <c:v>14:00 - 14:59</c:v>
                </c:pt>
                <c:pt idx="15">
                  <c:v>15:00 - 15:59</c:v>
                </c:pt>
                <c:pt idx="16">
                  <c:v>16:00 - 16:59</c:v>
                </c:pt>
                <c:pt idx="17">
                  <c:v>17:00 - 17:59</c:v>
                </c:pt>
                <c:pt idx="18">
                  <c:v>18:00 - 18:59</c:v>
                </c:pt>
                <c:pt idx="19">
                  <c:v>19:00 - 19:59</c:v>
                </c:pt>
                <c:pt idx="20">
                  <c:v>20:00 - 20:59</c:v>
                </c:pt>
                <c:pt idx="21">
                  <c:v>21:00 - 21:59</c:v>
                </c:pt>
                <c:pt idx="22">
                  <c:v>22:00 - 22:59</c:v>
                </c:pt>
                <c:pt idx="23">
                  <c:v>23:00 - 23:59</c:v>
                </c:pt>
              </c:strCache>
            </c:strRef>
          </c:cat>
          <c:val>
            <c:numRef>
              <c:f>'4.3 Døgnfordeling transport'!$D$10:$AA$10</c:f>
              <c:numCache>
                <c:formatCode>###0%</c:formatCode>
                <c:ptCount val="24"/>
                <c:pt idx="0">
                  <c:v>6.0000000000000001E-3</c:v>
                </c:pt>
                <c:pt idx="1">
                  <c:v>3.0000000000000001E-3</c:v>
                </c:pt>
                <c:pt idx="2">
                  <c:v>1E-3</c:v>
                </c:pt>
                <c:pt idx="3">
                  <c:v>1E-3</c:v>
                </c:pt>
                <c:pt idx="4">
                  <c:v>2E-3</c:v>
                </c:pt>
                <c:pt idx="5">
                  <c:v>8.9999999999999993E-3</c:v>
                </c:pt>
                <c:pt idx="6">
                  <c:v>0.05</c:v>
                </c:pt>
                <c:pt idx="7">
                  <c:v>0.11899999999999999</c:v>
                </c:pt>
                <c:pt idx="8">
                  <c:v>8.5000000000000006E-2</c:v>
                </c:pt>
                <c:pt idx="9">
                  <c:v>3.4000000000000002E-2</c:v>
                </c:pt>
                <c:pt idx="10">
                  <c:v>0.03</c:v>
                </c:pt>
                <c:pt idx="11">
                  <c:v>0.04</c:v>
                </c:pt>
                <c:pt idx="12">
                  <c:v>0.04</c:v>
                </c:pt>
                <c:pt idx="13">
                  <c:v>3.9E-2</c:v>
                </c:pt>
                <c:pt idx="14">
                  <c:v>6.6000000000000003E-2</c:v>
                </c:pt>
                <c:pt idx="15">
                  <c:v>0.105</c:v>
                </c:pt>
                <c:pt idx="16">
                  <c:v>0.121</c:v>
                </c:pt>
                <c:pt idx="17">
                  <c:v>7.5999999999999998E-2</c:v>
                </c:pt>
                <c:pt idx="18">
                  <c:v>4.9000000000000002E-2</c:v>
                </c:pt>
                <c:pt idx="19">
                  <c:v>3.1E-2</c:v>
                </c:pt>
                <c:pt idx="20">
                  <c:v>2.8000000000000001E-2</c:v>
                </c:pt>
                <c:pt idx="21">
                  <c:v>2.5999999999999999E-2</c:v>
                </c:pt>
                <c:pt idx="22">
                  <c:v>2.1000000000000001E-2</c:v>
                </c:pt>
                <c:pt idx="23">
                  <c:v>1.819790218627575E-2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E0-4120-A387-508A1609D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64352"/>
        <c:axId val="644321384"/>
      </c:lineChart>
      <c:catAx>
        <c:axId val="64436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44321384"/>
        <c:crosses val="autoZero"/>
        <c:auto val="1"/>
        <c:lblAlgn val="ctr"/>
        <c:lblOffset val="100"/>
        <c:noMultiLvlLbl val="0"/>
      </c:catAx>
      <c:valAx>
        <c:axId val="644321384"/>
        <c:scaling>
          <c:orientation val="minMax"/>
        </c:scaling>
        <c:delete val="1"/>
        <c:axPos val="l"/>
        <c:numFmt formatCode="###0%" sourceLinked="1"/>
        <c:majorTickMark val="none"/>
        <c:minorTickMark val="none"/>
        <c:tickLblPos val="nextTo"/>
        <c:crossAx val="64436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Representativitet!$C$6</c:f>
              <c:strCache>
                <c:ptCount val="1"/>
                <c:pt idx="0">
                  <c:v>SSB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Representativitet!$B$16:$B$31</c:f>
              <c:strCache>
                <c:ptCount val="16"/>
                <c:pt idx="0">
                  <c:v>Oslo sentrum/indre Oslo</c:v>
                </c:pt>
                <c:pt idx="1">
                  <c:v>Oslo vest</c:v>
                </c:pt>
                <c:pt idx="2">
                  <c:v>Oslo nordøst</c:v>
                </c:pt>
                <c:pt idx="3">
                  <c:v>Oslo sør</c:v>
                </c:pt>
                <c:pt idx="4">
                  <c:v>Asker og Bærum</c:v>
                </c:pt>
                <c:pt idx="5">
                  <c:v>Nedre Romerike</c:v>
                </c:pt>
                <c:pt idx="6">
                  <c:v>Øvre Romerike</c:v>
                </c:pt>
                <c:pt idx="7">
                  <c:v>Follo</c:v>
                </c:pt>
                <c:pt idx="8">
                  <c:v>Sarpsborg</c:v>
                </c:pt>
                <c:pt idx="9">
                  <c:v>Fredrikstad</c:v>
                </c:pt>
                <c:pt idx="10">
                  <c:v>Moss</c:v>
                </c:pt>
                <c:pt idx="11">
                  <c:v>Drammen</c:v>
                </c:pt>
                <c:pt idx="12">
                  <c:v>Kongsberg</c:v>
                </c:pt>
                <c:pt idx="13">
                  <c:v>Resten av Buskerudbyen</c:v>
                </c:pt>
                <c:pt idx="14">
                  <c:v>Ringerike og Hole</c:v>
                </c:pt>
                <c:pt idx="15">
                  <c:v>Resten av Viken </c:v>
                </c:pt>
              </c:strCache>
            </c:strRef>
          </c:cat>
          <c:val>
            <c:numRef>
              <c:f>Representativitet!$C$16:$C$31</c:f>
              <c:numCache>
                <c:formatCode>0%</c:formatCode>
                <c:ptCount val="16"/>
                <c:pt idx="0">
                  <c:v>0.13589198610476411</c:v>
                </c:pt>
                <c:pt idx="1">
                  <c:v>7.1409046384085434E-2</c:v>
                </c:pt>
                <c:pt idx="2">
                  <c:v>7.4738047730901258E-2</c:v>
                </c:pt>
                <c:pt idx="3">
                  <c:v>7.4036570220941803E-2</c:v>
                </c:pt>
                <c:pt idx="4">
                  <c:v>0.11569919259256539</c:v>
                </c:pt>
                <c:pt idx="5">
                  <c:v>9.7213135310656951E-2</c:v>
                </c:pt>
                <c:pt idx="6">
                  <c:v>5.6877391490033721E-2</c:v>
                </c:pt>
                <c:pt idx="7">
                  <c:v>7.4854523428142097E-2</c:v>
                </c:pt>
                <c:pt idx="8">
                  <c:v>2.9379682965744079E-2</c:v>
                </c:pt>
                <c:pt idx="9">
                  <c:v>4.2902931147647635E-2</c:v>
                </c:pt>
                <c:pt idx="10">
                  <c:v>2.5640918017373768E-2</c:v>
                </c:pt>
                <c:pt idx="11">
                  <c:v>5.2771360829642754E-2</c:v>
                </c:pt>
                <c:pt idx="12">
                  <c:v>1.4418327188628195E-2</c:v>
                </c:pt>
                <c:pt idx="13">
                  <c:v>2.3867024628313981E-2</c:v>
                </c:pt>
                <c:pt idx="14">
                  <c:v>1.9563195148734742E-2</c:v>
                </c:pt>
                <c:pt idx="15">
                  <c:v>9.0736666811824074E-2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3-425D-BEC6-19AC0CAC18AB}"/>
            </c:ext>
          </c:extLst>
        </c:ser>
        <c:ser>
          <c:idx val="1"/>
          <c:order val="1"/>
          <c:tx>
            <c:strRef>
              <c:f>Representativitet!$D$6</c:f>
              <c:strCache>
                <c:ptCount val="1"/>
                <c:pt idx="0">
                  <c:v>RVU Vektet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Representativitet!$B$16:$B$31</c:f>
              <c:strCache>
                <c:ptCount val="16"/>
                <c:pt idx="0">
                  <c:v>Oslo sentrum/indre Oslo</c:v>
                </c:pt>
                <c:pt idx="1">
                  <c:v>Oslo vest</c:v>
                </c:pt>
                <c:pt idx="2">
                  <c:v>Oslo nordøst</c:v>
                </c:pt>
                <c:pt idx="3">
                  <c:v>Oslo sør</c:v>
                </c:pt>
                <c:pt idx="4">
                  <c:v>Asker og Bærum</c:v>
                </c:pt>
                <c:pt idx="5">
                  <c:v>Nedre Romerike</c:v>
                </c:pt>
                <c:pt idx="6">
                  <c:v>Øvre Romerike</c:v>
                </c:pt>
                <c:pt idx="7">
                  <c:v>Follo</c:v>
                </c:pt>
                <c:pt idx="8">
                  <c:v>Sarpsborg</c:v>
                </c:pt>
                <c:pt idx="9">
                  <c:v>Fredrikstad</c:v>
                </c:pt>
                <c:pt idx="10">
                  <c:v>Moss</c:v>
                </c:pt>
                <c:pt idx="11">
                  <c:v>Drammen</c:v>
                </c:pt>
                <c:pt idx="12">
                  <c:v>Kongsberg</c:v>
                </c:pt>
                <c:pt idx="13">
                  <c:v>Resten av Buskerudbyen</c:v>
                </c:pt>
                <c:pt idx="14">
                  <c:v>Ringerike og Hole</c:v>
                </c:pt>
                <c:pt idx="15">
                  <c:v>Resten av Viken </c:v>
                </c:pt>
              </c:strCache>
            </c:strRef>
          </c:cat>
          <c:val>
            <c:numRef>
              <c:f>Representativitet!$D$16:$D$31</c:f>
              <c:numCache>
                <c:formatCode>0%</c:formatCode>
                <c:ptCount val="16"/>
                <c:pt idx="0">
                  <c:v>0.13200000000000001</c:v>
                </c:pt>
                <c:pt idx="1">
                  <c:v>6.8000000000000005E-2</c:v>
                </c:pt>
                <c:pt idx="2">
                  <c:v>7.2999999999999995E-2</c:v>
                </c:pt>
                <c:pt idx="3">
                  <c:v>7.2000000000000008E-2</c:v>
                </c:pt>
                <c:pt idx="4">
                  <c:v>0.115</c:v>
                </c:pt>
                <c:pt idx="5">
                  <c:v>9.6000000000000002E-2</c:v>
                </c:pt>
                <c:pt idx="6">
                  <c:v>5.5E-2</c:v>
                </c:pt>
                <c:pt idx="7">
                  <c:v>7.6999999999999999E-2</c:v>
                </c:pt>
                <c:pt idx="8">
                  <c:v>0.03</c:v>
                </c:pt>
                <c:pt idx="9">
                  <c:v>4.4000000000000004E-2</c:v>
                </c:pt>
                <c:pt idx="10">
                  <c:v>2.6000000000000002E-2</c:v>
                </c:pt>
                <c:pt idx="11">
                  <c:v>5.2999999999999999E-2</c:v>
                </c:pt>
                <c:pt idx="12">
                  <c:v>1.4999999999999999E-2</c:v>
                </c:pt>
                <c:pt idx="13">
                  <c:v>2.3E-2</c:v>
                </c:pt>
                <c:pt idx="14">
                  <c:v>2.3E-2</c:v>
                </c:pt>
                <c:pt idx="15">
                  <c:v>9.9000000000000005E-2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93-425D-BEC6-19AC0CAC18AB}"/>
            </c:ext>
          </c:extLst>
        </c:ser>
        <c:ser>
          <c:idx val="2"/>
          <c:order val="2"/>
          <c:tx>
            <c:strRef>
              <c:f>Representativitet!$E$6</c:f>
              <c:strCache>
                <c:ptCount val="1"/>
                <c:pt idx="0">
                  <c:v>RVU Uvektet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Representativitet!$B$16:$B$31</c:f>
              <c:strCache>
                <c:ptCount val="16"/>
                <c:pt idx="0">
                  <c:v>Oslo sentrum/indre Oslo</c:v>
                </c:pt>
                <c:pt idx="1">
                  <c:v>Oslo vest</c:v>
                </c:pt>
                <c:pt idx="2">
                  <c:v>Oslo nordøst</c:v>
                </c:pt>
                <c:pt idx="3">
                  <c:v>Oslo sør</c:v>
                </c:pt>
                <c:pt idx="4">
                  <c:v>Asker og Bærum</c:v>
                </c:pt>
                <c:pt idx="5">
                  <c:v>Nedre Romerike</c:v>
                </c:pt>
                <c:pt idx="6">
                  <c:v>Øvre Romerike</c:v>
                </c:pt>
                <c:pt idx="7">
                  <c:v>Follo</c:v>
                </c:pt>
                <c:pt idx="8">
                  <c:v>Sarpsborg</c:v>
                </c:pt>
                <c:pt idx="9">
                  <c:v>Fredrikstad</c:v>
                </c:pt>
                <c:pt idx="10">
                  <c:v>Moss</c:v>
                </c:pt>
                <c:pt idx="11">
                  <c:v>Drammen</c:v>
                </c:pt>
                <c:pt idx="12">
                  <c:v>Kongsberg</c:v>
                </c:pt>
                <c:pt idx="13">
                  <c:v>Resten av Buskerudbyen</c:v>
                </c:pt>
                <c:pt idx="14">
                  <c:v>Ringerike og Hole</c:v>
                </c:pt>
                <c:pt idx="15">
                  <c:v>Resten av Viken </c:v>
                </c:pt>
              </c:strCache>
            </c:strRef>
          </c:cat>
          <c:val>
            <c:numRef>
              <c:f>Representativitet!$E$16:$E$31</c:f>
              <c:numCache>
                <c:formatCode>0%</c:formatCode>
                <c:ptCount val="16"/>
                <c:pt idx="0">
                  <c:v>0.107</c:v>
                </c:pt>
                <c:pt idx="1">
                  <c:v>6.4000000000000001E-2</c:v>
                </c:pt>
                <c:pt idx="2">
                  <c:v>4.2000000000000003E-2</c:v>
                </c:pt>
                <c:pt idx="3">
                  <c:v>5.5E-2</c:v>
                </c:pt>
                <c:pt idx="4">
                  <c:v>0.16800000000000001</c:v>
                </c:pt>
                <c:pt idx="5">
                  <c:v>7.6999999999999999E-2</c:v>
                </c:pt>
                <c:pt idx="6">
                  <c:v>4.2999999999999997E-2</c:v>
                </c:pt>
                <c:pt idx="7">
                  <c:v>6.3E-2</c:v>
                </c:pt>
                <c:pt idx="8">
                  <c:v>4.7E-2</c:v>
                </c:pt>
                <c:pt idx="9">
                  <c:v>7.4999999999999997E-2</c:v>
                </c:pt>
                <c:pt idx="10">
                  <c:v>7.6999999999999999E-2</c:v>
                </c:pt>
                <c:pt idx="11">
                  <c:v>7.4999999999999997E-2</c:v>
                </c:pt>
                <c:pt idx="12">
                  <c:v>2.5000000000000001E-2</c:v>
                </c:pt>
                <c:pt idx="13">
                  <c:v>3.7999999999999999E-2</c:v>
                </c:pt>
                <c:pt idx="14">
                  <c:v>3.6000000000000004E-2</c:v>
                </c:pt>
                <c:pt idx="15">
                  <c:v>6.9999999999999993E-3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93-425D-BEC6-19AC0CAC1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9582176"/>
        <c:axId val="1062893712"/>
      </c:barChart>
      <c:catAx>
        <c:axId val="9195821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62893712"/>
        <c:crosses val="autoZero"/>
        <c:auto val="1"/>
        <c:lblAlgn val="ctr"/>
        <c:lblOffset val="100"/>
        <c:noMultiLvlLbl val="0"/>
      </c:catAx>
      <c:valAx>
        <c:axId val="1062893712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1958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Døgnfordeling</a:t>
            </a:r>
            <a:r>
              <a:rPr lang="en-US" baseline="0"/>
              <a:t> gang- og sykkelturer, Oslo og Viken samlet. </a:t>
            </a:r>
            <a:r>
              <a:rPr lang="en-US"/>
              <a:t>Prosent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'4.3 Døgnfordeling transport'!$C$7</c:f>
              <c:strCache>
                <c:ptCount val="1"/>
                <c:pt idx="0">
                  <c:v>Alle reiser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'4.3 Døgnfordeling transport'!$D$6:$AA$6</c:f>
              <c:strCache>
                <c:ptCount val="24"/>
                <c:pt idx="0">
                  <c:v>00:00 - 00:59</c:v>
                </c:pt>
                <c:pt idx="1">
                  <c:v>01:00 - 01:59</c:v>
                </c:pt>
                <c:pt idx="2">
                  <c:v>02:00 - 02:59</c:v>
                </c:pt>
                <c:pt idx="3">
                  <c:v>03:00 - 03:59</c:v>
                </c:pt>
                <c:pt idx="4">
                  <c:v>04:00 - 04:59</c:v>
                </c:pt>
                <c:pt idx="5">
                  <c:v>05:00 - 05:59</c:v>
                </c:pt>
                <c:pt idx="6">
                  <c:v>06:00 - 06:59</c:v>
                </c:pt>
                <c:pt idx="7">
                  <c:v>07:00 - 07:59</c:v>
                </c:pt>
                <c:pt idx="8">
                  <c:v>08:00 - 08:59</c:v>
                </c:pt>
                <c:pt idx="9">
                  <c:v>09:00 - 09:59</c:v>
                </c:pt>
                <c:pt idx="10">
                  <c:v>10:00 - 10:59</c:v>
                </c:pt>
                <c:pt idx="11">
                  <c:v>11:00 - 11:59</c:v>
                </c:pt>
                <c:pt idx="12">
                  <c:v>12:00 - 12:59</c:v>
                </c:pt>
                <c:pt idx="13">
                  <c:v>13:00 - 13:59</c:v>
                </c:pt>
                <c:pt idx="14">
                  <c:v>14:00 - 14:59</c:v>
                </c:pt>
                <c:pt idx="15">
                  <c:v>15:00 - 15:59</c:v>
                </c:pt>
                <c:pt idx="16">
                  <c:v>16:00 - 16:59</c:v>
                </c:pt>
                <c:pt idx="17">
                  <c:v>17:00 - 17:59</c:v>
                </c:pt>
                <c:pt idx="18">
                  <c:v>18:00 - 18:59</c:v>
                </c:pt>
                <c:pt idx="19">
                  <c:v>19:00 - 19:59</c:v>
                </c:pt>
                <c:pt idx="20">
                  <c:v>20:00 - 20:59</c:v>
                </c:pt>
                <c:pt idx="21">
                  <c:v>21:00 - 21:59</c:v>
                </c:pt>
                <c:pt idx="22">
                  <c:v>22:00 - 22:59</c:v>
                </c:pt>
                <c:pt idx="23">
                  <c:v>23:00 - 23:59</c:v>
                </c:pt>
              </c:strCache>
            </c:strRef>
          </c:cat>
          <c:val>
            <c:numRef>
              <c:f>'4.3 Døgnfordeling transport'!$D$7:$AA$7</c:f>
              <c:numCache>
                <c:formatCode>###0%</c:formatCode>
                <c:ptCount val="24"/>
                <c:pt idx="0">
                  <c:v>5.0000000000000001E-3</c:v>
                </c:pt>
                <c:pt idx="1">
                  <c:v>3.0000000000000001E-3</c:v>
                </c:pt>
                <c:pt idx="2">
                  <c:v>2E-3</c:v>
                </c:pt>
                <c:pt idx="3">
                  <c:v>1E-3</c:v>
                </c:pt>
                <c:pt idx="4">
                  <c:v>1E-3</c:v>
                </c:pt>
                <c:pt idx="5">
                  <c:v>6.0000000000000001E-3</c:v>
                </c:pt>
                <c:pt idx="6">
                  <c:v>0.03</c:v>
                </c:pt>
                <c:pt idx="7">
                  <c:v>7.2999999999999995E-2</c:v>
                </c:pt>
                <c:pt idx="8">
                  <c:v>6.3E-2</c:v>
                </c:pt>
                <c:pt idx="9">
                  <c:v>3.5999999999999997E-2</c:v>
                </c:pt>
                <c:pt idx="10">
                  <c:v>4.4999999999999998E-2</c:v>
                </c:pt>
                <c:pt idx="11">
                  <c:v>5.0999999999999997E-2</c:v>
                </c:pt>
                <c:pt idx="12">
                  <c:v>5.6000000000000001E-2</c:v>
                </c:pt>
                <c:pt idx="13">
                  <c:v>5.5E-2</c:v>
                </c:pt>
                <c:pt idx="14">
                  <c:v>6.9000000000000006E-2</c:v>
                </c:pt>
                <c:pt idx="15">
                  <c:v>9.4E-2</c:v>
                </c:pt>
                <c:pt idx="16">
                  <c:v>0.10199999999999999</c:v>
                </c:pt>
                <c:pt idx="17">
                  <c:v>0.08</c:v>
                </c:pt>
                <c:pt idx="18">
                  <c:v>6.4000000000000001E-2</c:v>
                </c:pt>
                <c:pt idx="19">
                  <c:v>5.2999999999999999E-2</c:v>
                </c:pt>
                <c:pt idx="20">
                  <c:v>4.3999999999999997E-2</c:v>
                </c:pt>
                <c:pt idx="21">
                  <c:v>3.1E-2</c:v>
                </c:pt>
                <c:pt idx="22">
                  <c:v>2.1000000000000001E-2</c:v>
                </c:pt>
                <c:pt idx="23">
                  <c:v>1.2999999999999999E-2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B-4C75-9BE1-B3B8B5439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44364352"/>
        <c:axId val="644321384"/>
      </c:barChart>
      <c:lineChart>
        <c:grouping val="standard"/>
        <c:varyColors val="0"/>
        <c:ser>
          <c:idx val="1"/>
          <c:order val="1"/>
          <c:tx>
            <c:strRef>
              <c:f>'4.3 Døgnfordeling transport'!$C$8</c:f>
              <c:strCache>
                <c:ptCount val="1"/>
                <c:pt idx="0">
                  <c:v>Gange</c:v>
                </c:pt>
              </c:strCache>
            </c:strRef>
          </c:tx>
          <c:spPr>
            <a:ln w="28575" cap="rnd">
              <a:solidFill>
                <a:srgbClr val="F2800E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'4.3 Døgnfordeling transport'!$D$6:$AA$6</c:f>
              <c:strCache>
                <c:ptCount val="24"/>
                <c:pt idx="0">
                  <c:v>00:00 - 00:59</c:v>
                </c:pt>
                <c:pt idx="1">
                  <c:v>01:00 - 01:59</c:v>
                </c:pt>
                <c:pt idx="2">
                  <c:v>02:00 - 02:59</c:v>
                </c:pt>
                <c:pt idx="3">
                  <c:v>03:00 - 03:59</c:v>
                </c:pt>
                <c:pt idx="4">
                  <c:v>04:00 - 04:59</c:v>
                </c:pt>
                <c:pt idx="5">
                  <c:v>05:00 - 05:59</c:v>
                </c:pt>
                <c:pt idx="6">
                  <c:v>06:00 - 06:59</c:v>
                </c:pt>
                <c:pt idx="7">
                  <c:v>07:00 - 07:59</c:v>
                </c:pt>
                <c:pt idx="8">
                  <c:v>08:00 - 08:59</c:v>
                </c:pt>
                <c:pt idx="9">
                  <c:v>09:00 - 09:59</c:v>
                </c:pt>
                <c:pt idx="10">
                  <c:v>10:00 - 10:59</c:v>
                </c:pt>
                <c:pt idx="11">
                  <c:v>11:00 - 11:59</c:v>
                </c:pt>
                <c:pt idx="12">
                  <c:v>12:00 - 12:59</c:v>
                </c:pt>
                <c:pt idx="13">
                  <c:v>13:00 - 13:59</c:v>
                </c:pt>
                <c:pt idx="14">
                  <c:v>14:00 - 14:59</c:v>
                </c:pt>
                <c:pt idx="15">
                  <c:v>15:00 - 15:59</c:v>
                </c:pt>
                <c:pt idx="16">
                  <c:v>16:00 - 16:59</c:v>
                </c:pt>
                <c:pt idx="17">
                  <c:v>17:00 - 17:59</c:v>
                </c:pt>
                <c:pt idx="18">
                  <c:v>18:00 - 18:59</c:v>
                </c:pt>
                <c:pt idx="19">
                  <c:v>19:00 - 19:59</c:v>
                </c:pt>
                <c:pt idx="20">
                  <c:v>20:00 - 20:59</c:v>
                </c:pt>
                <c:pt idx="21">
                  <c:v>21:00 - 21:59</c:v>
                </c:pt>
                <c:pt idx="22">
                  <c:v>22:00 - 22:59</c:v>
                </c:pt>
                <c:pt idx="23">
                  <c:v>23:00 - 23:59</c:v>
                </c:pt>
              </c:strCache>
            </c:strRef>
          </c:cat>
          <c:val>
            <c:numRef>
              <c:f>'4.3 Døgnfordeling transport'!$D$8:$AA$8</c:f>
              <c:numCache>
                <c:formatCode>###0%</c:formatCode>
                <c:ptCount val="24"/>
                <c:pt idx="0">
                  <c:v>5.0000000000000001E-3</c:v>
                </c:pt>
                <c:pt idx="1">
                  <c:v>3.0000000000000001E-3</c:v>
                </c:pt>
                <c:pt idx="2">
                  <c:v>2E-3</c:v>
                </c:pt>
                <c:pt idx="3">
                  <c:v>1E-3</c:v>
                </c:pt>
                <c:pt idx="4">
                  <c:v>1E-3</c:v>
                </c:pt>
                <c:pt idx="5">
                  <c:v>3.0000000000000001E-3</c:v>
                </c:pt>
                <c:pt idx="6">
                  <c:v>1.6E-2</c:v>
                </c:pt>
                <c:pt idx="7">
                  <c:v>4.9000000000000002E-2</c:v>
                </c:pt>
                <c:pt idx="8">
                  <c:v>6.9000000000000006E-2</c:v>
                </c:pt>
                <c:pt idx="9">
                  <c:v>3.7999999999999999E-2</c:v>
                </c:pt>
                <c:pt idx="10">
                  <c:v>4.9000000000000002E-2</c:v>
                </c:pt>
                <c:pt idx="11">
                  <c:v>5.3999999999999999E-2</c:v>
                </c:pt>
                <c:pt idx="12">
                  <c:v>6.5000000000000002E-2</c:v>
                </c:pt>
                <c:pt idx="13">
                  <c:v>5.8999999999999997E-2</c:v>
                </c:pt>
                <c:pt idx="14">
                  <c:v>7.0999999999999994E-2</c:v>
                </c:pt>
                <c:pt idx="15">
                  <c:v>8.2000000000000003E-2</c:v>
                </c:pt>
                <c:pt idx="16">
                  <c:v>9.1999999999999998E-2</c:v>
                </c:pt>
                <c:pt idx="17">
                  <c:v>8.1000000000000003E-2</c:v>
                </c:pt>
                <c:pt idx="18">
                  <c:v>6.6000000000000003E-2</c:v>
                </c:pt>
                <c:pt idx="19">
                  <c:v>5.8999999999999997E-2</c:v>
                </c:pt>
                <c:pt idx="20">
                  <c:v>5.8000000000000003E-2</c:v>
                </c:pt>
                <c:pt idx="21">
                  <c:v>3.9E-2</c:v>
                </c:pt>
                <c:pt idx="22">
                  <c:v>2.3E-2</c:v>
                </c:pt>
                <c:pt idx="23">
                  <c:v>1.5559449843343422E-2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0-41CE-85AE-87483A36EAB9}"/>
            </c:ext>
          </c:extLst>
        </c:ser>
        <c:ser>
          <c:idx val="2"/>
          <c:order val="2"/>
          <c:tx>
            <c:strRef>
              <c:f>'4.3 Døgnfordeling transport'!$C$9</c:f>
              <c:strCache>
                <c:ptCount val="1"/>
                <c:pt idx="0">
                  <c:v>Sykkel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'4.3 Døgnfordeling transport'!$D$6:$AA$6</c:f>
              <c:strCache>
                <c:ptCount val="24"/>
                <c:pt idx="0">
                  <c:v>00:00 - 00:59</c:v>
                </c:pt>
                <c:pt idx="1">
                  <c:v>01:00 - 01:59</c:v>
                </c:pt>
                <c:pt idx="2">
                  <c:v>02:00 - 02:59</c:v>
                </c:pt>
                <c:pt idx="3">
                  <c:v>03:00 - 03:59</c:v>
                </c:pt>
                <c:pt idx="4">
                  <c:v>04:00 - 04:59</c:v>
                </c:pt>
                <c:pt idx="5">
                  <c:v>05:00 - 05:59</c:v>
                </c:pt>
                <c:pt idx="6">
                  <c:v>06:00 - 06:59</c:v>
                </c:pt>
                <c:pt idx="7">
                  <c:v>07:00 - 07:59</c:v>
                </c:pt>
                <c:pt idx="8">
                  <c:v>08:00 - 08:59</c:v>
                </c:pt>
                <c:pt idx="9">
                  <c:v>09:00 - 09:59</c:v>
                </c:pt>
                <c:pt idx="10">
                  <c:v>10:00 - 10:59</c:v>
                </c:pt>
                <c:pt idx="11">
                  <c:v>11:00 - 11:59</c:v>
                </c:pt>
                <c:pt idx="12">
                  <c:v>12:00 - 12:59</c:v>
                </c:pt>
                <c:pt idx="13">
                  <c:v>13:00 - 13:59</c:v>
                </c:pt>
                <c:pt idx="14">
                  <c:v>14:00 - 14:59</c:v>
                </c:pt>
                <c:pt idx="15">
                  <c:v>15:00 - 15:59</c:v>
                </c:pt>
                <c:pt idx="16">
                  <c:v>16:00 - 16:59</c:v>
                </c:pt>
                <c:pt idx="17">
                  <c:v>17:00 - 17:59</c:v>
                </c:pt>
                <c:pt idx="18">
                  <c:v>18:00 - 18:59</c:v>
                </c:pt>
                <c:pt idx="19">
                  <c:v>19:00 - 19:59</c:v>
                </c:pt>
                <c:pt idx="20">
                  <c:v>20:00 - 20:59</c:v>
                </c:pt>
                <c:pt idx="21">
                  <c:v>21:00 - 21:59</c:v>
                </c:pt>
                <c:pt idx="22">
                  <c:v>22:00 - 22:59</c:v>
                </c:pt>
                <c:pt idx="23">
                  <c:v>23:00 - 23:59</c:v>
                </c:pt>
              </c:strCache>
            </c:strRef>
          </c:cat>
          <c:val>
            <c:numRef>
              <c:f>'4.3 Døgnfordeling transport'!$D$9:$AA$9</c:f>
              <c:numCache>
                <c:formatCode>###0%</c:formatCode>
                <c:ptCount val="24"/>
                <c:pt idx="0">
                  <c:v>5.0000000000000001E-3</c:v>
                </c:pt>
                <c:pt idx="1">
                  <c:v>2E-3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5.0000000000000001E-3</c:v>
                </c:pt>
                <c:pt idx="6">
                  <c:v>4.1000000000000002E-2</c:v>
                </c:pt>
                <c:pt idx="7">
                  <c:v>9.8000000000000004E-2</c:v>
                </c:pt>
                <c:pt idx="8">
                  <c:v>0.112</c:v>
                </c:pt>
                <c:pt idx="9">
                  <c:v>2.9000000000000001E-2</c:v>
                </c:pt>
                <c:pt idx="10">
                  <c:v>4.2000000000000003E-2</c:v>
                </c:pt>
                <c:pt idx="11">
                  <c:v>4.2000000000000003E-2</c:v>
                </c:pt>
                <c:pt idx="12">
                  <c:v>3.7999999999999999E-2</c:v>
                </c:pt>
                <c:pt idx="13">
                  <c:v>4.1000000000000002E-2</c:v>
                </c:pt>
                <c:pt idx="14">
                  <c:v>7.5999999999999998E-2</c:v>
                </c:pt>
                <c:pt idx="15">
                  <c:v>9.7000000000000003E-2</c:v>
                </c:pt>
                <c:pt idx="16">
                  <c:v>0.11600000000000001</c:v>
                </c:pt>
                <c:pt idx="17">
                  <c:v>0.08</c:v>
                </c:pt>
                <c:pt idx="18">
                  <c:v>5.5E-2</c:v>
                </c:pt>
                <c:pt idx="19">
                  <c:v>4.4999999999999998E-2</c:v>
                </c:pt>
                <c:pt idx="20">
                  <c:v>3.1E-2</c:v>
                </c:pt>
                <c:pt idx="21">
                  <c:v>1.4999999999999999E-2</c:v>
                </c:pt>
                <c:pt idx="22">
                  <c:v>1.7000000000000001E-2</c:v>
                </c:pt>
                <c:pt idx="23">
                  <c:v>1.0707756594411073E-2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0-4E1E-8694-94ECBEE87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64352"/>
        <c:axId val="644321384"/>
      </c:lineChart>
      <c:catAx>
        <c:axId val="64436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44321384"/>
        <c:crosses val="autoZero"/>
        <c:auto val="1"/>
        <c:lblAlgn val="ctr"/>
        <c:lblOffset val="100"/>
        <c:noMultiLvlLbl val="0"/>
      </c:catAx>
      <c:valAx>
        <c:axId val="644321384"/>
        <c:scaling>
          <c:orientation val="minMax"/>
        </c:scaling>
        <c:delete val="1"/>
        <c:axPos val="l"/>
        <c:numFmt formatCode="###0%" sourceLinked="1"/>
        <c:majorTickMark val="none"/>
        <c:minorTickMark val="none"/>
        <c:tickLblPos val="nextTo"/>
        <c:crossAx val="64436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Døgnfordeling reiser som bilfører, Oslo og Viken. Prosent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'4.3 Døgnfordeling transport'!$C$7</c:f>
              <c:strCache>
                <c:ptCount val="1"/>
                <c:pt idx="0">
                  <c:v>Alle reiser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'4.3 Døgnfordeling transport'!$D$6:$AA$6</c:f>
              <c:strCache>
                <c:ptCount val="24"/>
                <c:pt idx="0">
                  <c:v>00:00 - 00:59</c:v>
                </c:pt>
                <c:pt idx="1">
                  <c:v>01:00 - 01:59</c:v>
                </c:pt>
                <c:pt idx="2">
                  <c:v>02:00 - 02:59</c:v>
                </c:pt>
                <c:pt idx="3">
                  <c:v>03:00 - 03:59</c:v>
                </c:pt>
                <c:pt idx="4">
                  <c:v>04:00 - 04:59</c:v>
                </c:pt>
                <c:pt idx="5">
                  <c:v>05:00 - 05:59</c:v>
                </c:pt>
                <c:pt idx="6">
                  <c:v>06:00 - 06:59</c:v>
                </c:pt>
                <c:pt idx="7">
                  <c:v>07:00 - 07:59</c:v>
                </c:pt>
                <c:pt idx="8">
                  <c:v>08:00 - 08:59</c:v>
                </c:pt>
                <c:pt idx="9">
                  <c:v>09:00 - 09:59</c:v>
                </c:pt>
                <c:pt idx="10">
                  <c:v>10:00 - 10:59</c:v>
                </c:pt>
                <c:pt idx="11">
                  <c:v>11:00 - 11:59</c:v>
                </c:pt>
                <c:pt idx="12">
                  <c:v>12:00 - 12:59</c:v>
                </c:pt>
                <c:pt idx="13">
                  <c:v>13:00 - 13:59</c:v>
                </c:pt>
                <c:pt idx="14">
                  <c:v>14:00 - 14:59</c:v>
                </c:pt>
                <c:pt idx="15">
                  <c:v>15:00 - 15:59</c:v>
                </c:pt>
                <c:pt idx="16">
                  <c:v>16:00 - 16:59</c:v>
                </c:pt>
                <c:pt idx="17">
                  <c:v>17:00 - 17:59</c:v>
                </c:pt>
                <c:pt idx="18">
                  <c:v>18:00 - 18:59</c:v>
                </c:pt>
                <c:pt idx="19">
                  <c:v>19:00 - 19:59</c:v>
                </c:pt>
                <c:pt idx="20">
                  <c:v>20:00 - 20:59</c:v>
                </c:pt>
                <c:pt idx="21">
                  <c:v>21:00 - 21:59</c:v>
                </c:pt>
                <c:pt idx="22">
                  <c:v>22:00 - 22:59</c:v>
                </c:pt>
                <c:pt idx="23">
                  <c:v>23:00 - 23:59</c:v>
                </c:pt>
              </c:strCache>
            </c:strRef>
          </c:cat>
          <c:val>
            <c:numRef>
              <c:f>'4.3 Døgnfordeling transport'!$D$7:$AA$7</c:f>
              <c:numCache>
                <c:formatCode>###0%</c:formatCode>
                <c:ptCount val="24"/>
                <c:pt idx="0">
                  <c:v>5.0000000000000001E-3</c:v>
                </c:pt>
                <c:pt idx="1">
                  <c:v>3.0000000000000001E-3</c:v>
                </c:pt>
                <c:pt idx="2">
                  <c:v>2E-3</c:v>
                </c:pt>
                <c:pt idx="3">
                  <c:v>1E-3</c:v>
                </c:pt>
                <c:pt idx="4">
                  <c:v>1E-3</c:v>
                </c:pt>
                <c:pt idx="5">
                  <c:v>6.0000000000000001E-3</c:v>
                </c:pt>
                <c:pt idx="6">
                  <c:v>0.03</c:v>
                </c:pt>
                <c:pt idx="7">
                  <c:v>7.2999999999999995E-2</c:v>
                </c:pt>
                <c:pt idx="8">
                  <c:v>6.3E-2</c:v>
                </c:pt>
                <c:pt idx="9">
                  <c:v>3.5999999999999997E-2</c:v>
                </c:pt>
                <c:pt idx="10">
                  <c:v>4.4999999999999998E-2</c:v>
                </c:pt>
                <c:pt idx="11">
                  <c:v>5.0999999999999997E-2</c:v>
                </c:pt>
                <c:pt idx="12">
                  <c:v>5.6000000000000001E-2</c:v>
                </c:pt>
                <c:pt idx="13">
                  <c:v>5.5E-2</c:v>
                </c:pt>
                <c:pt idx="14">
                  <c:v>6.9000000000000006E-2</c:v>
                </c:pt>
                <c:pt idx="15">
                  <c:v>9.4E-2</c:v>
                </c:pt>
                <c:pt idx="16">
                  <c:v>0.10199999999999999</c:v>
                </c:pt>
                <c:pt idx="17">
                  <c:v>0.08</c:v>
                </c:pt>
                <c:pt idx="18">
                  <c:v>6.4000000000000001E-2</c:v>
                </c:pt>
                <c:pt idx="19">
                  <c:v>5.2999999999999999E-2</c:v>
                </c:pt>
                <c:pt idx="20">
                  <c:v>4.3999999999999997E-2</c:v>
                </c:pt>
                <c:pt idx="21">
                  <c:v>3.1E-2</c:v>
                </c:pt>
                <c:pt idx="22">
                  <c:v>2.1000000000000001E-2</c:v>
                </c:pt>
                <c:pt idx="23">
                  <c:v>1.2999999999999999E-2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B-4A95-B460-4EF4AE901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44364352"/>
        <c:axId val="644321384"/>
      </c:barChart>
      <c:lineChart>
        <c:grouping val="standard"/>
        <c:varyColors val="0"/>
        <c:ser>
          <c:idx val="1"/>
          <c:order val="1"/>
          <c:tx>
            <c:strRef>
              <c:f>'4.3 Døgnfordeling transport'!$C$11</c:f>
              <c:strCache>
                <c:ptCount val="1"/>
                <c:pt idx="0">
                  <c:v>Bilfører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'4.3 Døgnfordeling transport'!$D$6:$AA$6</c:f>
              <c:strCache>
                <c:ptCount val="24"/>
                <c:pt idx="0">
                  <c:v>00:00 - 00:59</c:v>
                </c:pt>
                <c:pt idx="1">
                  <c:v>01:00 - 01:59</c:v>
                </c:pt>
                <c:pt idx="2">
                  <c:v>02:00 - 02:59</c:v>
                </c:pt>
                <c:pt idx="3">
                  <c:v>03:00 - 03:59</c:v>
                </c:pt>
                <c:pt idx="4">
                  <c:v>04:00 - 04:59</c:v>
                </c:pt>
                <c:pt idx="5">
                  <c:v>05:00 - 05:59</c:v>
                </c:pt>
                <c:pt idx="6">
                  <c:v>06:00 - 06:59</c:v>
                </c:pt>
                <c:pt idx="7">
                  <c:v>07:00 - 07:59</c:v>
                </c:pt>
                <c:pt idx="8">
                  <c:v>08:00 - 08:59</c:v>
                </c:pt>
                <c:pt idx="9">
                  <c:v>09:00 - 09:59</c:v>
                </c:pt>
                <c:pt idx="10">
                  <c:v>10:00 - 10:59</c:v>
                </c:pt>
                <c:pt idx="11">
                  <c:v>11:00 - 11:59</c:v>
                </c:pt>
                <c:pt idx="12">
                  <c:v>12:00 - 12:59</c:v>
                </c:pt>
                <c:pt idx="13">
                  <c:v>13:00 - 13:59</c:v>
                </c:pt>
                <c:pt idx="14">
                  <c:v>14:00 - 14:59</c:v>
                </c:pt>
                <c:pt idx="15">
                  <c:v>15:00 - 15:59</c:v>
                </c:pt>
                <c:pt idx="16">
                  <c:v>16:00 - 16:59</c:v>
                </c:pt>
                <c:pt idx="17">
                  <c:v>17:00 - 17:59</c:v>
                </c:pt>
                <c:pt idx="18">
                  <c:v>18:00 - 18:59</c:v>
                </c:pt>
                <c:pt idx="19">
                  <c:v>19:00 - 19:59</c:v>
                </c:pt>
                <c:pt idx="20">
                  <c:v>20:00 - 20:59</c:v>
                </c:pt>
                <c:pt idx="21">
                  <c:v>21:00 - 21:59</c:v>
                </c:pt>
                <c:pt idx="22">
                  <c:v>22:00 - 22:59</c:v>
                </c:pt>
                <c:pt idx="23">
                  <c:v>23:00 - 23:59</c:v>
                </c:pt>
              </c:strCache>
            </c:strRef>
          </c:cat>
          <c:val>
            <c:numRef>
              <c:f>'4.3 Døgnfordeling transport'!$D$11:$AA$11</c:f>
              <c:numCache>
                <c:formatCode>###0%</c:formatCode>
                <c:ptCount val="24"/>
                <c:pt idx="0">
                  <c:v>3.0000000000000001E-3</c:v>
                </c:pt>
                <c:pt idx="1">
                  <c:v>2E-3</c:v>
                </c:pt>
                <c:pt idx="2">
                  <c:v>1E-3</c:v>
                </c:pt>
                <c:pt idx="3">
                  <c:v>1E-3</c:v>
                </c:pt>
                <c:pt idx="4">
                  <c:v>2E-3</c:v>
                </c:pt>
                <c:pt idx="5">
                  <c:v>8.0000000000000002E-3</c:v>
                </c:pt>
                <c:pt idx="6">
                  <c:v>3.2000000000000001E-2</c:v>
                </c:pt>
                <c:pt idx="7">
                  <c:v>7.2999999999999995E-2</c:v>
                </c:pt>
                <c:pt idx="8">
                  <c:v>5.3999999999999999E-2</c:v>
                </c:pt>
                <c:pt idx="9">
                  <c:v>3.6999999999999998E-2</c:v>
                </c:pt>
                <c:pt idx="10">
                  <c:v>4.9000000000000002E-2</c:v>
                </c:pt>
                <c:pt idx="11">
                  <c:v>5.1999999999999998E-2</c:v>
                </c:pt>
                <c:pt idx="12">
                  <c:v>5.6000000000000001E-2</c:v>
                </c:pt>
                <c:pt idx="13">
                  <c:v>5.8000000000000003E-2</c:v>
                </c:pt>
                <c:pt idx="14">
                  <c:v>6.6000000000000003E-2</c:v>
                </c:pt>
                <c:pt idx="15">
                  <c:v>9.7000000000000003E-2</c:v>
                </c:pt>
                <c:pt idx="16">
                  <c:v>0.1</c:v>
                </c:pt>
                <c:pt idx="17">
                  <c:v>8.1000000000000003E-2</c:v>
                </c:pt>
                <c:pt idx="18">
                  <c:v>6.9000000000000006E-2</c:v>
                </c:pt>
                <c:pt idx="19">
                  <c:v>5.8000000000000003E-2</c:v>
                </c:pt>
                <c:pt idx="20">
                  <c:v>4.2999999999999997E-2</c:v>
                </c:pt>
                <c:pt idx="21">
                  <c:v>3.1E-2</c:v>
                </c:pt>
                <c:pt idx="22">
                  <c:v>0.02</c:v>
                </c:pt>
                <c:pt idx="23">
                  <c:v>8.9874610422555623E-3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8E-4BB4-AFDD-41936FF9FA8B}"/>
            </c:ext>
          </c:extLst>
        </c:ser>
        <c:ser>
          <c:idx val="2"/>
          <c:order val="2"/>
          <c:tx>
            <c:strRef>
              <c:f>'4.3 Døgnfordeling transport'!$C$12</c:f>
              <c:strCache>
                <c:ptCount val="1"/>
                <c:pt idx="0">
                  <c:v>Bilpassasjer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'4.3 Døgnfordeling transport'!$D$6:$AA$6</c:f>
              <c:strCache>
                <c:ptCount val="24"/>
                <c:pt idx="0">
                  <c:v>00:00 - 00:59</c:v>
                </c:pt>
                <c:pt idx="1">
                  <c:v>01:00 - 01:59</c:v>
                </c:pt>
                <c:pt idx="2">
                  <c:v>02:00 - 02:59</c:v>
                </c:pt>
                <c:pt idx="3">
                  <c:v>03:00 - 03:59</c:v>
                </c:pt>
                <c:pt idx="4">
                  <c:v>04:00 - 04:59</c:v>
                </c:pt>
                <c:pt idx="5">
                  <c:v>05:00 - 05:59</c:v>
                </c:pt>
                <c:pt idx="6">
                  <c:v>06:00 - 06:59</c:v>
                </c:pt>
                <c:pt idx="7">
                  <c:v>07:00 - 07:59</c:v>
                </c:pt>
                <c:pt idx="8">
                  <c:v>08:00 - 08:59</c:v>
                </c:pt>
                <c:pt idx="9">
                  <c:v>09:00 - 09:59</c:v>
                </c:pt>
                <c:pt idx="10">
                  <c:v>10:00 - 10:59</c:v>
                </c:pt>
                <c:pt idx="11">
                  <c:v>11:00 - 11:59</c:v>
                </c:pt>
                <c:pt idx="12">
                  <c:v>12:00 - 12:59</c:v>
                </c:pt>
                <c:pt idx="13">
                  <c:v>13:00 - 13:59</c:v>
                </c:pt>
                <c:pt idx="14">
                  <c:v>14:00 - 14:59</c:v>
                </c:pt>
                <c:pt idx="15">
                  <c:v>15:00 - 15:59</c:v>
                </c:pt>
                <c:pt idx="16">
                  <c:v>16:00 - 16:59</c:v>
                </c:pt>
                <c:pt idx="17">
                  <c:v>17:00 - 17:59</c:v>
                </c:pt>
                <c:pt idx="18">
                  <c:v>18:00 - 18:59</c:v>
                </c:pt>
                <c:pt idx="19">
                  <c:v>19:00 - 19:59</c:v>
                </c:pt>
                <c:pt idx="20">
                  <c:v>20:00 - 20:59</c:v>
                </c:pt>
                <c:pt idx="21">
                  <c:v>21:00 - 21:59</c:v>
                </c:pt>
                <c:pt idx="22">
                  <c:v>22:00 - 22:59</c:v>
                </c:pt>
                <c:pt idx="23">
                  <c:v>23:00 - 23:59</c:v>
                </c:pt>
              </c:strCache>
            </c:strRef>
          </c:cat>
          <c:val>
            <c:numRef>
              <c:f>'4.3 Døgnfordeling transport'!$D$12:$AA$12</c:f>
              <c:numCache>
                <c:formatCode>###0%</c:formatCode>
                <c:ptCount val="24"/>
                <c:pt idx="0">
                  <c:v>8.0000000000000002E-3</c:v>
                </c:pt>
                <c:pt idx="1">
                  <c:v>4.0000000000000001E-3</c:v>
                </c:pt>
                <c:pt idx="2">
                  <c:v>3.0000000000000001E-3</c:v>
                </c:pt>
                <c:pt idx="3">
                  <c:v>1E-3</c:v>
                </c:pt>
                <c:pt idx="4">
                  <c:v>1E-3</c:v>
                </c:pt>
                <c:pt idx="5">
                  <c:v>2E-3</c:v>
                </c:pt>
                <c:pt idx="6">
                  <c:v>1.2E-2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3.1E-2</c:v>
                </c:pt>
                <c:pt idx="10">
                  <c:v>4.7E-2</c:v>
                </c:pt>
                <c:pt idx="11">
                  <c:v>6.3E-2</c:v>
                </c:pt>
                <c:pt idx="12">
                  <c:v>6.8000000000000005E-2</c:v>
                </c:pt>
                <c:pt idx="13">
                  <c:v>6.7000000000000004E-2</c:v>
                </c:pt>
                <c:pt idx="14">
                  <c:v>8.1000000000000003E-2</c:v>
                </c:pt>
                <c:pt idx="15">
                  <c:v>8.6999999999999994E-2</c:v>
                </c:pt>
                <c:pt idx="16">
                  <c:v>0.10100000000000001</c:v>
                </c:pt>
                <c:pt idx="17">
                  <c:v>8.5000000000000006E-2</c:v>
                </c:pt>
                <c:pt idx="18">
                  <c:v>0.08</c:v>
                </c:pt>
                <c:pt idx="19">
                  <c:v>6.7000000000000004E-2</c:v>
                </c:pt>
                <c:pt idx="20">
                  <c:v>0.06</c:v>
                </c:pt>
                <c:pt idx="21">
                  <c:v>3.3000000000000002E-2</c:v>
                </c:pt>
                <c:pt idx="22">
                  <c:v>2.3E-2</c:v>
                </c:pt>
                <c:pt idx="23">
                  <c:v>1.5634850586306898E-2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8E-4BB4-AFDD-41936FF9F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64352"/>
        <c:axId val="644321384"/>
      </c:lineChart>
      <c:catAx>
        <c:axId val="64436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44321384"/>
        <c:crosses val="autoZero"/>
        <c:auto val="1"/>
        <c:lblAlgn val="ctr"/>
        <c:lblOffset val="100"/>
        <c:noMultiLvlLbl val="0"/>
      </c:catAx>
      <c:valAx>
        <c:axId val="644321384"/>
        <c:scaling>
          <c:orientation val="minMax"/>
        </c:scaling>
        <c:delete val="1"/>
        <c:axPos val="l"/>
        <c:numFmt formatCode="###0%" sourceLinked="1"/>
        <c:majorTickMark val="out"/>
        <c:minorTickMark val="none"/>
        <c:tickLblPos val="nextTo"/>
        <c:crossAx val="64436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Hvor ofte er</a:t>
            </a:r>
            <a:r>
              <a:rPr lang="nb-NO" sz="1000" b="1" baseline="0"/>
              <a:t> du vanligvis bilfører</a:t>
            </a:r>
            <a:r>
              <a:rPr lang="nb-NO" sz="1000" b="1"/>
              <a:t>? RVU 2018/19</a:t>
            </a:r>
          </a:p>
        </c:rich>
      </c:tx>
      <c:layout>
        <c:manualLayout>
          <c:xMode val="edge"/>
          <c:yMode val="edge"/>
          <c:x val="0.32954481516907669"/>
          <c:y val="1.5119047619047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'4.4 Hvor ofte transport'!$D$5</c:f>
              <c:strCache>
                <c:ptCount val="1"/>
                <c:pt idx="0">
                  <c:v>Daglig/nesten hver dag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'4.4 Hvor ofte transport'!$C$6:$C$28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'4.4 Hvor ofte transport'!$D$6:$D$28</c:f>
              <c:numCache>
                <c:formatCode>0%</c:formatCode>
                <c:ptCount val="23"/>
                <c:pt idx="0">
                  <c:v>0.55600000000000005</c:v>
                </c:pt>
                <c:pt idx="1">
                  <c:v>0.60499999999999998</c:v>
                </c:pt>
                <c:pt idx="2">
                  <c:v>0.247</c:v>
                </c:pt>
                <c:pt idx="4">
                  <c:v>0.67100000000000004</c:v>
                </c:pt>
                <c:pt idx="5">
                  <c:v>0.56000000000000005</c:v>
                </c:pt>
                <c:pt idx="6">
                  <c:v>0.624</c:v>
                </c:pt>
                <c:pt idx="8">
                  <c:v>0.11700000000000001</c:v>
                </c:pt>
                <c:pt idx="9">
                  <c:v>0.29799999999999999</c:v>
                </c:pt>
                <c:pt idx="10">
                  <c:v>0.34200000000000003</c:v>
                </c:pt>
                <c:pt idx="11">
                  <c:v>0.36</c:v>
                </c:pt>
                <c:pt idx="12">
                  <c:v>0.51900000000000002</c:v>
                </c:pt>
                <c:pt idx="13">
                  <c:v>0.59599999999999997</c:v>
                </c:pt>
                <c:pt idx="14">
                  <c:v>0.68200000000000005</c:v>
                </c:pt>
                <c:pt idx="15">
                  <c:v>0.51100000000000001</c:v>
                </c:pt>
                <c:pt idx="16">
                  <c:v>0.70499999999999996</c:v>
                </c:pt>
                <c:pt idx="17">
                  <c:v>0.64700000000000002</c:v>
                </c:pt>
                <c:pt idx="18">
                  <c:v>0.625</c:v>
                </c:pt>
                <c:pt idx="19">
                  <c:v>0.58899999999999997</c:v>
                </c:pt>
                <c:pt idx="20">
                  <c:v>0.50900000000000001</c:v>
                </c:pt>
                <c:pt idx="21">
                  <c:v>0.71699999999999997</c:v>
                </c:pt>
                <c:pt idx="22">
                  <c:v>0.66400000000000003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7-4C47-9618-5C7CC99C8FB1}"/>
            </c:ext>
          </c:extLst>
        </c:ser>
        <c:ser>
          <c:idx val="1"/>
          <c:order val="1"/>
          <c:tx>
            <c:strRef>
              <c:f>'4.4 Hvor ofte transport'!$E$5</c:f>
              <c:strCache>
                <c:ptCount val="1"/>
                <c:pt idx="0">
                  <c:v>3-4 dager i uka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'4.4 Hvor ofte transport'!$C$6:$C$28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'4.4 Hvor ofte transport'!$E$6:$E$28</c:f>
              <c:numCache>
                <c:formatCode>0%</c:formatCode>
                <c:ptCount val="23"/>
                <c:pt idx="0">
                  <c:v>0.18099999999999999</c:v>
                </c:pt>
                <c:pt idx="1">
                  <c:v>0.183</c:v>
                </c:pt>
                <c:pt idx="2">
                  <c:v>0.159</c:v>
                </c:pt>
                <c:pt idx="4">
                  <c:v>0.16300000000000001</c:v>
                </c:pt>
                <c:pt idx="5">
                  <c:v>0.191</c:v>
                </c:pt>
                <c:pt idx="6">
                  <c:v>0.18099999999999999</c:v>
                </c:pt>
                <c:pt idx="8">
                  <c:v>9.5000000000000001E-2</c:v>
                </c:pt>
                <c:pt idx="9">
                  <c:v>0.20399999999999999</c:v>
                </c:pt>
                <c:pt idx="10">
                  <c:v>0.20899999999999999</c:v>
                </c:pt>
                <c:pt idx="11">
                  <c:v>0.186</c:v>
                </c:pt>
                <c:pt idx="12">
                  <c:v>0.214</c:v>
                </c:pt>
                <c:pt idx="13">
                  <c:v>0.16400000000000001</c:v>
                </c:pt>
                <c:pt idx="14">
                  <c:v>0.16800000000000001</c:v>
                </c:pt>
                <c:pt idx="15">
                  <c:v>0.20499999999999999</c:v>
                </c:pt>
                <c:pt idx="16">
                  <c:v>0.14899999999999999</c:v>
                </c:pt>
                <c:pt idx="17">
                  <c:v>0.16</c:v>
                </c:pt>
                <c:pt idx="18">
                  <c:v>0.18099999999999999</c:v>
                </c:pt>
                <c:pt idx="19">
                  <c:v>0.18</c:v>
                </c:pt>
                <c:pt idx="20">
                  <c:v>0.219</c:v>
                </c:pt>
                <c:pt idx="21">
                  <c:v>0.14899999999999999</c:v>
                </c:pt>
                <c:pt idx="22">
                  <c:v>0.19400000000000001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7-4C47-9618-5C7CC99C8FB1}"/>
            </c:ext>
          </c:extLst>
        </c:ser>
        <c:ser>
          <c:idx val="2"/>
          <c:order val="2"/>
          <c:tx>
            <c:strRef>
              <c:f>'4.4 Hvor ofte transport'!$F$5</c:f>
              <c:strCache>
                <c:ptCount val="1"/>
                <c:pt idx="0">
                  <c:v>1-2 dager i uka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'4.4 Hvor ofte transport'!$C$6:$C$28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'4.4 Hvor ofte transport'!$F$6:$F$28</c:f>
              <c:numCache>
                <c:formatCode>0%</c:formatCode>
                <c:ptCount val="23"/>
                <c:pt idx="0">
                  <c:v>0.128</c:v>
                </c:pt>
                <c:pt idx="1">
                  <c:v>0.124</c:v>
                </c:pt>
                <c:pt idx="2">
                  <c:v>0.20799999999999999</c:v>
                </c:pt>
                <c:pt idx="4">
                  <c:v>8.4000000000000005E-2</c:v>
                </c:pt>
                <c:pt idx="5">
                  <c:v>0.151</c:v>
                </c:pt>
                <c:pt idx="6">
                  <c:v>0.11700000000000001</c:v>
                </c:pt>
                <c:pt idx="8">
                  <c:v>0.19800000000000001</c:v>
                </c:pt>
                <c:pt idx="9">
                  <c:v>0.24199999999999999</c:v>
                </c:pt>
                <c:pt idx="10">
                  <c:v>0.193</c:v>
                </c:pt>
                <c:pt idx="11">
                  <c:v>0.214</c:v>
                </c:pt>
                <c:pt idx="12">
                  <c:v>0.16</c:v>
                </c:pt>
                <c:pt idx="13">
                  <c:v>0.13500000000000001</c:v>
                </c:pt>
                <c:pt idx="14">
                  <c:v>9.6000000000000002E-2</c:v>
                </c:pt>
                <c:pt idx="15">
                  <c:v>0.18099999999999999</c:v>
                </c:pt>
                <c:pt idx="16">
                  <c:v>8.1000000000000003E-2</c:v>
                </c:pt>
                <c:pt idx="17">
                  <c:v>0.11700000000000001</c:v>
                </c:pt>
                <c:pt idx="18">
                  <c:v>0.11700000000000001</c:v>
                </c:pt>
                <c:pt idx="19">
                  <c:v>0.129</c:v>
                </c:pt>
                <c:pt idx="20">
                  <c:v>0.17199999999999999</c:v>
                </c:pt>
                <c:pt idx="21">
                  <c:v>7.9000000000000001E-2</c:v>
                </c:pt>
                <c:pt idx="22">
                  <c:v>9.6000000000000002E-2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7-4C47-9618-5C7CC99C8FB1}"/>
            </c:ext>
          </c:extLst>
        </c:ser>
        <c:ser>
          <c:idx val="3"/>
          <c:order val="3"/>
          <c:tx>
            <c:strRef>
              <c:f>'4.4 Hvor ofte transport'!$G$5</c:f>
              <c:strCache>
                <c:ptCount val="1"/>
                <c:pt idx="0">
                  <c:v>1-3 dager i måneden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'4.4 Hvor ofte transport'!$C$6:$C$28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'4.4 Hvor ofte transport'!$G$6:$G$28</c:f>
              <c:numCache>
                <c:formatCode>0%</c:formatCode>
                <c:ptCount val="23"/>
                <c:pt idx="0">
                  <c:v>5.5E-2</c:v>
                </c:pt>
                <c:pt idx="1">
                  <c:v>3.5999999999999997E-2</c:v>
                </c:pt>
                <c:pt idx="2">
                  <c:v>0.157</c:v>
                </c:pt>
                <c:pt idx="4">
                  <c:v>2.3E-2</c:v>
                </c:pt>
                <c:pt idx="5">
                  <c:v>4.3999999999999997E-2</c:v>
                </c:pt>
                <c:pt idx="6">
                  <c:v>3.5000000000000003E-2</c:v>
                </c:pt>
                <c:pt idx="8">
                  <c:v>0.22600000000000001</c:v>
                </c:pt>
                <c:pt idx="9">
                  <c:v>0.125</c:v>
                </c:pt>
                <c:pt idx="10">
                  <c:v>0.106</c:v>
                </c:pt>
                <c:pt idx="11">
                  <c:v>0.10299999999999999</c:v>
                </c:pt>
                <c:pt idx="12">
                  <c:v>4.8000000000000001E-2</c:v>
                </c:pt>
                <c:pt idx="13">
                  <c:v>4.9000000000000002E-2</c:v>
                </c:pt>
                <c:pt idx="14">
                  <c:v>1.9E-2</c:v>
                </c:pt>
                <c:pt idx="15">
                  <c:v>4.5999999999999999E-2</c:v>
                </c:pt>
                <c:pt idx="16">
                  <c:v>2.5999999999999999E-2</c:v>
                </c:pt>
                <c:pt idx="17">
                  <c:v>3.1E-2</c:v>
                </c:pt>
                <c:pt idx="18">
                  <c:v>2.8000000000000001E-2</c:v>
                </c:pt>
                <c:pt idx="19">
                  <c:v>3.7999999999999999E-2</c:v>
                </c:pt>
                <c:pt idx="20">
                  <c:v>5.5E-2</c:v>
                </c:pt>
                <c:pt idx="21">
                  <c:v>1.2999999999999999E-2</c:v>
                </c:pt>
                <c:pt idx="22">
                  <c:v>2.3E-2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7-4C47-9618-5C7CC99C8FB1}"/>
            </c:ext>
          </c:extLst>
        </c:ser>
        <c:ser>
          <c:idx val="4"/>
          <c:order val="4"/>
          <c:tx>
            <c:strRef>
              <c:f>'4.4 Hvor ofte transport'!$H$5</c:f>
              <c:strCache>
                <c:ptCount val="1"/>
                <c:pt idx="0">
                  <c:v>Sjeldnere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'4.4 Hvor ofte transport'!$C$6:$C$28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'4.4 Hvor ofte transport'!$H$6:$H$28</c:f>
              <c:numCache>
                <c:formatCode>0%</c:formatCode>
                <c:ptCount val="23"/>
                <c:pt idx="0">
                  <c:v>4.4999999999999998E-2</c:v>
                </c:pt>
                <c:pt idx="1">
                  <c:v>2.7E-2</c:v>
                </c:pt>
                <c:pt idx="2">
                  <c:v>0.14000000000000001</c:v>
                </c:pt>
                <c:pt idx="4">
                  <c:v>3.1E-2</c:v>
                </c:pt>
                <c:pt idx="5">
                  <c:v>2.9000000000000001E-2</c:v>
                </c:pt>
                <c:pt idx="6">
                  <c:v>0.02</c:v>
                </c:pt>
                <c:pt idx="8">
                  <c:v>0.23699999999999999</c:v>
                </c:pt>
                <c:pt idx="9">
                  <c:v>7.4999999999999997E-2</c:v>
                </c:pt>
                <c:pt idx="10">
                  <c:v>8.2000000000000003E-2</c:v>
                </c:pt>
                <c:pt idx="11">
                  <c:v>6.9000000000000006E-2</c:v>
                </c:pt>
                <c:pt idx="12">
                  <c:v>3.3000000000000002E-2</c:v>
                </c:pt>
                <c:pt idx="13">
                  <c:v>2.9000000000000001E-2</c:v>
                </c:pt>
                <c:pt idx="14">
                  <c:v>1.4999999999999999E-2</c:v>
                </c:pt>
                <c:pt idx="15">
                  <c:v>3.2000000000000001E-2</c:v>
                </c:pt>
                <c:pt idx="16">
                  <c:v>1.7999999999999999E-2</c:v>
                </c:pt>
                <c:pt idx="17">
                  <c:v>2.9000000000000001E-2</c:v>
                </c:pt>
                <c:pt idx="18">
                  <c:v>2.5000000000000001E-2</c:v>
                </c:pt>
                <c:pt idx="19">
                  <c:v>2.8000000000000001E-2</c:v>
                </c:pt>
                <c:pt idx="20">
                  <c:v>1.7999999999999999E-2</c:v>
                </c:pt>
                <c:pt idx="21">
                  <c:v>2.1999999999999999E-2</c:v>
                </c:pt>
                <c:pt idx="22">
                  <c:v>1.2E-2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7-4C47-9618-5C7CC99C8FB1}"/>
            </c:ext>
          </c:extLst>
        </c:ser>
        <c:ser>
          <c:idx val="5"/>
          <c:order val="5"/>
          <c:tx>
            <c:strRef>
              <c:f>'4.4 Hvor ofte transport'!$I$5</c:f>
              <c:strCache>
                <c:ptCount val="1"/>
                <c:pt idx="0">
                  <c:v>Aldri </c:v>
                </c:pt>
              </c:strCache>
            </c:strRef>
          </c:tx>
          <c:spPr>
            <a:solidFill>
              <a:srgbClr val="E4C9A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'4.4 Hvor ofte transport'!$C$6:$C$28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'4.4 Hvor ofte transport'!$I$6:$I$28</c:f>
              <c:numCache>
                <c:formatCode>0%</c:formatCode>
                <c:ptCount val="23"/>
                <c:pt idx="0">
                  <c:v>3.5000000000000003E-2</c:v>
                </c:pt>
                <c:pt idx="1">
                  <c:v>2.5999999999999999E-2</c:v>
                </c:pt>
                <c:pt idx="2">
                  <c:v>8.7999999999999995E-2</c:v>
                </c:pt>
                <c:pt idx="4">
                  <c:v>2.9000000000000001E-2</c:v>
                </c:pt>
                <c:pt idx="5">
                  <c:v>2.5000000000000001E-2</c:v>
                </c:pt>
                <c:pt idx="6">
                  <c:v>2.1999999999999999E-2</c:v>
                </c:pt>
                <c:pt idx="8">
                  <c:v>0.127</c:v>
                </c:pt>
                <c:pt idx="9">
                  <c:v>5.7000000000000002E-2</c:v>
                </c:pt>
                <c:pt idx="10">
                  <c:v>6.8000000000000005E-2</c:v>
                </c:pt>
                <c:pt idx="11">
                  <c:v>6.7000000000000004E-2</c:v>
                </c:pt>
                <c:pt idx="12">
                  <c:v>2.5999999999999999E-2</c:v>
                </c:pt>
                <c:pt idx="13">
                  <c:v>2.5999999999999999E-2</c:v>
                </c:pt>
                <c:pt idx="14">
                  <c:v>0.02</c:v>
                </c:pt>
                <c:pt idx="15">
                  <c:v>2.5999999999999999E-2</c:v>
                </c:pt>
                <c:pt idx="16">
                  <c:v>2.1000000000000001E-2</c:v>
                </c:pt>
                <c:pt idx="17">
                  <c:v>1.6E-2</c:v>
                </c:pt>
                <c:pt idx="18">
                  <c:v>2.4E-2</c:v>
                </c:pt>
                <c:pt idx="19">
                  <c:v>3.5000000000000003E-2</c:v>
                </c:pt>
                <c:pt idx="20">
                  <c:v>2.5999999999999999E-2</c:v>
                </c:pt>
                <c:pt idx="21">
                  <c:v>0.02</c:v>
                </c:pt>
                <c:pt idx="22">
                  <c:v>1.2E-2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7-4C47-9618-5C7CC99C8F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0476904"/>
        <c:axId val="690481216"/>
      </c:barChart>
      <c:catAx>
        <c:axId val="690476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81216"/>
        <c:crosses val="autoZero"/>
        <c:auto val="1"/>
        <c:lblAlgn val="ctr"/>
        <c:lblOffset val="100"/>
        <c:noMultiLvlLbl val="0"/>
      </c:catAx>
      <c:valAx>
        <c:axId val="6904812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7690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8077015916687"/>
          <c:y val="0.93234766732957319"/>
          <c:w val="0.73871518477465425"/>
          <c:h val="4.9907550148804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Hvor ofte er du vanligvis bilpassasjer? RVU 2018/19</a:t>
            </a:r>
          </a:p>
        </c:rich>
      </c:tx>
      <c:layout>
        <c:manualLayout>
          <c:xMode val="edge"/>
          <c:yMode val="edge"/>
          <c:x val="0.22978388888888884"/>
          <c:y val="1.5119047619047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'4.4 Hvor ofte transport'!$L$5</c:f>
              <c:strCache>
                <c:ptCount val="1"/>
                <c:pt idx="0">
                  <c:v>Daglig/nesten hver dag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'4.4 Hvor ofte transport'!$K$6:$K$28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'4.4 Hvor ofte transport'!$L$6:$L$28</c:f>
              <c:numCache>
                <c:formatCode>0%</c:formatCode>
                <c:ptCount val="23"/>
                <c:pt idx="0">
                  <c:v>7.8E-2</c:v>
                </c:pt>
                <c:pt idx="1">
                  <c:v>8.8999999999999996E-2</c:v>
                </c:pt>
                <c:pt idx="2">
                  <c:v>0.04</c:v>
                </c:pt>
                <c:pt idx="4">
                  <c:v>0.1</c:v>
                </c:pt>
                <c:pt idx="5">
                  <c:v>8.6999999999999994E-2</c:v>
                </c:pt>
                <c:pt idx="6">
                  <c:v>8.2000000000000003E-2</c:v>
                </c:pt>
                <c:pt idx="8">
                  <c:v>2.3E-2</c:v>
                </c:pt>
                <c:pt idx="9">
                  <c:v>0.05</c:v>
                </c:pt>
                <c:pt idx="10">
                  <c:v>6.0999999999999999E-2</c:v>
                </c:pt>
                <c:pt idx="11">
                  <c:v>3.5000000000000003E-2</c:v>
                </c:pt>
                <c:pt idx="12">
                  <c:v>8.7999999999999995E-2</c:v>
                </c:pt>
                <c:pt idx="13">
                  <c:v>8.1000000000000003E-2</c:v>
                </c:pt>
                <c:pt idx="14">
                  <c:v>0.107</c:v>
                </c:pt>
                <c:pt idx="15">
                  <c:v>7.6999999999999999E-2</c:v>
                </c:pt>
                <c:pt idx="16">
                  <c:v>0.104</c:v>
                </c:pt>
                <c:pt idx="17">
                  <c:v>8.3000000000000004E-2</c:v>
                </c:pt>
                <c:pt idx="18">
                  <c:v>9.6000000000000002E-2</c:v>
                </c:pt>
                <c:pt idx="19">
                  <c:v>8.2000000000000003E-2</c:v>
                </c:pt>
                <c:pt idx="20">
                  <c:v>7.0000000000000007E-2</c:v>
                </c:pt>
                <c:pt idx="21">
                  <c:v>0.104</c:v>
                </c:pt>
                <c:pt idx="22">
                  <c:v>8.1000000000000003E-2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3-4FA9-B07C-C296A7A62C0A}"/>
            </c:ext>
          </c:extLst>
        </c:ser>
        <c:ser>
          <c:idx val="1"/>
          <c:order val="1"/>
          <c:tx>
            <c:strRef>
              <c:f>'4.4 Hvor ofte transport'!$M$5</c:f>
              <c:strCache>
                <c:ptCount val="1"/>
                <c:pt idx="0">
                  <c:v>3-4 dager i uka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'4.4 Hvor ofte transport'!$K$6:$K$28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'4.4 Hvor ofte transport'!$M$6:$M$28</c:f>
              <c:numCache>
                <c:formatCode>0%</c:formatCode>
                <c:ptCount val="23"/>
                <c:pt idx="0">
                  <c:v>0.13100000000000001</c:v>
                </c:pt>
                <c:pt idx="1">
                  <c:v>0.13700000000000001</c:v>
                </c:pt>
                <c:pt idx="2">
                  <c:v>7.8E-2</c:v>
                </c:pt>
                <c:pt idx="4">
                  <c:v>0.159</c:v>
                </c:pt>
                <c:pt idx="5">
                  <c:v>0.13</c:v>
                </c:pt>
                <c:pt idx="6">
                  <c:v>0.126</c:v>
                </c:pt>
                <c:pt idx="8">
                  <c:v>4.2999999999999997E-2</c:v>
                </c:pt>
                <c:pt idx="9">
                  <c:v>9.5000000000000001E-2</c:v>
                </c:pt>
                <c:pt idx="10">
                  <c:v>0.105</c:v>
                </c:pt>
                <c:pt idx="11">
                  <c:v>0.10100000000000001</c:v>
                </c:pt>
                <c:pt idx="12">
                  <c:v>0.13700000000000001</c:v>
                </c:pt>
                <c:pt idx="13">
                  <c:v>0.11799999999999999</c:v>
                </c:pt>
                <c:pt idx="14">
                  <c:v>0.113</c:v>
                </c:pt>
                <c:pt idx="15">
                  <c:v>0.14399999999999999</c:v>
                </c:pt>
                <c:pt idx="16">
                  <c:v>0.14499999999999999</c:v>
                </c:pt>
                <c:pt idx="17">
                  <c:v>0.156</c:v>
                </c:pt>
                <c:pt idx="18">
                  <c:v>0.14099999999999999</c:v>
                </c:pt>
                <c:pt idx="19">
                  <c:v>0.13400000000000001</c:v>
                </c:pt>
                <c:pt idx="20">
                  <c:v>0.13500000000000001</c:v>
                </c:pt>
                <c:pt idx="21">
                  <c:v>0.13700000000000001</c:v>
                </c:pt>
                <c:pt idx="22">
                  <c:v>0.14799999999999999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C3-4FA9-B07C-C296A7A62C0A}"/>
            </c:ext>
          </c:extLst>
        </c:ser>
        <c:ser>
          <c:idx val="2"/>
          <c:order val="2"/>
          <c:tx>
            <c:strRef>
              <c:f>'4.4 Hvor ofte transport'!$N$5</c:f>
              <c:strCache>
                <c:ptCount val="1"/>
                <c:pt idx="0">
                  <c:v>1-2 dager i uka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'4.4 Hvor ofte transport'!$K$6:$K$28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'4.4 Hvor ofte transport'!$N$6:$N$28</c:f>
              <c:numCache>
                <c:formatCode>0%</c:formatCode>
                <c:ptCount val="23"/>
                <c:pt idx="0">
                  <c:v>0.29599999999999999</c:v>
                </c:pt>
                <c:pt idx="1">
                  <c:v>0.29799999999999999</c:v>
                </c:pt>
                <c:pt idx="2">
                  <c:v>0.23499999999999999</c:v>
                </c:pt>
                <c:pt idx="4">
                  <c:v>0.27900000000000003</c:v>
                </c:pt>
                <c:pt idx="5">
                  <c:v>0.308</c:v>
                </c:pt>
                <c:pt idx="6">
                  <c:v>0.30599999999999999</c:v>
                </c:pt>
                <c:pt idx="8">
                  <c:v>0.17899999999999999</c:v>
                </c:pt>
                <c:pt idx="9">
                  <c:v>0.29299999999999998</c:v>
                </c:pt>
                <c:pt idx="10">
                  <c:v>0.251</c:v>
                </c:pt>
                <c:pt idx="11">
                  <c:v>0.27600000000000002</c:v>
                </c:pt>
                <c:pt idx="12">
                  <c:v>0.317</c:v>
                </c:pt>
                <c:pt idx="13">
                  <c:v>0.314</c:v>
                </c:pt>
                <c:pt idx="14">
                  <c:v>0.29499999999999998</c:v>
                </c:pt>
                <c:pt idx="15">
                  <c:v>0.29599999999999999</c:v>
                </c:pt>
                <c:pt idx="16">
                  <c:v>0.29799999999999999</c:v>
                </c:pt>
                <c:pt idx="17">
                  <c:v>0.29799999999999999</c:v>
                </c:pt>
                <c:pt idx="18">
                  <c:v>0.29599999999999999</c:v>
                </c:pt>
                <c:pt idx="19">
                  <c:v>0.27800000000000002</c:v>
                </c:pt>
                <c:pt idx="20">
                  <c:v>0.33</c:v>
                </c:pt>
                <c:pt idx="21">
                  <c:v>0.31</c:v>
                </c:pt>
                <c:pt idx="22">
                  <c:v>0.27700000000000002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C3-4FA9-B07C-C296A7A62C0A}"/>
            </c:ext>
          </c:extLst>
        </c:ser>
        <c:ser>
          <c:idx val="3"/>
          <c:order val="3"/>
          <c:tx>
            <c:strRef>
              <c:f>'4.4 Hvor ofte transport'!$O$5</c:f>
              <c:strCache>
                <c:ptCount val="1"/>
                <c:pt idx="0">
                  <c:v>1-3 dager i måneden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'4.4 Hvor ofte transport'!$K$6:$K$28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'4.4 Hvor ofte transport'!$O$6:$O$28</c:f>
              <c:numCache>
                <c:formatCode>0%</c:formatCode>
                <c:ptCount val="23"/>
                <c:pt idx="0">
                  <c:v>0.20799999999999999</c:v>
                </c:pt>
                <c:pt idx="1">
                  <c:v>0.19900000000000001</c:v>
                </c:pt>
                <c:pt idx="2">
                  <c:v>0.27500000000000002</c:v>
                </c:pt>
                <c:pt idx="4">
                  <c:v>0.19700000000000001</c:v>
                </c:pt>
                <c:pt idx="5">
                  <c:v>0.20300000000000001</c:v>
                </c:pt>
                <c:pt idx="6">
                  <c:v>0.2</c:v>
                </c:pt>
                <c:pt idx="8">
                  <c:v>0.33400000000000002</c:v>
                </c:pt>
                <c:pt idx="9">
                  <c:v>0.248</c:v>
                </c:pt>
                <c:pt idx="10">
                  <c:v>0.221</c:v>
                </c:pt>
                <c:pt idx="11">
                  <c:v>0.24199999999999999</c:v>
                </c:pt>
                <c:pt idx="12">
                  <c:v>0.20200000000000001</c:v>
                </c:pt>
                <c:pt idx="13">
                  <c:v>0.20599999999999999</c:v>
                </c:pt>
                <c:pt idx="14">
                  <c:v>0.20499999999999999</c:v>
                </c:pt>
                <c:pt idx="15">
                  <c:v>0.19600000000000001</c:v>
                </c:pt>
                <c:pt idx="16">
                  <c:v>0.19800000000000001</c:v>
                </c:pt>
                <c:pt idx="17">
                  <c:v>0.20599999999999999</c:v>
                </c:pt>
                <c:pt idx="18">
                  <c:v>0.188</c:v>
                </c:pt>
                <c:pt idx="19">
                  <c:v>0.19800000000000001</c:v>
                </c:pt>
                <c:pt idx="20">
                  <c:v>0.21199999999999999</c:v>
                </c:pt>
                <c:pt idx="21">
                  <c:v>0.21099999999999999</c:v>
                </c:pt>
                <c:pt idx="22">
                  <c:v>0.20300000000000001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C3-4FA9-B07C-C296A7A62C0A}"/>
            </c:ext>
          </c:extLst>
        </c:ser>
        <c:ser>
          <c:idx val="4"/>
          <c:order val="4"/>
          <c:tx>
            <c:strRef>
              <c:f>'4.4 Hvor ofte transport'!$P$5</c:f>
              <c:strCache>
                <c:ptCount val="1"/>
                <c:pt idx="0">
                  <c:v>Sjeldnere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'4.4 Hvor ofte transport'!$K$6:$K$28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'4.4 Hvor ofte transport'!$P$6:$P$28</c:f>
              <c:numCache>
                <c:formatCode>0%</c:formatCode>
                <c:ptCount val="23"/>
                <c:pt idx="0">
                  <c:v>0.191</c:v>
                </c:pt>
                <c:pt idx="1">
                  <c:v>0.18</c:v>
                </c:pt>
                <c:pt idx="2">
                  <c:v>0.253</c:v>
                </c:pt>
                <c:pt idx="4">
                  <c:v>0.154</c:v>
                </c:pt>
                <c:pt idx="5">
                  <c:v>0.18099999999999999</c:v>
                </c:pt>
                <c:pt idx="6">
                  <c:v>0.2</c:v>
                </c:pt>
                <c:pt idx="8">
                  <c:v>0.30399999999999999</c:v>
                </c:pt>
                <c:pt idx="9">
                  <c:v>0.222</c:v>
                </c:pt>
                <c:pt idx="10">
                  <c:v>0.223</c:v>
                </c:pt>
                <c:pt idx="11">
                  <c:v>0.21299999999999999</c:v>
                </c:pt>
                <c:pt idx="12">
                  <c:v>0.16800000000000001</c:v>
                </c:pt>
                <c:pt idx="13">
                  <c:v>0.187</c:v>
                </c:pt>
                <c:pt idx="14">
                  <c:v>0.191</c:v>
                </c:pt>
                <c:pt idx="15">
                  <c:v>0.19</c:v>
                </c:pt>
                <c:pt idx="16">
                  <c:v>0.156</c:v>
                </c:pt>
                <c:pt idx="17">
                  <c:v>0.16800000000000001</c:v>
                </c:pt>
                <c:pt idx="18">
                  <c:v>0.17899999999999999</c:v>
                </c:pt>
                <c:pt idx="19">
                  <c:v>0.20399999999999999</c:v>
                </c:pt>
                <c:pt idx="20">
                  <c:v>0.17699999999999999</c:v>
                </c:pt>
                <c:pt idx="21">
                  <c:v>0.16500000000000001</c:v>
                </c:pt>
                <c:pt idx="22">
                  <c:v>0.19500000000000001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C3-4FA9-B07C-C296A7A62C0A}"/>
            </c:ext>
          </c:extLst>
        </c:ser>
        <c:ser>
          <c:idx val="5"/>
          <c:order val="5"/>
          <c:tx>
            <c:strRef>
              <c:f>'4.4 Hvor ofte transport'!$Q$5</c:f>
              <c:strCache>
                <c:ptCount val="1"/>
                <c:pt idx="0">
                  <c:v>Aldri </c:v>
                </c:pt>
              </c:strCache>
            </c:strRef>
          </c:tx>
          <c:spPr>
            <a:solidFill>
              <a:srgbClr val="E4C9A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'4.4 Hvor ofte transport'!$K$6:$K$28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'4.4 Hvor ofte transport'!$Q$6:$Q$28</c:f>
              <c:numCache>
                <c:formatCode>0%</c:formatCode>
                <c:ptCount val="23"/>
                <c:pt idx="0">
                  <c:v>9.6000000000000002E-2</c:v>
                </c:pt>
                <c:pt idx="1">
                  <c:v>9.7000000000000003E-2</c:v>
                </c:pt>
                <c:pt idx="2">
                  <c:v>0.11899999999999999</c:v>
                </c:pt>
                <c:pt idx="4">
                  <c:v>0.11</c:v>
                </c:pt>
                <c:pt idx="5">
                  <c:v>0.09</c:v>
                </c:pt>
                <c:pt idx="6">
                  <c:v>8.5999999999999993E-2</c:v>
                </c:pt>
                <c:pt idx="8">
                  <c:v>0.11799999999999999</c:v>
                </c:pt>
                <c:pt idx="9">
                  <c:v>9.1999999999999998E-2</c:v>
                </c:pt>
                <c:pt idx="10">
                  <c:v>0.14000000000000001</c:v>
                </c:pt>
                <c:pt idx="11">
                  <c:v>0.13300000000000001</c:v>
                </c:pt>
                <c:pt idx="12">
                  <c:v>8.6999999999999994E-2</c:v>
                </c:pt>
                <c:pt idx="13">
                  <c:v>9.1999999999999998E-2</c:v>
                </c:pt>
                <c:pt idx="14">
                  <c:v>8.8999999999999996E-2</c:v>
                </c:pt>
                <c:pt idx="15">
                  <c:v>9.5000000000000001E-2</c:v>
                </c:pt>
                <c:pt idx="16">
                  <c:v>9.9000000000000005E-2</c:v>
                </c:pt>
                <c:pt idx="17">
                  <c:v>8.8999999999999996E-2</c:v>
                </c:pt>
                <c:pt idx="18">
                  <c:v>0.1</c:v>
                </c:pt>
                <c:pt idx="19">
                  <c:v>0.104</c:v>
                </c:pt>
                <c:pt idx="20">
                  <c:v>7.5999999999999998E-2</c:v>
                </c:pt>
                <c:pt idx="21">
                  <c:v>7.2999999999999995E-2</c:v>
                </c:pt>
                <c:pt idx="22">
                  <c:v>9.6000000000000002E-2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C3-4FA9-B07C-C296A7A62C0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0476904"/>
        <c:axId val="690481216"/>
      </c:barChart>
      <c:catAx>
        <c:axId val="690476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81216"/>
        <c:crosses val="autoZero"/>
        <c:auto val="1"/>
        <c:lblAlgn val="ctr"/>
        <c:lblOffset val="100"/>
        <c:noMultiLvlLbl val="0"/>
      </c:catAx>
      <c:valAx>
        <c:axId val="6904812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7690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8077015916687"/>
          <c:y val="0.93234766732957319"/>
          <c:w val="0.73871518477465425"/>
          <c:h val="4.9907550148804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Hvor ofte reiser du vanligvis med kollektivtransport? RVU 2018/19</a:t>
            </a:r>
          </a:p>
        </c:rich>
      </c:tx>
      <c:layout>
        <c:manualLayout>
          <c:xMode val="edge"/>
          <c:yMode val="edge"/>
          <c:x val="0.21617558840325971"/>
          <c:y val="1.51190646421178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'4.4 Hvor ofte transport'!$T$5</c:f>
              <c:strCache>
                <c:ptCount val="1"/>
                <c:pt idx="0">
                  <c:v>Daglig/nesten hver dag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'4.4 Hvor ofte transport'!$S$6:$S$28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'4.4 Hvor ofte transport'!$T$6:$T$28</c:f>
              <c:numCache>
                <c:formatCode>0%</c:formatCode>
                <c:ptCount val="23"/>
                <c:pt idx="0">
                  <c:v>0.153</c:v>
                </c:pt>
                <c:pt idx="1">
                  <c:v>0.16300000000000001</c:v>
                </c:pt>
                <c:pt idx="2">
                  <c:v>0.41499999999999998</c:v>
                </c:pt>
                <c:pt idx="4">
                  <c:v>0.08</c:v>
                </c:pt>
                <c:pt idx="5">
                  <c:v>0.23400000000000001</c:v>
                </c:pt>
                <c:pt idx="6">
                  <c:v>0.109</c:v>
                </c:pt>
                <c:pt idx="8">
                  <c:v>0.47899999999999998</c:v>
                </c:pt>
                <c:pt idx="9">
                  <c:v>0.35</c:v>
                </c:pt>
                <c:pt idx="10">
                  <c:v>0.378</c:v>
                </c:pt>
                <c:pt idx="11">
                  <c:v>0.371</c:v>
                </c:pt>
                <c:pt idx="12">
                  <c:v>0.253</c:v>
                </c:pt>
                <c:pt idx="13">
                  <c:v>0.222</c:v>
                </c:pt>
                <c:pt idx="14">
                  <c:v>0.156</c:v>
                </c:pt>
                <c:pt idx="15">
                  <c:v>0.247</c:v>
                </c:pt>
                <c:pt idx="16">
                  <c:v>5.8999999999999997E-2</c:v>
                </c:pt>
                <c:pt idx="17">
                  <c:v>8.2000000000000003E-2</c:v>
                </c:pt>
                <c:pt idx="18">
                  <c:v>0.127</c:v>
                </c:pt>
                <c:pt idx="19">
                  <c:v>0.158</c:v>
                </c:pt>
                <c:pt idx="20">
                  <c:v>5.1999999999999998E-2</c:v>
                </c:pt>
                <c:pt idx="21">
                  <c:v>0.13</c:v>
                </c:pt>
                <c:pt idx="22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4-4B0B-B40A-67B7F554955E}"/>
            </c:ext>
          </c:extLst>
        </c:ser>
        <c:ser>
          <c:idx val="1"/>
          <c:order val="1"/>
          <c:tx>
            <c:strRef>
              <c:f>'4.4 Hvor ofte transport'!$U$5</c:f>
              <c:strCache>
                <c:ptCount val="1"/>
                <c:pt idx="0">
                  <c:v>3-4 dager i uka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'4.4 Hvor ofte transport'!$S$6:$S$28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'4.4 Hvor ofte transport'!$U$6:$U$28</c:f>
              <c:numCache>
                <c:formatCode>0%</c:formatCode>
                <c:ptCount val="23"/>
                <c:pt idx="0">
                  <c:v>5.8000000000000003E-2</c:v>
                </c:pt>
                <c:pt idx="1">
                  <c:v>5.8000000000000003E-2</c:v>
                </c:pt>
                <c:pt idx="2">
                  <c:v>0.127</c:v>
                </c:pt>
                <c:pt idx="4">
                  <c:v>3.7999999999999999E-2</c:v>
                </c:pt>
                <c:pt idx="5">
                  <c:v>7.0999999999999994E-2</c:v>
                </c:pt>
                <c:pt idx="6">
                  <c:v>5.6000000000000001E-2</c:v>
                </c:pt>
                <c:pt idx="8">
                  <c:v>0.14000000000000001</c:v>
                </c:pt>
                <c:pt idx="9">
                  <c:v>0.14299999999999999</c:v>
                </c:pt>
                <c:pt idx="10">
                  <c:v>0.111</c:v>
                </c:pt>
                <c:pt idx="11">
                  <c:v>0.114</c:v>
                </c:pt>
                <c:pt idx="12">
                  <c:v>8.3000000000000004E-2</c:v>
                </c:pt>
                <c:pt idx="13">
                  <c:v>6.7000000000000004E-2</c:v>
                </c:pt>
                <c:pt idx="14">
                  <c:v>3.7999999999999999E-2</c:v>
                </c:pt>
                <c:pt idx="15">
                  <c:v>7.3999999999999996E-2</c:v>
                </c:pt>
                <c:pt idx="16">
                  <c:v>5.6000000000000001E-2</c:v>
                </c:pt>
                <c:pt idx="17">
                  <c:v>5.1999999999999998E-2</c:v>
                </c:pt>
                <c:pt idx="18">
                  <c:v>4.9000000000000002E-2</c:v>
                </c:pt>
                <c:pt idx="19">
                  <c:v>6.4000000000000001E-2</c:v>
                </c:pt>
                <c:pt idx="20">
                  <c:v>4.5999999999999999E-2</c:v>
                </c:pt>
                <c:pt idx="21">
                  <c:v>4.9000000000000002E-2</c:v>
                </c:pt>
                <c:pt idx="22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4-4B0B-B40A-67B7F554955E}"/>
            </c:ext>
          </c:extLst>
        </c:ser>
        <c:ser>
          <c:idx val="2"/>
          <c:order val="2"/>
          <c:tx>
            <c:strRef>
              <c:f>'4.4 Hvor ofte transport'!$V$5</c:f>
              <c:strCache>
                <c:ptCount val="1"/>
                <c:pt idx="0">
                  <c:v>1-2 dager i uka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'4.4 Hvor ofte transport'!$S$6:$S$28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'4.4 Hvor ofte transport'!$V$6:$V$28</c:f>
              <c:numCache>
                <c:formatCode>0%</c:formatCode>
                <c:ptCount val="23"/>
                <c:pt idx="0">
                  <c:v>0.105</c:v>
                </c:pt>
                <c:pt idx="1">
                  <c:v>0.104</c:v>
                </c:pt>
                <c:pt idx="2">
                  <c:v>0.19800000000000001</c:v>
                </c:pt>
                <c:pt idx="4">
                  <c:v>6.3E-2</c:v>
                </c:pt>
                <c:pt idx="5">
                  <c:v>0.13200000000000001</c:v>
                </c:pt>
                <c:pt idx="6">
                  <c:v>8.8999999999999996E-2</c:v>
                </c:pt>
                <c:pt idx="8">
                  <c:v>0.20799999999999999</c:v>
                </c:pt>
                <c:pt idx="9">
                  <c:v>0.23</c:v>
                </c:pt>
                <c:pt idx="10">
                  <c:v>0.16900000000000001</c:v>
                </c:pt>
                <c:pt idx="11">
                  <c:v>0.184</c:v>
                </c:pt>
                <c:pt idx="12">
                  <c:v>0.16400000000000001</c:v>
                </c:pt>
                <c:pt idx="13">
                  <c:v>0.11899999999999999</c:v>
                </c:pt>
                <c:pt idx="14">
                  <c:v>7.6999999999999999E-2</c:v>
                </c:pt>
                <c:pt idx="15">
                  <c:v>0.128</c:v>
                </c:pt>
                <c:pt idx="16">
                  <c:v>6.7000000000000004E-2</c:v>
                </c:pt>
                <c:pt idx="17">
                  <c:v>8.6999999999999994E-2</c:v>
                </c:pt>
                <c:pt idx="18">
                  <c:v>6.2E-2</c:v>
                </c:pt>
                <c:pt idx="19">
                  <c:v>0.13600000000000001</c:v>
                </c:pt>
                <c:pt idx="20">
                  <c:v>6.8000000000000005E-2</c:v>
                </c:pt>
                <c:pt idx="21">
                  <c:v>6.3E-2</c:v>
                </c:pt>
                <c:pt idx="22">
                  <c:v>4.9000000000000002E-2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04-4B0B-B40A-67B7F554955E}"/>
            </c:ext>
          </c:extLst>
        </c:ser>
        <c:ser>
          <c:idx val="3"/>
          <c:order val="3"/>
          <c:tx>
            <c:strRef>
              <c:f>'4.4 Hvor ofte transport'!$W$5</c:f>
              <c:strCache>
                <c:ptCount val="1"/>
                <c:pt idx="0">
                  <c:v>1-3 dager i måneden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'4.4 Hvor ofte transport'!$S$6:$S$28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'4.4 Hvor ofte transport'!$W$6:$W$28</c:f>
              <c:numCache>
                <c:formatCode>0%</c:formatCode>
                <c:ptCount val="23"/>
                <c:pt idx="0">
                  <c:v>0.20300000000000001</c:v>
                </c:pt>
                <c:pt idx="1">
                  <c:v>0.22800000000000001</c:v>
                </c:pt>
                <c:pt idx="2">
                  <c:v>0.154</c:v>
                </c:pt>
                <c:pt idx="4">
                  <c:v>0.216</c:v>
                </c:pt>
                <c:pt idx="5">
                  <c:v>0.249</c:v>
                </c:pt>
                <c:pt idx="6">
                  <c:v>0.20599999999999999</c:v>
                </c:pt>
                <c:pt idx="8">
                  <c:v>0.11</c:v>
                </c:pt>
                <c:pt idx="9">
                  <c:v>0.17899999999999999</c:v>
                </c:pt>
                <c:pt idx="10">
                  <c:v>0.16900000000000001</c:v>
                </c:pt>
                <c:pt idx="11">
                  <c:v>0.19900000000000001</c:v>
                </c:pt>
                <c:pt idx="12">
                  <c:v>0.26</c:v>
                </c:pt>
                <c:pt idx="13">
                  <c:v>0.24299999999999999</c:v>
                </c:pt>
                <c:pt idx="14">
                  <c:v>0.22600000000000001</c:v>
                </c:pt>
                <c:pt idx="15">
                  <c:v>0.249</c:v>
                </c:pt>
                <c:pt idx="16">
                  <c:v>0.16200000000000001</c:v>
                </c:pt>
                <c:pt idx="17">
                  <c:v>0.17799999999999999</c:v>
                </c:pt>
                <c:pt idx="18">
                  <c:v>0.215</c:v>
                </c:pt>
                <c:pt idx="19">
                  <c:v>0.23200000000000001</c:v>
                </c:pt>
                <c:pt idx="20">
                  <c:v>0.22</c:v>
                </c:pt>
                <c:pt idx="21">
                  <c:v>0.22900000000000001</c:v>
                </c:pt>
                <c:pt idx="22">
                  <c:v>0.16800000000000001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04-4B0B-B40A-67B7F554955E}"/>
            </c:ext>
          </c:extLst>
        </c:ser>
        <c:ser>
          <c:idx val="4"/>
          <c:order val="4"/>
          <c:tx>
            <c:strRef>
              <c:f>'4.4 Hvor ofte transport'!$X$5</c:f>
              <c:strCache>
                <c:ptCount val="1"/>
                <c:pt idx="0">
                  <c:v>Sjeldnere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'4.4 Hvor ofte transport'!$S$6:$S$28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'4.4 Hvor ofte transport'!$X$6:$X$28</c:f>
              <c:numCache>
                <c:formatCode>0%</c:formatCode>
                <c:ptCount val="23"/>
                <c:pt idx="0">
                  <c:v>0.25900000000000001</c:v>
                </c:pt>
                <c:pt idx="1">
                  <c:v>0.251</c:v>
                </c:pt>
                <c:pt idx="2">
                  <c:v>6.8000000000000005E-2</c:v>
                </c:pt>
                <c:pt idx="4">
                  <c:v>0.29899999999999999</c:v>
                </c:pt>
                <c:pt idx="5">
                  <c:v>0.2</c:v>
                </c:pt>
                <c:pt idx="6">
                  <c:v>0.29499999999999998</c:v>
                </c:pt>
                <c:pt idx="8">
                  <c:v>4.1000000000000002E-2</c:v>
                </c:pt>
                <c:pt idx="9">
                  <c:v>6.7000000000000004E-2</c:v>
                </c:pt>
                <c:pt idx="10">
                  <c:v>0.111</c:v>
                </c:pt>
                <c:pt idx="11">
                  <c:v>8.3000000000000004E-2</c:v>
                </c:pt>
                <c:pt idx="12">
                  <c:v>0.156</c:v>
                </c:pt>
                <c:pt idx="13">
                  <c:v>0.219</c:v>
                </c:pt>
                <c:pt idx="14">
                  <c:v>0.28999999999999998</c:v>
                </c:pt>
                <c:pt idx="15">
                  <c:v>0.19900000000000001</c:v>
                </c:pt>
                <c:pt idx="16">
                  <c:v>0.30599999999999999</c:v>
                </c:pt>
                <c:pt idx="17">
                  <c:v>0.30599999999999999</c:v>
                </c:pt>
                <c:pt idx="18">
                  <c:v>0.28599999999999998</c:v>
                </c:pt>
                <c:pt idx="19">
                  <c:v>0.25600000000000001</c:v>
                </c:pt>
                <c:pt idx="20">
                  <c:v>0.379</c:v>
                </c:pt>
                <c:pt idx="21">
                  <c:v>0.30099999999999999</c:v>
                </c:pt>
                <c:pt idx="22">
                  <c:v>0.34300000000000003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04-4B0B-B40A-67B7F554955E}"/>
            </c:ext>
          </c:extLst>
        </c:ser>
        <c:ser>
          <c:idx val="5"/>
          <c:order val="5"/>
          <c:tx>
            <c:strRef>
              <c:f>'4.4 Hvor ofte transport'!$Y$5</c:f>
              <c:strCache>
                <c:ptCount val="1"/>
                <c:pt idx="0">
                  <c:v>Aldri </c:v>
                </c:pt>
              </c:strCache>
            </c:strRef>
          </c:tx>
          <c:spPr>
            <a:solidFill>
              <a:srgbClr val="E4C9A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'4.4 Hvor ofte transport'!$S$6:$S$28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'4.4 Hvor ofte transport'!$Y$6:$Y$28</c:f>
              <c:numCache>
                <c:formatCode>0%</c:formatCode>
                <c:ptCount val="23"/>
                <c:pt idx="0">
                  <c:v>0.222</c:v>
                </c:pt>
                <c:pt idx="1">
                  <c:v>0.19600000000000001</c:v>
                </c:pt>
                <c:pt idx="2">
                  <c:v>3.7999999999999999E-2</c:v>
                </c:pt>
                <c:pt idx="4">
                  <c:v>0.30299999999999999</c:v>
                </c:pt>
                <c:pt idx="5">
                  <c:v>0.114</c:v>
                </c:pt>
                <c:pt idx="6">
                  <c:v>0.245</c:v>
                </c:pt>
                <c:pt idx="8">
                  <c:v>2.3E-2</c:v>
                </c:pt>
                <c:pt idx="9">
                  <c:v>0.03</c:v>
                </c:pt>
                <c:pt idx="10">
                  <c:v>6.4000000000000001E-2</c:v>
                </c:pt>
                <c:pt idx="11">
                  <c:v>4.9000000000000002E-2</c:v>
                </c:pt>
                <c:pt idx="12">
                  <c:v>8.3000000000000004E-2</c:v>
                </c:pt>
                <c:pt idx="13">
                  <c:v>0.129</c:v>
                </c:pt>
                <c:pt idx="14">
                  <c:v>0.21299999999999999</c:v>
                </c:pt>
                <c:pt idx="15">
                  <c:v>0.10199999999999999</c:v>
                </c:pt>
                <c:pt idx="16">
                  <c:v>0.35099999999999998</c:v>
                </c:pt>
                <c:pt idx="17">
                  <c:v>0.29399999999999998</c:v>
                </c:pt>
                <c:pt idx="18">
                  <c:v>0.26200000000000001</c:v>
                </c:pt>
                <c:pt idx="19">
                  <c:v>0.154</c:v>
                </c:pt>
                <c:pt idx="20">
                  <c:v>0.23499999999999999</c:v>
                </c:pt>
                <c:pt idx="21">
                  <c:v>0.22800000000000001</c:v>
                </c:pt>
                <c:pt idx="22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04-4B0B-B40A-67B7F554955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0476904"/>
        <c:axId val="690481216"/>
      </c:barChart>
      <c:catAx>
        <c:axId val="690476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81216"/>
        <c:crosses val="autoZero"/>
        <c:auto val="1"/>
        <c:lblAlgn val="ctr"/>
        <c:lblOffset val="100"/>
        <c:noMultiLvlLbl val="0"/>
      </c:catAx>
      <c:valAx>
        <c:axId val="6904812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7690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8077015916687"/>
          <c:y val="0.93234766732957319"/>
          <c:w val="0.73871518477465425"/>
          <c:h val="4.9907550148804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Hvor</a:t>
            </a:r>
            <a:r>
              <a:rPr lang="nb-NO" sz="1000" b="1" baseline="0"/>
              <a:t> ofte benytter du sykkel til daglige gjøremål? </a:t>
            </a:r>
            <a:r>
              <a:rPr lang="nb-NO" sz="1000" b="1"/>
              <a:t>RVU 2018/19</a:t>
            </a:r>
          </a:p>
        </c:rich>
      </c:tx>
      <c:layout>
        <c:manualLayout>
          <c:xMode val="edge"/>
          <c:yMode val="edge"/>
          <c:x val="0.22978388888888884"/>
          <c:y val="1.5119047619047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'4.4 Hvor ofte transport'!$AB$5</c:f>
              <c:strCache>
                <c:ptCount val="1"/>
                <c:pt idx="0">
                  <c:v>Daglig/nesten hver dag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'4.4 Hvor ofte transport'!$AA$6:$AA$28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'4.4 Hvor ofte transport'!$AB$6:$AB$28</c:f>
              <c:numCache>
                <c:formatCode>0%</c:formatCode>
                <c:ptCount val="23"/>
                <c:pt idx="0">
                  <c:v>7.3999999999999996E-2</c:v>
                </c:pt>
                <c:pt idx="1">
                  <c:v>5.8000000000000003E-2</c:v>
                </c:pt>
                <c:pt idx="2">
                  <c:v>0.1</c:v>
                </c:pt>
                <c:pt idx="4">
                  <c:v>5.8999999999999997E-2</c:v>
                </c:pt>
                <c:pt idx="5">
                  <c:v>6.0999999999999999E-2</c:v>
                </c:pt>
                <c:pt idx="6">
                  <c:v>5.2999999999999999E-2</c:v>
                </c:pt>
                <c:pt idx="8">
                  <c:v>0.125</c:v>
                </c:pt>
                <c:pt idx="9">
                  <c:v>0.11899999999999999</c:v>
                </c:pt>
                <c:pt idx="10">
                  <c:v>5.6000000000000001E-2</c:v>
                </c:pt>
                <c:pt idx="11">
                  <c:v>7.9000000000000001E-2</c:v>
                </c:pt>
                <c:pt idx="12">
                  <c:v>6.7000000000000004E-2</c:v>
                </c:pt>
                <c:pt idx="13">
                  <c:v>5.6000000000000001E-2</c:v>
                </c:pt>
                <c:pt idx="14">
                  <c:v>4.1000000000000002E-2</c:v>
                </c:pt>
                <c:pt idx="15">
                  <c:v>6.6000000000000003E-2</c:v>
                </c:pt>
                <c:pt idx="16">
                  <c:v>0.05</c:v>
                </c:pt>
                <c:pt idx="17">
                  <c:v>7.9000000000000001E-2</c:v>
                </c:pt>
                <c:pt idx="18">
                  <c:v>7.2999999999999995E-2</c:v>
                </c:pt>
                <c:pt idx="19">
                  <c:v>5.5E-2</c:v>
                </c:pt>
                <c:pt idx="20">
                  <c:v>0.14599999999999999</c:v>
                </c:pt>
                <c:pt idx="21">
                  <c:v>4.9000000000000002E-2</c:v>
                </c:pt>
                <c:pt idx="22">
                  <c:v>4.8000000000000001E-2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1-48D0-AE5C-4DB14F2833F7}"/>
            </c:ext>
          </c:extLst>
        </c:ser>
        <c:ser>
          <c:idx val="1"/>
          <c:order val="1"/>
          <c:tx>
            <c:strRef>
              <c:f>'4.4 Hvor ofte transport'!$AC$5</c:f>
              <c:strCache>
                <c:ptCount val="1"/>
                <c:pt idx="0">
                  <c:v>3-4 dager i uka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'4.4 Hvor ofte transport'!$AA$6:$AA$28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'4.4 Hvor ofte transport'!$AC$6:$AC$28</c:f>
              <c:numCache>
                <c:formatCode>0%</c:formatCode>
                <c:ptCount val="23"/>
                <c:pt idx="0">
                  <c:v>4.9000000000000002E-2</c:v>
                </c:pt>
                <c:pt idx="1">
                  <c:v>3.9E-2</c:v>
                </c:pt>
                <c:pt idx="2">
                  <c:v>5.5E-2</c:v>
                </c:pt>
                <c:pt idx="4">
                  <c:v>3.5000000000000003E-2</c:v>
                </c:pt>
                <c:pt idx="5">
                  <c:v>4.1000000000000002E-2</c:v>
                </c:pt>
                <c:pt idx="6">
                  <c:v>3.5000000000000003E-2</c:v>
                </c:pt>
                <c:pt idx="8">
                  <c:v>6.4000000000000001E-2</c:v>
                </c:pt>
                <c:pt idx="9">
                  <c:v>6.5000000000000002E-2</c:v>
                </c:pt>
                <c:pt idx="10">
                  <c:v>3.6999999999999998E-2</c:v>
                </c:pt>
                <c:pt idx="11">
                  <c:v>4.5999999999999999E-2</c:v>
                </c:pt>
                <c:pt idx="12">
                  <c:v>3.9E-2</c:v>
                </c:pt>
                <c:pt idx="13">
                  <c:v>4.4999999999999998E-2</c:v>
                </c:pt>
                <c:pt idx="14">
                  <c:v>3.5000000000000003E-2</c:v>
                </c:pt>
                <c:pt idx="15">
                  <c:v>3.7999999999999999E-2</c:v>
                </c:pt>
                <c:pt idx="16">
                  <c:v>4.2000000000000003E-2</c:v>
                </c:pt>
                <c:pt idx="17">
                  <c:v>5.1999999999999998E-2</c:v>
                </c:pt>
                <c:pt idx="18">
                  <c:v>5.0999999999999997E-2</c:v>
                </c:pt>
                <c:pt idx="19">
                  <c:v>4.3999999999999997E-2</c:v>
                </c:pt>
                <c:pt idx="20">
                  <c:v>5.7000000000000002E-2</c:v>
                </c:pt>
                <c:pt idx="21">
                  <c:v>3.4000000000000002E-2</c:v>
                </c:pt>
                <c:pt idx="22">
                  <c:v>4.3999999999999997E-2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71-48D0-AE5C-4DB14F2833F7}"/>
            </c:ext>
          </c:extLst>
        </c:ser>
        <c:ser>
          <c:idx val="2"/>
          <c:order val="2"/>
          <c:tx>
            <c:strRef>
              <c:f>'4.4 Hvor ofte transport'!$AD$5</c:f>
              <c:strCache>
                <c:ptCount val="1"/>
                <c:pt idx="0">
                  <c:v>1-2 dager i uka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'4.4 Hvor ofte transport'!$AA$6:$AA$28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'4.4 Hvor ofte transport'!$AD$6:$AD$28</c:f>
              <c:numCache>
                <c:formatCode>0%</c:formatCode>
                <c:ptCount val="23"/>
                <c:pt idx="0">
                  <c:v>7.3999999999999996E-2</c:v>
                </c:pt>
                <c:pt idx="1">
                  <c:v>7.4999999999999997E-2</c:v>
                </c:pt>
                <c:pt idx="2">
                  <c:v>7.4999999999999997E-2</c:v>
                </c:pt>
                <c:pt idx="4">
                  <c:v>7.0000000000000007E-2</c:v>
                </c:pt>
                <c:pt idx="5">
                  <c:v>7.6999999999999999E-2</c:v>
                </c:pt>
                <c:pt idx="6">
                  <c:v>7.4999999999999997E-2</c:v>
                </c:pt>
                <c:pt idx="8">
                  <c:v>7.6999999999999999E-2</c:v>
                </c:pt>
                <c:pt idx="9">
                  <c:v>7.1999999999999995E-2</c:v>
                </c:pt>
                <c:pt idx="10">
                  <c:v>6.6000000000000003E-2</c:v>
                </c:pt>
                <c:pt idx="11">
                  <c:v>7.8E-2</c:v>
                </c:pt>
                <c:pt idx="12">
                  <c:v>7.0000000000000007E-2</c:v>
                </c:pt>
                <c:pt idx="13">
                  <c:v>7.6999999999999999E-2</c:v>
                </c:pt>
                <c:pt idx="14">
                  <c:v>6.8000000000000005E-2</c:v>
                </c:pt>
                <c:pt idx="15">
                  <c:v>8.5999999999999993E-2</c:v>
                </c:pt>
                <c:pt idx="16">
                  <c:v>6.0999999999999999E-2</c:v>
                </c:pt>
                <c:pt idx="17">
                  <c:v>8.2000000000000003E-2</c:v>
                </c:pt>
                <c:pt idx="18">
                  <c:v>7.6999999999999999E-2</c:v>
                </c:pt>
                <c:pt idx="19">
                  <c:v>5.1999999999999998E-2</c:v>
                </c:pt>
                <c:pt idx="20">
                  <c:v>6.8000000000000005E-2</c:v>
                </c:pt>
                <c:pt idx="21">
                  <c:v>5.6000000000000001E-2</c:v>
                </c:pt>
                <c:pt idx="22">
                  <c:v>6.6000000000000003E-2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71-48D0-AE5C-4DB14F2833F7}"/>
            </c:ext>
          </c:extLst>
        </c:ser>
        <c:ser>
          <c:idx val="3"/>
          <c:order val="3"/>
          <c:tx>
            <c:strRef>
              <c:f>'4.4 Hvor ofte transport'!$AE$5</c:f>
              <c:strCache>
                <c:ptCount val="1"/>
                <c:pt idx="0">
                  <c:v>1-3 dager i måneden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'4.4 Hvor ofte transport'!$AA$6:$AA$28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'4.4 Hvor ofte transport'!$AE$6:$AE$28</c:f>
              <c:numCache>
                <c:formatCode>0%</c:formatCode>
                <c:ptCount val="23"/>
                <c:pt idx="0">
                  <c:v>6.4000000000000001E-2</c:v>
                </c:pt>
                <c:pt idx="1">
                  <c:v>5.6000000000000001E-2</c:v>
                </c:pt>
                <c:pt idx="2">
                  <c:v>5.8000000000000003E-2</c:v>
                </c:pt>
                <c:pt idx="4">
                  <c:v>5.5E-2</c:v>
                </c:pt>
                <c:pt idx="5">
                  <c:v>5.7000000000000002E-2</c:v>
                </c:pt>
                <c:pt idx="6">
                  <c:v>5.2999999999999999E-2</c:v>
                </c:pt>
                <c:pt idx="8">
                  <c:v>5.8999999999999997E-2</c:v>
                </c:pt>
                <c:pt idx="9">
                  <c:v>5.8999999999999997E-2</c:v>
                </c:pt>
                <c:pt idx="10">
                  <c:v>5.0999999999999997E-2</c:v>
                </c:pt>
                <c:pt idx="11">
                  <c:v>5.6000000000000001E-2</c:v>
                </c:pt>
                <c:pt idx="12">
                  <c:v>6.6000000000000003E-2</c:v>
                </c:pt>
                <c:pt idx="13">
                  <c:v>5.5E-2</c:v>
                </c:pt>
                <c:pt idx="14">
                  <c:v>4.7E-2</c:v>
                </c:pt>
                <c:pt idx="15">
                  <c:v>4.9000000000000002E-2</c:v>
                </c:pt>
                <c:pt idx="16">
                  <c:v>0.05</c:v>
                </c:pt>
                <c:pt idx="17">
                  <c:v>7.0999999999999994E-2</c:v>
                </c:pt>
                <c:pt idx="18">
                  <c:v>6.0999999999999999E-2</c:v>
                </c:pt>
                <c:pt idx="19">
                  <c:v>5.7000000000000002E-2</c:v>
                </c:pt>
                <c:pt idx="20">
                  <c:v>5.1999999999999998E-2</c:v>
                </c:pt>
                <c:pt idx="21">
                  <c:v>0.05</c:v>
                </c:pt>
                <c:pt idx="22">
                  <c:v>6.5000000000000002E-2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71-48D0-AE5C-4DB14F2833F7}"/>
            </c:ext>
          </c:extLst>
        </c:ser>
        <c:ser>
          <c:idx val="4"/>
          <c:order val="4"/>
          <c:tx>
            <c:strRef>
              <c:f>'4.4 Hvor ofte transport'!$AF$5</c:f>
              <c:strCache>
                <c:ptCount val="1"/>
                <c:pt idx="0">
                  <c:v>Sjeldnere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'4.4 Hvor ofte transport'!$AA$6:$AA$28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'4.4 Hvor ofte transport'!$AF$6:$AF$28</c:f>
              <c:numCache>
                <c:formatCode>0%</c:formatCode>
                <c:ptCount val="23"/>
                <c:pt idx="0">
                  <c:v>0.152</c:v>
                </c:pt>
                <c:pt idx="1">
                  <c:v>0.153</c:v>
                </c:pt>
                <c:pt idx="2">
                  <c:v>0.128</c:v>
                </c:pt>
                <c:pt idx="4">
                  <c:v>0.16</c:v>
                </c:pt>
                <c:pt idx="5">
                  <c:v>0.14899999999999999</c:v>
                </c:pt>
                <c:pt idx="6">
                  <c:v>0.14799999999999999</c:v>
                </c:pt>
                <c:pt idx="8">
                  <c:v>0.13</c:v>
                </c:pt>
                <c:pt idx="9">
                  <c:v>0.13400000000000001</c:v>
                </c:pt>
                <c:pt idx="10">
                  <c:v>0.122</c:v>
                </c:pt>
                <c:pt idx="11">
                  <c:v>0.128</c:v>
                </c:pt>
                <c:pt idx="12">
                  <c:v>0.14799999999999999</c:v>
                </c:pt>
                <c:pt idx="13">
                  <c:v>0.13800000000000001</c:v>
                </c:pt>
                <c:pt idx="14">
                  <c:v>0.16900000000000001</c:v>
                </c:pt>
                <c:pt idx="15">
                  <c:v>0.14899999999999999</c:v>
                </c:pt>
                <c:pt idx="16">
                  <c:v>0.14899999999999999</c:v>
                </c:pt>
                <c:pt idx="17">
                  <c:v>0.17</c:v>
                </c:pt>
                <c:pt idx="18">
                  <c:v>0.16400000000000001</c:v>
                </c:pt>
                <c:pt idx="19">
                  <c:v>0.153</c:v>
                </c:pt>
                <c:pt idx="20">
                  <c:v>0.14199999999999999</c:v>
                </c:pt>
                <c:pt idx="21">
                  <c:v>0.154</c:v>
                </c:pt>
                <c:pt idx="22">
                  <c:v>0.16600000000000001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71-48D0-AE5C-4DB14F2833F7}"/>
            </c:ext>
          </c:extLst>
        </c:ser>
        <c:ser>
          <c:idx val="5"/>
          <c:order val="5"/>
          <c:tx>
            <c:strRef>
              <c:f>'4.4 Hvor ofte transport'!$AG$5</c:f>
              <c:strCache>
                <c:ptCount val="1"/>
                <c:pt idx="0">
                  <c:v>Aldri </c:v>
                </c:pt>
              </c:strCache>
            </c:strRef>
          </c:tx>
          <c:spPr>
            <a:solidFill>
              <a:srgbClr val="E4C9A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'4.4 Hvor ofte transport'!$AA$6:$AA$28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'4.4 Hvor ofte transport'!$AG$6:$AG$28</c:f>
              <c:numCache>
                <c:formatCode>0%</c:formatCode>
                <c:ptCount val="23"/>
                <c:pt idx="0">
                  <c:v>0.58699999999999997</c:v>
                </c:pt>
                <c:pt idx="1">
                  <c:v>0.61899999999999999</c:v>
                </c:pt>
                <c:pt idx="2">
                  <c:v>0.58499999999999996</c:v>
                </c:pt>
                <c:pt idx="4">
                  <c:v>0.621</c:v>
                </c:pt>
                <c:pt idx="5">
                  <c:v>0.61399999999999999</c:v>
                </c:pt>
                <c:pt idx="6">
                  <c:v>0.63600000000000001</c:v>
                </c:pt>
                <c:pt idx="8">
                  <c:v>0.54400000000000004</c:v>
                </c:pt>
                <c:pt idx="9">
                  <c:v>0.55200000000000005</c:v>
                </c:pt>
                <c:pt idx="10">
                  <c:v>0.66700000000000004</c:v>
                </c:pt>
                <c:pt idx="11">
                  <c:v>0.61299999999999999</c:v>
                </c:pt>
                <c:pt idx="12">
                  <c:v>0.60899999999999999</c:v>
                </c:pt>
                <c:pt idx="13">
                  <c:v>0.629</c:v>
                </c:pt>
                <c:pt idx="14">
                  <c:v>0.64100000000000001</c:v>
                </c:pt>
                <c:pt idx="15">
                  <c:v>0.61199999999999999</c:v>
                </c:pt>
                <c:pt idx="16">
                  <c:v>0.64700000000000002</c:v>
                </c:pt>
                <c:pt idx="17">
                  <c:v>0.54500000000000004</c:v>
                </c:pt>
                <c:pt idx="18">
                  <c:v>0.57399999999999995</c:v>
                </c:pt>
                <c:pt idx="19">
                  <c:v>0.63900000000000001</c:v>
                </c:pt>
                <c:pt idx="20">
                  <c:v>0.53600000000000003</c:v>
                </c:pt>
                <c:pt idx="21">
                  <c:v>0.65700000000000003</c:v>
                </c:pt>
                <c:pt idx="22">
                  <c:v>0.61099999999999999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71-48D0-AE5C-4DB14F2833F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0476904"/>
        <c:axId val="690481216"/>
      </c:barChart>
      <c:catAx>
        <c:axId val="690476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81216"/>
        <c:crosses val="autoZero"/>
        <c:auto val="1"/>
        <c:lblAlgn val="ctr"/>
        <c:lblOffset val="100"/>
        <c:noMultiLvlLbl val="0"/>
      </c:catAx>
      <c:valAx>
        <c:axId val="6904812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7690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8077015916687"/>
          <c:y val="0.93234766732957319"/>
          <c:w val="0.73871518477465425"/>
          <c:h val="4.9907550148804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Hvor</a:t>
            </a:r>
            <a:r>
              <a:rPr lang="nb-NO" sz="1000" b="1" baseline="0"/>
              <a:t> ofte går du hele veien til daglige gjøremål? </a:t>
            </a:r>
            <a:r>
              <a:rPr lang="nb-NO" sz="1000" b="1"/>
              <a:t>RVU 2018/19</a:t>
            </a:r>
          </a:p>
        </c:rich>
      </c:tx>
      <c:layout>
        <c:manualLayout>
          <c:xMode val="edge"/>
          <c:yMode val="edge"/>
          <c:x val="0.22978388888888884"/>
          <c:y val="1.5119047619047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'4.4 Hvor ofte transport'!$AJ$5</c:f>
              <c:strCache>
                <c:ptCount val="1"/>
                <c:pt idx="0">
                  <c:v>Daglig/nesten hver dag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'4.4 Hvor ofte transport'!$AI$6:$AI$28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'4.4 Hvor ofte transport'!$AJ$6:$AJ$28</c:f>
              <c:numCache>
                <c:formatCode>0%</c:formatCode>
                <c:ptCount val="23"/>
                <c:pt idx="0">
                  <c:v>0.25700000000000001</c:v>
                </c:pt>
                <c:pt idx="1">
                  <c:v>0.22</c:v>
                </c:pt>
                <c:pt idx="2">
                  <c:v>0.38200000000000001</c:v>
                </c:pt>
                <c:pt idx="4">
                  <c:v>0.215</c:v>
                </c:pt>
                <c:pt idx="5">
                  <c:v>0.22700000000000001</c:v>
                </c:pt>
                <c:pt idx="6">
                  <c:v>0.214</c:v>
                </c:pt>
                <c:pt idx="8">
                  <c:v>0.52</c:v>
                </c:pt>
                <c:pt idx="9">
                  <c:v>0.31900000000000001</c:v>
                </c:pt>
                <c:pt idx="10">
                  <c:v>0.28399999999999997</c:v>
                </c:pt>
                <c:pt idx="11">
                  <c:v>0.29499999999999998</c:v>
                </c:pt>
                <c:pt idx="12">
                  <c:v>0.22600000000000001</c:v>
                </c:pt>
                <c:pt idx="13">
                  <c:v>0.22800000000000001</c:v>
                </c:pt>
                <c:pt idx="14">
                  <c:v>0.184</c:v>
                </c:pt>
                <c:pt idx="15">
                  <c:v>0.255</c:v>
                </c:pt>
                <c:pt idx="16">
                  <c:v>0.193</c:v>
                </c:pt>
                <c:pt idx="17">
                  <c:v>0.20499999999999999</c:v>
                </c:pt>
                <c:pt idx="18">
                  <c:v>0.245</c:v>
                </c:pt>
                <c:pt idx="19">
                  <c:v>0.23100000000000001</c:v>
                </c:pt>
                <c:pt idx="20">
                  <c:v>0.251</c:v>
                </c:pt>
                <c:pt idx="21">
                  <c:v>0.18</c:v>
                </c:pt>
                <c:pt idx="22">
                  <c:v>0.186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F-42D5-B3A5-6BA8D1794F38}"/>
            </c:ext>
          </c:extLst>
        </c:ser>
        <c:ser>
          <c:idx val="1"/>
          <c:order val="1"/>
          <c:tx>
            <c:strRef>
              <c:f>'4.4 Hvor ofte transport'!$AK$5</c:f>
              <c:strCache>
                <c:ptCount val="1"/>
                <c:pt idx="0">
                  <c:v>3-4 dager i uka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'4.4 Hvor ofte transport'!$AI$6:$AI$28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'4.4 Hvor ofte transport'!$AK$6:$AK$28</c:f>
              <c:numCache>
                <c:formatCode>0%</c:formatCode>
                <c:ptCount val="23"/>
                <c:pt idx="0">
                  <c:v>0.13400000000000001</c:v>
                </c:pt>
                <c:pt idx="1">
                  <c:v>0.124</c:v>
                </c:pt>
                <c:pt idx="2">
                  <c:v>0.18</c:v>
                </c:pt>
                <c:pt idx="4">
                  <c:v>0.125</c:v>
                </c:pt>
                <c:pt idx="5">
                  <c:v>0.125</c:v>
                </c:pt>
                <c:pt idx="6">
                  <c:v>0.122</c:v>
                </c:pt>
                <c:pt idx="8">
                  <c:v>0.184</c:v>
                </c:pt>
                <c:pt idx="9">
                  <c:v>0.16300000000000001</c:v>
                </c:pt>
                <c:pt idx="10">
                  <c:v>0.17699999999999999</c:v>
                </c:pt>
                <c:pt idx="11">
                  <c:v>0.188</c:v>
                </c:pt>
                <c:pt idx="12">
                  <c:v>0.13400000000000001</c:v>
                </c:pt>
                <c:pt idx="13">
                  <c:v>0.11899999999999999</c:v>
                </c:pt>
                <c:pt idx="14">
                  <c:v>8.6999999999999994E-2</c:v>
                </c:pt>
                <c:pt idx="15">
                  <c:v>0.13800000000000001</c:v>
                </c:pt>
                <c:pt idx="16">
                  <c:v>0.11</c:v>
                </c:pt>
                <c:pt idx="17">
                  <c:v>0.111</c:v>
                </c:pt>
                <c:pt idx="18">
                  <c:v>0.14000000000000001</c:v>
                </c:pt>
                <c:pt idx="19">
                  <c:v>0.13500000000000001</c:v>
                </c:pt>
                <c:pt idx="20">
                  <c:v>0.105</c:v>
                </c:pt>
                <c:pt idx="21">
                  <c:v>0.11700000000000001</c:v>
                </c:pt>
                <c:pt idx="22">
                  <c:v>0.121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F-42D5-B3A5-6BA8D1794F38}"/>
            </c:ext>
          </c:extLst>
        </c:ser>
        <c:ser>
          <c:idx val="2"/>
          <c:order val="2"/>
          <c:tx>
            <c:strRef>
              <c:f>'4.4 Hvor ofte transport'!$AL$5</c:f>
              <c:strCache>
                <c:ptCount val="1"/>
                <c:pt idx="0">
                  <c:v>1-2 dager i uka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'4.4 Hvor ofte transport'!$AI$6:$AI$28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'4.4 Hvor ofte transport'!$AL$6:$AL$28</c:f>
              <c:numCache>
                <c:formatCode>0%</c:formatCode>
                <c:ptCount val="23"/>
                <c:pt idx="0">
                  <c:v>0.16200000000000001</c:v>
                </c:pt>
                <c:pt idx="1">
                  <c:v>0.16500000000000001</c:v>
                </c:pt>
                <c:pt idx="2">
                  <c:v>0.184</c:v>
                </c:pt>
                <c:pt idx="4">
                  <c:v>0.17</c:v>
                </c:pt>
                <c:pt idx="5">
                  <c:v>0.16900000000000001</c:v>
                </c:pt>
                <c:pt idx="6">
                  <c:v>0.151</c:v>
                </c:pt>
                <c:pt idx="8">
                  <c:v>0.154</c:v>
                </c:pt>
                <c:pt idx="9">
                  <c:v>0.21</c:v>
                </c:pt>
                <c:pt idx="10">
                  <c:v>0.188</c:v>
                </c:pt>
                <c:pt idx="11">
                  <c:v>0.20399999999999999</c:v>
                </c:pt>
                <c:pt idx="12">
                  <c:v>0.189</c:v>
                </c:pt>
                <c:pt idx="13">
                  <c:v>0.156</c:v>
                </c:pt>
                <c:pt idx="14">
                  <c:v>0.14000000000000001</c:v>
                </c:pt>
                <c:pt idx="15">
                  <c:v>0.17</c:v>
                </c:pt>
                <c:pt idx="16">
                  <c:v>0.154</c:v>
                </c:pt>
                <c:pt idx="17">
                  <c:v>0.157</c:v>
                </c:pt>
                <c:pt idx="18">
                  <c:v>0.17599999999999999</c:v>
                </c:pt>
                <c:pt idx="19">
                  <c:v>0.186</c:v>
                </c:pt>
                <c:pt idx="20">
                  <c:v>0.16600000000000001</c:v>
                </c:pt>
                <c:pt idx="21">
                  <c:v>0.159</c:v>
                </c:pt>
                <c:pt idx="22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3F-42D5-B3A5-6BA8D1794F38}"/>
            </c:ext>
          </c:extLst>
        </c:ser>
        <c:ser>
          <c:idx val="3"/>
          <c:order val="3"/>
          <c:tx>
            <c:strRef>
              <c:f>'4.4 Hvor ofte transport'!$AM$5</c:f>
              <c:strCache>
                <c:ptCount val="1"/>
                <c:pt idx="0">
                  <c:v>1-3 dager i måneden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'4.4 Hvor ofte transport'!$AI$6:$AI$28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'4.4 Hvor ofte transport'!$AM$6:$AM$28</c:f>
              <c:numCache>
                <c:formatCode>0%</c:formatCode>
                <c:ptCount val="23"/>
                <c:pt idx="0">
                  <c:v>8.5000000000000006E-2</c:v>
                </c:pt>
                <c:pt idx="1">
                  <c:v>8.7999999999999995E-2</c:v>
                </c:pt>
                <c:pt idx="2">
                  <c:v>6.9000000000000006E-2</c:v>
                </c:pt>
                <c:pt idx="4">
                  <c:v>8.6999999999999994E-2</c:v>
                </c:pt>
                <c:pt idx="5">
                  <c:v>9.0999999999999998E-2</c:v>
                </c:pt>
                <c:pt idx="6">
                  <c:v>7.9000000000000001E-2</c:v>
                </c:pt>
                <c:pt idx="8">
                  <c:v>4.2999999999999997E-2</c:v>
                </c:pt>
                <c:pt idx="9">
                  <c:v>8.6999999999999994E-2</c:v>
                </c:pt>
                <c:pt idx="10">
                  <c:v>9.4E-2</c:v>
                </c:pt>
                <c:pt idx="11">
                  <c:v>7.2999999999999995E-2</c:v>
                </c:pt>
                <c:pt idx="12">
                  <c:v>0.112</c:v>
                </c:pt>
                <c:pt idx="13">
                  <c:v>7.6999999999999999E-2</c:v>
                </c:pt>
                <c:pt idx="14">
                  <c:v>8.6999999999999994E-2</c:v>
                </c:pt>
                <c:pt idx="15">
                  <c:v>8.3000000000000004E-2</c:v>
                </c:pt>
                <c:pt idx="16">
                  <c:v>9.4E-2</c:v>
                </c:pt>
                <c:pt idx="17">
                  <c:v>9.8000000000000004E-2</c:v>
                </c:pt>
                <c:pt idx="18">
                  <c:v>9.5000000000000001E-2</c:v>
                </c:pt>
                <c:pt idx="19">
                  <c:v>8.5000000000000006E-2</c:v>
                </c:pt>
                <c:pt idx="20">
                  <c:v>9.6000000000000002E-2</c:v>
                </c:pt>
                <c:pt idx="21">
                  <c:v>9.7000000000000003E-2</c:v>
                </c:pt>
                <c:pt idx="22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3F-42D5-B3A5-6BA8D1794F38}"/>
            </c:ext>
          </c:extLst>
        </c:ser>
        <c:ser>
          <c:idx val="4"/>
          <c:order val="4"/>
          <c:tx>
            <c:strRef>
              <c:f>'4.4 Hvor ofte transport'!$AN$5</c:f>
              <c:strCache>
                <c:ptCount val="1"/>
                <c:pt idx="0">
                  <c:v>Sjeldnere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'4.4 Hvor ofte transport'!$AI$6:$AI$28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'4.4 Hvor ofte transport'!$AN$6:$AN$28</c:f>
              <c:numCache>
                <c:formatCode>0%</c:formatCode>
                <c:ptCount val="23"/>
                <c:pt idx="0">
                  <c:v>0.14299999999999999</c:v>
                </c:pt>
                <c:pt idx="1">
                  <c:v>0.161</c:v>
                </c:pt>
                <c:pt idx="2">
                  <c:v>8.4000000000000005E-2</c:v>
                </c:pt>
                <c:pt idx="4">
                  <c:v>0.16800000000000001</c:v>
                </c:pt>
                <c:pt idx="5">
                  <c:v>0.152</c:v>
                </c:pt>
                <c:pt idx="6">
                  <c:v>0.16400000000000001</c:v>
                </c:pt>
                <c:pt idx="8">
                  <c:v>5.1999999999999998E-2</c:v>
                </c:pt>
                <c:pt idx="9">
                  <c:v>0.10100000000000001</c:v>
                </c:pt>
                <c:pt idx="10">
                  <c:v>0.106</c:v>
                </c:pt>
                <c:pt idx="11">
                  <c:v>0.105</c:v>
                </c:pt>
                <c:pt idx="12">
                  <c:v>0.13400000000000001</c:v>
                </c:pt>
                <c:pt idx="13">
                  <c:v>0.17199999999999999</c:v>
                </c:pt>
                <c:pt idx="14">
                  <c:v>0.18099999999999999</c:v>
                </c:pt>
                <c:pt idx="15">
                  <c:v>0.13900000000000001</c:v>
                </c:pt>
                <c:pt idx="16">
                  <c:v>0.14799999999999999</c:v>
                </c:pt>
                <c:pt idx="17">
                  <c:v>0.17399999999999999</c:v>
                </c:pt>
                <c:pt idx="18">
                  <c:v>0.14699999999999999</c:v>
                </c:pt>
                <c:pt idx="19">
                  <c:v>0.14899999999999999</c:v>
                </c:pt>
                <c:pt idx="20">
                  <c:v>0.153</c:v>
                </c:pt>
                <c:pt idx="21">
                  <c:v>0.16900000000000001</c:v>
                </c:pt>
                <c:pt idx="22">
                  <c:v>0.16500000000000001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3F-42D5-B3A5-6BA8D1794F38}"/>
            </c:ext>
          </c:extLst>
        </c:ser>
        <c:ser>
          <c:idx val="5"/>
          <c:order val="5"/>
          <c:tx>
            <c:strRef>
              <c:f>'4.4 Hvor ofte transport'!$AO$5</c:f>
              <c:strCache>
                <c:ptCount val="1"/>
                <c:pt idx="0">
                  <c:v>Aldri </c:v>
                </c:pt>
              </c:strCache>
            </c:strRef>
          </c:tx>
          <c:spPr>
            <a:solidFill>
              <a:srgbClr val="E4C9A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'4.4 Hvor ofte transport'!$AI$6:$AI$28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'4.4 Hvor ofte transport'!$AO$6:$AO$28</c:f>
              <c:numCache>
                <c:formatCode>0%</c:formatCode>
                <c:ptCount val="23"/>
                <c:pt idx="0">
                  <c:v>0.218</c:v>
                </c:pt>
                <c:pt idx="1">
                  <c:v>0.24299999999999999</c:v>
                </c:pt>
                <c:pt idx="2">
                  <c:v>0.10100000000000001</c:v>
                </c:pt>
                <c:pt idx="4">
                  <c:v>0.23599999999999999</c:v>
                </c:pt>
                <c:pt idx="5">
                  <c:v>0.23499999999999999</c:v>
                </c:pt>
                <c:pt idx="6">
                  <c:v>0.27</c:v>
                </c:pt>
                <c:pt idx="8">
                  <c:v>4.7E-2</c:v>
                </c:pt>
                <c:pt idx="9">
                  <c:v>0.121</c:v>
                </c:pt>
                <c:pt idx="10">
                  <c:v>0.152</c:v>
                </c:pt>
                <c:pt idx="11">
                  <c:v>0.13500000000000001</c:v>
                </c:pt>
                <c:pt idx="12">
                  <c:v>0.20499999999999999</c:v>
                </c:pt>
                <c:pt idx="13">
                  <c:v>0.248</c:v>
                </c:pt>
                <c:pt idx="14">
                  <c:v>0.32</c:v>
                </c:pt>
                <c:pt idx="15">
                  <c:v>0.216</c:v>
                </c:pt>
                <c:pt idx="16">
                  <c:v>0.30099999999999999</c:v>
                </c:pt>
                <c:pt idx="17">
                  <c:v>0.255</c:v>
                </c:pt>
                <c:pt idx="18">
                  <c:v>0.19700000000000001</c:v>
                </c:pt>
                <c:pt idx="19">
                  <c:v>0.21299999999999999</c:v>
                </c:pt>
                <c:pt idx="20">
                  <c:v>0.23100000000000001</c:v>
                </c:pt>
                <c:pt idx="21">
                  <c:v>0.27700000000000002</c:v>
                </c:pt>
                <c:pt idx="22">
                  <c:v>0.30199999999999999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3F-42D5-B3A5-6BA8D1794F3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0476904"/>
        <c:axId val="690481216"/>
      </c:barChart>
      <c:catAx>
        <c:axId val="690476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81216"/>
        <c:crosses val="autoZero"/>
        <c:auto val="1"/>
        <c:lblAlgn val="ctr"/>
        <c:lblOffset val="100"/>
        <c:noMultiLvlLbl val="0"/>
      </c:catAx>
      <c:valAx>
        <c:axId val="6904812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7690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8077015916687"/>
          <c:y val="0.93234766732957319"/>
          <c:w val="0.73871518477465425"/>
          <c:h val="4.9907550148804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Prosentandel av reiser til ulike formål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'5.1.1 Formål med reisen '!$D$5</c:f>
              <c:strCache>
                <c:ptCount val="1"/>
                <c:pt idx="0">
                  <c:v> Arbeid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'5.1.1 Formål med reisen '!$C$6:$C$28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'5.1.1 Formål med reisen '!$D$6:$D$28</c:f>
              <c:numCache>
                <c:formatCode>###0%</c:formatCode>
                <c:ptCount val="23"/>
                <c:pt idx="0">
                  <c:v>0.21099999999999999</c:v>
                </c:pt>
                <c:pt idx="1">
                  <c:v>0.21199999999999999</c:v>
                </c:pt>
                <c:pt idx="2">
                  <c:v>0.22600000000000001</c:v>
                </c:pt>
                <c:pt idx="4">
                  <c:v>0.20100000000000001</c:v>
                </c:pt>
                <c:pt idx="5">
                  <c:v>0.221</c:v>
                </c:pt>
                <c:pt idx="6">
                  <c:v>0.21</c:v>
                </c:pt>
                <c:pt idx="8">
                  <c:v>0.24399999999999999</c:v>
                </c:pt>
                <c:pt idx="9">
                  <c:v>0.192</c:v>
                </c:pt>
                <c:pt idx="10">
                  <c:v>0.22500000000000001</c:v>
                </c:pt>
                <c:pt idx="11">
                  <c:v>0.218</c:v>
                </c:pt>
                <c:pt idx="12">
                  <c:v>0.224</c:v>
                </c:pt>
                <c:pt idx="13">
                  <c:v>0.22900000000000001</c:v>
                </c:pt>
                <c:pt idx="14">
                  <c:v>0.22700000000000001</c:v>
                </c:pt>
                <c:pt idx="15">
                  <c:v>0.20100000000000001</c:v>
                </c:pt>
                <c:pt idx="16">
                  <c:v>0.19700000000000001</c:v>
                </c:pt>
                <c:pt idx="17">
                  <c:v>0.20200000000000001</c:v>
                </c:pt>
                <c:pt idx="18">
                  <c:v>0.191</c:v>
                </c:pt>
                <c:pt idx="19">
                  <c:v>0.20799999999999999</c:v>
                </c:pt>
                <c:pt idx="20">
                  <c:v>0.19800000000000001</c:v>
                </c:pt>
                <c:pt idx="21">
                  <c:v>0.221</c:v>
                </c:pt>
                <c:pt idx="22">
                  <c:v>0.20699999999999999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D-4BF7-93F5-D3C009D571C1}"/>
            </c:ext>
          </c:extLst>
        </c:ser>
        <c:ser>
          <c:idx val="1"/>
          <c:order val="1"/>
          <c:tx>
            <c:strRef>
              <c:f>'5.1.1 Formål med reisen '!$E$5</c:f>
              <c:strCache>
                <c:ptCount val="1"/>
                <c:pt idx="0">
                  <c:v> Skole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'5.1.1 Formål med reisen '!$C$6:$C$28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'5.1.1 Formål med reisen '!$E$6:$E$28</c:f>
              <c:numCache>
                <c:formatCode>###0%</c:formatCode>
                <c:ptCount val="23"/>
                <c:pt idx="0">
                  <c:v>3.5000000000000003E-2</c:v>
                </c:pt>
                <c:pt idx="1">
                  <c:v>3.7999999999999999E-2</c:v>
                </c:pt>
                <c:pt idx="2">
                  <c:v>4.1000000000000002E-2</c:v>
                </c:pt>
                <c:pt idx="4">
                  <c:v>3.5000000000000003E-2</c:v>
                </c:pt>
                <c:pt idx="5">
                  <c:v>4.1000000000000002E-2</c:v>
                </c:pt>
                <c:pt idx="6">
                  <c:v>3.5000000000000003E-2</c:v>
                </c:pt>
                <c:pt idx="8">
                  <c:v>3.7999999999999999E-2</c:v>
                </c:pt>
                <c:pt idx="9">
                  <c:v>4.9000000000000002E-2</c:v>
                </c:pt>
                <c:pt idx="10">
                  <c:v>4.2999999999999997E-2</c:v>
                </c:pt>
                <c:pt idx="11">
                  <c:v>4.2000000000000003E-2</c:v>
                </c:pt>
                <c:pt idx="12">
                  <c:v>3.9E-2</c:v>
                </c:pt>
                <c:pt idx="13">
                  <c:v>3.7999999999999999E-2</c:v>
                </c:pt>
                <c:pt idx="14">
                  <c:v>3.4000000000000002E-2</c:v>
                </c:pt>
                <c:pt idx="15">
                  <c:v>5.1999999999999998E-2</c:v>
                </c:pt>
                <c:pt idx="16">
                  <c:v>3.9E-2</c:v>
                </c:pt>
                <c:pt idx="17">
                  <c:v>4.2000000000000003E-2</c:v>
                </c:pt>
                <c:pt idx="18">
                  <c:v>3.1E-2</c:v>
                </c:pt>
                <c:pt idx="19">
                  <c:v>3.7999999999999999E-2</c:v>
                </c:pt>
                <c:pt idx="20">
                  <c:v>3.7999999999999999E-2</c:v>
                </c:pt>
                <c:pt idx="21">
                  <c:v>0.04</c:v>
                </c:pt>
                <c:pt idx="2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DD-4BF7-93F5-D3C009D571C1}"/>
            </c:ext>
          </c:extLst>
        </c:ser>
        <c:ser>
          <c:idx val="2"/>
          <c:order val="2"/>
          <c:tx>
            <c:strRef>
              <c:f>'5.1.1 Formål med reisen '!$F$5</c:f>
              <c:strCache>
                <c:ptCount val="1"/>
                <c:pt idx="0">
                  <c:v> Tjeneste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'5.1.1 Formål med reisen '!$C$6:$C$28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'5.1.1 Formål med reisen '!$F$6:$F$28</c:f>
              <c:numCache>
                <c:formatCode>###0%</c:formatCode>
                <c:ptCount val="23"/>
                <c:pt idx="0">
                  <c:v>0.03</c:v>
                </c:pt>
                <c:pt idx="1">
                  <c:v>3.1E-2</c:v>
                </c:pt>
                <c:pt idx="2">
                  <c:v>3.3000000000000002E-2</c:v>
                </c:pt>
                <c:pt idx="4">
                  <c:v>2.5999999999999999E-2</c:v>
                </c:pt>
                <c:pt idx="5">
                  <c:v>3.1E-2</c:v>
                </c:pt>
                <c:pt idx="6">
                  <c:v>3.2000000000000001E-2</c:v>
                </c:pt>
                <c:pt idx="8">
                  <c:v>3.2000000000000001E-2</c:v>
                </c:pt>
                <c:pt idx="9">
                  <c:v>3.4000000000000002E-2</c:v>
                </c:pt>
                <c:pt idx="10">
                  <c:v>2.9000000000000001E-2</c:v>
                </c:pt>
                <c:pt idx="11">
                  <c:v>3.4000000000000002E-2</c:v>
                </c:pt>
                <c:pt idx="12">
                  <c:v>3.3000000000000002E-2</c:v>
                </c:pt>
                <c:pt idx="13">
                  <c:v>3.2000000000000001E-2</c:v>
                </c:pt>
                <c:pt idx="14">
                  <c:v>2.7E-2</c:v>
                </c:pt>
                <c:pt idx="15">
                  <c:v>2.8000000000000001E-2</c:v>
                </c:pt>
                <c:pt idx="16">
                  <c:v>2.1999999999999999E-2</c:v>
                </c:pt>
                <c:pt idx="17">
                  <c:v>2.9000000000000001E-2</c:v>
                </c:pt>
                <c:pt idx="18">
                  <c:v>2.3E-2</c:v>
                </c:pt>
                <c:pt idx="19">
                  <c:v>5.1999999999999998E-2</c:v>
                </c:pt>
                <c:pt idx="20">
                  <c:v>0.03</c:v>
                </c:pt>
                <c:pt idx="21">
                  <c:v>2.9000000000000001E-2</c:v>
                </c:pt>
                <c:pt idx="22">
                  <c:v>2.7E-2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DD-4BF7-93F5-D3C009D571C1}"/>
            </c:ext>
          </c:extLst>
        </c:ser>
        <c:ser>
          <c:idx val="3"/>
          <c:order val="3"/>
          <c:tx>
            <c:strRef>
              <c:f>'5.1.1 Formål med reisen '!$G$5</c:f>
              <c:strCache>
                <c:ptCount val="1"/>
                <c:pt idx="0">
                  <c:v> Handel/service 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'5.1.1 Formål med reisen '!$C$6:$C$28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'5.1.1 Formål med reisen '!$G$6:$G$28</c:f>
              <c:numCache>
                <c:formatCode>###0%</c:formatCode>
                <c:ptCount val="23"/>
                <c:pt idx="0">
                  <c:v>0.28100000000000003</c:v>
                </c:pt>
                <c:pt idx="1">
                  <c:v>0.27900000000000003</c:v>
                </c:pt>
                <c:pt idx="2">
                  <c:v>0.26800000000000002</c:v>
                </c:pt>
                <c:pt idx="4">
                  <c:v>0.28299999999999997</c:v>
                </c:pt>
                <c:pt idx="5">
                  <c:v>0.27200000000000002</c:v>
                </c:pt>
                <c:pt idx="6">
                  <c:v>0.29199999999999998</c:v>
                </c:pt>
                <c:pt idx="8">
                  <c:v>0.26500000000000001</c:v>
                </c:pt>
                <c:pt idx="9">
                  <c:v>0.255</c:v>
                </c:pt>
                <c:pt idx="10">
                  <c:v>0.29299999999999998</c:v>
                </c:pt>
                <c:pt idx="11">
                  <c:v>0.27500000000000002</c:v>
                </c:pt>
                <c:pt idx="12">
                  <c:v>0.26600000000000001</c:v>
                </c:pt>
                <c:pt idx="13">
                  <c:v>0.26600000000000001</c:v>
                </c:pt>
                <c:pt idx="14">
                  <c:v>0.29199999999999998</c:v>
                </c:pt>
                <c:pt idx="15">
                  <c:v>0.27900000000000003</c:v>
                </c:pt>
                <c:pt idx="16">
                  <c:v>0.29799999999999999</c:v>
                </c:pt>
                <c:pt idx="17">
                  <c:v>0.28499999999999998</c:v>
                </c:pt>
                <c:pt idx="18">
                  <c:v>0.28699999999999998</c:v>
                </c:pt>
                <c:pt idx="19">
                  <c:v>0.28299999999999997</c:v>
                </c:pt>
                <c:pt idx="20">
                  <c:v>0.28599999999999998</c:v>
                </c:pt>
                <c:pt idx="21">
                  <c:v>0.26500000000000001</c:v>
                </c:pt>
                <c:pt idx="22">
                  <c:v>0.29199999999999998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DD-4BF7-93F5-D3C009D571C1}"/>
            </c:ext>
          </c:extLst>
        </c:ser>
        <c:ser>
          <c:idx val="4"/>
          <c:order val="4"/>
          <c:tx>
            <c:strRef>
              <c:f>'5.1.1 Formål med reisen '!$H$5</c:f>
              <c:strCache>
                <c:ptCount val="1"/>
                <c:pt idx="0">
                  <c:v> Følge/omsorg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'5.1.1 Formål med reisen '!$C$6:$C$28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'5.1.1 Formål med reisen '!$H$6:$H$28</c:f>
              <c:numCache>
                <c:formatCode>###0%</c:formatCode>
                <c:ptCount val="23"/>
                <c:pt idx="0">
                  <c:v>9.1999999999999998E-2</c:v>
                </c:pt>
                <c:pt idx="1">
                  <c:v>9.9000000000000005E-2</c:v>
                </c:pt>
                <c:pt idx="2">
                  <c:v>6.9000000000000006E-2</c:v>
                </c:pt>
                <c:pt idx="4">
                  <c:v>9.4E-2</c:v>
                </c:pt>
                <c:pt idx="5">
                  <c:v>0.104</c:v>
                </c:pt>
                <c:pt idx="6">
                  <c:v>9.8000000000000004E-2</c:v>
                </c:pt>
                <c:pt idx="8">
                  <c:v>4.1000000000000002E-2</c:v>
                </c:pt>
                <c:pt idx="9">
                  <c:v>9.2999999999999999E-2</c:v>
                </c:pt>
                <c:pt idx="10">
                  <c:v>7.6999999999999999E-2</c:v>
                </c:pt>
                <c:pt idx="11">
                  <c:v>8.2000000000000003E-2</c:v>
                </c:pt>
                <c:pt idx="12">
                  <c:v>0.104</c:v>
                </c:pt>
                <c:pt idx="13">
                  <c:v>0.11</c:v>
                </c:pt>
                <c:pt idx="14">
                  <c:v>9.9000000000000005E-2</c:v>
                </c:pt>
                <c:pt idx="15">
                  <c:v>0.1</c:v>
                </c:pt>
                <c:pt idx="16">
                  <c:v>0.111</c:v>
                </c:pt>
                <c:pt idx="17">
                  <c:v>0.1</c:v>
                </c:pt>
                <c:pt idx="18">
                  <c:v>0.10299999999999999</c:v>
                </c:pt>
                <c:pt idx="19">
                  <c:v>9.2999999999999999E-2</c:v>
                </c:pt>
                <c:pt idx="20">
                  <c:v>0.11899999999999999</c:v>
                </c:pt>
                <c:pt idx="21">
                  <c:v>0.11799999999999999</c:v>
                </c:pt>
                <c:pt idx="22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DD-4BF7-93F5-D3C009D571C1}"/>
            </c:ext>
          </c:extLst>
        </c:ser>
        <c:ser>
          <c:idx val="5"/>
          <c:order val="5"/>
          <c:tx>
            <c:strRef>
              <c:f>'5.1.1 Formål med reisen '!$I$5</c:f>
              <c:strCache>
                <c:ptCount val="1"/>
                <c:pt idx="0">
                  <c:v> Besøk 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'5.1.1 Formål med reisen '!$C$6:$C$28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'5.1.1 Formål med reisen '!$I$6:$I$28</c:f>
              <c:numCache>
                <c:formatCode>###0%</c:formatCode>
                <c:ptCount val="23"/>
                <c:pt idx="0">
                  <c:v>0.10299999999999999</c:v>
                </c:pt>
                <c:pt idx="1">
                  <c:v>0.1</c:v>
                </c:pt>
                <c:pt idx="2">
                  <c:v>9.2999999999999999E-2</c:v>
                </c:pt>
                <c:pt idx="4">
                  <c:v>0.123</c:v>
                </c:pt>
                <c:pt idx="5">
                  <c:v>8.5999999999999993E-2</c:v>
                </c:pt>
                <c:pt idx="6">
                  <c:v>9.9000000000000005E-2</c:v>
                </c:pt>
                <c:pt idx="8">
                  <c:v>9.7000000000000003E-2</c:v>
                </c:pt>
                <c:pt idx="9">
                  <c:v>9.1999999999999998E-2</c:v>
                </c:pt>
                <c:pt idx="10">
                  <c:v>7.8E-2</c:v>
                </c:pt>
                <c:pt idx="11">
                  <c:v>9.7000000000000003E-2</c:v>
                </c:pt>
                <c:pt idx="12">
                  <c:v>8.4000000000000005E-2</c:v>
                </c:pt>
                <c:pt idx="13">
                  <c:v>8.5999999999999993E-2</c:v>
                </c:pt>
                <c:pt idx="14">
                  <c:v>0.09</c:v>
                </c:pt>
                <c:pt idx="15">
                  <c:v>8.5999999999999993E-2</c:v>
                </c:pt>
                <c:pt idx="16">
                  <c:v>0.10100000000000001</c:v>
                </c:pt>
                <c:pt idx="17">
                  <c:v>0.105</c:v>
                </c:pt>
                <c:pt idx="18">
                  <c:v>9.8000000000000004E-2</c:v>
                </c:pt>
                <c:pt idx="19">
                  <c:v>9.7000000000000003E-2</c:v>
                </c:pt>
                <c:pt idx="20">
                  <c:v>7.4999999999999997E-2</c:v>
                </c:pt>
                <c:pt idx="21">
                  <c:v>0.105</c:v>
                </c:pt>
                <c:pt idx="22">
                  <c:v>9.6000000000000002E-2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DD-4BF7-93F5-D3C009D571C1}"/>
            </c:ext>
          </c:extLst>
        </c:ser>
        <c:ser>
          <c:idx val="6"/>
          <c:order val="6"/>
          <c:tx>
            <c:strRef>
              <c:f>'5.1.1 Formål med reisen '!$J$5</c:f>
              <c:strCache>
                <c:ptCount val="1"/>
                <c:pt idx="0">
                  <c:v> Øvrig fritid, lokalt  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'5.1.1 Formål med reisen '!$C$6:$C$28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'5.1.1 Formål med reisen '!$J$6:$J$28</c:f>
              <c:numCache>
                <c:formatCode>###0%</c:formatCode>
                <c:ptCount val="23"/>
                <c:pt idx="0">
                  <c:v>0.217</c:v>
                </c:pt>
                <c:pt idx="1">
                  <c:v>0.21</c:v>
                </c:pt>
                <c:pt idx="2">
                  <c:v>0.24</c:v>
                </c:pt>
                <c:pt idx="4">
                  <c:v>0.21</c:v>
                </c:pt>
                <c:pt idx="5">
                  <c:v>0.214</c:v>
                </c:pt>
                <c:pt idx="6">
                  <c:v>0.20300000000000001</c:v>
                </c:pt>
                <c:pt idx="8">
                  <c:v>0.254</c:v>
                </c:pt>
                <c:pt idx="9">
                  <c:v>0.248</c:v>
                </c:pt>
                <c:pt idx="10">
                  <c:v>0.22</c:v>
                </c:pt>
                <c:pt idx="11">
                  <c:v>0.22700000000000001</c:v>
                </c:pt>
                <c:pt idx="12">
                  <c:v>0.216</c:v>
                </c:pt>
                <c:pt idx="13">
                  <c:v>0.20499999999999999</c:v>
                </c:pt>
                <c:pt idx="14">
                  <c:v>0.20499999999999999</c:v>
                </c:pt>
                <c:pt idx="15">
                  <c:v>0.22500000000000001</c:v>
                </c:pt>
                <c:pt idx="16">
                  <c:v>0.2</c:v>
                </c:pt>
                <c:pt idx="17">
                  <c:v>0.20599999999999999</c:v>
                </c:pt>
                <c:pt idx="18">
                  <c:v>0.24199999999999999</c:v>
                </c:pt>
                <c:pt idx="19">
                  <c:v>0.193</c:v>
                </c:pt>
                <c:pt idx="20">
                  <c:v>0.22500000000000001</c:v>
                </c:pt>
                <c:pt idx="21">
                  <c:v>0.19900000000000001</c:v>
                </c:pt>
                <c:pt idx="22">
                  <c:v>0.22600000000000001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DD-4BF7-93F5-D3C009D571C1}"/>
            </c:ext>
          </c:extLst>
        </c:ser>
        <c:ser>
          <c:idx val="7"/>
          <c:order val="7"/>
          <c:tx>
            <c:strRef>
              <c:f>'5.1.1 Formål med reisen '!$K$5</c:f>
              <c:strCache>
                <c:ptCount val="1"/>
                <c:pt idx="0">
                  <c:v> Øvrig fritid, ferie 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'5.1.1 Formål med reisen '!$C$6:$C$28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'5.1.1 Formål med reisen '!$K$6:$K$28</c:f>
              <c:numCache>
                <c:formatCode>###0%</c:formatCode>
                <c:ptCount val="23"/>
                <c:pt idx="0">
                  <c:v>1.2E-2</c:v>
                </c:pt>
                <c:pt idx="1">
                  <c:v>1.0999999999999999E-2</c:v>
                </c:pt>
                <c:pt idx="2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0.01</c:v>
                </c:pt>
                <c:pt idx="8">
                  <c:v>0.01</c:v>
                </c:pt>
                <c:pt idx="9">
                  <c:v>1.7000000000000001E-2</c:v>
                </c:pt>
                <c:pt idx="10">
                  <c:v>1.2E-2</c:v>
                </c:pt>
                <c:pt idx="11">
                  <c:v>8.9999999999999993E-3</c:v>
                </c:pt>
                <c:pt idx="12">
                  <c:v>1.2999999999999999E-2</c:v>
                </c:pt>
                <c:pt idx="13">
                  <c:v>1.6E-2</c:v>
                </c:pt>
                <c:pt idx="14">
                  <c:v>8.0000000000000002E-3</c:v>
                </c:pt>
                <c:pt idx="15">
                  <c:v>0.01</c:v>
                </c:pt>
                <c:pt idx="16">
                  <c:v>1.6E-2</c:v>
                </c:pt>
                <c:pt idx="17">
                  <c:v>1.2999999999999999E-2</c:v>
                </c:pt>
                <c:pt idx="18">
                  <c:v>0.01</c:v>
                </c:pt>
                <c:pt idx="19">
                  <c:v>1.2999999999999999E-2</c:v>
                </c:pt>
                <c:pt idx="20">
                  <c:v>8.9999999999999993E-3</c:v>
                </c:pt>
                <c:pt idx="21">
                  <c:v>5.0000000000000001E-3</c:v>
                </c:pt>
                <c:pt idx="22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DD-4BF7-93F5-D3C009D571C1}"/>
            </c:ext>
          </c:extLst>
        </c:ser>
        <c:ser>
          <c:idx val="8"/>
          <c:order val="8"/>
          <c:tx>
            <c:strRef>
              <c:f>'5.1.1 Formål med reisen '!$L$5</c:f>
              <c:strCache>
                <c:ptCount val="1"/>
                <c:pt idx="0">
                  <c:v> Annet </c:v>
                </c:pt>
              </c:strCache>
            </c:strRef>
          </c:tx>
          <c:spPr>
            <a:solidFill>
              <a:srgbClr val="FABA8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'5.1.1 Formål med reisen '!$C$6:$C$28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'5.1.1 Formål med reisen '!$L$6:$L$28</c:f>
              <c:numCache>
                <c:formatCode>###0%</c:formatCode>
                <c:ptCount val="23"/>
                <c:pt idx="0">
                  <c:v>1.7999999999999999E-2</c:v>
                </c:pt>
                <c:pt idx="1">
                  <c:v>1.9E-2</c:v>
                </c:pt>
                <c:pt idx="2">
                  <c:v>1.9E-2</c:v>
                </c:pt>
                <c:pt idx="4">
                  <c:v>1.7000000000000001E-2</c:v>
                </c:pt>
                <c:pt idx="5">
                  <c:v>0.02</c:v>
                </c:pt>
                <c:pt idx="6">
                  <c:v>2.1999999999999999E-2</c:v>
                </c:pt>
                <c:pt idx="8">
                  <c:v>0.02</c:v>
                </c:pt>
                <c:pt idx="9">
                  <c:v>0.02</c:v>
                </c:pt>
                <c:pt idx="10">
                  <c:v>2.3E-2</c:v>
                </c:pt>
                <c:pt idx="11">
                  <c:v>1.7000000000000001E-2</c:v>
                </c:pt>
                <c:pt idx="12">
                  <c:v>2.1999999999999999E-2</c:v>
                </c:pt>
                <c:pt idx="13">
                  <c:v>1.9E-2</c:v>
                </c:pt>
                <c:pt idx="14">
                  <c:v>1.7999999999999999E-2</c:v>
                </c:pt>
                <c:pt idx="15">
                  <c:v>1.9E-2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1.6E-2</c:v>
                </c:pt>
                <c:pt idx="19">
                  <c:v>2.3E-2</c:v>
                </c:pt>
                <c:pt idx="20">
                  <c:v>2.1000000000000001E-2</c:v>
                </c:pt>
                <c:pt idx="21">
                  <c:v>1.7999999999999999E-2</c:v>
                </c:pt>
                <c:pt idx="22">
                  <c:v>1.4E-2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DD-4BF7-93F5-D3C009D571C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553112296"/>
        <c:axId val="553112688"/>
      </c:barChart>
      <c:catAx>
        <c:axId val="5531122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53112688"/>
        <c:crosses val="autoZero"/>
        <c:auto val="1"/>
        <c:lblAlgn val="ctr"/>
        <c:lblOffset val="100"/>
        <c:noMultiLvlLbl val="0"/>
      </c:catAx>
      <c:valAx>
        <c:axId val="5531126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5311229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Gjennomsnittlig reiselengde</a:t>
            </a:r>
            <a:r>
              <a:rPr lang="nb-NO" baseline="0"/>
              <a:t> på reiser til ulike formål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'5.1.2 Formål og reiselengde'!$O$5</c:f>
              <c:strCache>
                <c:ptCount val="1"/>
                <c:pt idx="0">
                  <c:v> Arbeid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'5.1.2 Formål og reiselengde'!$N$6:$N$12</c15:sqref>
                  </c15:fullRef>
                </c:ext>
              </c:extLst>
              <c:f>('5.1.2 Formål og reiselengde'!$N$6:$N$8,'5.1.2 Formål og reiselengde'!$N$10:$N$12)</c:f>
              <c:strCache>
                <c:ptCount val="6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3">
                  <c:v>Tidligere Østfold fylke</c:v>
                </c:pt>
                <c:pt idx="4">
                  <c:v>Tidligere Akershus fylke </c:v>
                </c:pt>
                <c:pt idx="5">
                  <c:v>Tidligere Buskerud fylke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'5.1.2 Formål og reiselengde'!$O$6:$O$12</c15:sqref>
                  </c15:fullRef>
                </c:ext>
              </c:extLst>
              <c:f>('5.1.2 Formål og reiselengde'!$O$6:$O$8,'5.1.2 Formål og reiselengde'!$O$10:$O$12)</c:f>
              <c:numCache>
                <c:formatCode>0.0</c:formatCode>
                <c:ptCount val="6"/>
                <c:pt idx="0" formatCode="###0.0">
                  <c:v>15.030900000000001</c:v>
                </c:pt>
                <c:pt idx="1">
                  <c:v>19.6738</c:v>
                </c:pt>
                <c:pt idx="2">
                  <c:v>11.492599999999999</c:v>
                </c:pt>
                <c:pt idx="3">
                  <c:v>17.884</c:v>
                </c:pt>
                <c:pt idx="4">
                  <c:v>18.980499999999999</c:v>
                </c:pt>
                <c:pt idx="5">
                  <c:v>21.891200000000001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4-47BB-9B94-0A6D2520C48A}"/>
            </c:ext>
          </c:extLst>
        </c:ser>
        <c:ser>
          <c:idx val="1"/>
          <c:order val="1"/>
          <c:tx>
            <c:strRef>
              <c:f>'5.1.2 Formål og reiselengde'!$P$5</c:f>
              <c:strCache>
                <c:ptCount val="1"/>
                <c:pt idx="0">
                  <c:v> Skole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'5.1.2 Formål og reiselengde'!$N$6:$N$12</c15:sqref>
                  </c15:fullRef>
                </c:ext>
              </c:extLst>
              <c:f>('5.1.2 Formål og reiselengde'!$N$6:$N$8,'5.1.2 Formål og reiselengde'!$N$10:$N$12)</c:f>
              <c:strCache>
                <c:ptCount val="6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3">
                  <c:v>Tidligere Østfold fylke</c:v>
                </c:pt>
                <c:pt idx="4">
                  <c:v>Tidligere Akershus fylke </c:v>
                </c:pt>
                <c:pt idx="5">
                  <c:v>Tidligere Buskerud fylke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'5.1.2 Formål og reiselengde'!$P$6:$P$12</c15:sqref>
                  </c15:fullRef>
                </c:ext>
              </c:extLst>
              <c:f>('5.1.2 Formål og reiselengde'!$P$6:$P$8,'5.1.2 Formål og reiselengde'!$P$10:$P$12)</c:f>
              <c:numCache>
                <c:formatCode>0.0</c:formatCode>
                <c:ptCount val="6"/>
                <c:pt idx="0" formatCode="###0.0">
                  <c:v>10.025499999999999</c:v>
                </c:pt>
                <c:pt idx="1">
                  <c:v>9.1676000000000002</c:v>
                </c:pt>
                <c:pt idx="2">
                  <c:v>6.5068000000000001</c:v>
                </c:pt>
                <c:pt idx="3">
                  <c:v>9.4438999999999993</c:v>
                </c:pt>
                <c:pt idx="4">
                  <c:v>9.2756000000000007</c:v>
                </c:pt>
                <c:pt idx="5">
                  <c:v>8.5579000000000001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4-47BB-9B94-0A6D2520C48A}"/>
            </c:ext>
          </c:extLst>
        </c:ser>
        <c:ser>
          <c:idx val="2"/>
          <c:order val="2"/>
          <c:tx>
            <c:strRef>
              <c:f>'5.1.2 Formål og reiselengde'!$Q$5</c:f>
              <c:strCache>
                <c:ptCount val="1"/>
                <c:pt idx="0">
                  <c:v> Tjeneste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'5.1.2 Formål og reiselengde'!$N$6:$N$12</c15:sqref>
                  </c15:fullRef>
                </c:ext>
              </c:extLst>
              <c:f>('5.1.2 Formål og reiselengde'!$N$6:$N$8,'5.1.2 Formål og reiselengde'!$N$10:$N$12)</c:f>
              <c:strCache>
                <c:ptCount val="6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3">
                  <c:v>Tidligere Østfold fylke</c:v>
                </c:pt>
                <c:pt idx="4">
                  <c:v>Tidligere Akershus fylke </c:v>
                </c:pt>
                <c:pt idx="5">
                  <c:v>Tidligere Buskerud fylke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'5.1.2 Formål og reiselengde'!$Q$6:$Q$12</c15:sqref>
                  </c15:fullRef>
                </c:ext>
              </c:extLst>
              <c:f>('5.1.2 Formål og reiselengde'!$Q$6:$Q$8,'5.1.2 Formål og reiselengde'!$Q$10:$Q$12)</c:f>
              <c:numCache>
                <c:formatCode>0.0</c:formatCode>
                <c:ptCount val="6"/>
                <c:pt idx="0" formatCode="###0.0">
                  <c:v>46.206400000000002</c:v>
                </c:pt>
                <c:pt idx="1">
                  <c:v>35.678600000000003</c:v>
                </c:pt>
                <c:pt idx="2">
                  <c:v>28.3994</c:v>
                </c:pt>
                <c:pt idx="3">
                  <c:v>24.992000000000001</c:v>
                </c:pt>
                <c:pt idx="4">
                  <c:v>40.394399999999997</c:v>
                </c:pt>
                <c:pt idx="5">
                  <c:v>40.195999999999998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74-47BB-9B94-0A6D2520C48A}"/>
            </c:ext>
          </c:extLst>
        </c:ser>
        <c:ser>
          <c:idx val="3"/>
          <c:order val="3"/>
          <c:tx>
            <c:strRef>
              <c:f>'5.1.2 Formål og reiselengde'!$R$5</c:f>
              <c:strCache>
                <c:ptCount val="1"/>
                <c:pt idx="0">
                  <c:v> Handel/service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'5.1.2 Formål og reiselengde'!$N$6:$N$12</c15:sqref>
                  </c15:fullRef>
                </c:ext>
              </c:extLst>
              <c:f>('5.1.2 Formål og reiselengde'!$N$6:$N$8,'5.1.2 Formål og reiselengde'!$N$10:$N$12)</c:f>
              <c:strCache>
                <c:ptCount val="6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3">
                  <c:v>Tidligere Østfold fylke</c:v>
                </c:pt>
                <c:pt idx="4">
                  <c:v>Tidligere Akershus fylke </c:v>
                </c:pt>
                <c:pt idx="5">
                  <c:v>Tidligere Buskerud fylke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'5.1.2 Formål og reiselengde'!$R$6:$R$12</c15:sqref>
                  </c15:fullRef>
                </c:ext>
              </c:extLst>
              <c:f>('5.1.2 Formål og reiselengde'!$R$6:$R$8,'5.1.2 Formål og reiselengde'!$R$10:$R$12)</c:f>
              <c:numCache>
                <c:formatCode>0.0</c:formatCode>
                <c:ptCount val="6"/>
                <c:pt idx="0" formatCode="###0.0">
                  <c:v>9.1001999999999992</c:v>
                </c:pt>
                <c:pt idx="1">
                  <c:v>9.7184000000000008</c:v>
                </c:pt>
                <c:pt idx="2">
                  <c:v>5.7499000000000002</c:v>
                </c:pt>
                <c:pt idx="3">
                  <c:v>10.307600000000001</c:v>
                </c:pt>
                <c:pt idx="4">
                  <c:v>9.2893000000000008</c:v>
                </c:pt>
                <c:pt idx="5">
                  <c:v>10.133100000000001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74-47BB-9B94-0A6D2520C48A}"/>
            </c:ext>
          </c:extLst>
        </c:ser>
        <c:ser>
          <c:idx val="4"/>
          <c:order val="4"/>
          <c:tx>
            <c:strRef>
              <c:f>'5.1.2 Formål og reiselengde'!$S$5</c:f>
              <c:strCache>
                <c:ptCount val="1"/>
                <c:pt idx="0">
                  <c:v> Følge/omsorg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'5.1.2 Formål og reiselengde'!$N$6:$N$12</c15:sqref>
                  </c15:fullRef>
                </c:ext>
              </c:extLst>
              <c:f>('5.1.2 Formål og reiselengde'!$N$6:$N$8,'5.1.2 Formål og reiselengde'!$N$10:$N$12)</c:f>
              <c:strCache>
                <c:ptCount val="6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3">
                  <c:v>Tidligere Østfold fylke</c:v>
                </c:pt>
                <c:pt idx="4">
                  <c:v>Tidligere Akershus fylke </c:v>
                </c:pt>
                <c:pt idx="5">
                  <c:v>Tidligere Buskerud fylke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'5.1.2 Formål og reiselengde'!$S$6:$S$12</c15:sqref>
                  </c15:fullRef>
                </c:ext>
              </c:extLst>
              <c:f>('5.1.2 Formål og reiselengde'!$S$6:$S$8,'5.1.2 Formål og reiselengde'!$S$10:$S$12)</c:f>
              <c:numCache>
                <c:formatCode>0.0</c:formatCode>
                <c:ptCount val="6"/>
                <c:pt idx="0" formatCode="###0.0">
                  <c:v>8.9161000000000001</c:v>
                </c:pt>
                <c:pt idx="1">
                  <c:v>8.6922999999999995</c:v>
                </c:pt>
                <c:pt idx="2">
                  <c:v>6.5271999999999997</c:v>
                </c:pt>
                <c:pt idx="3">
                  <c:v>7.8484999999999996</c:v>
                </c:pt>
                <c:pt idx="4">
                  <c:v>8.6995000000000005</c:v>
                </c:pt>
                <c:pt idx="5">
                  <c:v>9.6776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74-47BB-9B94-0A6D2520C48A}"/>
            </c:ext>
          </c:extLst>
        </c:ser>
        <c:ser>
          <c:idx val="5"/>
          <c:order val="5"/>
          <c:tx>
            <c:strRef>
              <c:f>'5.1.2 Formål og reiselengde'!$T$5</c:f>
              <c:strCache>
                <c:ptCount val="1"/>
                <c:pt idx="0">
                  <c:v> Besøk 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'5.1.2 Formål og reiselengde'!$N$6:$N$12</c15:sqref>
                  </c15:fullRef>
                </c:ext>
              </c:extLst>
              <c:f>('5.1.2 Formål og reiselengde'!$N$6:$N$8,'5.1.2 Formål og reiselengde'!$N$10:$N$12)</c:f>
              <c:strCache>
                <c:ptCount val="6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3">
                  <c:v>Tidligere Østfold fylke</c:v>
                </c:pt>
                <c:pt idx="4">
                  <c:v>Tidligere Akershus fylke </c:v>
                </c:pt>
                <c:pt idx="5">
                  <c:v>Tidligere Buskerud fylke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'5.1.2 Formål og reiselengde'!$T$6:$T$12</c15:sqref>
                  </c15:fullRef>
                </c:ext>
              </c:extLst>
              <c:f>('5.1.2 Formål og reiselengde'!$T$6:$T$8,'5.1.2 Formål og reiselengde'!$T$10:$T$12)</c:f>
              <c:numCache>
                <c:formatCode>0.0</c:formatCode>
                <c:ptCount val="6"/>
                <c:pt idx="0" formatCode="###0.0">
                  <c:v>19.9114</c:v>
                </c:pt>
                <c:pt idx="1">
                  <c:v>20.083200000000001</c:v>
                </c:pt>
                <c:pt idx="2">
                  <c:v>17.229099999999999</c:v>
                </c:pt>
                <c:pt idx="3">
                  <c:v>23.151</c:v>
                </c:pt>
                <c:pt idx="4">
                  <c:v>19.288</c:v>
                </c:pt>
                <c:pt idx="5">
                  <c:v>19.319700000000001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74-47BB-9B94-0A6D2520C48A}"/>
            </c:ext>
          </c:extLst>
        </c:ser>
        <c:ser>
          <c:idx val="6"/>
          <c:order val="6"/>
          <c:tx>
            <c:strRef>
              <c:f>'5.1.2 Formål og reiselengde'!$U$5</c:f>
              <c:strCache>
                <c:ptCount val="1"/>
                <c:pt idx="0">
                  <c:v> Lokal fritid 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'5.1.2 Formål og reiselengde'!$N$6:$N$12</c15:sqref>
                  </c15:fullRef>
                </c:ext>
              </c:extLst>
              <c:f>('5.1.2 Formål og reiselengde'!$N$6:$N$8,'5.1.2 Formål og reiselengde'!$N$10:$N$12)</c:f>
              <c:strCache>
                <c:ptCount val="6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3">
                  <c:v>Tidligere Østfold fylke</c:v>
                </c:pt>
                <c:pt idx="4">
                  <c:v>Tidligere Akershus fylke </c:v>
                </c:pt>
                <c:pt idx="5">
                  <c:v>Tidligere Buskerud fylke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'5.1.2 Formål og reiselengde'!$U$6:$U$12</c15:sqref>
                  </c15:fullRef>
                </c:ext>
              </c:extLst>
              <c:f>('5.1.2 Formål og reiselengde'!$U$6:$U$8,'5.1.2 Formål og reiselengde'!$U$10:$U$12)</c:f>
              <c:numCache>
                <c:formatCode>0.0</c:formatCode>
                <c:ptCount val="6"/>
                <c:pt idx="0" formatCode="###0.0">
                  <c:v>9.9522999999999993</c:v>
                </c:pt>
                <c:pt idx="1">
                  <c:v>11.2064</c:v>
                </c:pt>
                <c:pt idx="2">
                  <c:v>7.1532999999999998</c:v>
                </c:pt>
                <c:pt idx="3">
                  <c:v>10.986000000000001</c:v>
                </c:pt>
                <c:pt idx="4">
                  <c:v>11.2324</c:v>
                </c:pt>
                <c:pt idx="5">
                  <c:v>11.108599999999999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4-47BB-9B94-0A6D2520C4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5"/>
        <c:axId val="340990416"/>
        <c:axId val="1920934768"/>
      </c:barChart>
      <c:catAx>
        <c:axId val="3409904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20934768"/>
        <c:crosses val="autoZero"/>
        <c:auto val="1"/>
        <c:lblAlgn val="ctr"/>
        <c:lblOffset val="100"/>
        <c:noMultiLvlLbl val="0"/>
      </c:catAx>
      <c:valAx>
        <c:axId val="1920934768"/>
        <c:scaling>
          <c:orientation val="minMax"/>
        </c:scaling>
        <c:delete val="1"/>
        <c:axPos val="t"/>
        <c:numFmt formatCode="###0.0" sourceLinked="1"/>
        <c:majorTickMark val="none"/>
        <c:minorTickMark val="none"/>
        <c:tickLblPos val="nextTo"/>
        <c:crossAx val="34099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Gjennomsnittlig reiselengde (km) for arbeidsreiser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'5.1.2 Formål og reiselengde'!$O$5</c:f>
              <c:strCache>
                <c:ptCount val="1"/>
                <c:pt idx="0">
                  <c:v> Arbeid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'5.1.2 Formål og reiselengde'!$N$6:$N$28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'5.1.2 Formål og reiselengde'!$O$6:$O$28</c:f>
              <c:numCache>
                <c:formatCode>0.0</c:formatCode>
                <c:ptCount val="23"/>
                <c:pt idx="0" formatCode="###0.0">
                  <c:v>15.030900000000001</c:v>
                </c:pt>
                <c:pt idx="1">
                  <c:v>19.6738</c:v>
                </c:pt>
                <c:pt idx="2">
                  <c:v>11.492599999999999</c:v>
                </c:pt>
                <c:pt idx="4">
                  <c:v>17.884</c:v>
                </c:pt>
                <c:pt idx="5">
                  <c:v>18.980499999999999</c:v>
                </c:pt>
                <c:pt idx="6">
                  <c:v>21.891200000000001</c:v>
                </c:pt>
                <c:pt idx="8">
                  <c:v>9.2971000000000004</c:v>
                </c:pt>
                <c:pt idx="9">
                  <c:v>10.917400000000001</c:v>
                </c:pt>
                <c:pt idx="10">
                  <c:v>14.2943</c:v>
                </c:pt>
                <c:pt idx="11">
                  <c:v>13.681100000000001</c:v>
                </c:pt>
                <c:pt idx="12">
                  <c:v>15.267799999999999</c:v>
                </c:pt>
                <c:pt idx="13">
                  <c:v>17.881</c:v>
                </c:pt>
                <c:pt idx="14">
                  <c:v>27.179099999999998</c:v>
                </c:pt>
                <c:pt idx="15">
                  <c:v>21.393899999999999</c:v>
                </c:pt>
                <c:pt idx="16">
                  <c:v>17.014900000000001</c:v>
                </c:pt>
                <c:pt idx="17">
                  <c:v>17.910599999999999</c:v>
                </c:pt>
                <c:pt idx="18">
                  <c:v>22.7927</c:v>
                </c:pt>
                <c:pt idx="19">
                  <c:v>20.542300000000001</c:v>
                </c:pt>
                <c:pt idx="20">
                  <c:v>17.088999999999999</c:v>
                </c:pt>
                <c:pt idx="21">
                  <c:v>20.048200000000001</c:v>
                </c:pt>
                <c:pt idx="22">
                  <c:v>20.088699999999999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0-439D-B4F2-6ED10A80E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1281535"/>
        <c:axId val="1358896095"/>
      </c:barChart>
      <c:catAx>
        <c:axId val="19912815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58896095"/>
        <c:crosses val="autoZero"/>
        <c:auto val="1"/>
        <c:lblAlgn val="ctr"/>
        <c:lblOffset val="100"/>
        <c:noMultiLvlLbl val="0"/>
      </c:catAx>
      <c:valAx>
        <c:axId val="1358896095"/>
        <c:scaling>
          <c:orientation val="minMax"/>
        </c:scaling>
        <c:delete val="1"/>
        <c:axPos val="t"/>
        <c:numFmt formatCode="###0.0" sourceLinked="1"/>
        <c:majorTickMark val="none"/>
        <c:minorTickMark val="none"/>
        <c:tickLblPos val="nextTo"/>
        <c:crossAx val="199128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Utdanningsnivå</a:t>
            </a:r>
            <a:r>
              <a:rPr lang="nb-NO" baseline="0"/>
              <a:t> i befolkning og utvalg, hele landet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Representativitet!$AL$7</c:f>
              <c:strCache>
                <c:ptCount val="1"/>
                <c:pt idx="0">
                  <c:v>Hele landet SSB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Representativitet!$AM$6:$AP$6</c:f>
              <c:strCache>
                <c:ptCount val="4"/>
                <c:pt idx="0">
                  <c:v>Grunnskole</c:v>
                </c:pt>
                <c:pt idx="1">
                  <c:v>Videregående</c:v>
                </c:pt>
                <c:pt idx="2">
                  <c:v>Høyskole/universitet - lavere grad</c:v>
                </c:pt>
                <c:pt idx="3">
                  <c:v>Høyskole/universitet - høyere grad</c:v>
                </c:pt>
              </c:strCache>
            </c:strRef>
          </c:cat>
          <c:val>
            <c:numRef>
              <c:f>Representativitet!$AM$7:$AP$7</c:f>
              <c:numCache>
                <c:formatCode>0%</c:formatCode>
                <c:ptCount val="4"/>
                <c:pt idx="0">
                  <c:v>0.253</c:v>
                </c:pt>
                <c:pt idx="1">
                  <c:v>0.4</c:v>
                </c:pt>
                <c:pt idx="2">
                  <c:v>0.24299999999999999</c:v>
                </c:pt>
                <c:pt idx="3">
                  <c:v>0.10299999999999999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24-4D1F-A273-518FCB67C130}"/>
            </c:ext>
          </c:extLst>
        </c:ser>
        <c:ser>
          <c:idx val="1"/>
          <c:order val="1"/>
          <c:tx>
            <c:strRef>
              <c:f>Representativitet!$AL$9</c:f>
              <c:strCache>
                <c:ptCount val="1"/>
                <c:pt idx="0">
                  <c:v>Hele landet RVU (vektet)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Representativitet!$AM$6:$AP$6</c:f>
              <c:strCache>
                <c:ptCount val="4"/>
                <c:pt idx="0">
                  <c:v>Grunnskole</c:v>
                </c:pt>
                <c:pt idx="1">
                  <c:v>Videregående</c:v>
                </c:pt>
                <c:pt idx="2">
                  <c:v>Høyskole/universitet - lavere grad</c:v>
                </c:pt>
                <c:pt idx="3">
                  <c:v>Høyskole/universitet - høyere grad</c:v>
                </c:pt>
              </c:strCache>
            </c:strRef>
          </c:cat>
          <c:val>
            <c:numRef>
              <c:f>Representativitet!$AM$9:$AP$9</c:f>
              <c:numCache>
                <c:formatCode>0%</c:formatCode>
                <c:ptCount val="4"/>
                <c:pt idx="0">
                  <c:v>9.5000000000000001E-2</c:v>
                </c:pt>
                <c:pt idx="1">
                  <c:v>0.36099999999999999</c:v>
                </c:pt>
                <c:pt idx="2">
                  <c:v>0.314</c:v>
                </c:pt>
                <c:pt idx="3">
                  <c:v>0.23100000000000001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24-4D1F-A273-518FCB67C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820256"/>
        <c:axId val="767008544"/>
      </c:barChart>
      <c:catAx>
        <c:axId val="76682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67008544"/>
        <c:crosses val="autoZero"/>
        <c:auto val="1"/>
        <c:lblAlgn val="ctr"/>
        <c:lblOffset val="100"/>
        <c:noMultiLvlLbl val="0"/>
      </c:catAx>
      <c:valAx>
        <c:axId val="76700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668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Transportmiddelfordeling</a:t>
            </a:r>
            <a:r>
              <a:rPr lang="nb-NO" sz="1000" b="1" baseline="0"/>
              <a:t> for arbeidsreiser blant </a:t>
            </a:r>
            <a:r>
              <a:rPr lang="nb-NO" sz="1000" b="1"/>
              <a:t>bosatte i ulikeområder.  RVU 2018/19</a:t>
            </a:r>
          </a:p>
        </c:rich>
      </c:tx>
      <c:layout>
        <c:manualLayout>
          <c:xMode val="edge"/>
          <c:yMode val="edge"/>
          <c:x val="0.22978388888888884"/>
          <c:y val="1.5119047619047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'5.1.3 Formål og transportmiddel'!$D$5</c:f>
              <c:strCache>
                <c:ptCount val="1"/>
                <c:pt idx="0">
                  <c:v>Til fots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'5.1.3 Formål og transportmiddel'!$C$6:$C$28</c15:sqref>
                  </c15:fullRef>
                </c:ext>
              </c:extLst>
              <c:f>('5.1.3 Formål og transportmiddel'!$C$6:$C$11,'5.1.3 Formål og transportmiddel'!$C$13:$C$28)</c:f>
              <c:strCache>
                <c:ptCount val="22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7">
                  <c:v>Indre Oslo</c:v>
                </c:pt>
                <c:pt idx="8">
                  <c:v>Oslo vest</c:v>
                </c:pt>
                <c:pt idx="9">
                  <c:v>Oslo nordøst</c:v>
                </c:pt>
                <c:pt idx="10">
                  <c:v>Oslo sør</c:v>
                </c:pt>
                <c:pt idx="11">
                  <c:v>Asker og Bærum</c:v>
                </c:pt>
                <c:pt idx="12">
                  <c:v>Nedre Romerike</c:v>
                </c:pt>
                <c:pt idx="13">
                  <c:v>Øvre Romerike</c:v>
                </c:pt>
                <c:pt idx="14">
                  <c:v>Follo</c:v>
                </c:pt>
                <c:pt idx="15">
                  <c:v>Sarpsborg</c:v>
                </c:pt>
                <c:pt idx="16">
                  <c:v>Fredrikstad</c:v>
                </c:pt>
                <c:pt idx="17">
                  <c:v>Moss</c:v>
                </c:pt>
                <c:pt idx="18">
                  <c:v>Drammen </c:v>
                </c:pt>
                <c:pt idx="19">
                  <c:v>Kongsberg</c:v>
                </c:pt>
                <c:pt idx="20">
                  <c:v>Resten av Buskerudbyen</c:v>
                </c:pt>
                <c:pt idx="21">
                  <c:v>Ringerike og Hole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'5.1.3 Formål og transportmiddel'!$D$6:$D$28</c15:sqref>
                  </c15:fullRef>
                </c:ext>
              </c:extLst>
              <c:f>('5.1.3 Formål og transportmiddel'!$D$6:$D$11,'5.1.3 Formål og transportmiddel'!$D$13:$D$28)</c:f>
              <c:numCache>
                <c:formatCode>###0%</c:formatCode>
                <c:ptCount val="22"/>
                <c:pt idx="0">
                  <c:v>0.11799999999999999</c:v>
                </c:pt>
                <c:pt idx="1">
                  <c:v>6.5000000000000002E-2</c:v>
                </c:pt>
                <c:pt idx="2">
                  <c:v>0.158</c:v>
                </c:pt>
                <c:pt idx="4">
                  <c:v>5.2999999999999999E-2</c:v>
                </c:pt>
                <c:pt idx="5">
                  <c:v>6.9000000000000006E-2</c:v>
                </c:pt>
                <c:pt idx="7">
                  <c:v>0.23699999999999999</c:v>
                </c:pt>
                <c:pt idx="8">
                  <c:v>0.109</c:v>
                </c:pt>
                <c:pt idx="9">
                  <c:v>9.8000000000000004E-2</c:v>
                </c:pt>
                <c:pt idx="10">
                  <c:v>8.5999999999999993E-2</c:v>
                </c:pt>
                <c:pt idx="11">
                  <c:v>8.5000000000000006E-2</c:v>
                </c:pt>
                <c:pt idx="12">
                  <c:v>6.7000000000000004E-2</c:v>
                </c:pt>
                <c:pt idx="13">
                  <c:v>3.5000000000000003E-2</c:v>
                </c:pt>
                <c:pt idx="14">
                  <c:v>6.8000000000000005E-2</c:v>
                </c:pt>
                <c:pt idx="15">
                  <c:v>7.9000000000000001E-2</c:v>
                </c:pt>
                <c:pt idx="16">
                  <c:v>6.5000000000000002E-2</c:v>
                </c:pt>
                <c:pt idx="17">
                  <c:v>7.9000000000000001E-2</c:v>
                </c:pt>
                <c:pt idx="18">
                  <c:v>8.5999999999999993E-2</c:v>
                </c:pt>
                <c:pt idx="19">
                  <c:v>0.17399999999999999</c:v>
                </c:pt>
                <c:pt idx="20">
                  <c:v>0.03</c:v>
                </c:pt>
                <c:pt idx="21">
                  <c:v>8.4000000000000005E-2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9-497C-89DD-E154AB349AFA}"/>
            </c:ext>
          </c:extLst>
        </c:ser>
        <c:ser>
          <c:idx val="1"/>
          <c:order val="1"/>
          <c:tx>
            <c:strRef>
              <c:f>'5.1.3 Formål og transportmiddel'!$E$5</c:f>
              <c:strCache>
                <c:ptCount val="1"/>
                <c:pt idx="0">
                  <c:v>Sykkel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'5.1.3 Formål og transportmiddel'!$C$6:$C$28</c15:sqref>
                  </c15:fullRef>
                </c:ext>
              </c:extLst>
              <c:f>('5.1.3 Formål og transportmiddel'!$C$6:$C$11,'5.1.3 Formål og transportmiddel'!$C$13:$C$28)</c:f>
              <c:strCache>
                <c:ptCount val="22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7">
                  <c:v>Indre Oslo</c:v>
                </c:pt>
                <c:pt idx="8">
                  <c:v>Oslo vest</c:v>
                </c:pt>
                <c:pt idx="9">
                  <c:v>Oslo nordøst</c:v>
                </c:pt>
                <c:pt idx="10">
                  <c:v>Oslo sør</c:v>
                </c:pt>
                <c:pt idx="11">
                  <c:v>Asker og Bærum</c:v>
                </c:pt>
                <c:pt idx="12">
                  <c:v>Nedre Romerike</c:v>
                </c:pt>
                <c:pt idx="13">
                  <c:v>Øvre Romerike</c:v>
                </c:pt>
                <c:pt idx="14">
                  <c:v>Follo</c:v>
                </c:pt>
                <c:pt idx="15">
                  <c:v>Sarpsborg</c:v>
                </c:pt>
                <c:pt idx="16">
                  <c:v>Fredrikstad</c:v>
                </c:pt>
                <c:pt idx="17">
                  <c:v>Moss</c:v>
                </c:pt>
                <c:pt idx="18">
                  <c:v>Drammen </c:v>
                </c:pt>
                <c:pt idx="19">
                  <c:v>Kongsberg</c:v>
                </c:pt>
                <c:pt idx="20">
                  <c:v>Resten av Buskerudbyen</c:v>
                </c:pt>
                <c:pt idx="21">
                  <c:v>Ringerike og Hole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'5.1.3 Formål og transportmiddel'!$E$6:$E$28</c15:sqref>
                  </c15:fullRef>
                </c:ext>
              </c:extLst>
              <c:f>('5.1.3 Formål og transportmiddel'!$E$6:$E$11,'5.1.3 Formål og transportmiddel'!$E$13:$E$28)</c:f>
              <c:numCache>
                <c:formatCode>###0%</c:formatCode>
                <c:ptCount val="22"/>
                <c:pt idx="0">
                  <c:v>7.2999999999999995E-2</c:v>
                </c:pt>
                <c:pt idx="1">
                  <c:v>4.3999999999999997E-2</c:v>
                </c:pt>
                <c:pt idx="2">
                  <c:v>0.105</c:v>
                </c:pt>
                <c:pt idx="4">
                  <c:v>4.1000000000000002E-2</c:v>
                </c:pt>
                <c:pt idx="5">
                  <c:v>4.3999999999999997E-2</c:v>
                </c:pt>
                <c:pt idx="7">
                  <c:v>0.111</c:v>
                </c:pt>
                <c:pt idx="8">
                  <c:v>0.151</c:v>
                </c:pt>
                <c:pt idx="9">
                  <c:v>7.2999999999999995E-2</c:v>
                </c:pt>
                <c:pt idx="10">
                  <c:v>8.4000000000000005E-2</c:v>
                </c:pt>
                <c:pt idx="11">
                  <c:v>7.0999999999999994E-2</c:v>
                </c:pt>
                <c:pt idx="12">
                  <c:v>3.4000000000000002E-2</c:v>
                </c:pt>
                <c:pt idx="13">
                  <c:v>2.4E-2</c:v>
                </c:pt>
                <c:pt idx="14">
                  <c:v>2.5999999999999999E-2</c:v>
                </c:pt>
                <c:pt idx="15">
                  <c:v>2.7E-2</c:v>
                </c:pt>
                <c:pt idx="16">
                  <c:v>5.8000000000000003E-2</c:v>
                </c:pt>
                <c:pt idx="17">
                  <c:v>5.8999999999999997E-2</c:v>
                </c:pt>
                <c:pt idx="18">
                  <c:v>5.3999999999999999E-2</c:v>
                </c:pt>
                <c:pt idx="19">
                  <c:v>0.13400000000000001</c:v>
                </c:pt>
                <c:pt idx="20">
                  <c:v>2.5999999999999999E-2</c:v>
                </c:pt>
                <c:pt idx="21">
                  <c:v>4.7E-2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89-497C-89DD-E154AB349AFA}"/>
            </c:ext>
          </c:extLst>
        </c:ser>
        <c:ser>
          <c:idx val="2"/>
          <c:order val="2"/>
          <c:tx>
            <c:strRef>
              <c:f>'5.1.3 Formål og transportmiddel'!$F$5</c:f>
              <c:strCache>
                <c:ptCount val="1"/>
                <c:pt idx="0">
                  <c:v>Kollektiv (eks drosje og fly)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'5.1.3 Formål og transportmiddel'!$C$6:$C$28</c15:sqref>
                  </c15:fullRef>
                </c:ext>
              </c:extLst>
              <c:f>('5.1.3 Formål og transportmiddel'!$C$6:$C$11,'5.1.3 Formål og transportmiddel'!$C$13:$C$28)</c:f>
              <c:strCache>
                <c:ptCount val="22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7">
                  <c:v>Indre Oslo</c:v>
                </c:pt>
                <c:pt idx="8">
                  <c:v>Oslo vest</c:v>
                </c:pt>
                <c:pt idx="9">
                  <c:v>Oslo nordøst</c:v>
                </c:pt>
                <c:pt idx="10">
                  <c:v>Oslo sør</c:v>
                </c:pt>
                <c:pt idx="11">
                  <c:v>Asker og Bærum</c:v>
                </c:pt>
                <c:pt idx="12">
                  <c:v>Nedre Romerike</c:v>
                </c:pt>
                <c:pt idx="13">
                  <c:v>Øvre Romerike</c:v>
                </c:pt>
                <c:pt idx="14">
                  <c:v>Follo</c:v>
                </c:pt>
                <c:pt idx="15">
                  <c:v>Sarpsborg</c:v>
                </c:pt>
                <c:pt idx="16">
                  <c:v>Fredrikstad</c:v>
                </c:pt>
                <c:pt idx="17">
                  <c:v>Moss</c:v>
                </c:pt>
                <c:pt idx="18">
                  <c:v>Drammen </c:v>
                </c:pt>
                <c:pt idx="19">
                  <c:v>Kongsberg</c:v>
                </c:pt>
                <c:pt idx="20">
                  <c:v>Resten av Buskerudbyen</c:v>
                </c:pt>
                <c:pt idx="21">
                  <c:v>Ringerike og Hole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'5.1.3 Formål og transportmiddel'!$F$6:$F$28</c15:sqref>
                  </c15:fullRef>
                </c:ext>
              </c:extLst>
              <c:f>('5.1.3 Formål og transportmiddel'!$F$6:$F$11,'5.1.3 Formål og transportmiddel'!$F$13:$F$28)</c:f>
              <c:numCache>
                <c:formatCode>###0%</c:formatCode>
                <c:ptCount val="22"/>
                <c:pt idx="0">
                  <c:v>0.17499999999999999</c:v>
                </c:pt>
                <c:pt idx="1">
                  <c:v>0.219</c:v>
                </c:pt>
                <c:pt idx="2">
                  <c:v>0.46600000000000003</c:v>
                </c:pt>
                <c:pt idx="4">
                  <c:v>0.13800000000000001</c:v>
                </c:pt>
                <c:pt idx="5">
                  <c:v>0.29899999999999999</c:v>
                </c:pt>
                <c:pt idx="7">
                  <c:v>0.48299999999999998</c:v>
                </c:pt>
                <c:pt idx="8">
                  <c:v>0.4</c:v>
                </c:pt>
                <c:pt idx="9">
                  <c:v>0.5</c:v>
                </c:pt>
                <c:pt idx="10">
                  <c:v>0.42699999999999999</c:v>
                </c:pt>
                <c:pt idx="11">
                  <c:v>0.32400000000000001</c:v>
                </c:pt>
                <c:pt idx="12">
                  <c:v>0.28000000000000003</c:v>
                </c:pt>
                <c:pt idx="13">
                  <c:v>0.17399999999999999</c:v>
                </c:pt>
                <c:pt idx="14">
                  <c:v>0.34899999999999998</c:v>
                </c:pt>
                <c:pt idx="15">
                  <c:v>6.2E-2</c:v>
                </c:pt>
                <c:pt idx="16">
                  <c:v>0.11600000000000001</c:v>
                </c:pt>
                <c:pt idx="17">
                  <c:v>0.156</c:v>
                </c:pt>
                <c:pt idx="18">
                  <c:v>0.185</c:v>
                </c:pt>
                <c:pt idx="19">
                  <c:v>4.2999999999999997E-2</c:v>
                </c:pt>
                <c:pt idx="20">
                  <c:v>0.14899999999999999</c:v>
                </c:pt>
                <c:pt idx="21">
                  <c:v>5.1999999999999998E-2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89-497C-89DD-E154AB349AFA}"/>
            </c:ext>
          </c:extLst>
        </c:ser>
        <c:ser>
          <c:idx val="3"/>
          <c:order val="3"/>
          <c:tx>
            <c:strRef>
              <c:f>'5.1.3 Formål og transportmiddel'!$G$5</c:f>
              <c:strCache>
                <c:ptCount val="1"/>
                <c:pt idx="0">
                  <c:v>Bilfører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'5.1.3 Formål og transportmiddel'!$C$6:$C$28</c15:sqref>
                  </c15:fullRef>
                </c:ext>
              </c:extLst>
              <c:f>('5.1.3 Formål og transportmiddel'!$C$6:$C$11,'5.1.3 Formål og transportmiddel'!$C$13:$C$28)</c:f>
              <c:strCache>
                <c:ptCount val="22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7">
                  <c:v>Indre Oslo</c:v>
                </c:pt>
                <c:pt idx="8">
                  <c:v>Oslo vest</c:v>
                </c:pt>
                <c:pt idx="9">
                  <c:v>Oslo nordøst</c:v>
                </c:pt>
                <c:pt idx="10">
                  <c:v>Oslo sør</c:v>
                </c:pt>
                <c:pt idx="11">
                  <c:v>Asker og Bærum</c:v>
                </c:pt>
                <c:pt idx="12">
                  <c:v>Nedre Romerike</c:v>
                </c:pt>
                <c:pt idx="13">
                  <c:v>Øvre Romerike</c:v>
                </c:pt>
                <c:pt idx="14">
                  <c:v>Follo</c:v>
                </c:pt>
                <c:pt idx="15">
                  <c:v>Sarpsborg</c:v>
                </c:pt>
                <c:pt idx="16">
                  <c:v>Fredrikstad</c:v>
                </c:pt>
                <c:pt idx="17">
                  <c:v>Moss</c:v>
                </c:pt>
                <c:pt idx="18">
                  <c:v>Drammen </c:v>
                </c:pt>
                <c:pt idx="19">
                  <c:v>Kongsberg</c:v>
                </c:pt>
                <c:pt idx="20">
                  <c:v>Resten av Buskerudbyen</c:v>
                </c:pt>
                <c:pt idx="21">
                  <c:v>Ringerike og Hole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'5.1.3 Formål og transportmiddel'!$G$6:$G$28</c15:sqref>
                  </c15:fullRef>
                </c:ext>
              </c:extLst>
              <c:f>('5.1.3 Formål og transportmiddel'!$G$6:$G$11,'5.1.3 Formål og transportmiddel'!$G$13:$G$28)</c:f>
              <c:numCache>
                <c:formatCode>###0%</c:formatCode>
                <c:ptCount val="22"/>
                <c:pt idx="0">
                  <c:v>0.58099999999999996</c:v>
                </c:pt>
                <c:pt idx="1">
                  <c:v>0.61899999999999999</c:v>
                </c:pt>
                <c:pt idx="2">
                  <c:v>0.23200000000000001</c:v>
                </c:pt>
                <c:pt idx="4">
                  <c:v>0.7</c:v>
                </c:pt>
                <c:pt idx="5">
                  <c:v>0.54200000000000004</c:v>
                </c:pt>
                <c:pt idx="7">
                  <c:v>0.13400000000000001</c:v>
                </c:pt>
                <c:pt idx="8">
                  <c:v>0.30299999999999999</c:v>
                </c:pt>
                <c:pt idx="9">
                  <c:v>0.29199999999999998</c:v>
                </c:pt>
                <c:pt idx="10">
                  <c:v>0.35199999999999998</c:v>
                </c:pt>
                <c:pt idx="11">
                  <c:v>0.47499999999999998</c:v>
                </c:pt>
                <c:pt idx="12">
                  <c:v>0.57499999999999996</c:v>
                </c:pt>
                <c:pt idx="13">
                  <c:v>0.70299999999999996</c:v>
                </c:pt>
                <c:pt idx="14">
                  <c:v>0.52100000000000002</c:v>
                </c:pt>
                <c:pt idx="15">
                  <c:v>0.77700000000000002</c:v>
                </c:pt>
                <c:pt idx="16">
                  <c:v>0.69899999999999995</c:v>
                </c:pt>
                <c:pt idx="17">
                  <c:v>0.63900000000000001</c:v>
                </c:pt>
                <c:pt idx="18">
                  <c:v>0.62</c:v>
                </c:pt>
                <c:pt idx="19">
                  <c:v>0.60099999999999998</c:v>
                </c:pt>
                <c:pt idx="20">
                  <c:v>0.74099999999999999</c:v>
                </c:pt>
                <c:pt idx="21">
                  <c:v>0.78800000000000003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89-497C-89DD-E154AB349AFA}"/>
            </c:ext>
          </c:extLst>
        </c:ser>
        <c:ser>
          <c:idx val="4"/>
          <c:order val="4"/>
          <c:tx>
            <c:strRef>
              <c:f>'5.1.3 Formål og transportmiddel'!$H$5</c:f>
              <c:strCache>
                <c:ptCount val="1"/>
                <c:pt idx="0">
                  <c:v>Bilpassasjer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'5.1.3 Formål og transportmiddel'!$C$6:$C$28</c15:sqref>
                  </c15:fullRef>
                </c:ext>
              </c:extLst>
              <c:f>('5.1.3 Formål og transportmiddel'!$C$6:$C$11,'5.1.3 Formål og transportmiddel'!$C$13:$C$28)</c:f>
              <c:strCache>
                <c:ptCount val="22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7">
                  <c:v>Indre Oslo</c:v>
                </c:pt>
                <c:pt idx="8">
                  <c:v>Oslo vest</c:v>
                </c:pt>
                <c:pt idx="9">
                  <c:v>Oslo nordøst</c:v>
                </c:pt>
                <c:pt idx="10">
                  <c:v>Oslo sør</c:v>
                </c:pt>
                <c:pt idx="11">
                  <c:v>Asker og Bærum</c:v>
                </c:pt>
                <c:pt idx="12">
                  <c:v>Nedre Romerike</c:v>
                </c:pt>
                <c:pt idx="13">
                  <c:v>Øvre Romerike</c:v>
                </c:pt>
                <c:pt idx="14">
                  <c:v>Follo</c:v>
                </c:pt>
                <c:pt idx="15">
                  <c:v>Sarpsborg</c:v>
                </c:pt>
                <c:pt idx="16">
                  <c:v>Fredrikstad</c:v>
                </c:pt>
                <c:pt idx="17">
                  <c:v>Moss</c:v>
                </c:pt>
                <c:pt idx="18">
                  <c:v>Drammen </c:v>
                </c:pt>
                <c:pt idx="19">
                  <c:v>Kongsberg</c:v>
                </c:pt>
                <c:pt idx="20">
                  <c:v>Resten av Buskerudbyen</c:v>
                </c:pt>
                <c:pt idx="21">
                  <c:v>Ringerike og Hole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'5.1.3 Formål og transportmiddel'!$H$6:$H$28</c15:sqref>
                  </c15:fullRef>
                </c:ext>
              </c:extLst>
              <c:f>('5.1.3 Formål og transportmiddel'!$H$6:$H$11,'5.1.3 Formål og transportmiddel'!$H$13:$H$28)</c:f>
              <c:numCache>
                <c:formatCode>###0%</c:formatCode>
                <c:ptCount val="22"/>
                <c:pt idx="0">
                  <c:v>3.7999999999999999E-2</c:v>
                </c:pt>
                <c:pt idx="1">
                  <c:v>3.7999999999999999E-2</c:v>
                </c:pt>
                <c:pt idx="2">
                  <c:v>2.4E-2</c:v>
                </c:pt>
                <c:pt idx="4">
                  <c:v>4.1000000000000002E-2</c:v>
                </c:pt>
                <c:pt idx="5">
                  <c:v>3.5000000000000003E-2</c:v>
                </c:pt>
                <c:pt idx="7">
                  <c:v>1.7999999999999999E-2</c:v>
                </c:pt>
                <c:pt idx="8">
                  <c:v>2.5999999999999999E-2</c:v>
                </c:pt>
                <c:pt idx="9">
                  <c:v>2.3E-2</c:v>
                </c:pt>
                <c:pt idx="10">
                  <c:v>3.6999999999999998E-2</c:v>
                </c:pt>
                <c:pt idx="11">
                  <c:v>3.5000000000000003E-2</c:v>
                </c:pt>
                <c:pt idx="12">
                  <c:v>2.9000000000000001E-2</c:v>
                </c:pt>
                <c:pt idx="13">
                  <c:v>5.8999999999999997E-2</c:v>
                </c:pt>
                <c:pt idx="14">
                  <c:v>2.4E-2</c:v>
                </c:pt>
                <c:pt idx="15">
                  <c:v>3.3000000000000002E-2</c:v>
                </c:pt>
                <c:pt idx="16">
                  <c:v>4.1000000000000002E-2</c:v>
                </c:pt>
                <c:pt idx="17">
                  <c:v>0.05</c:v>
                </c:pt>
                <c:pt idx="18">
                  <c:v>4.4999999999999998E-2</c:v>
                </c:pt>
                <c:pt idx="19">
                  <c:v>2.8000000000000001E-2</c:v>
                </c:pt>
                <c:pt idx="20">
                  <c:v>4.2000000000000003E-2</c:v>
                </c:pt>
                <c:pt idx="21">
                  <c:v>2.7E-2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89-497C-89DD-E154AB349AFA}"/>
            </c:ext>
          </c:extLst>
        </c:ser>
        <c:ser>
          <c:idx val="5"/>
          <c:order val="5"/>
          <c:tx>
            <c:strRef>
              <c:f>'5.1.3 Formål og transportmiddel'!$I$5</c:f>
              <c:strCache>
                <c:ptCount val="1"/>
                <c:pt idx="0">
                  <c:v>Annet</c:v>
                </c:pt>
              </c:strCache>
            </c:strRef>
          </c:tx>
          <c:spPr>
            <a:solidFill>
              <a:srgbClr val="E4C9AF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'5.1.3 Formål og transportmiddel'!$C$6:$C$28</c15:sqref>
                  </c15:fullRef>
                </c:ext>
              </c:extLst>
              <c:f>('5.1.3 Formål og transportmiddel'!$C$6:$C$11,'5.1.3 Formål og transportmiddel'!$C$13:$C$28)</c:f>
              <c:strCache>
                <c:ptCount val="22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7">
                  <c:v>Indre Oslo</c:v>
                </c:pt>
                <c:pt idx="8">
                  <c:v>Oslo vest</c:v>
                </c:pt>
                <c:pt idx="9">
                  <c:v>Oslo nordøst</c:v>
                </c:pt>
                <c:pt idx="10">
                  <c:v>Oslo sør</c:v>
                </c:pt>
                <c:pt idx="11">
                  <c:v>Asker og Bærum</c:v>
                </c:pt>
                <c:pt idx="12">
                  <c:v>Nedre Romerike</c:v>
                </c:pt>
                <c:pt idx="13">
                  <c:v>Øvre Romerike</c:v>
                </c:pt>
                <c:pt idx="14">
                  <c:v>Follo</c:v>
                </c:pt>
                <c:pt idx="15">
                  <c:v>Sarpsborg</c:v>
                </c:pt>
                <c:pt idx="16">
                  <c:v>Fredrikstad</c:v>
                </c:pt>
                <c:pt idx="17">
                  <c:v>Moss</c:v>
                </c:pt>
                <c:pt idx="18">
                  <c:v>Drammen </c:v>
                </c:pt>
                <c:pt idx="19">
                  <c:v>Kongsberg</c:v>
                </c:pt>
                <c:pt idx="20">
                  <c:v>Resten av Buskerudbyen</c:v>
                </c:pt>
                <c:pt idx="21">
                  <c:v>Ringerike og Hole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'5.1.3 Formål og transportmiddel'!$I$6:$I$28</c15:sqref>
                  </c15:fullRef>
                </c:ext>
              </c:extLst>
              <c:f>('5.1.3 Formål og transportmiddel'!$I$6:$I$11,'5.1.3 Formål og transportmiddel'!$I$13:$I$28)</c:f>
              <c:numCache>
                <c:formatCode>###0%</c:formatCode>
                <c:ptCount val="22"/>
                <c:pt idx="0">
                  <c:v>1.4999999999999999E-2</c:v>
                </c:pt>
                <c:pt idx="1">
                  <c:v>1.4E-2</c:v>
                </c:pt>
                <c:pt idx="2">
                  <c:v>1.4999999999999999E-2</c:v>
                </c:pt>
                <c:pt idx="4">
                  <c:v>2.7E-2</c:v>
                </c:pt>
                <c:pt idx="5">
                  <c:v>1.2E-2</c:v>
                </c:pt>
                <c:pt idx="7">
                  <c:v>1.7000000000000001E-2</c:v>
                </c:pt>
                <c:pt idx="8">
                  <c:v>1.2E-2</c:v>
                </c:pt>
                <c:pt idx="9">
                  <c:v>1.4999999999999999E-2</c:v>
                </c:pt>
                <c:pt idx="10">
                  <c:v>1.2999999999999999E-2</c:v>
                </c:pt>
                <c:pt idx="11">
                  <c:v>0.01</c:v>
                </c:pt>
                <c:pt idx="12">
                  <c:v>1.4999999999999999E-2</c:v>
                </c:pt>
                <c:pt idx="13">
                  <c:v>5.0000000000000001E-3</c:v>
                </c:pt>
                <c:pt idx="14">
                  <c:v>1.2E-2</c:v>
                </c:pt>
                <c:pt idx="15">
                  <c:v>2.1000000000000001E-2</c:v>
                </c:pt>
                <c:pt idx="16">
                  <c:v>2.1000000000000001E-2</c:v>
                </c:pt>
                <c:pt idx="17">
                  <c:v>1.7999999999999999E-2</c:v>
                </c:pt>
                <c:pt idx="18">
                  <c:v>0.01</c:v>
                </c:pt>
                <c:pt idx="19">
                  <c:v>0.02</c:v>
                </c:pt>
                <c:pt idx="20">
                  <c:v>1.2E-2</c:v>
                </c:pt>
                <c:pt idx="21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89-497C-89DD-E154AB349AF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0476904"/>
        <c:axId val="690481216"/>
      </c:barChart>
      <c:catAx>
        <c:axId val="690476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81216"/>
        <c:crosses val="autoZero"/>
        <c:auto val="1"/>
        <c:lblAlgn val="ctr"/>
        <c:lblOffset val="100"/>
        <c:noMultiLvlLbl val="0"/>
      </c:catAx>
      <c:valAx>
        <c:axId val="6904812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7690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8077015916687"/>
          <c:y val="0.93234766732957319"/>
          <c:w val="0.73871518477465425"/>
          <c:h val="4.9907550148804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Transportmiddelfordeling</a:t>
            </a:r>
            <a:r>
              <a:rPr lang="nb-NO" sz="1000" b="1" baseline="0"/>
              <a:t> for skolereiser blant </a:t>
            </a:r>
            <a:r>
              <a:rPr lang="nb-NO" sz="1000" b="1"/>
              <a:t>bosatte i ulike områder. RVU 2018/19</a:t>
            </a:r>
          </a:p>
        </c:rich>
      </c:tx>
      <c:layout>
        <c:manualLayout>
          <c:xMode val="edge"/>
          <c:yMode val="edge"/>
          <c:x val="0.22978388888888884"/>
          <c:y val="1.5119047619047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'5.1.3 Formål og transportmiddel'!$L$5</c:f>
              <c:strCache>
                <c:ptCount val="1"/>
                <c:pt idx="0">
                  <c:v>Til fots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'5.1.3 Formål og transportmiddel'!$C$6:$C$12</c:f>
              <c:strCache>
                <c:ptCount val="7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</c:strCache>
            </c:strRef>
          </c:cat>
          <c:val>
            <c:numRef>
              <c:f>'5.1.3 Formål og transportmiddel'!$L$6:$L$12</c:f>
              <c:numCache>
                <c:formatCode>###0%</c:formatCode>
                <c:ptCount val="7"/>
                <c:pt idx="0">
                  <c:v>0.28899999999999998</c:v>
                </c:pt>
                <c:pt idx="1">
                  <c:v>0.28599999999999998</c:v>
                </c:pt>
                <c:pt idx="2">
                  <c:v>0.30299999999999999</c:v>
                </c:pt>
                <c:pt idx="4">
                  <c:v>0.28899999999999998</c:v>
                </c:pt>
                <c:pt idx="5">
                  <c:v>0.26900000000000002</c:v>
                </c:pt>
                <c:pt idx="6">
                  <c:v>0.33100000000000002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9-448D-8673-CDD27A4B066E}"/>
            </c:ext>
          </c:extLst>
        </c:ser>
        <c:ser>
          <c:idx val="1"/>
          <c:order val="1"/>
          <c:tx>
            <c:strRef>
              <c:f>'5.1.3 Formål og transportmiddel'!$M$5</c:f>
              <c:strCache>
                <c:ptCount val="1"/>
                <c:pt idx="0">
                  <c:v>Sykkel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'5.1.3 Formål og transportmiddel'!$C$6:$C$12</c:f>
              <c:strCache>
                <c:ptCount val="7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</c:strCache>
            </c:strRef>
          </c:cat>
          <c:val>
            <c:numRef>
              <c:f>'5.1.3 Formål og transportmiddel'!$M$6:$M$12</c:f>
              <c:numCache>
                <c:formatCode>###0%</c:formatCode>
                <c:ptCount val="7"/>
                <c:pt idx="0">
                  <c:v>0.113</c:v>
                </c:pt>
                <c:pt idx="1">
                  <c:v>9.7000000000000003E-2</c:v>
                </c:pt>
                <c:pt idx="2">
                  <c:v>5.8999999999999997E-2</c:v>
                </c:pt>
                <c:pt idx="4">
                  <c:v>0.10299999999999999</c:v>
                </c:pt>
                <c:pt idx="5">
                  <c:v>9.8000000000000004E-2</c:v>
                </c:pt>
                <c:pt idx="6">
                  <c:v>8.6999999999999994E-2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29-448D-8673-CDD27A4B066E}"/>
            </c:ext>
          </c:extLst>
        </c:ser>
        <c:ser>
          <c:idx val="2"/>
          <c:order val="2"/>
          <c:tx>
            <c:strRef>
              <c:f>'5.1.3 Formål og transportmiddel'!$N$5</c:f>
              <c:strCache>
                <c:ptCount val="1"/>
                <c:pt idx="0">
                  <c:v>Kollektiv (eks drosje og fly)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'5.1.3 Formål og transportmiddel'!$C$6:$C$12</c:f>
              <c:strCache>
                <c:ptCount val="7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</c:strCache>
            </c:strRef>
          </c:cat>
          <c:val>
            <c:numRef>
              <c:f>'5.1.3 Formål og transportmiddel'!$N$6:$N$12</c:f>
              <c:numCache>
                <c:formatCode>###0%</c:formatCode>
                <c:ptCount val="7"/>
                <c:pt idx="0">
                  <c:v>0.40300000000000002</c:v>
                </c:pt>
                <c:pt idx="1">
                  <c:v>0.39700000000000002</c:v>
                </c:pt>
                <c:pt idx="2">
                  <c:v>0.55000000000000004</c:v>
                </c:pt>
                <c:pt idx="4">
                  <c:v>0.34499999999999997</c:v>
                </c:pt>
                <c:pt idx="5">
                  <c:v>0.42699999999999999</c:v>
                </c:pt>
                <c:pt idx="6">
                  <c:v>0.373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29-448D-8673-CDD27A4B066E}"/>
            </c:ext>
          </c:extLst>
        </c:ser>
        <c:ser>
          <c:idx val="3"/>
          <c:order val="3"/>
          <c:tx>
            <c:strRef>
              <c:f>'5.1.3 Formål og transportmiddel'!$O$5</c:f>
              <c:strCache>
                <c:ptCount val="1"/>
                <c:pt idx="0">
                  <c:v>Bilfører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'5.1.3 Formål og transportmiddel'!$C$6:$C$12</c:f>
              <c:strCache>
                <c:ptCount val="7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</c:strCache>
            </c:strRef>
          </c:cat>
          <c:val>
            <c:numRef>
              <c:f>'5.1.3 Formål og transportmiddel'!$O$6:$O$12</c:f>
              <c:numCache>
                <c:formatCode>###0%</c:formatCode>
                <c:ptCount val="7"/>
                <c:pt idx="0">
                  <c:v>8.7999999999999995E-2</c:v>
                </c:pt>
                <c:pt idx="1">
                  <c:v>8.5999999999999993E-2</c:v>
                </c:pt>
                <c:pt idx="2">
                  <c:v>4.7E-2</c:v>
                </c:pt>
                <c:pt idx="4">
                  <c:v>8.8999999999999996E-2</c:v>
                </c:pt>
                <c:pt idx="5">
                  <c:v>0.08</c:v>
                </c:pt>
                <c:pt idx="6">
                  <c:v>9.1999999999999998E-2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29-448D-8673-CDD27A4B066E}"/>
            </c:ext>
          </c:extLst>
        </c:ser>
        <c:ser>
          <c:idx val="4"/>
          <c:order val="4"/>
          <c:tx>
            <c:strRef>
              <c:f>'5.1.3 Formål og transportmiddel'!$P$5</c:f>
              <c:strCache>
                <c:ptCount val="1"/>
                <c:pt idx="0">
                  <c:v>Bilpassasjer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'5.1.3 Formål og transportmiddel'!$C$6:$C$12</c:f>
              <c:strCache>
                <c:ptCount val="7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</c:strCache>
            </c:strRef>
          </c:cat>
          <c:val>
            <c:numRef>
              <c:f>'5.1.3 Formål og transportmiddel'!$P$6:$P$12</c:f>
              <c:numCache>
                <c:formatCode>###0%</c:formatCode>
                <c:ptCount val="7"/>
                <c:pt idx="0">
                  <c:v>7.8E-2</c:v>
                </c:pt>
                <c:pt idx="1">
                  <c:v>0.104</c:v>
                </c:pt>
                <c:pt idx="2">
                  <c:v>3.3000000000000002E-2</c:v>
                </c:pt>
                <c:pt idx="4">
                  <c:v>0.13900000000000001</c:v>
                </c:pt>
                <c:pt idx="5">
                  <c:v>9.6000000000000002E-2</c:v>
                </c:pt>
                <c:pt idx="6">
                  <c:v>8.6999999999999994E-2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29-448D-8673-CDD27A4B066E}"/>
            </c:ext>
          </c:extLst>
        </c:ser>
        <c:ser>
          <c:idx val="5"/>
          <c:order val="5"/>
          <c:tx>
            <c:strRef>
              <c:f>'5.1.3 Formål og transportmiddel'!$Q$5</c:f>
              <c:strCache>
                <c:ptCount val="1"/>
                <c:pt idx="0">
                  <c:v>Annet</c:v>
                </c:pt>
              </c:strCache>
            </c:strRef>
          </c:tx>
          <c:spPr>
            <a:solidFill>
              <a:srgbClr val="E4C9AF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'5.1.3 Formål og transportmiddel'!$C$6:$C$12</c:f>
              <c:strCache>
                <c:ptCount val="7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</c:strCache>
            </c:strRef>
          </c:cat>
          <c:val>
            <c:numRef>
              <c:f>'5.1.3 Formål og transportmiddel'!$Q$6:$Q$12</c:f>
              <c:numCache>
                <c:formatCode>###0%</c:formatCode>
                <c:ptCount val="7"/>
                <c:pt idx="0">
                  <c:v>2.8000000000000001E-2</c:v>
                </c:pt>
                <c:pt idx="1">
                  <c:v>3.1E-2</c:v>
                </c:pt>
                <c:pt idx="2">
                  <c:v>7.0000000000000001E-3</c:v>
                </c:pt>
                <c:pt idx="4">
                  <c:v>3.4000000000000002E-2</c:v>
                </c:pt>
                <c:pt idx="5">
                  <c:v>2.9000000000000001E-2</c:v>
                </c:pt>
                <c:pt idx="6">
                  <c:v>3.1E-2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29-448D-8673-CDD27A4B06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0476904"/>
        <c:axId val="690481216"/>
      </c:barChart>
      <c:catAx>
        <c:axId val="690476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81216"/>
        <c:crosses val="autoZero"/>
        <c:auto val="1"/>
        <c:lblAlgn val="ctr"/>
        <c:lblOffset val="100"/>
        <c:noMultiLvlLbl val="0"/>
      </c:catAx>
      <c:valAx>
        <c:axId val="6904812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7690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8077015916687"/>
          <c:y val="0.93234766732957319"/>
          <c:w val="0.73871518477465425"/>
          <c:h val="4.9907550148804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Transportmiddelfordeling</a:t>
            </a:r>
            <a:r>
              <a:rPr lang="nb-NO" sz="1000" b="1" baseline="0"/>
              <a:t> for tjenestereiser blant </a:t>
            </a:r>
            <a:r>
              <a:rPr lang="nb-NO" sz="1000" b="1"/>
              <a:t>bosatte i ulike områder. RVU 2018/19</a:t>
            </a:r>
          </a:p>
        </c:rich>
      </c:tx>
      <c:layout>
        <c:manualLayout>
          <c:xMode val="edge"/>
          <c:yMode val="edge"/>
          <c:x val="0.22978388888888884"/>
          <c:y val="1.5119047619047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'5.1.3 Formål og transportmiddel'!$T$5</c:f>
              <c:strCache>
                <c:ptCount val="1"/>
                <c:pt idx="0">
                  <c:v>Til fots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'5.1.3 Formål og transportmiddel'!$C$6:$C$12</c:f>
              <c:strCache>
                <c:ptCount val="7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</c:strCache>
            </c:strRef>
          </c:cat>
          <c:val>
            <c:numRef>
              <c:f>'5.1.3 Formål og transportmiddel'!$T$6:$T$12</c:f>
              <c:numCache>
                <c:formatCode>###0%</c:formatCode>
                <c:ptCount val="7"/>
                <c:pt idx="0">
                  <c:v>9.9000000000000005E-2</c:v>
                </c:pt>
                <c:pt idx="1">
                  <c:v>9.7000000000000003E-2</c:v>
                </c:pt>
                <c:pt idx="2">
                  <c:v>0.15</c:v>
                </c:pt>
                <c:pt idx="4">
                  <c:v>0.11600000000000001</c:v>
                </c:pt>
                <c:pt idx="5">
                  <c:v>8.6999999999999994E-2</c:v>
                </c:pt>
                <c:pt idx="6">
                  <c:v>6.5000000000000002E-2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5-42DD-A196-18EC92AF6EAB}"/>
            </c:ext>
          </c:extLst>
        </c:ser>
        <c:ser>
          <c:idx val="1"/>
          <c:order val="1"/>
          <c:tx>
            <c:strRef>
              <c:f>'5.1.3 Formål og transportmiddel'!$U$5</c:f>
              <c:strCache>
                <c:ptCount val="1"/>
                <c:pt idx="0">
                  <c:v>Sykkel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'5.1.3 Formål og transportmiddel'!$C$6:$C$12</c:f>
              <c:strCache>
                <c:ptCount val="7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</c:strCache>
            </c:strRef>
          </c:cat>
          <c:val>
            <c:numRef>
              <c:f>'5.1.3 Formål og transportmiddel'!$U$6:$U$12</c:f>
              <c:numCache>
                <c:formatCode>###0%</c:formatCode>
                <c:ptCount val="7"/>
                <c:pt idx="0">
                  <c:v>0.02</c:v>
                </c:pt>
                <c:pt idx="1">
                  <c:v>1.4E-2</c:v>
                </c:pt>
                <c:pt idx="2">
                  <c:v>4.2999999999999997E-2</c:v>
                </c:pt>
                <c:pt idx="4">
                  <c:v>2.5000000000000001E-2</c:v>
                </c:pt>
                <c:pt idx="5">
                  <c:v>1.6E-2</c:v>
                </c:pt>
                <c:pt idx="6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5-42DD-A196-18EC92AF6EAB}"/>
            </c:ext>
          </c:extLst>
        </c:ser>
        <c:ser>
          <c:idx val="2"/>
          <c:order val="2"/>
          <c:tx>
            <c:strRef>
              <c:f>'5.1.3 Formål og transportmiddel'!$V$5</c:f>
              <c:strCache>
                <c:ptCount val="1"/>
                <c:pt idx="0">
                  <c:v>Kollektiv (eks drosje og fly)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'5.1.3 Formål og transportmiddel'!$C$6:$C$12</c:f>
              <c:strCache>
                <c:ptCount val="7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</c:strCache>
            </c:strRef>
          </c:cat>
          <c:val>
            <c:numRef>
              <c:f>'5.1.3 Formål og transportmiddel'!$V$6:$V$12</c:f>
              <c:numCache>
                <c:formatCode>###0%</c:formatCode>
                <c:ptCount val="7"/>
                <c:pt idx="0">
                  <c:v>0.122</c:v>
                </c:pt>
                <c:pt idx="1">
                  <c:v>0.125</c:v>
                </c:pt>
                <c:pt idx="2">
                  <c:v>0.33100000000000002</c:v>
                </c:pt>
                <c:pt idx="4">
                  <c:v>0.05</c:v>
                </c:pt>
                <c:pt idx="5">
                  <c:v>0.18099999999999999</c:v>
                </c:pt>
                <c:pt idx="6">
                  <c:v>0.10100000000000001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35-42DD-A196-18EC92AF6EAB}"/>
            </c:ext>
          </c:extLst>
        </c:ser>
        <c:ser>
          <c:idx val="3"/>
          <c:order val="3"/>
          <c:tx>
            <c:strRef>
              <c:f>'5.1.3 Formål og transportmiddel'!$W$5</c:f>
              <c:strCache>
                <c:ptCount val="1"/>
                <c:pt idx="0">
                  <c:v>Bilfører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'5.1.3 Formål og transportmiddel'!$C$6:$C$12</c:f>
              <c:strCache>
                <c:ptCount val="7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</c:strCache>
            </c:strRef>
          </c:cat>
          <c:val>
            <c:numRef>
              <c:f>'5.1.3 Formål og transportmiddel'!$W$6:$W$12</c:f>
              <c:numCache>
                <c:formatCode>###0%</c:formatCode>
                <c:ptCount val="7"/>
                <c:pt idx="0">
                  <c:v>0.60299999999999998</c:v>
                </c:pt>
                <c:pt idx="1">
                  <c:v>0.65</c:v>
                </c:pt>
                <c:pt idx="2">
                  <c:v>0.36099999999999999</c:v>
                </c:pt>
                <c:pt idx="4">
                  <c:v>0.68700000000000006</c:v>
                </c:pt>
                <c:pt idx="5">
                  <c:v>0.59</c:v>
                </c:pt>
                <c:pt idx="6">
                  <c:v>0.72499999999999998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35-42DD-A196-18EC92AF6EAB}"/>
            </c:ext>
          </c:extLst>
        </c:ser>
        <c:ser>
          <c:idx val="4"/>
          <c:order val="4"/>
          <c:tx>
            <c:strRef>
              <c:f>'5.1.3 Formål og transportmiddel'!$X$5</c:f>
              <c:strCache>
                <c:ptCount val="1"/>
                <c:pt idx="0">
                  <c:v>Bilpassasjer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'5.1.3 Formål og transportmiddel'!$C$6:$C$12</c:f>
              <c:strCache>
                <c:ptCount val="7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</c:strCache>
            </c:strRef>
          </c:cat>
          <c:val>
            <c:numRef>
              <c:f>'5.1.3 Formål og transportmiddel'!$X$6:$X$12</c:f>
              <c:numCache>
                <c:formatCode>###0%</c:formatCode>
                <c:ptCount val="7"/>
                <c:pt idx="0">
                  <c:v>9.9000000000000005E-2</c:v>
                </c:pt>
                <c:pt idx="1">
                  <c:v>6.7000000000000004E-2</c:v>
                </c:pt>
                <c:pt idx="2">
                  <c:v>4.2999999999999997E-2</c:v>
                </c:pt>
                <c:pt idx="4">
                  <c:v>8.3000000000000004E-2</c:v>
                </c:pt>
                <c:pt idx="5">
                  <c:v>6.3E-2</c:v>
                </c:pt>
                <c:pt idx="6">
                  <c:v>7.8E-2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35-42DD-A196-18EC92AF6EAB}"/>
            </c:ext>
          </c:extLst>
        </c:ser>
        <c:ser>
          <c:idx val="5"/>
          <c:order val="5"/>
          <c:tx>
            <c:strRef>
              <c:f>'5.1.3 Formål og transportmiddel'!$Y$5</c:f>
              <c:strCache>
                <c:ptCount val="1"/>
                <c:pt idx="0">
                  <c:v>Annet</c:v>
                </c:pt>
              </c:strCache>
            </c:strRef>
          </c:tx>
          <c:spPr>
            <a:solidFill>
              <a:srgbClr val="E4C9AF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'5.1.3 Formål og transportmiddel'!$C$6:$C$12</c:f>
              <c:strCache>
                <c:ptCount val="7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</c:strCache>
            </c:strRef>
          </c:cat>
          <c:val>
            <c:numRef>
              <c:f>'5.1.3 Formål og transportmiddel'!$Y$6:$Y$12</c:f>
              <c:numCache>
                <c:formatCode>###0%</c:formatCode>
                <c:ptCount val="7"/>
                <c:pt idx="0">
                  <c:v>5.8000000000000003E-2</c:v>
                </c:pt>
                <c:pt idx="1">
                  <c:v>4.5999999999999999E-2</c:v>
                </c:pt>
                <c:pt idx="2">
                  <c:v>7.2999999999999995E-2</c:v>
                </c:pt>
                <c:pt idx="4">
                  <c:v>3.9E-2</c:v>
                </c:pt>
                <c:pt idx="5">
                  <c:v>6.2E-2</c:v>
                </c:pt>
                <c:pt idx="6">
                  <c:v>2.8000000000000001E-2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35-42DD-A196-18EC92AF6EA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0476904"/>
        <c:axId val="690481216"/>
      </c:barChart>
      <c:catAx>
        <c:axId val="690476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81216"/>
        <c:crosses val="autoZero"/>
        <c:auto val="1"/>
        <c:lblAlgn val="ctr"/>
        <c:lblOffset val="100"/>
        <c:noMultiLvlLbl val="0"/>
      </c:catAx>
      <c:valAx>
        <c:axId val="6904812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7690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8077015916687"/>
          <c:y val="0.93234766732957319"/>
          <c:w val="0.73871518477465425"/>
          <c:h val="4.9907550148804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Transportmiddelfordeling</a:t>
            </a:r>
            <a:r>
              <a:rPr lang="nb-NO" sz="1000" b="1" baseline="0"/>
              <a:t> for handle/servicereiser blant </a:t>
            </a:r>
            <a:r>
              <a:rPr lang="nb-NO" sz="1000" b="1"/>
              <a:t>bosatte i ulike områder. RVU 2018/19</a:t>
            </a:r>
          </a:p>
        </c:rich>
      </c:tx>
      <c:layout>
        <c:manualLayout>
          <c:xMode val="edge"/>
          <c:yMode val="edge"/>
          <c:x val="0.22978388888888884"/>
          <c:y val="1.5119047619047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'5.1.3 Formål og transportmiddel'!$AB$5</c:f>
              <c:strCache>
                <c:ptCount val="1"/>
                <c:pt idx="0">
                  <c:v>Til fots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'5.1.3 Formål og transportmiddel'!$AA$6:$AA$28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'5.1.3 Formål og transportmiddel'!$AB$6:$AB$28</c:f>
              <c:numCache>
                <c:formatCode>###0%</c:formatCode>
                <c:ptCount val="23"/>
                <c:pt idx="0">
                  <c:v>0.17499999999999999</c:v>
                </c:pt>
                <c:pt idx="1">
                  <c:v>0.12</c:v>
                </c:pt>
                <c:pt idx="2">
                  <c:v>0.372</c:v>
                </c:pt>
                <c:pt idx="4">
                  <c:v>9.9000000000000005E-2</c:v>
                </c:pt>
                <c:pt idx="5">
                  <c:v>0.125</c:v>
                </c:pt>
                <c:pt idx="6">
                  <c:v>0.14000000000000001</c:v>
                </c:pt>
                <c:pt idx="8">
                  <c:v>0.53800000000000003</c:v>
                </c:pt>
                <c:pt idx="9">
                  <c:v>0.27400000000000002</c:v>
                </c:pt>
                <c:pt idx="10">
                  <c:v>0.27600000000000002</c:v>
                </c:pt>
                <c:pt idx="11">
                  <c:v>0.23899999999999999</c:v>
                </c:pt>
                <c:pt idx="12">
                  <c:v>0.14399999999999999</c:v>
                </c:pt>
                <c:pt idx="13">
                  <c:v>0.127</c:v>
                </c:pt>
                <c:pt idx="14">
                  <c:v>5.8999999999999997E-2</c:v>
                </c:pt>
                <c:pt idx="15">
                  <c:v>0.13300000000000001</c:v>
                </c:pt>
                <c:pt idx="16">
                  <c:v>0.123</c:v>
                </c:pt>
                <c:pt idx="17">
                  <c:v>0.11600000000000001</c:v>
                </c:pt>
                <c:pt idx="18">
                  <c:v>0.14000000000000001</c:v>
                </c:pt>
                <c:pt idx="19">
                  <c:v>0.17199999999999999</c:v>
                </c:pt>
                <c:pt idx="20">
                  <c:v>0.17299999999999999</c:v>
                </c:pt>
                <c:pt idx="21">
                  <c:v>8.8999999999999996E-2</c:v>
                </c:pt>
                <c:pt idx="22">
                  <c:v>0.108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C-40F7-9F38-476EE8A253C3}"/>
            </c:ext>
          </c:extLst>
        </c:ser>
        <c:ser>
          <c:idx val="1"/>
          <c:order val="1"/>
          <c:tx>
            <c:strRef>
              <c:f>'5.1.3 Formål og transportmiddel'!$AC$5</c:f>
              <c:strCache>
                <c:ptCount val="1"/>
                <c:pt idx="0">
                  <c:v>Sykkel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'5.1.3 Formål og transportmiddel'!$AA$6:$AA$28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'5.1.3 Formål og transportmiddel'!$AC$6:$AC$28</c:f>
              <c:numCache>
                <c:formatCode>###0%</c:formatCode>
                <c:ptCount val="23"/>
                <c:pt idx="0">
                  <c:v>2.9000000000000001E-2</c:v>
                </c:pt>
                <c:pt idx="1">
                  <c:v>2.5000000000000001E-2</c:v>
                </c:pt>
                <c:pt idx="2">
                  <c:v>4.3999999999999997E-2</c:v>
                </c:pt>
                <c:pt idx="4">
                  <c:v>3.6999999999999998E-2</c:v>
                </c:pt>
                <c:pt idx="5">
                  <c:v>1.9E-2</c:v>
                </c:pt>
                <c:pt idx="6">
                  <c:v>2.5000000000000001E-2</c:v>
                </c:pt>
                <c:pt idx="8">
                  <c:v>5.8000000000000003E-2</c:v>
                </c:pt>
                <c:pt idx="9">
                  <c:v>4.4999999999999998E-2</c:v>
                </c:pt>
                <c:pt idx="10">
                  <c:v>2.5000000000000001E-2</c:v>
                </c:pt>
                <c:pt idx="11">
                  <c:v>0.04</c:v>
                </c:pt>
                <c:pt idx="12">
                  <c:v>2.1000000000000001E-2</c:v>
                </c:pt>
                <c:pt idx="13">
                  <c:v>1.4999999999999999E-2</c:v>
                </c:pt>
                <c:pt idx="14">
                  <c:v>8.9999999999999993E-3</c:v>
                </c:pt>
                <c:pt idx="15">
                  <c:v>2.7E-2</c:v>
                </c:pt>
                <c:pt idx="16">
                  <c:v>2.3E-2</c:v>
                </c:pt>
                <c:pt idx="17">
                  <c:v>2.5000000000000001E-2</c:v>
                </c:pt>
                <c:pt idx="18">
                  <c:v>2.7E-2</c:v>
                </c:pt>
                <c:pt idx="19">
                  <c:v>3.6999999999999998E-2</c:v>
                </c:pt>
                <c:pt idx="20">
                  <c:v>0.03</c:v>
                </c:pt>
                <c:pt idx="21">
                  <c:v>2.5000000000000001E-2</c:v>
                </c:pt>
                <c:pt idx="22">
                  <c:v>2.3E-2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6C-40F7-9F38-476EE8A253C3}"/>
            </c:ext>
          </c:extLst>
        </c:ser>
        <c:ser>
          <c:idx val="2"/>
          <c:order val="2"/>
          <c:tx>
            <c:strRef>
              <c:f>'5.1.3 Formål og transportmiddel'!$AD$5</c:f>
              <c:strCache>
                <c:ptCount val="1"/>
                <c:pt idx="0">
                  <c:v>Kollektiv (eks drosje og fly)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'5.1.3 Formål og transportmiddel'!$AA$6:$AA$28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'5.1.3 Formål og transportmiddel'!$AD$6:$AD$28</c:f>
              <c:numCache>
                <c:formatCode>###0%</c:formatCode>
                <c:ptCount val="23"/>
                <c:pt idx="0">
                  <c:v>0.06</c:v>
                </c:pt>
                <c:pt idx="1">
                  <c:v>4.9000000000000002E-2</c:v>
                </c:pt>
                <c:pt idx="2">
                  <c:v>0.191</c:v>
                </c:pt>
                <c:pt idx="4">
                  <c:v>0.04</c:v>
                </c:pt>
                <c:pt idx="5">
                  <c:v>6.5000000000000002E-2</c:v>
                </c:pt>
                <c:pt idx="6">
                  <c:v>2.9000000000000001E-2</c:v>
                </c:pt>
                <c:pt idx="8">
                  <c:v>0.21299999999999999</c:v>
                </c:pt>
                <c:pt idx="9">
                  <c:v>0.17499999999999999</c:v>
                </c:pt>
                <c:pt idx="10">
                  <c:v>0.17499999999999999</c:v>
                </c:pt>
                <c:pt idx="11">
                  <c:v>0.17699999999999999</c:v>
                </c:pt>
                <c:pt idx="12">
                  <c:v>8.5000000000000006E-2</c:v>
                </c:pt>
                <c:pt idx="13">
                  <c:v>4.3999999999999997E-2</c:v>
                </c:pt>
                <c:pt idx="14">
                  <c:v>2.9000000000000001E-2</c:v>
                </c:pt>
                <c:pt idx="15">
                  <c:v>7.9000000000000001E-2</c:v>
                </c:pt>
                <c:pt idx="16">
                  <c:v>4.3999999999999997E-2</c:v>
                </c:pt>
                <c:pt idx="17">
                  <c:v>2.7E-2</c:v>
                </c:pt>
                <c:pt idx="18">
                  <c:v>2.9000000000000001E-2</c:v>
                </c:pt>
                <c:pt idx="19">
                  <c:v>5.0999999999999997E-2</c:v>
                </c:pt>
                <c:pt idx="20">
                  <c:v>2.1999999999999999E-2</c:v>
                </c:pt>
                <c:pt idx="21">
                  <c:v>2.5000000000000001E-2</c:v>
                </c:pt>
                <c:pt idx="22">
                  <c:v>1.2E-2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6C-40F7-9F38-476EE8A253C3}"/>
            </c:ext>
          </c:extLst>
        </c:ser>
        <c:ser>
          <c:idx val="3"/>
          <c:order val="3"/>
          <c:tx>
            <c:strRef>
              <c:f>'5.1.3 Formål og transportmiddel'!$AE$5</c:f>
              <c:strCache>
                <c:ptCount val="1"/>
                <c:pt idx="0">
                  <c:v>Bilfører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'5.1.3 Formål og transportmiddel'!$AA$6:$AA$28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'5.1.3 Formål og transportmiddel'!$AE$6:$AE$28</c:f>
              <c:numCache>
                <c:formatCode>###0%</c:formatCode>
                <c:ptCount val="23"/>
                <c:pt idx="0">
                  <c:v>0.61199999999999999</c:v>
                </c:pt>
                <c:pt idx="1">
                  <c:v>0.67500000000000004</c:v>
                </c:pt>
                <c:pt idx="2">
                  <c:v>0.311</c:v>
                </c:pt>
                <c:pt idx="4">
                  <c:v>0.67800000000000005</c:v>
                </c:pt>
                <c:pt idx="5">
                  <c:v>0.66200000000000003</c:v>
                </c:pt>
                <c:pt idx="6">
                  <c:v>0.68899999999999995</c:v>
                </c:pt>
                <c:pt idx="8">
                  <c:v>0.14499999999999999</c:v>
                </c:pt>
                <c:pt idx="9">
                  <c:v>0.41099999999999998</c:v>
                </c:pt>
                <c:pt idx="10">
                  <c:v>0.42099999999999999</c:v>
                </c:pt>
                <c:pt idx="11">
                  <c:v>0.43</c:v>
                </c:pt>
                <c:pt idx="12">
                  <c:v>0.64100000000000001</c:v>
                </c:pt>
                <c:pt idx="13">
                  <c:v>0.69</c:v>
                </c:pt>
                <c:pt idx="14">
                  <c:v>0.74099999999999999</c:v>
                </c:pt>
                <c:pt idx="15">
                  <c:v>0.627</c:v>
                </c:pt>
                <c:pt idx="16">
                  <c:v>0.67500000000000004</c:v>
                </c:pt>
                <c:pt idx="17">
                  <c:v>0.69099999999999995</c:v>
                </c:pt>
                <c:pt idx="18">
                  <c:v>0.65900000000000003</c:v>
                </c:pt>
                <c:pt idx="19">
                  <c:v>0.61199999999999999</c:v>
                </c:pt>
                <c:pt idx="20">
                  <c:v>0.69199999999999995</c:v>
                </c:pt>
                <c:pt idx="21">
                  <c:v>0.72599999999999998</c:v>
                </c:pt>
                <c:pt idx="22">
                  <c:v>0.70699999999999996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6C-40F7-9F38-476EE8A253C3}"/>
            </c:ext>
          </c:extLst>
        </c:ser>
        <c:ser>
          <c:idx val="4"/>
          <c:order val="4"/>
          <c:tx>
            <c:strRef>
              <c:f>'5.1.3 Formål og transportmiddel'!$AF$5</c:f>
              <c:strCache>
                <c:ptCount val="1"/>
                <c:pt idx="0">
                  <c:v>Bilpassasjer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'5.1.3 Formål og transportmiddel'!$AA$6:$AA$28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'5.1.3 Formål og transportmiddel'!$AF$6:$AF$28</c:f>
              <c:numCache>
                <c:formatCode>###0%</c:formatCode>
                <c:ptCount val="23"/>
                <c:pt idx="0">
                  <c:v>0.108</c:v>
                </c:pt>
                <c:pt idx="1">
                  <c:v>0.11600000000000001</c:v>
                </c:pt>
                <c:pt idx="2">
                  <c:v>7.0000000000000007E-2</c:v>
                </c:pt>
                <c:pt idx="4">
                  <c:v>0.122</c:v>
                </c:pt>
                <c:pt idx="5">
                  <c:v>0.11600000000000001</c:v>
                </c:pt>
                <c:pt idx="6">
                  <c:v>0.108</c:v>
                </c:pt>
                <c:pt idx="8">
                  <c:v>3.6999999999999998E-2</c:v>
                </c:pt>
                <c:pt idx="9">
                  <c:v>9.0999999999999998E-2</c:v>
                </c:pt>
                <c:pt idx="10">
                  <c:v>8.3000000000000004E-2</c:v>
                </c:pt>
                <c:pt idx="11">
                  <c:v>0.104</c:v>
                </c:pt>
                <c:pt idx="12">
                  <c:v>0.1</c:v>
                </c:pt>
                <c:pt idx="13">
                  <c:v>0.113</c:v>
                </c:pt>
                <c:pt idx="14">
                  <c:v>0.14399999999999999</c:v>
                </c:pt>
                <c:pt idx="15">
                  <c:v>0.122</c:v>
                </c:pt>
                <c:pt idx="16">
                  <c:v>0.124</c:v>
                </c:pt>
                <c:pt idx="17">
                  <c:v>0.126</c:v>
                </c:pt>
                <c:pt idx="18">
                  <c:v>0.13500000000000001</c:v>
                </c:pt>
                <c:pt idx="19">
                  <c:v>0.115</c:v>
                </c:pt>
                <c:pt idx="20">
                  <c:v>7.0999999999999994E-2</c:v>
                </c:pt>
                <c:pt idx="21">
                  <c:v>0.123</c:v>
                </c:pt>
                <c:pt idx="22">
                  <c:v>0.13400000000000001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6C-40F7-9F38-476EE8A253C3}"/>
            </c:ext>
          </c:extLst>
        </c:ser>
        <c:ser>
          <c:idx val="5"/>
          <c:order val="5"/>
          <c:tx>
            <c:strRef>
              <c:f>'5.1.3 Formål og transportmiddel'!$AG$5</c:f>
              <c:strCache>
                <c:ptCount val="1"/>
                <c:pt idx="0">
                  <c:v>Annet</c:v>
                </c:pt>
              </c:strCache>
            </c:strRef>
          </c:tx>
          <c:spPr>
            <a:solidFill>
              <a:srgbClr val="E4C9AF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'5.1.3 Formål og transportmiddel'!$AA$6:$AA$28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'5.1.3 Formål og transportmiddel'!$AG$6:$AG$28</c:f>
              <c:numCache>
                <c:formatCode>###0%</c:formatCode>
                <c:ptCount val="23"/>
                <c:pt idx="0">
                  <c:v>1.4999999999999999E-2</c:v>
                </c:pt>
                <c:pt idx="1">
                  <c:v>1.4999999999999999E-2</c:v>
                </c:pt>
                <c:pt idx="2">
                  <c:v>1.0999999999999999E-2</c:v>
                </c:pt>
                <c:pt idx="4">
                  <c:v>2.4E-2</c:v>
                </c:pt>
                <c:pt idx="5">
                  <c:v>1.2999999999999999E-2</c:v>
                </c:pt>
                <c:pt idx="6">
                  <c:v>0.01</c:v>
                </c:pt>
                <c:pt idx="8">
                  <c:v>8.9999999999999993E-3</c:v>
                </c:pt>
                <c:pt idx="9">
                  <c:v>4.0000000000000001E-3</c:v>
                </c:pt>
                <c:pt idx="10">
                  <c:v>1.9E-2</c:v>
                </c:pt>
                <c:pt idx="11">
                  <c:v>1.0999999999999999E-2</c:v>
                </c:pt>
                <c:pt idx="12">
                  <c:v>8.0000000000000002E-3</c:v>
                </c:pt>
                <c:pt idx="13">
                  <c:v>1.2E-2</c:v>
                </c:pt>
                <c:pt idx="14">
                  <c:v>1.9E-2</c:v>
                </c:pt>
                <c:pt idx="15">
                  <c:v>1.4E-2</c:v>
                </c:pt>
                <c:pt idx="16">
                  <c:v>1.2E-2</c:v>
                </c:pt>
                <c:pt idx="17">
                  <c:v>1.4999999999999999E-2</c:v>
                </c:pt>
                <c:pt idx="18">
                  <c:v>1.0999999999999999E-2</c:v>
                </c:pt>
                <c:pt idx="19">
                  <c:v>1.2999999999999999E-2</c:v>
                </c:pt>
                <c:pt idx="20">
                  <c:v>1.0999999999999999E-2</c:v>
                </c:pt>
                <c:pt idx="21">
                  <c:v>1.2E-2</c:v>
                </c:pt>
                <c:pt idx="22">
                  <c:v>1.6E-2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6C-40F7-9F38-476EE8A253C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0476904"/>
        <c:axId val="690481216"/>
      </c:barChart>
      <c:catAx>
        <c:axId val="690476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81216"/>
        <c:crosses val="autoZero"/>
        <c:auto val="1"/>
        <c:lblAlgn val="ctr"/>
        <c:lblOffset val="100"/>
        <c:noMultiLvlLbl val="0"/>
      </c:catAx>
      <c:valAx>
        <c:axId val="6904812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7690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8077015916687"/>
          <c:y val="0.93234766732957319"/>
          <c:w val="0.73871518477465425"/>
          <c:h val="4.9907550148804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Transportmiddelfordeling</a:t>
            </a:r>
            <a:r>
              <a:rPr lang="nb-NO" sz="1000" b="1" baseline="0"/>
              <a:t> for følge/omsorgsreiser blant </a:t>
            </a:r>
            <a:r>
              <a:rPr lang="nb-NO" sz="1000" b="1"/>
              <a:t>bosatte i ulike områder. RVU 2018/19</a:t>
            </a:r>
          </a:p>
        </c:rich>
      </c:tx>
      <c:layout>
        <c:manualLayout>
          <c:xMode val="edge"/>
          <c:yMode val="edge"/>
          <c:x val="0.22978388888888884"/>
          <c:y val="1.5119047619047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'5.1.3 Formål og transportmiddel'!$AJ$5</c:f>
              <c:strCache>
                <c:ptCount val="1"/>
                <c:pt idx="0">
                  <c:v>Til fots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'5.1.3 Formål og transportmiddel'!$AA$6:$AA$12</c:f>
              <c:strCache>
                <c:ptCount val="7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</c:strCache>
            </c:strRef>
          </c:cat>
          <c:val>
            <c:numRef>
              <c:f>'5.1.3 Formål og transportmiddel'!$AJ$6:$AJ$12</c:f>
              <c:numCache>
                <c:formatCode>0%</c:formatCode>
                <c:ptCount val="7"/>
                <c:pt idx="0">
                  <c:v>9.1999999999999998E-2</c:v>
                </c:pt>
                <c:pt idx="1">
                  <c:v>8.4000000000000005E-2</c:v>
                </c:pt>
                <c:pt idx="2">
                  <c:v>0.26600000000000001</c:v>
                </c:pt>
                <c:pt idx="4">
                  <c:v>0.109</c:v>
                </c:pt>
                <c:pt idx="5">
                  <c:v>8.4000000000000005E-2</c:v>
                </c:pt>
                <c:pt idx="6">
                  <c:v>5.8000000000000003E-2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A-4C74-A656-2B433126FE1C}"/>
            </c:ext>
          </c:extLst>
        </c:ser>
        <c:ser>
          <c:idx val="1"/>
          <c:order val="1"/>
          <c:tx>
            <c:strRef>
              <c:f>'5.1.3 Formål og transportmiddel'!$AK$5</c:f>
              <c:strCache>
                <c:ptCount val="1"/>
                <c:pt idx="0">
                  <c:v>Sykkel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'5.1.3 Formål og transportmiddel'!$AA$6:$AA$12</c:f>
              <c:strCache>
                <c:ptCount val="7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</c:strCache>
            </c:strRef>
          </c:cat>
          <c:val>
            <c:numRef>
              <c:f>'5.1.3 Formål og transportmiddel'!$AK$6:$AK$12</c:f>
              <c:numCache>
                <c:formatCode>0%</c:formatCode>
                <c:ptCount val="7"/>
                <c:pt idx="0">
                  <c:v>1.9E-2</c:v>
                </c:pt>
                <c:pt idx="1">
                  <c:v>1.4999999999999999E-2</c:v>
                </c:pt>
                <c:pt idx="2">
                  <c:v>5.0999999999999997E-2</c:v>
                </c:pt>
                <c:pt idx="4">
                  <c:v>1.2E-2</c:v>
                </c:pt>
                <c:pt idx="5">
                  <c:v>1.4E-2</c:v>
                </c:pt>
                <c:pt idx="6">
                  <c:v>2.4E-2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8A-4C74-A656-2B433126FE1C}"/>
            </c:ext>
          </c:extLst>
        </c:ser>
        <c:ser>
          <c:idx val="2"/>
          <c:order val="2"/>
          <c:tx>
            <c:strRef>
              <c:f>'5.1.3 Formål og transportmiddel'!$AL$5</c:f>
              <c:strCache>
                <c:ptCount val="1"/>
                <c:pt idx="0">
                  <c:v>Kollektiv (eks drosje og fly)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'5.1.3 Formål og transportmiddel'!$AA$6:$AA$12</c:f>
              <c:strCache>
                <c:ptCount val="7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</c:strCache>
            </c:strRef>
          </c:cat>
          <c:val>
            <c:numRef>
              <c:f>'5.1.3 Formål og transportmiddel'!$AL$6:$AL$12</c:f>
              <c:numCache>
                <c:formatCode>0%</c:formatCode>
                <c:ptCount val="7"/>
                <c:pt idx="0">
                  <c:v>1.6E-2</c:v>
                </c:pt>
                <c:pt idx="1">
                  <c:v>1.4E-2</c:v>
                </c:pt>
                <c:pt idx="2">
                  <c:v>8.2000000000000003E-2</c:v>
                </c:pt>
                <c:pt idx="4">
                  <c:v>5.0000000000000001E-3</c:v>
                </c:pt>
                <c:pt idx="5">
                  <c:v>0.02</c:v>
                </c:pt>
                <c:pt idx="6">
                  <c:v>8.9999999999999993E-3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8A-4C74-A656-2B433126FE1C}"/>
            </c:ext>
          </c:extLst>
        </c:ser>
        <c:ser>
          <c:idx val="3"/>
          <c:order val="3"/>
          <c:tx>
            <c:strRef>
              <c:f>'5.1.3 Formål og transportmiddel'!$AM$5</c:f>
              <c:strCache>
                <c:ptCount val="1"/>
                <c:pt idx="0">
                  <c:v>Bilfører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'5.1.3 Formål og transportmiddel'!$AA$6:$AA$12</c:f>
              <c:strCache>
                <c:ptCount val="7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</c:strCache>
            </c:strRef>
          </c:cat>
          <c:val>
            <c:numRef>
              <c:f>'5.1.3 Formål og transportmiddel'!$AM$6:$AM$12</c:f>
              <c:numCache>
                <c:formatCode>0%</c:formatCode>
                <c:ptCount val="7"/>
                <c:pt idx="0">
                  <c:v>0.82699999999999996</c:v>
                </c:pt>
                <c:pt idx="1">
                  <c:v>0.84299999999999997</c:v>
                </c:pt>
                <c:pt idx="2">
                  <c:v>0.55900000000000005</c:v>
                </c:pt>
                <c:pt idx="4">
                  <c:v>0.83499999999999996</c:v>
                </c:pt>
                <c:pt idx="5">
                  <c:v>0.83399999999999996</c:v>
                </c:pt>
                <c:pt idx="6">
                  <c:v>0.86499999999999999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8A-4C74-A656-2B433126FE1C}"/>
            </c:ext>
          </c:extLst>
        </c:ser>
        <c:ser>
          <c:idx val="4"/>
          <c:order val="4"/>
          <c:tx>
            <c:strRef>
              <c:f>'5.1.3 Formål og transportmiddel'!$AN$5</c:f>
              <c:strCache>
                <c:ptCount val="1"/>
                <c:pt idx="0">
                  <c:v>Bilpassasjer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'5.1.3 Formål og transportmiddel'!$AA$6:$AA$12</c:f>
              <c:strCache>
                <c:ptCount val="7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</c:strCache>
            </c:strRef>
          </c:cat>
          <c:val>
            <c:numRef>
              <c:f>'5.1.3 Formål og transportmiddel'!$AN$6:$AN$12</c:f>
              <c:numCache>
                <c:formatCode>0%</c:formatCode>
                <c:ptCount val="7"/>
                <c:pt idx="0">
                  <c:v>4.2000000000000003E-2</c:v>
                </c:pt>
                <c:pt idx="1">
                  <c:v>4.1000000000000002E-2</c:v>
                </c:pt>
                <c:pt idx="2">
                  <c:v>3.6999999999999998E-2</c:v>
                </c:pt>
                <c:pt idx="4">
                  <c:v>3.7999999999999999E-2</c:v>
                </c:pt>
                <c:pt idx="5">
                  <c:v>4.2999999999999997E-2</c:v>
                </c:pt>
                <c:pt idx="6">
                  <c:v>4.1000000000000002E-2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8A-4C74-A656-2B433126FE1C}"/>
            </c:ext>
          </c:extLst>
        </c:ser>
        <c:ser>
          <c:idx val="5"/>
          <c:order val="5"/>
          <c:tx>
            <c:strRef>
              <c:f>'5.1.3 Formål og transportmiddel'!$AO$5</c:f>
              <c:strCache>
                <c:ptCount val="1"/>
                <c:pt idx="0">
                  <c:v>Annet</c:v>
                </c:pt>
              </c:strCache>
            </c:strRef>
          </c:tx>
          <c:spPr>
            <a:solidFill>
              <a:srgbClr val="E4C9AF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'5.1.3 Formål og transportmiddel'!$AA$6:$AA$12</c:f>
              <c:strCache>
                <c:ptCount val="7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</c:strCache>
            </c:strRef>
          </c:cat>
          <c:val>
            <c:numRef>
              <c:f>'5.1.3 Formål og transportmiddel'!$AO$6:$AO$12</c:f>
              <c:numCache>
                <c:formatCode>0%</c:formatCode>
                <c:ptCount val="7"/>
                <c:pt idx="0">
                  <c:v>3.0000000000000001E-3</c:v>
                </c:pt>
                <c:pt idx="1">
                  <c:v>3.0000000000000001E-3</c:v>
                </c:pt>
                <c:pt idx="2">
                  <c:v>5.0000000000000001E-3</c:v>
                </c:pt>
                <c:pt idx="4">
                  <c:v>2E-3</c:v>
                </c:pt>
                <c:pt idx="5">
                  <c:v>4.0000000000000001E-3</c:v>
                </c:pt>
                <c:pt idx="6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8A-4C74-A656-2B433126FE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0476904"/>
        <c:axId val="690481216"/>
      </c:barChart>
      <c:catAx>
        <c:axId val="690476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81216"/>
        <c:crosses val="autoZero"/>
        <c:auto val="1"/>
        <c:lblAlgn val="ctr"/>
        <c:lblOffset val="100"/>
        <c:noMultiLvlLbl val="0"/>
      </c:catAx>
      <c:valAx>
        <c:axId val="6904812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7690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8077015916687"/>
          <c:y val="0.93234766732957319"/>
          <c:w val="0.73871518477465425"/>
          <c:h val="4.9907550148804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Transportmiddelfordeling</a:t>
            </a:r>
            <a:r>
              <a:rPr lang="nb-NO" sz="1000" b="1" baseline="0"/>
              <a:t> for besøksreiser blant </a:t>
            </a:r>
            <a:r>
              <a:rPr lang="nb-NO" sz="1000" b="1"/>
              <a:t>bosatte i ulike områder. RVU 2018/19</a:t>
            </a:r>
          </a:p>
        </c:rich>
      </c:tx>
      <c:layout>
        <c:manualLayout>
          <c:xMode val="edge"/>
          <c:yMode val="edge"/>
          <c:x val="0.23487709847762367"/>
          <c:y val="1.5119171478315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'5.1.3 Formål og transportmiddel'!$AR$5</c:f>
              <c:strCache>
                <c:ptCount val="1"/>
                <c:pt idx="0">
                  <c:v>Til fots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'5.1.3 Formål og transportmiddel'!$AQ$6:$AQ$12</c:f>
              <c:strCache>
                <c:ptCount val="7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</c:strCache>
            </c:strRef>
          </c:cat>
          <c:val>
            <c:numRef>
              <c:f>'5.1.3 Formål og transportmiddel'!$AR$6:$AR$12</c:f>
              <c:numCache>
                <c:formatCode>###0%</c:formatCode>
                <c:ptCount val="7"/>
                <c:pt idx="0">
                  <c:v>0.129</c:v>
                </c:pt>
                <c:pt idx="1">
                  <c:v>0.13300000000000001</c:v>
                </c:pt>
                <c:pt idx="2">
                  <c:v>0.219</c:v>
                </c:pt>
                <c:pt idx="4">
                  <c:v>0.13200000000000001</c:v>
                </c:pt>
                <c:pt idx="5">
                  <c:v>0.13300000000000001</c:v>
                </c:pt>
                <c:pt idx="6">
                  <c:v>0.127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D-4C7A-8F02-454EF57BC3D3}"/>
            </c:ext>
          </c:extLst>
        </c:ser>
        <c:ser>
          <c:idx val="1"/>
          <c:order val="1"/>
          <c:tx>
            <c:strRef>
              <c:f>'5.1.3 Formål og transportmiddel'!$AS$5</c:f>
              <c:strCache>
                <c:ptCount val="1"/>
                <c:pt idx="0">
                  <c:v>Sykkel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'5.1.3 Formål og transportmiddel'!$AQ$6:$AQ$12</c:f>
              <c:strCache>
                <c:ptCount val="7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</c:strCache>
            </c:strRef>
          </c:cat>
          <c:val>
            <c:numRef>
              <c:f>'5.1.3 Formål og transportmiddel'!$AS$6:$AS$12</c:f>
              <c:numCache>
                <c:formatCode>###0%</c:formatCode>
                <c:ptCount val="7"/>
                <c:pt idx="0">
                  <c:v>3.7999999999999999E-2</c:v>
                </c:pt>
                <c:pt idx="1">
                  <c:v>0.02</c:v>
                </c:pt>
                <c:pt idx="2">
                  <c:v>4.4999999999999998E-2</c:v>
                </c:pt>
                <c:pt idx="4">
                  <c:v>1.2E-2</c:v>
                </c:pt>
                <c:pt idx="5">
                  <c:v>2.5999999999999999E-2</c:v>
                </c:pt>
                <c:pt idx="6">
                  <c:v>2.3E-2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DD-4C7A-8F02-454EF57BC3D3}"/>
            </c:ext>
          </c:extLst>
        </c:ser>
        <c:ser>
          <c:idx val="2"/>
          <c:order val="2"/>
          <c:tx>
            <c:strRef>
              <c:f>'5.1.3 Formål og transportmiddel'!$AT$5</c:f>
              <c:strCache>
                <c:ptCount val="1"/>
                <c:pt idx="0">
                  <c:v>Kollektiv (eks drosje og fly)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'5.1.3 Formål og transportmiddel'!$AQ$6:$AQ$12</c:f>
              <c:strCache>
                <c:ptCount val="7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</c:strCache>
            </c:strRef>
          </c:cat>
          <c:val>
            <c:numRef>
              <c:f>'5.1.3 Formål og transportmiddel'!$AT$6:$AT$12</c:f>
              <c:numCache>
                <c:formatCode>###0%</c:formatCode>
                <c:ptCount val="7"/>
                <c:pt idx="0">
                  <c:v>8.3000000000000004E-2</c:v>
                </c:pt>
                <c:pt idx="1">
                  <c:v>8.3000000000000004E-2</c:v>
                </c:pt>
                <c:pt idx="2">
                  <c:v>0.26600000000000001</c:v>
                </c:pt>
                <c:pt idx="4">
                  <c:v>4.7E-2</c:v>
                </c:pt>
                <c:pt idx="5">
                  <c:v>0.126</c:v>
                </c:pt>
                <c:pt idx="6">
                  <c:v>5.6000000000000001E-2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DD-4C7A-8F02-454EF57BC3D3}"/>
            </c:ext>
          </c:extLst>
        </c:ser>
        <c:ser>
          <c:idx val="3"/>
          <c:order val="3"/>
          <c:tx>
            <c:strRef>
              <c:f>'5.1.3 Formål og transportmiddel'!$AU$5</c:f>
              <c:strCache>
                <c:ptCount val="1"/>
                <c:pt idx="0">
                  <c:v>Bilfører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'5.1.3 Formål og transportmiddel'!$AQ$6:$AQ$12</c:f>
              <c:strCache>
                <c:ptCount val="7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</c:strCache>
            </c:strRef>
          </c:cat>
          <c:val>
            <c:numRef>
              <c:f>'5.1.3 Formål og transportmiddel'!$AU$6:$AU$12</c:f>
              <c:numCache>
                <c:formatCode>###0%</c:formatCode>
                <c:ptCount val="7"/>
                <c:pt idx="0">
                  <c:v>0.54200000000000004</c:v>
                </c:pt>
                <c:pt idx="1">
                  <c:v>0.51900000000000002</c:v>
                </c:pt>
                <c:pt idx="2">
                  <c:v>0.307</c:v>
                </c:pt>
                <c:pt idx="4">
                  <c:v>0.53100000000000003</c:v>
                </c:pt>
                <c:pt idx="5">
                  <c:v>0.505</c:v>
                </c:pt>
                <c:pt idx="6">
                  <c:v>0.56399999999999995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DD-4C7A-8F02-454EF57BC3D3}"/>
            </c:ext>
          </c:extLst>
        </c:ser>
        <c:ser>
          <c:idx val="4"/>
          <c:order val="4"/>
          <c:tx>
            <c:strRef>
              <c:f>'5.1.3 Formål og transportmiddel'!$AV$5</c:f>
              <c:strCache>
                <c:ptCount val="1"/>
                <c:pt idx="0">
                  <c:v>Bilpassasjer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'5.1.3 Formål og transportmiddel'!$AQ$6:$AQ$12</c:f>
              <c:strCache>
                <c:ptCount val="7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</c:strCache>
            </c:strRef>
          </c:cat>
          <c:val>
            <c:numRef>
              <c:f>'5.1.3 Formål og transportmiddel'!$AV$6:$AV$12</c:f>
              <c:numCache>
                <c:formatCode>###0%</c:formatCode>
                <c:ptCount val="7"/>
                <c:pt idx="0">
                  <c:v>0.189</c:v>
                </c:pt>
                <c:pt idx="1">
                  <c:v>0.22600000000000001</c:v>
                </c:pt>
                <c:pt idx="2">
                  <c:v>0.124</c:v>
                </c:pt>
                <c:pt idx="4">
                  <c:v>0.249</c:v>
                </c:pt>
                <c:pt idx="5">
                  <c:v>0.19500000000000001</c:v>
                </c:pt>
                <c:pt idx="6">
                  <c:v>0.218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DD-4C7A-8F02-454EF57BC3D3}"/>
            </c:ext>
          </c:extLst>
        </c:ser>
        <c:ser>
          <c:idx val="5"/>
          <c:order val="5"/>
          <c:tx>
            <c:strRef>
              <c:f>'5.1.3 Formål og transportmiddel'!$AW$5</c:f>
              <c:strCache>
                <c:ptCount val="1"/>
                <c:pt idx="0">
                  <c:v>Annet</c:v>
                </c:pt>
              </c:strCache>
            </c:strRef>
          </c:tx>
          <c:spPr>
            <a:solidFill>
              <a:srgbClr val="E4C9AF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'5.1.3 Formål og transportmiddel'!$AQ$6:$AQ$12</c:f>
              <c:strCache>
                <c:ptCount val="7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</c:strCache>
            </c:strRef>
          </c:cat>
          <c:val>
            <c:numRef>
              <c:f>'5.1.3 Formål og transportmiddel'!$AW$6:$AW$12</c:f>
              <c:numCache>
                <c:formatCode>###0%</c:formatCode>
                <c:ptCount val="7"/>
                <c:pt idx="0">
                  <c:v>1.9E-2</c:v>
                </c:pt>
                <c:pt idx="1">
                  <c:v>1.9E-2</c:v>
                </c:pt>
                <c:pt idx="2">
                  <c:v>3.9E-2</c:v>
                </c:pt>
                <c:pt idx="4">
                  <c:v>2.8000000000000001E-2</c:v>
                </c:pt>
                <c:pt idx="5">
                  <c:v>1.6E-2</c:v>
                </c:pt>
                <c:pt idx="6">
                  <c:v>1.2999999999999999E-2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DD-4C7A-8F02-454EF57BC3D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0476904"/>
        <c:axId val="690481216"/>
      </c:barChart>
      <c:catAx>
        <c:axId val="690476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81216"/>
        <c:crosses val="autoZero"/>
        <c:auto val="1"/>
        <c:lblAlgn val="ctr"/>
        <c:lblOffset val="100"/>
        <c:noMultiLvlLbl val="0"/>
      </c:catAx>
      <c:valAx>
        <c:axId val="6904812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7690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8077015916687"/>
          <c:y val="0.93234766732957319"/>
          <c:w val="0.73871518477465425"/>
          <c:h val="4.9907550148804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Transportmiddelfordeling</a:t>
            </a:r>
            <a:r>
              <a:rPr lang="nb-NO" sz="1000" b="1" baseline="0"/>
              <a:t> for lokale fritidsreiser blant </a:t>
            </a:r>
            <a:r>
              <a:rPr lang="nb-NO" sz="1000" b="1"/>
              <a:t>bosatte i ulike områder.  RVU 2018/19</a:t>
            </a:r>
          </a:p>
        </c:rich>
      </c:tx>
      <c:layout>
        <c:manualLayout>
          <c:xMode val="edge"/>
          <c:yMode val="edge"/>
          <c:x val="0.22978388888888884"/>
          <c:y val="1.5119047619047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'5.1.3 Formål og transportmiddel'!$AZ$5</c:f>
              <c:strCache>
                <c:ptCount val="1"/>
                <c:pt idx="0">
                  <c:v>Til fots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'5.1.3 Formål og transportmiddel'!$AA$6:$AA$28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'5.1.3 Formål og transportmiddel'!$AZ$6:$AZ$28</c:f>
              <c:numCache>
                <c:formatCode>###0%</c:formatCode>
                <c:ptCount val="23"/>
                <c:pt idx="0">
                  <c:v>0.38500000000000001</c:v>
                </c:pt>
                <c:pt idx="1">
                  <c:v>0.36499999999999999</c:v>
                </c:pt>
                <c:pt idx="2">
                  <c:v>0.44900000000000001</c:v>
                </c:pt>
                <c:pt idx="4">
                  <c:v>0.38500000000000001</c:v>
                </c:pt>
                <c:pt idx="5">
                  <c:v>0.36599999999999999</c:v>
                </c:pt>
                <c:pt idx="6">
                  <c:v>0.35199999999999998</c:v>
                </c:pt>
                <c:pt idx="8">
                  <c:v>0.51200000000000001</c:v>
                </c:pt>
                <c:pt idx="9">
                  <c:v>0.38900000000000001</c:v>
                </c:pt>
                <c:pt idx="10">
                  <c:v>0.41099999999999998</c:v>
                </c:pt>
                <c:pt idx="11">
                  <c:v>0.40799999999999997</c:v>
                </c:pt>
                <c:pt idx="12">
                  <c:v>0.375</c:v>
                </c:pt>
                <c:pt idx="13">
                  <c:v>0.34799999999999998</c:v>
                </c:pt>
                <c:pt idx="14">
                  <c:v>0.36599999999999999</c:v>
                </c:pt>
                <c:pt idx="15">
                  <c:v>0.377</c:v>
                </c:pt>
                <c:pt idx="16">
                  <c:v>0.315</c:v>
                </c:pt>
                <c:pt idx="17">
                  <c:v>0.312</c:v>
                </c:pt>
                <c:pt idx="18">
                  <c:v>0.41299999999999998</c:v>
                </c:pt>
                <c:pt idx="19">
                  <c:v>0.41099999999999998</c:v>
                </c:pt>
                <c:pt idx="20">
                  <c:v>0.39900000000000002</c:v>
                </c:pt>
                <c:pt idx="21">
                  <c:v>0.29299999999999998</c:v>
                </c:pt>
                <c:pt idx="22">
                  <c:v>0.32700000000000001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9-4508-80EB-C35D915E708F}"/>
            </c:ext>
          </c:extLst>
        </c:ser>
        <c:ser>
          <c:idx val="1"/>
          <c:order val="1"/>
          <c:tx>
            <c:strRef>
              <c:f>'5.1.3 Formål og transportmiddel'!$BA$5</c:f>
              <c:strCache>
                <c:ptCount val="1"/>
                <c:pt idx="0">
                  <c:v>Sykkel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'5.1.3 Formål og transportmiddel'!$AA$6:$AA$28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'5.1.3 Formål og transportmiddel'!$BA$6:$BA$28</c:f>
              <c:numCache>
                <c:formatCode>###0%</c:formatCode>
                <c:ptCount val="23"/>
                <c:pt idx="0">
                  <c:v>5.1999999999999998E-2</c:v>
                </c:pt>
                <c:pt idx="1">
                  <c:v>4.1000000000000002E-2</c:v>
                </c:pt>
                <c:pt idx="2">
                  <c:v>5.7000000000000002E-2</c:v>
                </c:pt>
                <c:pt idx="4">
                  <c:v>3.9E-2</c:v>
                </c:pt>
                <c:pt idx="5">
                  <c:v>0.04</c:v>
                </c:pt>
                <c:pt idx="6">
                  <c:v>4.3999999999999997E-2</c:v>
                </c:pt>
                <c:pt idx="8">
                  <c:v>6.5000000000000002E-2</c:v>
                </c:pt>
                <c:pt idx="9">
                  <c:v>6.5000000000000002E-2</c:v>
                </c:pt>
                <c:pt idx="10">
                  <c:v>3.5000000000000003E-2</c:v>
                </c:pt>
                <c:pt idx="11">
                  <c:v>5.1999999999999998E-2</c:v>
                </c:pt>
                <c:pt idx="12">
                  <c:v>4.2000000000000003E-2</c:v>
                </c:pt>
                <c:pt idx="13">
                  <c:v>4.2000000000000003E-2</c:v>
                </c:pt>
                <c:pt idx="14">
                  <c:v>4.2999999999999997E-2</c:v>
                </c:pt>
                <c:pt idx="15">
                  <c:v>3.1E-2</c:v>
                </c:pt>
                <c:pt idx="16">
                  <c:v>0.04</c:v>
                </c:pt>
                <c:pt idx="17">
                  <c:v>5.3999999999999999E-2</c:v>
                </c:pt>
                <c:pt idx="18">
                  <c:v>5.5E-2</c:v>
                </c:pt>
                <c:pt idx="19">
                  <c:v>3.2000000000000001E-2</c:v>
                </c:pt>
                <c:pt idx="20">
                  <c:v>7.6999999999999999E-2</c:v>
                </c:pt>
                <c:pt idx="21">
                  <c:v>3.5999999999999997E-2</c:v>
                </c:pt>
                <c:pt idx="22">
                  <c:v>3.7999999999999999E-2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9-4508-80EB-C35D915E708F}"/>
            </c:ext>
          </c:extLst>
        </c:ser>
        <c:ser>
          <c:idx val="2"/>
          <c:order val="2"/>
          <c:tx>
            <c:strRef>
              <c:f>'5.1.3 Formål og transportmiddel'!$BB$5</c:f>
              <c:strCache>
                <c:ptCount val="1"/>
                <c:pt idx="0">
                  <c:v>Kollektiv (eks drosje og fly)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'5.1.3 Formål og transportmiddel'!$AA$6:$AA$28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'5.1.3 Formål og transportmiddel'!$BB$6:$BB$28</c:f>
              <c:numCache>
                <c:formatCode>###0%</c:formatCode>
                <c:ptCount val="23"/>
                <c:pt idx="0">
                  <c:v>8.5000000000000006E-2</c:v>
                </c:pt>
                <c:pt idx="1">
                  <c:v>7.8E-2</c:v>
                </c:pt>
                <c:pt idx="2">
                  <c:v>0.26</c:v>
                </c:pt>
                <c:pt idx="4">
                  <c:v>5.7000000000000002E-2</c:v>
                </c:pt>
                <c:pt idx="5">
                  <c:v>0.104</c:v>
                </c:pt>
                <c:pt idx="6">
                  <c:v>4.3999999999999997E-2</c:v>
                </c:pt>
                <c:pt idx="8">
                  <c:v>0.28399999999999997</c:v>
                </c:pt>
                <c:pt idx="9">
                  <c:v>0.23100000000000001</c:v>
                </c:pt>
                <c:pt idx="10">
                  <c:v>0.27900000000000003</c:v>
                </c:pt>
                <c:pt idx="11">
                  <c:v>0.20699999999999999</c:v>
                </c:pt>
                <c:pt idx="12">
                  <c:v>0.105</c:v>
                </c:pt>
                <c:pt idx="13">
                  <c:v>9.1999999999999998E-2</c:v>
                </c:pt>
                <c:pt idx="14">
                  <c:v>7.5999999999999998E-2</c:v>
                </c:pt>
                <c:pt idx="15">
                  <c:v>0.122</c:v>
                </c:pt>
                <c:pt idx="16">
                  <c:v>3.7999999999999999E-2</c:v>
                </c:pt>
                <c:pt idx="17">
                  <c:v>4.3999999999999997E-2</c:v>
                </c:pt>
                <c:pt idx="18">
                  <c:v>3.5999999999999997E-2</c:v>
                </c:pt>
                <c:pt idx="19">
                  <c:v>7.1999999999999995E-2</c:v>
                </c:pt>
                <c:pt idx="20">
                  <c:v>1.7000000000000001E-2</c:v>
                </c:pt>
                <c:pt idx="21">
                  <c:v>5.3999999999999999E-2</c:v>
                </c:pt>
                <c:pt idx="22">
                  <c:v>1.6E-2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39-4508-80EB-C35D915E708F}"/>
            </c:ext>
          </c:extLst>
        </c:ser>
        <c:ser>
          <c:idx val="3"/>
          <c:order val="3"/>
          <c:tx>
            <c:strRef>
              <c:f>'5.1.3 Formål og transportmiddel'!$BC$5</c:f>
              <c:strCache>
                <c:ptCount val="1"/>
                <c:pt idx="0">
                  <c:v>Bilfører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'5.1.3 Formål og transportmiddel'!$AA$6:$AA$28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'5.1.3 Formål og transportmiddel'!$BC$6:$BC$28</c:f>
              <c:numCache>
                <c:formatCode>###0%</c:formatCode>
                <c:ptCount val="23"/>
                <c:pt idx="0">
                  <c:v>0.32600000000000001</c:v>
                </c:pt>
                <c:pt idx="1">
                  <c:v>0.35499999999999998</c:v>
                </c:pt>
                <c:pt idx="2">
                  <c:v>0.14099999999999999</c:v>
                </c:pt>
                <c:pt idx="4">
                  <c:v>0.36399999999999999</c:v>
                </c:pt>
                <c:pt idx="5">
                  <c:v>0.33600000000000002</c:v>
                </c:pt>
                <c:pt idx="6">
                  <c:v>0.38400000000000001</c:v>
                </c:pt>
                <c:pt idx="8">
                  <c:v>7.2999999999999995E-2</c:v>
                </c:pt>
                <c:pt idx="9">
                  <c:v>0.20899999999999999</c:v>
                </c:pt>
                <c:pt idx="10">
                  <c:v>0.182</c:v>
                </c:pt>
                <c:pt idx="11">
                  <c:v>0.19600000000000001</c:v>
                </c:pt>
                <c:pt idx="12">
                  <c:v>0.33500000000000002</c:v>
                </c:pt>
                <c:pt idx="13">
                  <c:v>0.34699999999999998</c:v>
                </c:pt>
                <c:pt idx="14">
                  <c:v>0.32600000000000001</c:v>
                </c:pt>
                <c:pt idx="15">
                  <c:v>0.33400000000000002</c:v>
                </c:pt>
                <c:pt idx="16">
                  <c:v>0.40799999999999997</c:v>
                </c:pt>
                <c:pt idx="17">
                  <c:v>0.39400000000000002</c:v>
                </c:pt>
                <c:pt idx="18">
                  <c:v>0.34200000000000003</c:v>
                </c:pt>
                <c:pt idx="19">
                  <c:v>0.30199999999999999</c:v>
                </c:pt>
                <c:pt idx="20">
                  <c:v>0.29699999999999999</c:v>
                </c:pt>
                <c:pt idx="21">
                  <c:v>0.41499999999999998</c:v>
                </c:pt>
                <c:pt idx="22">
                  <c:v>0.42599999999999999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39-4508-80EB-C35D915E708F}"/>
            </c:ext>
          </c:extLst>
        </c:ser>
        <c:ser>
          <c:idx val="4"/>
          <c:order val="4"/>
          <c:tx>
            <c:strRef>
              <c:f>'5.1.3 Formål og transportmiddel'!$BD$5</c:f>
              <c:strCache>
                <c:ptCount val="1"/>
                <c:pt idx="0">
                  <c:v>Bilpassasjer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'5.1.3 Formål og transportmiddel'!$AA$6:$AA$28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'5.1.3 Formål og transportmiddel'!$BD$6:$BD$28</c:f>
              <c:numCache>
                <c:formatCode>###0%</c:formatCode>
                <c:ptCount val="23"/>
                <c:pt idx="0">
                  <c:v>0.129</c:v>
                </c:pt>
                <c:pt idx="1">
                  <c:v>0.13900000000000001</c:v>
                </c:pt>
                <c:pt idx="2">
                  <c:v>6.8000000000000005E-2</c:v>
                </c:pt>
                <c:pt idx="4">
                  <c:v>0.14199999999999999</c:v>
                </c:pt>
                <c:pt idx="5">
                  <c:v>0.13</c:v>
                </c:pt>
                <c:pt idx="6">
                  <c:v>0.154</c:v>
                </c:pt>
                <c:pt idx="8">
                  <c:v>4.7E-2</c:v>
                </c:pt>
                <c:pt idx="9">
                  <c:v>7.6999999999999999E-2</c:v>
                </c:pt>
                <c:pt idx="10">
                  <c:v>7.2999999999999995E-2</c:v>
                </c:pt>
                <c:pt idx="11">
                  <c:v>0.114</c:v>
                </c:pt>
                <c:pt idx="12">
                  <c:v>0.11799999999999999</c:v>
                </c:pt>
                <c:pt idx="13">
                  <c:v>0.14099999999999999</c:v>
                </c:pt>
                <c:pt idx="14">
                  <c:v>0.17100000000000001</c:v>
                </c:pt>
                <c:pt idx="15">
                  <c:v>0.111</c:v>
                </c:pt>
                <c:pt idx="16">
                  <c:v>0.17699999999999999</c:v>
                </c:pt>
                <c:pt idx="17">
                  <c:v>0.18099999999999999</c:v>
                </c:pt>
                <c:pt idx="18">
                  <c:v>0.128</c:v>
                </c:pt>
                <c:pt idx="19">
                  <c:v>0.16200000000000001</c:v>
                </c:pt>
                <c:pt idx="20">
                  <c:v>0.189</c:v>
                </c:pt>
                <c:pt idx="21">
                  <c:v>0.17899999999999999</c:v>
                </c:pt>
                <c:pt idx="22">
                  <c:v>0.17799999999999999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39-4508-80EB-C35D915E708F}"/>
            </c:ext>
          </c:extLst>
        </c:ser>
        <c:ser>
          <c:idx val="5"/>
          <c:order val="5"/>
          <c:tx>
            <c:strRef>
              <c:f>'5.1.3 Formål og transportmiddel'!$BE$5</c:f>
              <c:strCache>
                <c:ptCount val="1"/>
                <c:pt idx="0">
                  <c:v>Annet</c:v>
                </c:pt>
              </c:strCache>
            </c:strRef>
          </c:tx>
          <c:spPr>
            <a:solidFill>
              <a:srgbClr val="E4C9AF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'5.1.3 Formål og transportmiddel'!$AA$6:$AA$28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'5.1.3 Formål og transportmiddel'!$BE$6:$BE$28</c:f>
              <c:numCache>
                <c:formatCode>###0%</c:formatCode>
                <c:ptCount val="23"/>
                <c:pt idx="0">
                  <c:v>2.1999999999999999E-2</c:v>
                </c:pt>
                <c:pt idx="1">
                  <c:v>2.1000000000000001E-2</c:v>
                </c:pt>
                <c:pt idx="2">
                  <c:v>2.5000000000000001E-2</c:v>
                </c:pt>
                <c:pt idx="4">
                  <c:v>1.2999999999999999E-2</c:v>
                </c:pt>
                <c:pt idx="5">
                  <c:v>2.4E-2</c:v>
                </c:pt>
                <c:pt idx="6">
                  <c:v>2.1000000000000001E-2</c:v>
                </c:pt>
                <c:pt idx="8">
                  <c:v>1.9E-2</c:v>
                </c:pt>
                <c:pt idx="9">
                  <c:v>2.9000000000000001E-2</c:v>
                </c:pt>
                <c:pt idx="10">
                  <c:v>0.02</c:v>
                </c:pt>
                <c:pt idx="11">
                  <c:v>2.4E-2</c:v>
                </c:pt>
                <c:pt idx="12">
                  <c:v>2.4E-2</c:v>
                </c:pt>
                <c:pt idx="13">
                  <c:v>2.9000000000000001E-2</c:v>
                </c:pt>
                <c:pt idx="14">
                  <c:v>1.7000000000000001E-2</c:v>
                </c:pt>
                <c:pt idx="15">
                  <c:v>2.5000000000000001E-2</c:v>
                </c:pt>
                <c:pt idx="16">
                  <c:v>2.1000000000000001E-2</c:v>
                </c:pt>
                <c:pt idx="17">
                  <c:v>1.4999999999999999E-2</c:v>
                </c:pt>
                <c:pt idx="18">
                  <c:v>2.7E-2</c:v>
                </c:pt>
                <c:pt idx="19">
                  <c:v>2.1000000000000001E-2</c:v>
                </c:pt>
                <c:pt idx="20">
                  <c:v>2.1000000000000001E-2</c:v>
                </c:pt>
                <c:pt idx="21">
                  <c:v>2.3E-2</c:v>
                </c:pt>
                <c:pt idx="22">
                  <c:v>1.6E-2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39-4508-80EB-C35D915E708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0476904"/>
        <c:axId val="690481216"/>
      </c:barChart>
      <c:catAx>
        <c:axId val="690476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81216"/>
        <c:crosses val="autoZero"/>
        <c:auto val="1"/>
        <c:lblAlgn val="ctr"/>
        <c:lblOffset val="100"/>
        <c:noMultiLvlLbl val="0"/>
      </c:catAx>
      <c:valAx>
        <c:axId val="6904812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7690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8077015916687"/>
          <c:y val="0.93234766732957319"/>
          <c:w val="0.73871518477465425"/>
          <c:h val="4.9907550148804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Transportmiddelfordeling</a:t>
            </a:r>
            <a:r>
              <a:rPr lang="nb-NO" sz="1000" b="1" baseline="0"/>
              <a:t> for arbeidsreiser, etter målpunkt for reisen. </a:t>
            </a:r>
            <a:r>
              <a:rPr lang="nb-NO" sz="1000" b="1"/>
              <a:t>RVU 2018/19</a:t>
            </a:r>
          </a:p>
        </c:rich>
      </c:tx>
      <c:layout>
        <c:manualLayout>
          <c:xMode val="edge"/>
          <c:yMode val="edge"/>
          <c:x val="0.22978388888888884"/>
          <c:y val="1.5119047619047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'5.1.3 Formål og transportmiddel'!$BH$5</c:f>
              <c:strCache>
                <c:ptCount val="1"/>
                <c:pt idx="0">
                  <c:v>Til fots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'5.1.3 Formål og transportmiddel'!$BG$7:$BG$29</c:f>
              <c:strCache>
                <c:ptCount val="23"/>
                <c:pt idx="0">
                  <c:v>Viken </c:v>
                </c:pt>
                <c:pt idx="1">
                  <c:v>Oslo kommune </c:v>
                </c:pt>
                <c:pt idx="3">
                  <c:v>Tidligere Østfold fylke</c:v>
                </c:pt>
                <c:pt idx="4">
                  <c:v>Tidligere Akershus fylke </c:v>
                </c:pt>
                <c:pt idx="5">
                  <c:v>Tidligere Buskerud fylke </c:v>
                </c:pt>
                <c:pt idx="7">
                  <c:v>Oslo sentrum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'5.1.3 Formål og transportmiddel'!$BH$7:$BH$29</c:f>
              <c:numCache>
                <c:formatCode>###0%</c:formatCode>
                <c:ptCount val="23"/>
                <c:pt idx="0">
                  <c:v>7.1999999999999995E-2</c:v>
                </c:pt>
                <c:pt idx="1">
                  <c:v>0.14099999999999999</c:v>
                </c:pt>
                <c:pt idx="3">
                  <c:v>5.7000000000000002E-2</c:v>
                </c:pt>
                <c:pt idx="4">
                  <c:v>7.4999999999999997E-2</c:v>
                </c:pt>
                <c:pt idx="5">
                  <c:v>7.8E-2</c:v>
                </c:pt>
                <c:pt idx="7">
                  <c:v>0.152</c:v>
                </c:pt>
                <c:pt idx="8">
                  <c:v>0.17899999999999999</c:v>
                </c:pt>
                <c:pt idx="9">
                  <c:v>8.5999999999999993E-2</c:v>
                </c:pt>
                <c:pt idx="10">
                  <c:v>7.4999999999999997E-2</c:v>
                </c:pt>
                <c:pt idx="11">
                  <c:v>0.123</c:v>
                </c:pt>
                <c:pt idx="12">
                  <c:v>9.1999999999999998E-2</c:v>
                </c:pt>
                <c:pt idx="13">
                  <c:v>7.3999999999999996E-2</c:v>
                </c:pt>
                <c:pt idx="14">
                  <c:v>4.1000000000000002E-2</c:v>
                </c:pt>
                <c:pt idx="15">
                  <c:v>6.9000000000000006E-2</c:v>
                </c:pt>
                <c:pt idx="16">
                  <c:v>7.3999999999999996E-2</c:v>
                </c:pt>
                <c:pt idx="17">
                  <c:v>6.8000000000000005E-2</c:v>
                </c:pt>
                <c:pt idx="18">
                  <c:v>6.6000000000000003E-2</c:v>
                </c:pt>
                <c:pt idx="19">
                  <c:v>8.5000000000000006E-2</c:v>
                </c:pt>
                <c:pt idx="20">
                  <c:v>0.14000000000000001</c:v>
                </c:pt>
                <c:pt idx="21">
                  <c:v>7.1999999999999995E-2</c:v>
                </c:pt>
                <c:pt idx="22">
                  <c:v>8.2000000000000003E-2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A0-4B4D-8A38-87BD98B07322}"/>
            </c:ext>
          </c:extLst>
        </c:ser>
        <c:ser>
          <c:idx val="1"/>
          <c:order val="1"/>
          <c:tx>
            <c:strRef>
              <c:f>'5.1.3 Formål og transportmiddel'!$BI$5</c:f>
              <c:strCache>
                <c:ptCount val="1"/>
                <c:pt idx="0">
                  <c:v>Sykkel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'5.1.3 Formål og transportmiddel'!$BG$7:$BG$29</c:f>
              <c:strCache>
                <c:ptCount val="23"/>
                <c:pt idx="0">
                  <c:v>Viken </c:v>
                </c:pt>
                <c:pt idx="1">
                  <c:v>Oslo kommune </c:v>
                </c:pt>
                <c:pt idx="3">
                  <c:v>Tidligere Østfold fylke</c:v>
                </c:pt>
                <c:pt idx="4">
                  <c:v>Tidligere Akershus fylke </c:v>
                </c:pt>
                <c:pt idx="5">
                  <c:v>Tidligere Buskerud fylke </c:v>
                </c:pt>
                <c:pt idx="7">
                  <c:v>Oslo sentrum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'5.1.3 Formål og transportmiddel'!$BI$7:$BI$29</c:f>
              <c:numCache>
                <c:formatCode>###0%</c:formatCode>
                <c:ptCount val="23"/>
                <c:pt idx="0">
                  <c:v>4.5999999999999999E-2</c:v>
                </c:pt>
                <c:pt idx="1">
                  <c:v>9.1999999999999998E-2</c:v>
                </c:pt>
                <c:pt idx="3">
                  <c:v>4.2999999999999997E-2</c:v>
                </c:pt>
                <c:pt idx="4">
                  <c:v>4.4999999999999998E-2</c:v>
                </c:pt>
                <c:pt idx="5">
                  <c:v>4.8000000000000001E-2</c:v>
                </c:pt>
                <c:pt idx="7">
                  <c:v>0.08</c:v>
                </c:pt>
                <c:pt idx="8">
                  <c:v>9.8000000000000004E-2</c:v>
                </c:pt>
                <c:pt idx="9">
                  <c:v>0.12</c:v>
                </c:pt>
                <c:pt idx="10">
                  <c:v>5.8000000000000003E-2</c:v>
                </c:pt>
                <c:pt idx="11">
                  <c:v>7.2999999999999995E-2</c:v>
                </c:pt>
                <c:pt idx="12">
                  <c:v>6.5000000000000002E-2</c:v>
                </c:pt>
                <c:pt idx="13">
                  <c:v>0.04</c:v>
                </c:pt>
                <c:pt idx="14">
                  <c:v>2.7E-2</c:v>
                </c:pt>
                <c:pt idx="15">
                  <c:v>2.5999999999999999E-2</c:v>
                </c:pt>
                <c:pt idx="16">
                  <c:v>2.5999999999999999E-2</c:v>
                </c:pt>
                <c:pt idx="17">
                  <c:v>6.2E-2</c:v>
                </c:pt>
                <c:pt idx="18">
                  <c:v>4.5999999999999999E-2</c:v>
                </c:pt>
                <c:pt idx="19">
                  <c:v>5.2999999999999999E-2</c:v>
                </c:pt>
                <c:pt idx="20">
                  <c:v>0.11600000000000001</c:v>
                </c:pt>
                <c:pt idx="21">
                  <c:v>2.8000000000000001E-2</c:v>
                </c:pt>
                <c:pt idx="22">
                  <c:v>4.4999999999999998E-2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A0-4B4D-8A38-87BD98B07322}"/>
            </c:ext>
          </c:extLst>
        </c:ser>
        <c:ser>
          <c:idx val="2"/>
          <c:order val="2"/>
          <c:tx>
            <c:strRef>
              <c:f>'5.1.3 Formål og transportmiddel'!$BJ$5</c:f>
              <c:strCache>
                <c:ptCount val="1"/>
                <c:pt idx="0">
                  <c:v>Kollektiv (eks drosje og fly)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'5.1.3 Formål og transportmiddel'!$BG$7:$BG$29</c:f>
              <c:strCache>
                <c:ptCount val="23"/>
                <c:pt idx="0">
                  <c:v>Viken </c:v>
                </c:pt>
                <c:pt idx="1">
                  <c:v>Oslo kommune </c:v>
                </c:pt>
                <c:pt idx="3">
                  <c:v>Tidligere Østfold fylke</c:v>
                </c:pt>
                <c:pt idx="4">
                  <c:v>Tidligere Akershus fylke </c:v>
                </c:pt>
                <c:pt idx="5">
                  <c:v>Tidligere Buskerud fylke </c:v>
                </c:pt>
                <c:pt idx="7">
                  <c:v>Oslo sentrum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'5.1.3 Formål og transportmiddel'!$BJ$7:$BJ$29</c:f>
              <c:numCache>
                <c:formatCode>###0%</c:formatCode>
                <c:ptCount val="23"/>
                <c:pt idx="0">
                  <c:v>0.184</c:v>
                </c:pt>
                <c:pt idx="1">
                  <c:v>0.47299999999999998</c:v>
                </c:pt>
                <c:pt idx="3">
                  <c:v>9.5000000000000001E-2</c:v>
                </c:pt>
                <c:pt idx="4">
                  <c:v>0.26300000000000001</c:v>
                </c:pt>
                <c:pt idx="5">
                  <c:v>8.7999999999999995E-2</c:v>
                </c:pt>
                <c:pt idx="7">
                  <c:v>0.64400000000000002</c:v>
                </c:pt>
                <c:pt idx="8">
                  <c:v>0.503</c:v>
                </c:pt>
                <c:pt idx="9">
                  <c:v>0.45900000000000002</c:v>
                </c:pt>
                <c:pt idx="10">
                  <c:v>0.35899999999999999</c:v>
                </c:pt>
                <c:pt idx="11">
                  <c:v>0.34799999999999998</c:v>
                </c:pt>
                <c:pt idx="12">
                  <c:v>0.29299999999999998</c:v>
                </c:pt>
                <c:pt idx="13">
                  <c:v>0.22800000000000001</c:v>
                </c:pt>
                <c:pt idx="14">
                  <c:v>0.17</c:v>
                </c:pt>
                <c:pt idx="15">
                  <c:v>0.29499999999999998</c:v>
                </c:pt>
                <c:pt idx="16">
                  <c:v>0.05</c:v>
                </c:pt>
                <c:pt idx="17">
                  <c:v>9.8000000000000004E-2</c:v>
                </c:pt>
                <c:pt idx="18">
                  <c:v>0.159</c:v>
                </c:pt>
                <c:pt idx="19">
                  <c:v>0.14899999999999999</c:v>
                </c:pt>
                <c:pt idx="20">
                  <c:v>0.02</c:v>
                </c:pt>
                <c:pt idx="21">
                  <c:v>0.10299999999999999</c:v>
                </c:pt>
                <c:pt idx="2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A0-4B4D-8A38-87BD98B07322}"/>
            </c:ext>
          </c:extLst>
        </c:ser>
        <c:ser>
          <c:idx val="3"/>
          <c:order val="3"/>
          <c:tx>
            <c:strRef>
              <c:f>'5.1.3 Formål og transportmiddel'!$BK$5</c:f>
              <c:strCache>
                <c:ptCount val="1"/>
                <c:pt idx="0">
                  <c:v>Bilfører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'5.1.3 Formål og transportmiddel'!$BG$7:$BG$29</c:f>
              <c:strCache>
                <c:ptCount val="23"/>
                <c:pt idx="0">
                  <c:v>Viken </c:v>
                </c:pt>
                <c:pt idx="1">
                  <c:v>Oslo kommune </c:v>
                </c:pt>
                <c:pt idx="3">
                  <c:v>Tidligere Østfold fylke</c:v>
                </c:pt>
                <c:pt idx="4">
                  <c:v>Tidligere Akershus fylke </c:v>
                </c:pt>
                <c:pt idx="5">
                  <c:v>Tidligere Buskerud fylke </c:v>
                </c:pt>
                <c:pt idx="7">
                  <c:v>Oslo sentrum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'5.1.3 Formål og transportmiddel'!$BK$7:$BK$29</c:f>
              <c:numCache>
                <c:formatCode>###0%</c:formatCode>
                <c:ptCount val="23"/>
                <c:pt idx="0">
                  <c:v>0.64500000000000002</c:v>
                </c:pt>
                <c:pt idx="1">
                  <c:v>0.255</c:v>
                </c:pt>
                <c:pt idx="3">
                  <c:v>0.72599999999999998</c:v>
                </c:pt>
                <c:pt idx="4">
                  <c:v>0.57099999999999995</c:v>
                </c:pt>
                <c:pt idx="5">
                  <c:v>0.73899999999999999</c:v>
                </c:pt>
                <c:pt idx="7">
                  <c:v>0.11700000000000001</c:v>
                </c:pt>
                <c:pt idx="8">
                  <c:v>0.18</c:v>
                </c:pt>
                <c:pt idx="9">
                  <c:v>0.29299999999999998</c:v>
                </c:pt>
                <c:pt idx="10">
                  <c:v>0.46700000000000003</c:v>
                </c:pt>
                <c:pt idx="11">
                  <c:v>0.39800000000000002</c:v>
                </c:pt>
                <c:pt idx="12">
                  <c:v>0.505</c:v>
                </c:pt>
                <c:pt idx="13">
                  <c:v>0.61399999999999999</c:v>
                </c:pt>
                <c:pt idx="14">
                  <c:v>0.69799999999999995</c:v>
                </c:pt>
                <c:pt idx="15">
                  <c:v>0.57299999999999995</c:v>
                </c:pt>
                <c:pt idx="16">
                  <c:v>0.79200000000000004</c:v>
                </c:pt>
                <c:pt idx="17">
                  <c:v>0.71899999999999997</c:v>
                </c:pt>
                <c:pt idx="18">
                  <c:v>0.67</c:v>
                </c:pt>
                <c:pt idx="19">
                  <c:v>0.65900000000000003</c:v>
                </c:pt>
                <c:pt idx="20">
                  <c:v>0.65500000000000003</c:v>
                </c:pt>
                <c:pt idx="21">
                  <c:v>0.75700000000000001</c:v>
                </c:pt>
                <c:pt idx="22">
                  <c:v>0.80600000000000005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DA0-4B4D-8A38-87BD98B07322}"/>
            </c:ext>
          </c:extLst>
        </c:ser>
        <c:ser>
          <c:idx val="4"/>
          <c:order val="4"/>
          <c:tx>
            <c:strRef>
              <c:f>'5.1.3 Formål og transportmiddel'!$BL$5</c:f>
              <c:strCache>
                <c:ptCount val="1"/>
                <c:pt idx="0">
                  <c:v>Bilpassasjer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'5.1.3 Formål og transportmiddel'!$BG$7:$BG$29</c:f>
              <c:strCache>
                <c:ptCount val="23"/>
                <c:pt idx="0">
                  <c:v>Viken </c:v>
                </c:pt>
                <c:pt idx="1">
                  <c:v>Oslo kommune </c:v>
                </c:pt>
                <c:pt idx="3">
                  <c:v>Tidligere Østfold fylke</c:v>
                </c:pt>
                <c:pt idx="4">
                  <c:v>Tidligere Akershus fylke </c:v>
                </c:pt>
                <c:pt idx="5">
                  <c:v>Tidligere Buskerud fylke </c:v>
                </c:pt>
                <c:pt idx="7">
                  <c:v>Oslo sentrum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'5.1.3 Formål og transportmiddel'!$BL$7:$BL$29</c:f>
              <c:numCache>
                <c:formatCode>###0%</c:formatCode>
                <c:ptCount val="23"/>
                <c:pt idx="0">
                  <c:v>3.9E-2</c:v>
                </c:pt>
                <c:pt idx="1">
                  <c:v>2.5000000000000001E-2</c:v>
                </c:pt>
                <c:pt idx="3">
                  <c:v>0.05</c:v>
                </c:pt>
                <c:pt idx="4">
                  <c:v>3.4000000000000002E-2</c:v>
                </c:pt>
                <c:pt idx="5">
                  <c:v>3.9E-2</c:v>
                </c:pt>
                <c:pt idx="7">
                  <c:v>5.0000000000000001E-3</c:v>
                </c:pt>
                <c:pt idx="8">
                  <c:v>2.3E-2</c:v>
                </c:pt>
                <c:pt idx="9">
                  <c:v>2.8000000000000001E-2</c:v>
                </c:pt>
                <c:pt idx="10">
                  <c:v>2.7E-2</c:v>
                </c:pt>
                <c:pt idx="11">
                  <c:v>4.1000000000000002E-2</c:v>
                </c:pt>
                <c:pt idx="12">
                  <c:v>3.4000000000000002E-2</c:v>
                </c:pt>
                <c:pt idx="13">
                  <c:v>2.9000000000000001E-2</c:v>
                </c:pt>
                <c:pt idx="14">
                  <c:v>5.8000000000000003E-2</c:v>
                </c:pt>
                <c:pt idx="15">
                  <c:v>2.5999999999999999E-2</c:v>
                </c:pt>
                <c:pt idx="16">
                  <c:v>3.6999999999999998E-2</c:v>
                </c:pt>
                <c:pt idx="17">
                  <c:v>3.2000000000000001E-2</c:v>
                </c:pt>
                <c:pt idx="18">
                  <c:v>4.3999999999999997E-2</c:v>
                </c:pt>
                <c:pt idx="19">
                  <c:v>4.5999999999999999E-2</c:v>
                </c:pt>
                <c:pt idx="20">
                  <c:v>5.5E-2</c:v>
                </c:pt>
                <c:pt idx="21">
                  <c:v>3.1E-2</c:v>
                </c:pt>
                <c:pt idx="22">
                  <c:v>2.4E-2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DA0-4B4D-8A38-87BD98B07322}"/>
            </c:ext>
          </c:extLst>
        </c:ser>
        <c:ser>
          <c:idx val="5"/>
          <c:order val="5"/>
          <c:tx>
            <c:strRef>
              <c:f>'5.1.3 Formål og transportmiddel'!$BM$5</c:f>
              <c:strCache>
                <c:ptCount val="1"/>
                <c:pt idx="0">
                  <c:v>Annet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'5.1.3 Formål og transportmiddel'!$BG$7:$BG$29</c:f>
              <c:strCache>
                <c:ptCount val="23"/>
                <c:pt idx="0">
                  <c:v>Viken </c:v>
                </c:pt>
                <c:pt idx="1">
                  <c:v>Oslo kommune </c:v>
                </c:pt>
                <c:pt idx="3">
                  <c:v>Tidligere Østfold fylke</c:v>
                </c:pt>
                <c:pt idx="4">
                  <c:v>Tidligere Akershus fylke </c:v>
                </c:pt>
                <c:pt idx="5">
                  <c:v>Tidligere Buskerud fylke </c:v>
                </c:pt>
                <c:pt idx="7">
                  <c:v>Oslo sentrum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'5.1.3 Formål og transportmiddel'!$BM$7:$BM$29</c:f>
              <c:numCache>
                <c:formatCode>###0%</c:formatCode>
                <c:ptCount val="23"/>
                <c:pt idx="0">
                  <c:v>1.4999999999999999E-2</c:v>
                </c:pt>
                <c:pt idx="1">
                  <c:v>1.4E-2</c:v>
                </c:pt>
                <c:pt idx="3">
                  <c:v>2.9000000000000001E-2</c:v>
                </c:pt>
                <c:pt idx="4">
                  <c:v>1.0999999999999999E-2</c:v>
                </c:pt>
                <c:pt idx="5">
                  <c:v>7.0000000000000001E-3</c:v>
                </c:pt>
                <c:pt idx="7">
                  <c:v>3.0000000000000001E-3</c:v>
                </c:pt>
                <c:pt idx="8">
                  <c:v>1.7000000000000001E-2</c:v>
                </c:pt>
                <c:pt idx="9">
                  <c:v>1.4E-2</c:v>
                </c:pt>
                <c:pt idx="10">
                  <c:v>1.4E-2</c:v>
                </c:pt>
                <c:pt idx="11">
                  <c:v>1.6E-2</c:v>
                </c:pt>
                <c:pt idx="12">
                  <c:v>1.0999999999999999E-2</c:v>
                </c:pt>
                <c:pt idx="13">
                  <c:v>1.4E-2</c:v>
                </c:pt>
                <c:pt idx="14">
                  <c:v>6.0000000000000001E-3</c:v>
                </c:pt>
                <c:pt idx="15">
                  <c:v>1.0999999999999999E-2</c:v>
                </c:pt>
                <c:pt idx="16">
                  <c:v>2.1999999999999999E-2</c:v>
                </c:pt>
                <c:pt idx="17">
                  <c:v>2.1000000000000001E-2</c:v>
                </c:pt>
                <c:pt idx="18">
                  <c:v>1.4E-2</c:v>
                </c:pt>
                <c:pt idx="19">
                  <c:v>8.0000000000000002E-3</c:v>
                </c:pt>
                <c:pt idx="20">
                  <c:v>1.4E-2</c:v>
                </c:pt>
                <c:pt idx="21">
                  <c:v>8.0000000000000002E-3</c:v>
                </c:pt>
                <c:pt idx="22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DA0-4B4D-8A38-87BD98B0732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0476904"/>
        <c:axId val="690481216"/>
      </c:barChart>
      <c:catAx>
        <c:axId val="690476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81216"/>
        <c:crosses val="autoZero"/>
        <c:auto val="1"/>
        <c:lblAlgn val="ctr"/>
        <c:lblOffset val="100"/>
        <c:noMultiLvlLbl val="0"/>
      </c:catAx>
      <c:valAx>
        <c:axId val="6904812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7690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8077015916687"/>
          <c:y val="0.93234766732957319"/>
          <c:w val="0.64512253360671812"/>
          <c:h val="4.25065610134584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Transportmiddelfordeling</a:t>
            </a:r>
            <a:r>
              <a:rPr lang="nb-NO" sz="1000" b="1" baseline="0"/>
              <a:t> for handle- og servicereiser, etter målpunkt for reisen. </a:t>
            </a:r>
            <a:r>
              <a:rPr lang="nb-NO" sz="1000" b="1"/>
              <a:t>RVU 2018/19</a:t>
            </a:r>
          </a:p>
        </c:rich>
      </c:tx>
      <c:layout>
        <c:manualLayout>
          <c:xMode val="edge"/>
          <c:yMode val="edge"/>
          <c:x val="0.22978388888888884"/>
          <c:y val="1.5119047619047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'5.1.3 Formål og transportmiddel'!$BP$5</c:f>
              <c:strCache>
                <c:ptCount val="1"/>
                <c:pt idx="0">
                  <c:v>Til fots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'5.1.3 Formål og transportmiddel'!$BG$7:$BG$29</c:f>
              <c:strCache>
                <c:ptCount val="23"/>
                <c:pt idx="0">
                  <c:v>Viken </c:v>
                </c:pt>
                <c:pt idx="1">
                  <c:v>Oslo kommune </c:v>
                </c:pt>
                <c:pt idx="3">
                  <c:v>Tidligere Østfold fylke</c:v>
                </c:pt>
                <c:pt idx="4">
                  <c:v>Tidligere Akershus fylke </c:v>
                </c:pt>
                <c:pt idx="5">
                  <c:v>Tidligere Buskerud fylke </c:v>
                </c:pt>
                <c:pt idx="7">
                  <c:v>Oslo sentrum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'5.1.3 Formål og transportmiddel'!$BP$7:$BP$29</c:f>
              <c:numCache>
                <c:formatCode>###0%</c:formatCode>
                <c:ptCount val="23"/>
                <c:pt idx="0">
                  <c:v>0.11600000000000001</c:v>
                </c:pt>
                <c:pt idx="1">
                  <c:v>0.377</c:v>
                </c:pt>
                <c:pt idx="3">
                  <c:v>9.6000000000000002E-2</c:v>
                </c:pt>
                <c:pt idx="4">
                  <c:v>0.11899999999999999</c:v>
                </c:pt>
                <c:pt idx="5">
                  <c:v>0.13400000000000001</c:v>
                </c:pt>
                <c:pt idx="7">
                  <c:v>0.311</c:v>
                </c:pt>
                <c:pt idx="8">
                  <c:v>0.53</c:v>
                </c:pt>
                <c:pt idx="9">
                  <c:v>0.28499999999999998</c:v>
                </c:pt>
                <c:pt idx="10">
                  <c:v>0.26700000000000002</c:v>
                </c:pt>
                <c:pt idx="11">
                  <c:v>0.249</c:v>
                </c:pt>
                <c:pt idx="12">
                  <c:v>0.13800000000000001</c:v>
                </c:pt>
                <c:pt idx="13">
                  <c:v>0.121</c:v>
                </c:pt>
                <c:pt idx="14">
                  <c:v>5.2999999999999999E-2</c:v>
                </c:pt>
                <c:pt idx="15">
                  <c:v>0.128</c:v>
                </c:pt>
                <c:pt idx="16">
                  <c:v>0.123</c:v>
                </c:pt>
                <c:pt idx="17">
                  <c:v>0.12</c:v>
                </c:pt>
                <c:pt idx="18">
                  <c:v>0.113</c:v>
                </c:pt>
                <c:pt idx="19">
                  <c:v>0.17199999999999999</c:v>
                </c:pt>
                <c:pt idx="20">
                  <c:v>0.14099999999999999</c:v>
                </c:pt>
                <c:pt idx="21">
                  <c:v>0.115</c:v>
                </c:pt>
                <c:pt idx="22" formatCode="0%">
                  <c:v>0.10299999999999999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1-4EE1-9ABE-1161A5D3399F}"/>
            </c:ext>
          </c:extLst>
        </c:ser>
        <c:ser>
          <c:idx val="1"/>
          <c:order val="1"/>
          <c:tx>
            <c:strRef>
              <c:f>'5.1.3 Formål og transportmiddel'!$BQ$5</c:f>
              <c:strCache>
                <c:ptCount val="1"/>
                <c:pt idx="0">
                  <c:v>Sykkel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'5.1.3 Formål og transportmiddel'!$BG$7:$BG$29</c:f>
              <c:strCache>
                <c:ptCount val="23"/>
                <c:pt idx="0">
                  <c:v>Viken </c:v>
                </c:pt>
                <c:pt idx="1">
                  <c:v>Oslo kommune </c:v>
                </c:pt>
                <c:pt idx="3">
                  <c:v>Tidligere Østfold fylke</c:v>
                </c:pt>
                <c:pt idx="4">
                  <c:v>Tidligere Akershus fylke </c:v>
                </c:pt>
                <c:pt idx="5">
                  <c:v>Tidligere Buskerud fylke </c:v>
                </c:pt>
                <c:pt idx="7">
                  <c:v>Oslo sentrum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'5.1.3 Formål og transportmiddel'!$BQ$7:$BQ$29</c:f>
              <c:numCache>
                <c:formatCode>###0%</c:formatCode>
                <c:ptCount val="23"/>
                <c:pt idx="0">
                  <c:v>2.5999999999999999E-2</c:v>
                </c:pt>
                <c:pt idx="1">
                  <c:v>4.3999999999999997E-2</c:v>
                </c:pt>
                <c:pt idx="3">
                  <c:v>0.04</c:v>
                </c:pt>
                <c:pt idx="4">
                  <c:v>0.02</c:v>
                </c:pt>
                <c:pt idx="5">
                  <c:v>2.3E-2</c:v>
                </c:pt>
                <c:pt idx="7">
                  <c:v>3.5999999999999997E-2</c:v>
                </c:pt>
                <c:pt idx="8">
                  <c:v>5.7000000000000002E-2</c:v>
                </c:pt>
                <c:pt idx="9">
                  <c:v>4.7E-2</c:v>
                </c:pt>
                <c:pt idx="10">
                  <c:v>2.1000000000000001E-2</c:v>
                </c:pt>
                <c:pt idx="11">
                  <c:v>0.04</c:v>
                </c:pt>
                <c:pt idx="12">
                  <c:v>2.1999999999999999E-2</c:v>
                </c:pt>
                <c:pt idx="13">
                  <c:v>1.2999999999999999E-2</c:v>
                </c:pt>
                <c:pt idx="14">
                  <c:v>0.01</c:v>
                </c:pt>
                <c:pt idx="15">
                  <c:v>2.9000000000000001E-2</c:v>
                </c:pt>
                <c:pt idx="16">
                  <c:v>1.7999999999999999E-2</c:v>
                </c:pt>
                <c:pt idx="17">
                  <c:v>2.7E-2</c:v>
                </c:pt>
                <c:pt idx="18">
                  <c:v>2.4E-2</c:v>
                </c:pt>
                <c:pt idx="19">
                  <c:v>3.4000000000000002E-2</c:v>
                </c:pt>
                <c:pt idx="20">
                  <c:v>2.4E-2</c:v>
                </c:pt>
                <c:pt idx="21">
                  <c:v>2.7E-2</c:v>
                </c:pt>
                <c:pt idx="22" formatCode="0%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1-4EE1-9ABE-1161A5D3399F}"/>
            </c:ext>
          </c:extLst>
        </c:ser>
        <c:ser>
          <c:idx val="2"/>
          <c:order val="2"/>
          <c:tx>
            <c:strRef>
              <c:f>'5.1.3 Formål og transportmiddel'!$BR$5</c:f>
              <c:strCache>
                <c:ptCount val="1"/>
                <c:pt idx="0">
                  <c:v>Kollektiv (eks drosje og fly)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'5.1.3 Formål og transportmiddel'!$BG$7:$BG$29</c:f>
              <c:strCache>
                <c:ptCount val="23"/>
                <c:pt idx="0">
                  <c:v>Viken </c:v>
                </c:pt>
                <c:pt idx="1">
                  <c:v>Oslo kommune </c:v>
                </c:pt>
                <c:pt idx="3">
                  <c:v>Tidligere Østfold fylke</c:v>
                </c:pt>
                <c:pt idx="4">
                  <c:v>Tidligere Akershus fylke </c:v>
                </c:pt>
                <c:pt idx="5">
                  <c:v>Tidligere Buskerud fylke </c:v>
                </c:pt>
                <c:pt idx="7">
                  <c:v>Oslo sentrum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'5.1.3 Formål og transportmiddel'!$BR$7:$BR$29</c:f>
              <c:numCache>
                <c:formatCode>###0%</c:formatCode>
                <c:ptCount val="23"/>
                <c:pt idx="0">
                  <c:v>4.3999999999999997E-2</c:v>
                </c:pt>
                <c:pt idx="1">
                  <c:v>0.20399999999999999</c:v>
                </c:pt>
                <c:pt idx="3">
                  <c:v>0.04</c:v>
                </c:pt>
                <c:pt idx="4">
                  <c:v>5.5E-2</c:v>
                </c:pt>
                <c:pt idx="5">
                  <c:v>2.3E-2</c:v>
                </c:pt>
                <c:pt idx="7">
                  <c:v>0.55100000000000005</c:v>
                </c:pt>
                <c:pt idx="8">
                  <c:v>0.21099999999999999</c:v>
                </c:pt>
                <c:pt idx="9">
                  <c:v>0.161</c:v>
                </c:pt>
                <c:pt idx="10">
                  <c:v>0.14899999999999999</c:v>
                </c:pt>
                <c:pt idx="11">
                  <c:v>0.14699999999999999</c:v>
                </c:pt>
                <c:pt idx="12">
                  <c:v>7.6999999999999999E-2</c:v>
                </c:pt>
                <c:pt idx="13">
                  <c:v>0.04</c:v>
                </c:pt>
                <c:pt idx="14">
                  <c:v>2.1999999999999999E-2</c:v>
                </c:pt>
                <c:pt idx="15">
                  <c:v>5.8000000000000003E-2</c:v>
                </c:pt>
                <c:pt idx="16">
                  <c:v>9.6000000000000002E-2</c:v>
                </c:pt>
                <c:pt idx="17">
                  <c:v>2.9000000000000001E-2</c:v>
                </c:pt>
                <c:pt idx="18">
                  <c:v>2.5999999999999999E-2</c:v>
                </c:pt>
                <c:pt idx="19">
                  <c:v>0.04</c:v>
                </c:pt>
                <c:pt idx="20">
                  <c:v>1.4E-2</c:v>
                </c:pt>
                <c:pt idx="21">
                  <c:v>2.1000000000000001E-2</c:v>
                </c:pt>
                <c:pt idx="22" formatCode="0%">
                  <c:v>1.2999999999999999E-2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1-4EE1-9ABE-1161A5D3399F}"/>
            </c:ext>
          </c:extLst>
        </c:ser>
        <c:ser>
          <c:idx val="3"/>
          <c:order val="3"/>
          <c:tx>
            <c:strRef>
              <c:f>'5.1.3 Formål og transportmiddel'!$BS$5</c:f>
              <c:strCache>
                <c:ptCount val="1"/>
                <c:pt idx="0">
                  <c:v>Bilfører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'5.1.3 Formål og transportmiddel'!$BG$7:$BG$29</c:f>
              <c:strCache>
                <c:ptCount val="23"/>
                <c:pt idx="0">
                  <c:v>Viken </c:v>
                </c:pt>
                <c:pt idx="1">
                  <c:v>Oslo kommune </c:v>
                </c:pt>
                <c:pt idx="3">
                  <c:v>Tidligere Østfold fylke</c:v>
                </c:pt>
                <c:pt idx="4">
                  <c:v>Tidligere Akershus fylke </c:v>
                </c:pt>
                <c:pt idx="5">
                  <c:v>Tidligere Buskerud fylke </c:v>
                </c:pt>
                <c:pt idx="7">
                  <c:v>Oslo sentrum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'5.1.3 Formål og transportmiddel'!$BS$7:$BS$29</c:f>
              <c:numCache>
                <c:formatCode>###0%</c:formatCode>
                <c:ptCount val="23"/>
                <c:pt idx="0">
                  <c:v>0.68400000000000005</c:v>
                </c:pt>
                <c:pt idx="1">
                  <c:v>0.29799999999999999</c:v>
                </c:pt>
                <c:pt idx="3">
                  <c:v>0.69</c:v>
                </c:pt>
                <c:pt idx="4">
                  <c:v>0.67300000000000004</c:v>
                </c:pt>
                <c:pt idx="5">
                  <c:v>0.70099999999999996</c:v>
                </c:pt>
                <c:pt idx="7">
                  <c:v>7.4999999999999997E-2</c:v>
                </c:pt>
                <c:pt idx="8">
                  <c:v>0.14799999999999999</c:v>
                </c:pt>
                <c:pt idx="9">
                  <c:v>0.41699999999999998</c:v>
                </c:pt>
                <c:pt idx="10">
                  <c:v>0.46300000000000002</c:v>
                </c:pt>
                <c:pt idx="11">
                  <c:v>0.44800000000000001</c:v>
                </c:pt>
                <c:pt idx="12">
                  <c:v>0.65300000000000002</c:v>
                </c:pt>
                <c:pt idx="13">
                  <c:v>0.69799999999999995</c:v>
                </c:pt>
                <c:pt idx="14">
                  <c:v>0.755</c:v>
                </c:pt>
                <c:pt idx="15">
                  <c:v>0.63500000000000001</c:v>
                </c:pt>
                <c:pt idx="16">
                  <c:v>0.65700000000000003</c:v>
                </c:pt>
                <c:pt idx="17">
                  <c:v>0.68400000000000005</c:v>
                </c:pt>
                <c:pt idx="18">
                  <c:v>0.68400000000000005</c:v>
                </c:pt>
                <c:pt idx="19">
                  <c:v>0.61799999999999999</c:v>
                </c:pt>
                <c:pt idx="20">
                  <c:v>0.748</c:v>
                </c:pt>
                <c:pt idx="21">
                  <c:v>0.71299999999999997</c:v>
                </c:pt>
                <c:pt idx="22" formatCode="0%">
                  <c:v>0.73199999999999998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91-4EE1-9ABE-1161A5D3399F}"/>
            </c:ext>
          </c:extLst>
        </c:ser>
        <c:ser>
          <c:idx val="4"/>
          <c:order val="4"/>
          <c:tx>
            <c:strRef>
              <c:f>'5.1.3 Formål og transportmiddel'!$BT$5</c:f>
              <c:strCache>
                <c:ptCount val="1"/>
                <c:pt idx="0">
                  <c:v>Bilpassasjer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'5.1.3 Formål og transportmiddel'!$BG$7:$BG$29</c:f>
              <c:strCache>
                <c:ptCount val="23"/>
                <c:pt idx="0">
                  <c:v>Viken </c:v>
                </c:pt>
                <c:pt idx="1">
                  <c:v>Oslo kommune </c:v>
                </c:pt>
                <c:pt idx="3">
                  <c:v>Tidligere Østfold fylke</c:v>
                </c:pt>
                <c:pt idx="4">
                  <c:v>Tidligere Akershus fylke </c:v>
                </c:pt>
                <c:pt idx="5">
                  <c:v>Tidligere Buskerud fylke </c:v>
                </c:pt>
                <c:pt idx="7">
                  <c:v>Oslo sentrum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'5.1.3 Formål og transportmiddel'!$BT$7:$BT$29</c:f>
              <c:numCache>
                <c:formatCode>###0%</c:formatCode>
                <c:ptCount val="23"/>
                <c:pt idx="0">
                  <c:v>0.11600000000000001</c:v>
                </c:pt>
                <c:pt idx="1">
                  <c:v>6.7000000000000004E-2</c:v>
                </c:pt>
                <c:pt idx="3">
                  <c:v>0.11</c:v>
                </c:pt>
                <c:pt idx="4">
                  <c:v>0.122</c:v>
                </c:pt>
                <c:pt idx="5">
                  <c:v>0.109</c:v>
                </c:pt>
                <c:pt idx="7">
                  <c:v>2.1999999999999999E-2</c:v>
                </c:pt>
                <c:pt idx="8">
                  <c:v>4.3999999999999997E-2</c:v>
                </c:pt>
                <c:pt idx="9">
                  <c:v>8.4000000000000005E-2</c:v>
                </c:pt>
                <c:pt idx="10">
                  <c:v>8.2000000000000003E-2</c:v>
                </c:pt>
                <c:pt idx="11">
                  <c:v>0.106</c:v>
                </c:pt>
                <c:pt idx="12">
                  <c:v>0.10100000000000001</c:v>
                </c:pt>
                <c:pt idx="13">
                  <c:v>0.11799999999999999</c:v>
                </c:pt>
                <c:pt idx="14">
                  <c:v>0.14899999999999999</c:v>
                </c:pt>
                <c:pt idx="15">
                  <c:v>0.13600000000000001</c:v>
                </c:pt>
                <c:pt idx="16">
                  <c:v>9.5000000000000001E-2</c:v>
                </c:pt>
                <c:pt idx="17">
                  <c:v>0.125</c:v>
                </c:pt>
                <c:pt idx="18">
                  <c:v>0.104</c:v>
                </c:pt>
                <c:pt idx="19">
                  <c:v>0.124</c:v>
                </c:pt>
                <c:pt idx="20">
                  <c:v>6.7000000000000004E-2</c:v>
                </c:pt>
                <c:pt idx="21">
                  <c:v>0.113</c:v>
                </c:pt>
                <c:pt idx="22" formatCode="0%">
                  <c:v>0.11600000000000001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91-4EE1-9ABE-1161A5D3399F}"/>
            </c:ext>
          </c:extLst>
        </c:ser>
        <c:ser>
          <c:idx val="5"/>
          <c:order val="5"/>
          <c:tx>
            <c:strRef>
              <c:f>'5.1.3 Formål og transportmiddel'!$BU$5</c:f>
              <c:strCache>
                <c:ptCount val="1"/>
                <c:pt idx="0">
                  <c:v>Annet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'5.1.3 Formål og transportmiddel'!$BG$7:$BG$29</c:f>
              <c:strCache>
                <c:ptCount val="23"/>
                <c:pt idx="0">
                  <c:v>Viken </c:v>
                </c:pt>
                <c:pt idx="1">
                  <c:v>Oslo kommune </c:v>
                </c:pt>
                <c:pt idx="3">
                  <c:v>Tidligere Østfold fylke</c:v>
                </c:pt>
                <c:pt idx="4">
                  <c:v>Tidligere Akershus fylke </c:v>
                </c:pt>
                <c:pt idx="5">
                  <c:v>Tidligere Buskerud fylke </c:v>
                </c:pt>
                <c:pt idx="7">
                  <c:v>Oslo sentrum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'5.1.3 Formål og transportmiddel'!$BU$7:$BU$29</c:f>
              <c:numCache>
                <c:formatCode>###0%</c:formatCode>
                <c:ptCount val="23"/>
                <c:pt idx="0">
                  <c:v>1.4E-2</c:v>
                </c:pt>
                <c:pt idx="1">
                  <c:v>1.0999999999999999E-2</c:v>
                </c:pt>
                <c:pt idx="3">
                  <c:v>2.5000000000000001E-2</c:v>
                </c:pt>
                <c:pt idx="4">
                  <c:v>1.0999999999999999E-2</c:v>
                </c:pt>
                <c:pt idx="5">
                  <c:v>8.9999999999999993E-3</c:v>
                </c:pt>
                <c:pt idx="7">
                  <c:v>6.0000000000000001E-3</c:v>
                </c:pt>
                <c:pt idx="8">
                  <c:v>0.01</c:v>
                </c:pt>
                <c:pt idx="9">
                  <c:v>6.0000000000000001E-3</c:v>
                </c:pt>
                <c:pt idx="10">
                  <c:v>1.7000000000000001E-2</c:v>
                </c:pt>
                <c:pt idx="11">
                  <c:v>0.01</c:v>
                </c:pt>
                <c:pt idx="12">
                  <c:v>8.9999999999999993E-3</c:v>
                </c:pt>
                <c:pt idx="13">
                  <c:v>1.0999999999999999E-2</c:v>
                </c:pt>
                <c:pt idx="14">
                  <c:v>1.2E-2</c:v>
                </c:pt>
                <c:pt idx="15">
                  <c:v>1.4E-2</c:v>
                </c:pt>
                <c:pt idx="16">
                  <c:v>1.2E-2</c:v>
                </c:pt>
                <c:pt idx="17">
                  <c:v>1.4999999999999999E-2</c:v>
                </c:pt>
                <c:pt idx="18">
                  <c:v>0.05</c:v>
                </c:pt>
                <c:pt idx="19">
                  <c:v>1.2E-2</c:v>
                </c:pt>
                <c:pt idx="20">
                  <c:v>5.0000000000000001E-3</c:v>
                </c:pt>
                <c:pt idx="21">
                  <c:v>0.01</c:v>
                </c:pt>
                <c:pt idx="22" formatCode="0%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91-4EE1-9ABE-1161A5D3399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0476904"/>
        <c:axId val="690481216"/>
      </c:barChart>
      <c:catAx>
        <c:axId val="690476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81216"/>
        <c:crosses val="autoZero"/>
        <c:auto val="1"/>
        <c:lblAlgn val="ctr"/>
        <c:lblOffset val="100"/>
        <c:noMultiLvlLbl val="0"/>
      </c:catAx>
      <c:valAx>
        <c:axId val="6904812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7690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8077015916687"/>
          <c:y val="0.93234766732957319"/>
          <c:w val="0.64512253360671812"/>
          <c:h val="4.25065610134584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 i="0" baseline="0">
                <a:effectLst/>
              </a:rPr>
              <a:t>Transportmiddelfordeling for lokale fritidsreiser, etter målpunkt for reisen. RVU 2018/19</a:t>
            </a:r>
            <a:endParaRPr lang="nb-NO" sz="1000">
              <a:effectLst/>
            </a:endParaRPr>
          </a:p>
        </c:rich>
      </c:tx>
      <c:layout>
        <c:manualLayout>
          <c:xMode val="edge"/>
          <c:yMode val="edge"/>
          <c:x val="0.22615873349350873"/>
          <c:y val="1.5119089931105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'5.1.3 Formål og transportmiddel'!$BX$5</c:f>
              <c:strCache>
                <c:ptCount val="1"/>
                <c:pt idx="0">
                  <c:v>Til fots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'5.1.3 Formål og transportmiddel'!$BG$7:$BG$29</c:f>
              <c:strCache>
                <c:ptCount val="23"/>
                <c:pt idx="0">
                  <c:v>Viken </c:v>
                </c:pt>
                <c:pt idx="1">
                  <c:v>Oslo kommune </c:v>
                </c:pt>
                <c:pt idx="3">
                  <c:v>Tidligere Østfold fylke</c:v>
                </c:pt>
                <c:pt idx="4">
                  <c:v>Tidligere Akershus fylke </c:v>
                </c:pt>
                <c:pt idx="5">
                  <c:v>Tidligere Buskerud fylke </c:v>
                </c:pt>
                <c:pt idx="7">
                  <c:v>Oslo sentrum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'5.1.3 Formål og transportmiddel'!$BX$7:$BX$29</c:f>
              <c:numCache>
                <c:formatCode>###0%</c:formatCode>
                <c:ptCount val="23"/>
                <c:pt idx="0">
                  <c:v>0.377</c:v>
                </c:pt>
                <c:pt idx="1">
                  <c:v>0.436</c:v>
                </c:pt>
                <c:pt idx="3">
                  <c:v>0.39800000000000002</c:v>
                </c:pt>
                <c:pt idx="4">
                  <c:v>0.372</c:v>
                </c:pt>
                <c:pt idx="5">
                  <c:v>0.36299999999999999</c:v>
                </c:pt>
                <c:pt idx="7">
                  <c:v>0.30199999999999999</c:v>
                </c:pt>
                <c:pt idx="8">
                  <c:v>0.47899999999999998</c:v>
                </c:pt>
                <c:pt idx="9">
                  <c:v>0.38</c:v>
                </c:pt>
                <c:pt idx="10">
                  <c:v>0.442</c:v>
                </c:pt>
                <c:pt idx="11">
                  <c:v>0.439</c:v>
                </c:pt>
                <c:pt idx="12">
                  <c:v>0.38100000000000001</c:v>
                </c:pt>
                <c:pt idx="13">
                  <c:v>0.34899999999999998</c:v>
                </c:pt>
                <c:pt idx="14">
                  <c:v>0.38200000000000001</c:v>
                </c:pt>
                <c:pt idx="15">
                  <c:v>0.38700000000000001</c:v>
                </c:pt>
                <c:pt idx="16">
                  <c:v>0.307</c:v>
                </c:pt>
                <c:pt idx="17">
                  <c:v>0.32400000000000001</c:v>
                </c:pt>
                <c:pt idx="18">
                  <c:v>0.503</c:v>
                </c:pt>
                <c:pt idx="19">
                  <c:v>0.40899999999999997</c:v>
                </c:pt>
                <c:pt idx="20">
                  <c:v>0.39800000000000002</c:v>
                </c:pt>
                <c:pt idx="21">
                  <c:v>0.28699999999999998</c:v>
                </c:pt>
                <c:pt idx="22" formatCode="0%">
                  <c:v>0.33300000000000002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E-44B1-AD5C-D6FC3336BE92}"/>
            </c:ext>
          </c:extLst>
        </c:ser>
        <c:ser>
          <c:idx val="1"/>
          <c:order val="1"/>
          <c:tx>
            <c:strRef>
              <c:f>'5.1.3 Formål og transportmiddel'!$BY$5</c:f>
              <c:strCache>
                <c:ptCount val="1"/>
                <c:pt idx="0">
                  <c:v>Sykkel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'5.1.3 Formål og transportmiddel'!$BG$7:$BG$29</c:f>
              <c:strCache>
                <c:ptCount val="23"/>
                <c:pt idx="0">
                  <c:v>Viken </c:v>
                </c:pt>
                <c:pt idx="1">
                  <c:v>Oslo kommune </c:v>
                </c:pt>
                <c:pt idx="3">
                  <c:v>Tidligere Østfold fylke</c:v>
                </c:pt>
                <c:pt idx="4">
                  <c:v>Tidligere Akershus fylke </c:v>
                </c:pt>
                <c:pt idx="5">
                  <c:v>Tidligere Buskerud fylke </c:v>
                </c:pt>
                <c:pt idx="7">
                  <c:v>Oslo sentrum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'5.1.3 Formål og transportmiddel'!$BY$7:$BY$29</c:f>
              <c:numCache>
                <c:formatCode>###0%</c:formatCode>
                <c:ptCount val="23"/>
                <c:pt idx="0">
                  <c:v>4.2000000000000003E-2</c:v>
                </c:pt>
                <c:pt idx="1">
                  <c:v>5.2999999999999999E-2</c:v>
                </c:pt>
                <c:pt idx="3">
                  <c:v>4.1000000000000002E-2</c:v>
                </c:pt>
                <c:pt idx="4">
                  <c:v>4.2000000000000003E-2</c:v>
                </c:pt>
                <c:pt idx="5">
                  <c:v>4.2000000000000003E-2</c:v>
                </c:pt>
                <c:pt idx="7">
                  <c:v>4.4999999999999998E-2</c:v>
                </c:pt>
                <c:pt idx="8">
                  <c:v>5.8999999999999997E-2</c:v>
                </c:pt>
                <c:pt idx="9">
                  <c:v>6.2E-2</c:v>
                </c:pt>
                <c:pt idx="10">
                  <c:v>0.04</c:v>
                </c:pt>
                <c:pt idx="11">
                  <c:v>4.4999999999999998E-2</c:v>
                </c:pt>
                <c:pt idx="12">
                  <c:v>4.1000000000000002E-2</c:v>
                </c:pt>
                <c:pt idx="13">
                  <c:v>3.7999999999999999E-2</c:v>
                </c:pt>
                <c:pt idx="14">
                  <c:v>5.1999999999999998E-2</c:v>
                </c:pt>
                <c:pt idx="15">
                  <c:v>3.9E-2</c:v>
                </c:pt>
                <c:pt idx="16">
                  <c:v>3.9E-2</c:v>
                </c:pt>
                <c:pt idx="17">
                  <c:v>6.3E-2</c:v>
                </c:pt>
                <c:pt idx="18">
                  <c:v>5.1999999999999998E-2</c:v>
                </c:pt>
                <c:pt idx="19">
                  <c:v>3.1E-2</c:v>
                </c:pt>
                <c:pt idx="20">
                  <c:v>7.1999999999999995E-2</c:v>
                </c:pt>
                <c:pt idx="21">
                  <c:v>4.3999999999999997E-2</c:v>
                </c:pt>
                <c:pt idx="22" formatCode="0%">
                  <c:v>3.7999999999999999E-2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BE-44B1-AD5C-D6FC3336BE92}"/>
            </c:ext>
          </c:extLst>
        </c:ser>
        <c:ser>
          <c:idx val="2"/>
          <c:order val="2"/>
          <c:tx>
            <c:strRef>
              <c:f>'5.1.3 Formål og transportmiddel'!$BZ$5</c:f>
              <c:strCache>
                <c:ptCount val="1"/>
                <c:pt idx="0">
                  <c:v>Kollektiv (eks drosje og fly)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'5.1.3 Formål og transportmiddel'!$BG$7:$BG$29</c:f>
              <c:strCache>
                <c:ptCount val="23"/>
                <c:pt idx="0">
                  <c:v>Viken </c:v>
                </c:pt>
                <c:pt idx="1">
                  <c:v>Oslo kommune </c:v>
                </c:pt>
                <c:pt idx="3">
                  <c:v>Tidligere Østfold fylke</c:v>
                </c:pt>
                <c:pt idx="4">
                  <c:v>Tidligere Akershus fylke </c:v>
                </c:pt>
                <c:pt idx="5">
                  <c:v>Tidligere Buskerud fylke </c:v>
                </c:pt>
                <c:pt idx="7">
                  <c:v>Oslo sentrum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'5.1.3 Formål og transportmiddel'!$BZ$7:$BZ$29</c:f>
              <c:numCache>
                <c:formatCode>###0%</c:formatCode>
                <c:ptCount val="23"/>
                <c:pt idx="0">
                  <c:v>6.2E-2</c:v>
                </c:pt>
                <c:pt idx="1">
                  <c:v>0.28499999999999998</c:v>
                </c:pt>
                <c:pt idx="3">
                  <c:v>4.2000000000000003E-2</c:v>
                </c:pt>
                <c:pt idx="4">
                  <c:v>8.5000000000000006E-2</c:v>
                </c:pt>
                <c:pt idx="5">
                  <c:v>3.4000000000000002E-2</c:v>
                </c:pt>
                <c:pt idx="7">
                  <c:v>0.52100000000000002</c:v>
                </c:pt>
                <c:pt idx="8">
                  <c:v>0.32200000000000001</c:v>
                </c:pt>
                <c:pt idx="9">
                  <c:v>0.223</c:v>
                </c:pt>
                <c:pt idx="10">
                  <c:v>0.23699999999999999</c:v>
                </c:pt>
                <c:pt idx="11">
                  <c:v>0.155</c:v>
                </c:pt>
                <c:pt idx="12">
                  <c:v>9.0999999999999998E-2</c:v>
                </c:pt>
                <c:pt idx="13">
                  <c:v>7.2999999999999995E-2</c:v>
                </c:pt>
                <c:pt idx="14">
                  <c:v>5.0999999999999997E-2</c:v>
                </c:pt>
                <c:pt idx="15">
                  <c:v>0.10199999999999999</c:v>
                </c:pt>
                <c:pt idx="16">
                  <c:v>2.7E-2</c:v>
                </c:pt>
                <c:pt idx="17">
                  <c:v>3.6999999999999998E-2</c:v>
                </c:pt>
                <c:pt idx="18">
                  <c:v>2.3E-2</c:v>
                </c:pt>
                <c:pt idx="19">
                  <c:v>6.4000000000000001E-2</c:v>
                </c:pt>
                <c:pt idx="20">
                  <c:v>1.7999999999999999E-2</c:v>
                </c:pt>
                <c:pt idx="21">
                  <c:v>2.3E-2</c:v>
                </c:pt>
                <c:pt idx="22" formatCode="0%">
                  <c:v>1.4E-2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BE-44B1-AD5C-D6FC3336BE92}"/>
            </c:ext>
          </c:extLst>
        </c:ser>
        <c:ser>
          <c:idx val="3"/>
          <c:order val="3"/>
          <c:tx>
            <c:strRef>
              <c:f>'5.1.3 Formål og transportmiddel'!$CA$5</c:f>
              <c:strCache>
                <c:ptCount val="1"/>
                <c:pt idx="0">
                  <c:v>Bilfører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'5.1.3 Formål og transportmiddel'!$BG$7:$BG$29</c:f>
              <c:strCache>
                <c:ptCount val="23"/>
                <c:pt idx="0">
                  <c:v>Viken </c:v>
                </c:pt>
                <c:pt idx="1">
                  <c:v>Oslo kommune </c:v>
                </c:pt>
                <c:pt idx="3">
                  <c:v>Tidligere Østfold fylke</c:v>
                </c:pt>
                <c:pt idx="4">
                  <c:v>Tidligere Akershus fylke </c:v>
                </c:pt>
                <c:pt idx="5">
                  <c:v>Tidligere Buskerud fylke </c:v>
                </c:pt>
                <c:pt idx="7">
                  <c:v>Oslo sentrum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'5.1.3 Formål og transportmiddel'!$CA$7:$CA$29</c:f>
              <c:numCache>
                <c:formatCode>###0%</c:formatCode>
                <c:ptCount val="23"/>
                <c:pt idx="0">
                  <c:v>0.36</c:v>
                </c:pt>
                <c:pt idx="1">
                  <c:v>0.13600000000000001</c:v>
                </c:pt>
                <c:pt idx="3">
                  <c:v>0.36099999999999999</c:v>
                </c:pt>
                <c:pt idx="4">
                  <c:v>0.34699999999999998</c:v>
                </c:pt>
                <c:pt idx="5">
                  <c:v>0.39200000000000002</c:v>
                </c:pt>
                <c:pt idx="7">
                  <c:v>7.4999999999999997E-2</c:v>
                </c:pt>
                <c:pt idx="8">
                  <c:v>7.1999999999999995E-2</c:v>
                </c:pt>
                <c:pt idx="9">
                  <c:v>0.221</c:v>
                </c:pt>
                <c:pt idx="10">
                  <c:v>0.184</c:v>
                </c:pt>
                <c:pt idx="11">
                  <c:v>0.219</c:v>
                </c:pt>
                <c:pt idx="12">
                  <c:v>0.34399999999999997</c:v>
                </c:pt>
                <c:pt idx="13">
                  <c:v>0.36699999999999999</c:v>
                </c:pt>
                <c:pt idx="14">
                  <c:v>0.31900000000000001</c:v>
                </c:pt>
                <c:pt idx="15">
                  <c:v>0.34100000000000003</c:v>
                </c:pt>
                <c:pt idx="16">
                  <c:v>0.41199999999999998</c:v>
                </c:pt>
                <c:pt idx="17">
                  <c:v>0.39200000000000002</c:v>
                </c:pt>
                <c:pt idx="18">
                  <c:v>0.30399999999999999</c:v>
                </c:pt>
                <c:pt idx="19">
                  <c:v>0.32200000000000001</c:v>
                </c:pt>
                <c:pt idx="20">
                  <c:v>0.29399999999999998</c:v>
                </c:pt>
                <c:pt idx="21">
                  <c:v>0.45900000000000002</c:v>
                </c:pt>
                <c:pt idx="22" formatCode="0%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BE-44B1-AD5C-D6FC3336BE92}"/>
            </c:ext>
          </c:extLst>
        </c:ser>
        <c:ser>
          <c:idx val="4"/>
          <c:order val="4"/>
          <c:tx>
            <c:strRef>
              <c:f>'5.1.3 Formål og transportmiddel'!$CB$5</c:f>
              <c:strCache>
                <c:ptCount val="1"/>
                <c:pt idx="0">
                  <c:v>Bilpassasjer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'5.1.3 Formål og transportmiddel'!$BG$7:$BG$29</c:f>
              <c:strCache>
                <c:ptCount val="23"/>
                <c:pt idx="0">
                  <c:v>Viken </c:v>
                </c:pt>
                <c:pt idx="1">
                  <c:v>Oslo kommune </c:v>
                </c:pt>
                <c:pt idx="3">
                  <c:v>Tidligere Østfold fylke</c:v>
                </c:pt>
                <c:pt idx="4">
                  <c:v>Tidligere Akershus fylke </c:v>
                </c:pt>
                <c:pt idx="5">
                  <c:v>Tidligere Buskerud fylke </c:v>
                </c:pt>
                <c:pt idx="7">
                  <c:v>Oslo sentrum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'5.1.3 Formål og transportmiddel'!$CB$7:$CB$29</c:f>
              <c:numCache>
                <c:formatCode>###0%</c:formatCode>
                <c:ptCount val="23"/>
                <c:pt idx="0">
                  <c:v>0.14099999999999999</c:v>
                </c:pt>
                <c:pt idx="1">
                  <c:v>6.4000000000000001E-2</c:v>
                </c:pt>
                <c:pt idx="3">
                  <c:v>0.14599999999999999</c:v>
                </c:pt>
                <c:pt idx="4">
                  <c:v>0.13600000000000001</c:v>
                </c:pt>
                <c:pt idx="5">
                  <c:v>0.14699999999999999</c:v>
                </c:pt>
                <c:pt idx="7">
                  <c:v>3.3000000000000002E-2</c:v>
                </c:pt>
                <c:pt idx="8">
                  <c:v>4.2999999999999997E-2</c:v>
                </c:pt>
                <c:pt idx="9">
                  <c:v>7.8E-2</c:v>
                </c:pt>
                <c:pt idx="10">
                  <c:v>7.8E-2</c:v>
                </c:pt>
                <c:pt idx="11">
                  <c:v>0.12</c:v>
                </c:pt>
                <c:pt idx="12">
                  <c:v>0.124</c:v>
                </c:pt>
                <c:pt idx="13">
                  <c:v>0.14799999999999999</c:v>
                </c:pt>
                <c:pt idx="14">
                  <c:v>0.17799999999999999</c:v>
                </c:pt>
                <c:pt idx="15">
                  <c:v>0.112</c:v>
                </c:pt>
                <c:pt idx="16">
                  <c:v>0.19600000000000001</c:v>
                </c:pt>
                <c:pt idx="17">
                  <c:v>0.16700000000000001</c:v>
                </c:pt>
                <c:pt idx="18">
                  <c:v>0.10299999999999999</c:v>
                </c:pt>
                <c:pt idx="19">
                  <c:v>0.156</c:v>
                </c:pt>
                <c:pt idx="20">
                  <c:v>0.19700000000000001</c:v>
                </c:pt>
                <c:pt idx="21">
                  <c:v>0.16400000000000001</c:v>
                </c:pt>
                <c:pt idx="22" formatCode="0%">
                  <c:v>0.16900000000000001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BE-44B1-AD5C-D6FC3336BE92}"/>
            </c:ext>
          </c:extLst>
        </c:ser>
        <c:ser>
          <c:idx val="5"/>
          <c:order val="5"/>
          <c:tx>
            <c:strRef>
              <c:f>'5.1.3 Formål og transportmiddel'!$CC$5</c:f>
              <c:strCache>
                <c:ptCount val="1"/>
                <c:pt idx="0">
                  <c:v>Annet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'5.1.3 Formål og transportmiddel'!$BG$7:$BG$29</c:f>
              <c:strCache>
                <c:ptCount val="23"/>
                <c:pt idx="0">
                  <c:v>Viken </c:v>
                </c:pt>
                <c:pt idx="1">
                  <c:v>Oslo kommune </c:v>
                </c:pt>
                <c:pt idx="3">
                  <c:v>Tidligere Østfold fylke</c:v>
                </c:pt>
                <c:pt idx="4">
                  <c:v>Tidligere Akershus fylke </c:v>
                </c:pt>
                <c:pt idx="5">
                  <c:v>Tidligere Buskerud fylke </c:v>
                </c:pt>
                <c:pt idx="7">
                  <c:v>Oslo sentrum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'5.1.3 Formål og transportmiddel'!$CC$7:$CC$29</c:f>
              <c:numCache>
                <c:formatCode>###0%</c:formatCode>
                <c:ptCount val="23"/>
                <c:pt idx="0">
                  <c:v>1.7999999999999999E-2</c:v>
                </c:pt>
                <c:pt idx="1">
                  <c:v>2.5999999999999999E-2</c:v>
                </c:pt>
                <c:pt idx="3">
                  <c:v>1.2E-2</c:v>
                </c:pt>
                <c:pt idx="4">
                  <c:v>1.9E-2</c:v>
                </c:pt>
                <c:pt idx="5">
                  <c:v>2.1999999999999999E-2</c:v>
                </c:pt>
                <c:pt idx="7">
                  <c:v>2.4E-2</c:v>
                </c:pt>
                <c:pt idx="8">
                  <c:v>2.5000000000000001E-2</c:v>
                </c:pt>
                <c:pt idx="9">
                  <c:v>3.5000000000000003E-2</c:v>
                </c:pt>
                <c:pt idx="10">
                  <c:v>1.7999999999999999E-2</c:v>
                </c:pt>
                <c:pt idx="11">
                  <c:v>2.3E-2</c:v>
                </c:pt>
                <c:pt idx="12">
                  <c:v>1.9E-2</c:v>
                </c:pt>
                <c:pt idx="13">
                  <c:v>2.4E-2</c:v>
                </c:pt>
                <c:pt idx="14">
                  <c:v>1.7999999999999999E-2</c:v>
                </c:pt>
                <c:pt idx="15">
                  <c:v>1.9E-2</c:v>
                </c:pt>
                <c:pt idx="16">
                  <c:v>1.9E-2</c:v>
                </c:pt>
                <c:pt idx="17">
                  <c:v>1.6E-2</c:v>
                </c:pt>
                <c:pt idx="18">
                  <c:v>1.4999999999999999E-2</c:v>
                </c:pt>
                <c:pt idx="19">
                  <c:v>1.7000000000000001E-2</c:v>
                </c:pt>
                <c:pt idx="20">
                  <c:v>2.1999999999999999E-2</c:v>
                </c:pt>
                <c:pt idx="21">
                  <c:v>2.3E-2</c:v>
                </c:pt>
                <c:pt idx="22" formatCode="0%">
                  <c:v>1.6E-2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BE-44B1-AD5C-D6FC3336BE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0476904"/>
        <c:axId val="690481216"/>
      </c:barChart>
      <c:catAx>
        <c:axId val="690476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81216"/>
        <c:crosses val="autoZero"/>
        <c:auto val="1"/>
        <c:lblAlgn val="ctr"/>
        <c:lblOffset val="100"/>
        <c:noMultiLvlLbl val="0"/>
      </c:catAx>
      <c:valAx>
        <c:axId val="6904812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7690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8077015916687"/>
          <c:y val="0.93234766732957319"/>
          <c:w val="0.64512253360671812"/>
          <c:h val="4.25065610134584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Feilmargin ved ulike observasjonsmengder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58D-4F61-BC54-4A9ED84E8BA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58D-4F61-BC54-4A9ED84E8B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Representativitet!$Q$49:$Q$52</c:f>
                <c:numCache>
                  <c:formatCode>General</c:formatCode>
                  <c:ptCount val="4"/>
                  <c:pt idx="0">
                    <c:v>3.4000000000000002E-2</c:v>
                  </c:pt>
                  <c:pt idx="1">
                    <c:v>0.04</c:v>
                  </c:pt>
                  <c:pt idx="2">
                    <c:v>1.9E-2</c:v>
                  </c:pt>
                  <c:pt idx="3">
                    <c:v>2.1999999999999999E-2</c:v>
                  </c:pt>
                </c:numCache>
              </c:numRef>
            </c:plus>
            <c:minus>
              <c:numRef>
                <c:f>Representativitet!$Q$49:$Q$52</c:f>
                <c:numCache>
                  <c:formatCode>General</c:formatCode>
                  <c:ptCount val="4"/>
                  <c:pt idx="0">
                    <c:v>3.4000000000000002E-2</c:v>
                  </c:pt>
                  <c:pt idx="1">
                    <c:v>0.04</c:v>
                  </c:pt>
                  <c:pt idx="2">
                    <c:v>1.9E-2</c:v>
                  </c:pt>
                  <c:pt idx="3">
                    <c:v>2.1999999999999999E-2</c:v>
                  </c:pt>
                </c:numCache>
              </c:numRef>
            </c:minus>
            <c:spPr>
              <a:noFill/>
              <a:ln w="41275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Representativitet!$O$49:$O$52</c:f>
              <c:strCache>
                <c:ptCount val="3"/>
                <c:pt idx="0">
                  <c:v>300 observasjoner </c:v>
                </c:pt>
                <c:pt idx="2">
                  <c:v>1000 observasjoner </c:v>
                </c:pt>
              </c:strCache>
            </c:strRef>
          </c:cat>
          <c:val>
            <c:numRef>
              <c:f>Representativitet!$P$49:$P$52</c:f>
              <c:numCache>
                <c:formatCode>0%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0.1</c:v>
                </c:pt>
                <c:pt idx="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D-4F61-BC54-4A9ED84E8B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766813456"/>
        <c:axId val="739578352"/>
      </c:barChart>
      <c:catAx>
        <c:axId val="7668134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39578352"/>
        <c:crosses val="autoZero"/>
        <c:auto val="1"/>
        <c:lblAlgn val="ctr"/>
        <c:lblOffset val="100"/>
        <c:noMultiLvlLbl val="0"/>
      </c:catAx>
      <c:valAx>
        <c:axId val="739578352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76681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Transportmiddelfordeling</a:t>
            </a:r>
            <a:r>
              <a:rPr lang="nb-NO" sz="1000" b="1" baseline="0"/>
              <a:t> for ulike reiseformål blant bosatte i Oslo kommune. </a:t>
            </a:r>
            <a:br>
              <a:rPr lang="nb-NO" sz="1000" b="1"/>
            </a:br>
            <a:r>
              <a:rPr lang="nb-NO" sz="1000" b="1"/>
              <a:t>RVU 2018/19</a:t>
            </a:r>
          </a:p>
        </c:rich>
      </c:tx>
      <c:layout>
        <c:manualLayout>
          <c:xMode val="edge"/>
          <c:yMode val="edge"/>
          <c:x val="0.22978388888888884"/>
          <c:y val="1.5119047619047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'5.1.3 Formål og transportmiddel'!$CE$6</c:f>
              <c:strCache>
                <c:ptCount val="1"/>
                <c:pt idx="0">
                  <c:v>Til fots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'5.1.3 Formål og transportmiddel'!$CF$5:$CM$5</c:f>
              <c:strCache>
                <c:ptCount val="8"/>
                <c:pt idx="0">
                  <c:v> Skole </c:v>
                </c:pt>
                <c:pt idx="1">
                  <c:v> Lokal fritid </c:v>
                </c:pt>
                <c:pt idx="2">
                  <c:v> Arbeid </c:v>
                </c:pt>
                <c:pt idx="3">
                  <c:v> Handel/service </c:v>
                </c:pt>
                <c:pt idx="4">
                  <c:v> Tjeneste </c:v>
                </c:pt>
                <c:pt idx="5">
                  <c:v> Besøk </c:v>
                </c:pt>
                <c:pt idx="6">
                  <c:v> Følge/omsorg </c:v>
                </c:pt>
                <c:pt idx="7">
                  <c:v> Øvrig fritid, ferie </c:v>
                </c:pt>
              </c:strCache>
            </c:strRef>
          </c:cat>
          <c:val>
            <c:numRef>
              <c:f>'5.1.3 Formål og transportmiddel'!$CF$6:$CM$6</c:f>
              <c:numCache>
                <c:formatCode>###0%</c:formatCode>
                <c:ptCount val="8"/>
                <c:pt idx="0">
                  <c:v>0.30299999999999999</c:v>
                </c:pt>
                <c:pt idx="1">
                  <c:v>0.44900000000000001</c:v>
                </c:pt>
                <c:pt idx="2">
                  <c:v>0.158</c:v>
                </c:pt>
                <c:pt idx="3">
                  <c:v>0.372</c:v>
                </c:pt>
                <c:pt idx="4">
                  <c:v>0.15</c:v>
                </c:pt>
                <c:pt idx="5">
                  <c:v>0.219</c:v>
                </c:pt>
                <c:pt idx="6">
                  <c:v>0.26600000000000001</c:v>
                </c:pt>
                <c:pt idx="7">
                  <c:v>5.7000000000000002E-2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F-41F4-A4F9-8FFF41BA7372}"/>
            </c:ext>
          </c:extLst>
        </c:ser>
        <c:ser>
          <c:idx val="1"/>
          <c:order val="1"/>
          <c:tx>
            <c:strRef>
              <c:f>'5.1.3 Formål og transportmiddel'!$CE$7</c:f>
              <c:strCache>
                <c:ptCount val="1"/>
                <c:pt idx="0">
                  <c:v>Sykkel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'5.1.3 Formål og transportmiddel'!$CF$5:$CM$5</c:f>
              <c:strCache>
                <c:ptCount val="8"/>
                <c:pt idx="0">
                  <c:v> Skole </c:v>
                </c:pt>
                <c:pt idx="1">
                  <c:v> Lokal fritid </c:v>
                </c:pt>
                <c:pt idx="2">
                  <c:v> Arbeid </c:v>
                </c:pt>
                <c:pt idx="3">
                  <c:v> Handel/service </c:v>
                </c:pt>
                <c:pt idx="4">
                  <c:v> Tjeneste </c:v>
                </c:pt>
                <c:pt idx="5">
                  <c:v> Besøk </c:v>
                </c:pt>
                <c:pt idx="6">
                  <c:v> Følge/omsorg </c:v>
                </c:pt>
                <c:pt idx="7">
                  <c:v> Øvrig fritid, ferie </c:v>
                </c:pt>
              </c:strCache>
            </c:strRef>
          </c:cat>
          <c:val>
            <c:numRef>
              <c:f>'5.1.3 Formål og transportmiddel'!$CF$7:$CM$7</c:f>
              <c:numCache>
                <c:formatCode>###0%</c:formatCode>
                <c:ptCount val="8"/>
                <c:pt idx="0">
                  <c:v>5.8999999999999997E-2</c:v>
                </c:pt>
                <c:pt idx="1">
                  <c:v>5.7000000000000002E-2</c:v>
                </c:pt>
                <c:pt idx="2">
                  <c:v>0.105</c:v>
                </c:pt>
                <c:pt idx="3">
                  <c:v>4.3999999999999997E-2</c:v>
                </c:pt>
                <c:pt idx="4">
                  <c:v>4.2999999999999997E-2</c:v>
                </c:pt>
                <c:pt idx="5">
                  <c:v>4.4999999999999998E-2</c:v>
                </c:pt>
                <c:pt idx="6">
                  <c:v>5.0999999999999997E-2</c:v>
                </c:pt>
                <c:pt idx="7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FF-41F4-A4F9-8FFF41BA7372}"/>
            </c:ext>
          </c:extLst>
        </c:ser>
        <c:ser>
          <c:idx val="2"/>
          <c:order val="2"/>
          <c:tx>
            <c:strRef>
              <c:f>'5.1.3 Formål og transportmiddel'!$CE$8</c:f>
              <c:strCache>
                <c:ptCount val="1"/>
                <c:pt idx="0">
                  <c:v>Kollektiv (eks drosje og fly)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'5.1.3 Formål og transportmiddel'!$CF$5:$CM$5</c:f>
              <c:strCache>
                <c:ptCount val="8"/>
                <c:pt idx="0">
                  <c:v> Skole </c:v>
                </c:pt>
                <c:pt idx="1">
                  <c:v> Lokal fritid </c:v>
                </c:pt>
                <c:pt idx="2">
                  <c:v> Arbeid </c:v>
                </c:pt>
                <c:pt idx="3">
                  <c:v> Handel/service </c:v>
                </c:pt>
                <c:pt idx="4">
                  <c:v> Tjeneste </c:v>
                </c:pt>
                <c:pt idx="5">
                  <c:v> Besøk </c:v>
                </c:pt>
                <c:pt idx="6">
                  <c:v> Følge/omsorg </c:v>
                </c:pt>
                <c:pt idx="7">
                  <c:v> Øvrig fritid, ferie </c:v>
                </c:pt>
              </c:strCache>
            </c:strRef>
          </c:cat>
          <c:val>
            <c:numRef>
              <c:f>'5.1.3 Formål og transportmiddel'!$CF$8:$CM$8</c:f>
              <c:numCache>
                <c:formatCode>###0%</c:formatCode>
                <c:ptCount val="8"/>
                <c:pt idx="0">
                  <c:v>0.55000000000000004</c:v>
                </c:pt>
                <c:pt idx="1">
                  <c:v>0.26</c:v>
                </c:pt>
                <c:pt idx="2">
                  <c:v>0.46600000000000003</c:v>
                </c:pt>
                <c:pt idx="3">
                  <c:v>0.191</c:v>
                </c:pt>
                <c:pt idx="4">
                  <c:v>0.33100000000000002</c:v>
                </c:pt>
                <c:pt idx="5">
                  <c:v>0.26600000000000001</c:v>
                </c:pt>
                <c:pt idx="6">
                  <c:v>8.2000000000000003E-2</c:v>
                </c:pt>
                <c:pt idx="7">
                  <c:v>8.8999999999999996E-2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FF-41F4-A4F9-8FFF41BA7372}"/>
            </c:ext>
          </c:extLst>
        </c:ser>
        <c:ser>
          <c:idx val="3"/>
          <c:order val="3"/>
          <c:tx>
            <c:strRef>
              <c:f>'5.1.3 Formål og transportmiddel'!$CE$9</c:f>
              <c:strCache>
                <c:ptCount val="1"/>
                <c:pt idx="0">
                  <c:v>Bilfører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'5.1.3 Formål og transportmiddel'!$CF$5:$CM$5</c:f>
              <c:strCache>
                <c:ptCount val="8"/>
                <c:pt idx="0">
                  <c:v> Skole </c:v>
                </c:pt>
                <c:pt idx="1">
                  <c:v> Lokal fritid </c:v>
                </c:pt>
                <c:pt idx="2">
                  <c:v> Arbeid </c:v>
                </c:pt>
                <c:pt idx="3">
                  <c:v> Handel/service </c:v>
                </c:pt>
                <c:pt idx="4">
                  <c:v> Tjeneste </c:v>
                </c:pt>
                <c:pt idx="5">
                  <c:v> Besøk </c:v>
                </c:pt>
                <c:pt idx="6">
                  <c:v> Følge/omsorg </c:v>
                </c:pt>
                <c:pt idx="7">
                  <c:v> Øvrig fritid, ferie </c:v>
                </c:pt>
              </c:strCache>
            </c:strRef>
          </c:cat>
          <c:val>
            <c:numRef>
              <c:f>'5.1.3 Formål og transportmiddel'!$CF$9:$CM$9</c:f>
              <c:numCache>
                <c:formatCode>###0%</c:formatCode>
                <c:ptCount val="8"/>
                <c:pt idx="0">
                  <c:v>4.7E-2</c:v>
                </c:pt>
                <c:pt idx="1">
                  <c:v>0.14099999999999999</c:v>
                </c:pt>
                <c:pt idx="2">
                  <c:v>0.23200000000000001</c:v>
                </c:pt>
                <c:pt idx="3">
                  <c:v>0.311</c:v>
                </c:pt>
                <c:pt idx="4">
                  <c:v>0.36099999999999999</c:v>
                </c:pt>
                <c:pt idx="5">
                  <c:v>0.307</c:v>
                </c:pt>
                <c:pt idx="6">
                  <c:v>0.55900000000000005</c:v>
                </c:pt>
                <c:pt idx="7">
                  <c:v>0.48399999999999999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FF-41F4-A4F9-8FFF41BA7372}"/>
            </c:ext>
          </c:extLst>
        </c:ser>
        <c:ser>
          <c:idx val="4"/>
          <c:order val="4"/>
          <c:tx>
            <c:strRef>
              <c:f>'5.1.3 Formål og transportmiddel'!$CE$10</c:f>
              <c:strCache>
                <c:ptCount val="1"/>
                <c:pt idx="0">
                  <c:v>Bilpassasjer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'5.1.3 Formål og transportmiddel'!$CF$5:$CM$5</c:f>
              <c:strCache>
                <c:ptCount val="8"/>
                <c:pt idx="0">
                  <c:v> Skole </c:v>
                </c:pt>
                <c:pt idx="1">
                  <c:v> Lokal fritid </c:v>
                </c:pt>
                <c:pt idx="2">
                  <c:v> Arbeid </c:v>
                </c:pt>
                <c:pt idx="3">
                  <c:v> Handel/service </c:v>
                </c:pt>
                <c:pt idx="4">
                  <c:v> Tjeneste </c:v>
                </c:pt>
                <c:pt idx="5">
                  <c:v> Besøk </c:v>
                </c:pt>
                <c:pt idx="6">
                  <c:v> Følge/omsorg </c:v>
                </c:pt>
                <c:pt idx="7">
                  <c:v> Øvrig fritid, ferie </c:v>
                </c:pt>
              </c:strCache>
            </c:strRef>
          </c:cat>
          <c:val>
            <c:numRef>
              <c:f>'5.1.3 Formål og transportmiddel'!$CF$10:$CM$10</c:f>
              <c:numCache>
                <c:formatCode>###0%</c:formatCode>
                <c:ptCount val="8"/>
                <c:pt idx="0">
                  <c:v>3.3000000000000002E-2</c:v>
                </c:pt>
                <c:pt idx="1">
                  <c:v>6.8000000000000005E-2</c:v>
                </c:pt>
                <c:pt idx="2">
                  <c:v>2.4E-2</c:v>
                </c:pt>
                <c:pt idx="3">
                  <c:v>7.0000000000000007E-2</c:v>
                </c:pt>
                <c:pt idx="4">
                  <c:v>4.2999999999999997E-2</c:v>
                </c:pt>
                <c:pt idx="5">
                  <c:v>0.124</c:v>
                </c:pt>
                <c:pt idx="6">
                  <c:v>3.6999999999999998E-2</c:v>
                </c:pt>
                <c:pt idx="7">
                  <c:v>0.216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FF-41F4-A4F9-8FFF41BA7372}"/>
            </c:ext>
          </c:extLst>
        </c:ser>
        <c:ser>
          <c:idx val="5"/>
          <c:order val="5"/>
          <c:tx>
            <c:strRef>
              <c:f>'5.1.3 Formål og transportmiddel'!$CE$11</c:f>
              <c:strCache>
                <c:ptCount val="1"/>
                <c:pt idx="0">
                  <c:v>Annet</c:v>
                </c:pt>
              </c:strCache>
            </c:strRef>
          </c:tx>
          <c:spPr>
            <a:solidFill>
              <a:srgbClr val="E4C9AF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'5.1.3 Formål og transportmiddel'!$CF$5:$CM$5</c:f>
              <c:strCache>
                <c:ptCount val="8"/>
                <c:pt idx="0">
                  <c:v> Skole </c:v>
                </c:pt>
                <c:pt idx="1">
                  <c:v> Lokal fritid </c:v>
                </c:pt>
                <c:pt idx="2">
                  <c:v> Arbeid </c:v>
                </c:pt>
                <c:pt idx="3">
                  <c:v> Handel/service </c:v>
                </c:pt>
                <c:pt idx="4">
                  <c:v> Tjeneste </c:v>
                </c:pt>
                <c:pt idx="5">
                  <c:v> Besøk </c:v>
                </c:pt>
                <c:pt idx="6">
                  <c:v> Følge/omsorg </c:v>
                </c:pt>
                <c:pt idx="7">
                  <c:v> Øvrig fritid, ferie </c:v>
                </c:pt>
              </c:strCache>
            </c:strRef>
          </c:cat>
          <c:val>
            <c:numRef>
              <c:f>'5.1.3 Formål og transportmiddel'!$CF$11:$CM$11</c:f>
              <c:numCache>
                <c:formatCode>###0%</c:formatCode>
                <c:ptCount val="8"/>
                <c:pt idx="0">
                  <c:v>7.0000000000000001E-3</c:v>
                </c:pt>
                <c:pt idx="1">
                  <c:v>2.5000000000000001E-2</c:v>
                </c:pt>
                <c:pt idx="2">
                  <c:v>1.4999999999999999E-2</c:v>
                </c:pt>
                <c:pt idx="3">
                  <c:v>1.0999999999999999E-2</c:v>
                </c:pt>
                <c:pt idx="4">
                  <c:v>7.2999999999999995E-2</c:v>
                </c:pt>
                <c:pt idx="5">
                  <c:v>3.9E-2</c:v>
                </c:pt>
                <c:pt idx="6">
                  <c:v>5.0000000000000001E-3</c:v>
                </c:pt>
                <c:pt idx="7">
                  <c:v>0.14299999999999999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FF-41F4-A4F9-8FFF41BA73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0476904"/>
        <c:axId val="690481216"/>
      </c:barChart>
      <c:catAx>
        <c:axId val="690476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81216"/>
        <c:crosses val="autoZero"/>
        <c:auto val="1"/>
        <c:lblAlgn val="ctr"/>
        <c:lblOffset val="100"/>
        <c:noMultiLvlLbl val="0"/>
      </c:catAx>
      <c:valAx>
        <c:axId val="6904812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7690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8077015916687"/>
          <c:y val="0.93234766732957319"/>
          <c:w val="0.69215467117408758"/>
          <c:h val="6.06064719411496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Transportmiddelfordeling</a:t>
            </a:r>
            <a:r>
              <a:rPr lang="nb-NO" sz="1000" b="1" baseline="0"/>
              <a:t> for ulike reiseformål blant bosatte i Viken fylke. </a:t>
            </a:r>
            <a:br>
              <a:rPr lang="nb-NO" sz="1000" b="1"/>
            </a:br>
            <a:r>
              <a:rPr lang="nb-NO" sz="1000" b="1"/>
              <a:t>RVU 2018/19</a:t>
            </a:r>
          </a:p>
        </c:rich>
      </c:tx>
      <c:layout>
        <c:manualLayout>
          <c:xMode val="edge"/>
          <c:yMode val="edge"/>
          <c:x val="0.22978388888888884"/>
          <c:y val="1.5119047619047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'5.1.3 Formål og transportmiddel'!$CE$17</c:f>
              <c:strCache>
                <c:ptCount val="1"/>
                <c:pt idx="0">
                  <c:v>Til fots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'5.1.3 Formål og transportmiddel'!$CF$16:$CM$16</c:f>
              <c:strCache>
                <c:ptCount val="8"/>
                <c:pt idx="0">
                  <c:v> Skole </c:v>
                </c:pt>
                <c:pt idx="1">
                  <c:v> Lokal fritid </c:v>
                </c:pt>
                <c:pt idx="2">
                  <c:v> Arbeid </c:v>
                </c:pt>
                <c:pt idx="3">
                  <c:v> Handel/service </c:v>
                </c:pt>
                <c:pt idx="4">
                  <c:v> Tjeneste </c:v>
                </c:pt>
                <c:pt idx="5">
                  <c:v> Besøk </c:v>
                </c:pt>
                <c:pt idx="6">
                  <c:v> Følge/omsorg </c:v>
                </c:pt>
                <c:pt idx="7">
                  <c:v> Øvrig fritid, ferie </c:v>
                </c:pt>
              </c:strCache>
            </c:strRef>
          </c:cat>
          <c:val>
            <c:numRef>
              <c:f>'5.1.3 Formål og transportmiddel'!$CF$17:$CM$17</c:f>
              <c:numCache>
                <c:formatCode>###0%</c:formatCode>
                <c:ptCount val="8"/>
                <c:pt idx="0">
                  <c:v>0.28599999999999998</c:v>
                </c:pt>
                <c:pt idx="1">
                  <c:v>0.36499999999999999</c:v>
                </c:pt>
                <c:pt idx="2">
                  <c:v>6.5000000000000002E-2</c:v>
                </c:pt>
                <c:pt idx="3">
                  <c:v>0.12</c:v>
                </c:pt>
                <c:pt idx="4">
                  <c:v>9.7000000000000003E-2</c:v>
                </c:pt>
                <c:pt idx="5">
                  <c:v>0.13300000000000001</c:v>
                </c:pt>
                <c:pt idx="6">
                  <c:v>8.4000000000000005E-2</c:v>
                </c:pt>
                <c:pt idx="7">
                  <c:v>8.5999999999999993E-2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2-4BDE-810B-38506B32A3EC}"/>
            </c:ext>
          </c:extLst>
        </c:ser>
        <c:ser>
          <c:idx val="1"/>
          <c:order val="1"/>
          <c:tx>
            <c:strRef>
              <c:f>'5.1.3 Formål og transportmiddel'!$CE$18</c:f>
              <c:strCache>
                <c:ptCount val="1"/>
                <c:pt idx="0">
                  <c:v>Sykkel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'5.1.3 Formål og transportmiddel'!$CF$16:$CM$16</c:f>
              <c:strCache>
                <c:ptCount val="8"/>
                <c:pt idx="0">
                  <c:v> Skole </c:v>
                </c:pt>
                <c:pt idx="1">
                  <c:v> Lokal fritid </c:v>
                </c:pt>
                <c:pt idx="2">
                  <c:v> Arbeid </c:v>
                </c:pt>
                <c:pt idx="3">
                  <c:v> Handel/service </c:v>
                </c:pt>
                <c:pt idx="4">
                  <c:v> Tjeneste </c:v>
                </c:pt>
                <c:pt idx="5">
                  <c:v> Besøk </c:v>
                </c:pt>
                <c:pt idx="6">
                  <c:v> Følge/omsorg </c:v>
                </c:pt>
                <c:pt idx="7">
                  <c:v> Øvrig fritid, ferie </c:v>
                </c:pt>
              </c:strCache>
            </c:strRef>
          </c:cat>
          <c:val>
            <c:numRef>
              <c:f>'5.1.3 Formål og transportmiddel'!$CF$18:$CM$18</c:f>
              <c:numCache>
                <c:formatCode>###0%</c:formatCode>
                <c:ptCount val="8"/>
                <c:pt idx="0">
                  <c:v>9.7000000000000003E-2</c:v>
                </c:pt>
                <c:pt idx="1">
                  <c:v>4.1000000000000002E-2</c:v>
                </c:pt>
                <c:pt idx="2">
                  <c:v>4.3999999999999997E-2</c:v>
                </c:pt>
                <c:pt idx="3">
                  <c:v>2.5000000000000001E-2</c:v>
                </c:pt>
                <c:pt idx="4">
                  <c:v>1.4E-2</c:v>
                </c:pt>
                <c:pt idx="5">
                  <c:v>0.02</c:v>
                </c:pt>
                <c:pt idx="6">
                  <c:v>1.4999999999999999E-2</c:v>
                </c:pt>
                <c:pt idx="7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62-4BDE-810B-38506B32A3EC}"/>
            </c:ext>
          </c:extLst>
        </c:ser>
        <c:ser>
          <c:idx val="2"/>
          <c:order val="2"/>
          <c:tx>
            <c:strRef>
              <c:f>'5.1.3 Formål og transportmiddel'!$CE$19</c:f>
              <c:strCache>
                <c:ptCount val="1"/>
                <c:pt idx="0">
                  <c:v>Kollektiv (eks drosje og fly)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'5.1.3 Formål og transportmiddel'!$CF$16:$CM$16</c:f>
              <c:strCache>
                <c:ptCount val="8"/>
                <c:pt idx="0">
                  <c:v> Skole </c:v>
                </c:pt>
                <c:pt idx="1">
                  <c:v> Lokal fritid </c:v>
                </c:pt>
                <c:pt idx="2">
                  <c:v> Arbeid </c:v>
                </c:pt>
                <c:pt idx="3">
                  <c:v> Handel/service </c:v>
                </c:pt>
                <c:pt idx="4">
                  <c:v> Tjeneste </c:v>
                </c:pt>
                <c:pt idx="5">
                  <c:v> Besøk </c:v>
                </c:pt>
                <c:pt idx="6">
                  <c:v> Følge/omsorg </c:v>
                </c:pt>
                <c:pt idx="7">
                  <c:v> Øvrig fritid, ferie </c:v>
                </c:pt>
              </c:strCache>
            </c:strRef>
          </c:cat>
          <c:val>
            <c:numRef>
              <c:f>'5.1.3 Formål og transportmiddel'!$CF$19:$CM$19</c:f>
              <c:numCache>
                <c:formatCode>###0%</c:formatCode>
                <c:ptCount val="8"/>
                <c:pt idx="0">
                  <c:v>0.39700000000000002</c:v>
                </c:pt>
                <c:pt idx="1">
                  <c:v>7.8E-2</c:v>
                </c:pt>
                <c:pt idx="2">
                  <c:v>0.219</c:v>
                </c:pt>
                <c:pt idx="3">
                  <c:v>4.9000000000000002E-2</c:v>
                </c:pt>
                <c:pt idx="4">
                  <c:v>0.125</c:v>
                </c:pt>
                <c:pt idx="5">
                  <c:v>8.3000000000000004E-2</c:v>
                </c:pt>
                <c:pt idx="6">
                  <c:v>1.4E-2</c:v>
                </c:pt>
                <c:pt idx="7">
                  <c:v>7.2999999999999995E-2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62-4BDE-810B-38506B32A3EC}"/>
            </c:ext>
          </c:extLst>
        </c:ser>
        <c:ser>
          <c:idx val="3"/>
          <c:order val="3"/>
          <c:tx>
            <c:strRef>
              <c:f>'5.1.3 Formål og transportmiddel'!$CE$20</c:f>
              <c:strCache>
                <c:ptCount val="1"/>
                <c:pt idx="0">
                  <c:v>Bilfører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'5.1.3 Formål og transportmiddel'!$CF$16:$CM$16</c:f>
              <c:strCache>
                <c:ptCount val="8"/>
                <c:pt idx="0">
                  <c:v> Skole </c:v>
                </c:pt>
                <c:pt idx="1">
                  <c:v> Lokal fritid </c:v>
                </c:pt>
                <c:pt idx="2">
                  <c:v> Arbeid </c:v>
                </c:pt>
                <c:pt idx="3">
                  <c:v> Handel/service </c:v>
                </c:pt>
                <c:pt idx="4">
                  <c:v> Tjeneste </c:v>
                </c:pt>
                <c:pt idx="5">
                  <c:v> Besøk </c:v>
                </c:pt>
                <c:pt idx="6">
                  <c:v> Følge/omsorg </c:v>
                </c:pt>
                <c:pt idx="7">
                  <c:v> Øvrig fritid, ferie </c:v>
                </c:pt>
              </c:strCache>
            </c:strRef>
          </c:cat>
          <c:val>
            <c:numRef>
              <c:f>'5.1.3 Formål og transportmiddel'!$CF$20:$CM$20</c:f>
              <c:numCache>
                <c:formatCode>###0%</c:formatCode>
                <c:ptCount val="8"/>
                <c:pt idx="0">
                  <c:v>8.5999999999999993E-2</c:v>
                </c:pt>
                <c:pt idx="1">
                  <c:v>0.35499999999999998</c:v>
                </c:pt>
                <c:pt idx="2">
                  <c:v>0.61899999999999999</c:v>
                </c:pt>
                <c:pt idx="3">
                  <c:v>0.67500000000000004</c:v>
                </c:pt>
                <c:pt idx="4">
                  <c:v>0.65</c:v>
                </c:pt>
                <c:pt idx="5">
                  <c:v>0.51900000000000002</c:v>
                </c:pt>
                <c:pt idx="6">
                  <c:v>0.84299999999999997</c:v>
                </c:pt>
                <c:pt idx="7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62-4BDE-810B-38506B32A3EC}"/>
            </c:ext>
          </c:extLst>
        </c:ser>
        <c:ser>
          <c:idx val="4"/>
          <c:order val="4"/>
          <c:tx>
            <c:strRef>
              <c:f>'5.1.3 Formål og transportmiddel'!$CE$21</c:f>
              <c:strCache>
                <c:ptCount val="1"/>
                <c:pt idx="0">
                  <c:v>Bilpassasjer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'5.1.3 Formål og transportmiddel'!$CF$16:$CM$16</c:f>
              <c:strCache>
                <c:ptCount val="8"/>
                <c:pt idx="0">
                  <c:v> Skole </c:v>
                </c:pt>
                <c:pt idx="1">
                  <c:v> Lokal fritid </c:v>
                </c:pt>
                <c:pt idx="2">
                  <c:v> Arbeid </c:v>
                </c:pt>
                <c:pt idx="3">
                  <c:v> Handel/service </c:v>
                </c:pt>
                <c:pt idx="4">
                  <c:v> Tjeneste </c:v>
                </c:pt>
                <c:pt idx="5">
                  <c:v> Besøk </c:v>
                </c:pt>
                <c:pt idx="6">
                  <c:v> Følge/omsorg </c:v>
                </c:pt>
                <c:pt idx="7">
                  <c:v> Øvrig fritid, ferie </c:v>
                </c:pt>
              </c:strCache>
            </c:strRef>
          </c:cat>
          <c:val>
            <c:numRef>
              <c:f>'5.1.3 Formål og transportmiddel'!$CF$21:$CM$21</c:f>
              <c:numCache>
                <c:formatCode>###0%</c:formatCode>
                <c:ptCount val="8"/>
                <c:pt idx="0">
                  <c:v>0.104</c:v>
                </c:pt>
                <c:pt idx="1">
                  <c:v>0.13900000000000001</c:v>
                </c:pt>
                <c:pt idx="2">
                  <c:v>3.7999999999999999E-2</c:v>
                </c:pt>
                <c:pt idx="3">
                  <c:v>0.11600000000000001</c:v>
                </c:pt>
                <c:pt idx="4">
                  <c:v>6.7000000000000004E-2</c:v>
                </c:pt>
                <c:pt idx="5">
                  <c:v>0.22600000000000001</c:v>
                </c:pt>
                <c:pt idx="6">
                  <c:v>4.1000000000000002E-2</c:v>
                </c:pt>
                <c:pt idx="7">
                  <c:v>0.23499999999999999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62-4BDE-810B-38506B32A3EC}"/>
            </c:ext>
          </c:extLst>
        </c:ser>
        <c:ser>
          <c:idx val="5"/>
          <c:order val="5"/>
          <c:tx>
            <c:strRef>
              <c:f>'5.1.3 Formål og transportmiddel'!$CE$22</c:f>
              <c:strCache>
                <c:ptCount val="1"/>
                <c:pt idx="0">
                  <c:v>Annet</c:v>
                </c:pt>
              </c:strCache>
            </c:strRef>
          </c:tx>
          <c:spPr>
            <a:solidFill>
              <a:srgbClr val="E4C9AF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'5.1.3 Formål og transportmiddel'!$CF$16:$CM$16</c:f>
              <c:strCache>
                <c:ptCount val="8"/>
                <c:pt idx="0">
                  <c:v> Skole </c:v>
                </c:pt>
                <c:pt idx="1">
                  <c:v> Lokal fritid </c:v>
                </c:pt>
                <c:pt idx="2">
                  <c:v> Arbeid </c:v>
                </c:pt>
                <c:pt idx="3">
                  <c:v> Handel/service </c:v>
                </c:pt>
                <c:pt idx="4">
                  <c:v> Tjeneste </c:v>
                </c:pt>
                <c:pt idx="5">
                  <c:v> Besøk </c:v>
                </c:pt>
                <c:pt idx="6">
                  <c:v> Følge/omsorg </c:v>
                </c:pt>
                <c:pt idx="7">
                  <c:v> Øvrig fritid, ferie </c:v>
                </c:pt>
              </c:strCache>
            </c:strRef>
          </c:cat>
          <c:val>
            <c:numRef>
              <c:f>'5.1.3 Formål og transportmiddel'!$CF$22:$CM$22</c:f>
              <c:numCache>
                <c:formatCode>###0%</c:formatCode>
                <c:ptCount val="8"/>
                <c:pt idx="0">
                  <c:v>3.1E-2</c:v>
                </c:pt>
                <c:pt idx="1">
                  <c:v>2.1000000000000001E-2</c:v>
                </c:pt>
                <c:pt idx="2">
                  <c:v>1.4E-2</c:v>
                </c:pt>
                <c:pt idx="3">
                  <c:v>1.4999999999999999E-2</c:v>
                </c:pt>
                <c:pt idx="4">
                  <c:v>4.5999999999999999E-2</c:v>
                </c:pt>
                <c:pt idx="5">
                  <c:v>1.9E-2</c:v>
                </c:pt>
                <c:pt idx="6">
                  <c:v>3.0000000000000001E-3</c:v>
                </c:pt>
                <c:pt idx="7">
                  <c:v>7.5999999999999998E-2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62-4BDE-810B-38506B32A3E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90476904"/>
        <c:axId val="690481216"/>
      </c:barChart>
      <c:catAx>
        <c:axId val="690476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81216"/>
        <c:crosses val="autoZero"/>
        <c:auto val="1"/>
        <c:lblAlgn val="ctr"/>
        <c:lblOffset val="100"/>
        <c:noMultiLvlLbl val="0"/>
      </c:catAx>
      <c:valAx>
        <c:axId val="6904812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7690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8077015916687"/>
          <c:y val="0.93234766732957319"/>
          <c:w val="0.69215467117408758"/>
          <c:h val="6.06064719411496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 i="0" baseline="0">
                <a:effectLst/>
              </a:rPr>
              <a:t>Markedsandelen til ulike kollektive driftsarter etter bosted (kollektivandel i parentes). RVU 2018/19</a:t>
            </a:r>
            <a:endParaRPr lang="nb-NO" sz="1000">
              <a:effectLst/>
            </a:endParaRPr>
          </a:p>
        </c:rich>
      </c:tx>
      <c:layout>
        <c:manualLayout>
          <c:xMode val="edge"/>
          <c:yMode val="edge"/>
          <c:x val="0.23468039468039464"/>
          <c:y val="2.7410666356690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'6.2 Kollektive driftsarter'!$C$6</c:f>
              <c:strCache>
                <c:ptCount val="1"/>
                <c:pt idx="0">
                  <c:v>Buss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'6.2 Kollektive driftsarter'!$B$7:$B$19</c:f>
              <c:strCache>
                <c:ptCount val="13"/>
                <c:pt idx="0">
                  <c:v>Hele landet (10%)</c:v>
                </c:pt>
                <c:pt idx="1">
                  <c:v>Viken (11%)</c:v>
                </c:pt>
                <c:pt idx="2">
                  <c:v>Oslo kommune (29%)</c:v>
                </c:pt>
                <c:pt idx="4">
                  <c:v>Tidligere Østfold fylke (7%)</c:v>
                </c:pt>
                <c:pt idx="5">
                  <c:v>Tidligere Akershus fylke (15%)</c:v>
                </c:pt>
                <c:pt idx="6">
                  <c:v>Tidligere Buskerud fylke (7%)</c:v>
                </c:pt>
                <c:pt idx="8">
                  <c:v>Indre Oslo (32%)</c:v>
                </c:pt>
                <c:pt idx="9">
                  <c:v>Oslo vest (25%)</c:v>
                </c:pt>
                <c:pt idx="10">
                  <c:v>Oslo nordøst (29%)</c:v>
                </c:pt>
                <c:pt idx="11">
                  <c:v>Oslo sør (26%)</c:v>
                </c:pt>
                <c:pt idx="12">
                  <c:v>Asker og Bærum (16 %)</c:v>
                </c:pt>
              </c:strCache>
            </c:strRef>
          </c:cat>
          <c:val>
            <c:numRef>
              <c:f>'6.2 Kollektive driftsarter'!$C$7:$C$19</c:f>
              <c:numCache>
                <c:formatCode>###0%</c:formatCode>
                <c:ptCount val="13"/>
                <c:pt idx="0">
                  <c:v>0.54300000000000004</c:v>
                </c:pt>
                <c:pt idx="1">
                  <c:v>0.48399999999999999</c:v>
                </c:pt>
                <c:pt idx="2">
                  <c:v>0.34300000000000003</c:v>
                </c:pt>
                <c:pt idx="4">
                  <c:v>0.752</c:v>
                </c:pt>
                <c:pt idx="5">
                  <c:v>0.41299999999999998</c:v>
                </c:pt>
                <c:pt idx="6">
                  <c:v>0.52900000000000003</c:v>
                </c:pt>
                <c:pt idx="8">
                  <c:v>0.42</c:v>
                </c:pt>
                <c:pt idx="9">
                  <c:v>0.27600000000000002</c:v>
                </c:pt>
                <c:pt idx="10">
                  <c:v>0.29599999999999999</c:v>
                </c:pt>
                <c:pt idx="11">
                  <c:v>0.27300000000000002</c:v>
                </c:pt>
                <c:pt idx="12">
                  <c:v>0.38700000000000001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E-4A5D-84BF-47ED6DF3D1A1}"/>
            </c:ext>
          </c:extLst>
        </c:ser>
        <c:ser>
          <c:idx val="1"/>
          <c:order val="1"/>
          <c:tx>
            <c:strRef>
              <c:f>'6.2 Kollektive driftsarter'!$D$6</c:f>
              <c:strCache>
                <c:ptCount val="1"/>
                <c:pt idx="0">
                  <c:v>T-bane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'6.2 Kollektive driftsarter'!$B$7:$B$19</c:f>
              <c:strCache>
                <c:ptCount val="13"/>
                <c:pt idx="0">
                  <c:v>Hele landet (10%)</c:v>
                </c:pt>
                <c:pt idx="1">
                  <c:v>Viken (11%)</c:v>
                </c:pt>
                <c:pt idx="2">
                  <c:v>Oslo kommune (29%)</c:v>
                </c:pt>
                <c:pt idx="4">
                  <c:v>Tidligere Østfold fylke (7%)</c:v>
                </c:pt>
                <c:pt idx="5">
                  <c:v>Tidligere Akershus fylke (15%)</c:v>
                </c:pt>
                <c:pt idx="6">
                  <c:v>Tidligere Buskerud fylke (7%)</c:v>
                </c:pt>
                <c:pt idx="8">
                  <c:v>Indre Oslo (32%)</c:v>
                </c:pt>
                <c:pt idx="9">
                  <c:v>Oslo vest (25%)</c:v>
                </c:pt>
                <c:pt idx="10">
                  <c:v>Oslo nordøst (29%)</c:v>
                </c:pt>
                <c:pt idx="11">
                  <c:v>Oslo sør (26%)</c:v>
                </c:pt>
                <c:pt idx="12">
                  <c:v>Asker og Bærum (16 %)</c:v>
                </c:pt>
              </c:strCache>
            </c:strRef>
          </c:cat>
          <c:val>
            <c:numRef>
              <c:f>'6.2 Kollektive driftsarter'!$D$7:$D$19</c:f>
              <c:numCache>
                <c:formatCode>###0%</c:formatCode>
                <c:ptCount val="13"/>
                <c:pt idx="0">
                  <c:v>0.193</c:v>
                </c:pt>
                <c:pt idx="1">
                  <c:v>0.129</c:v>
                </c:pt>
                <c:pt idx="2">
                  <c:v>0.42099999999999999</c:v>
                </c:pt>
                <c:pt idx="4">
                  <c:v>1.4E-2</c:v>
                </c:pt>
                <c:pt idx="5">
                  <c:v>0.16800000000000001</c:v>
                </c:pt>
                <c:pt idx="6">
                  <c:v>6.9000000000000006E-2</c:v>
                </c:pt>
                <c:pt idx="8">
                  <c:v>0.27400000000000002</c:v>
                </c:pt>
                <c:pt idx="9">
                  <c:v>0.52700000000000002</c:v>
                </c:pt>
                <c:pt idx="10">
                  <c:v>0.58699999999999997</c:v>
                </c:pt>
                <c:pt idx="11">
                  <c:v>0.496</c:v>
                </c:pt>
                <c:pt idx="12">
                  <c:v>0.23899999999999999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E-4A5D-84BF-47ED6DF3D1A1}"/>
            </c:ext>
          </c:extLst>
        </c:ser>
        <c:ser>
          <c:idx val="2"/>
          <c:order val="2"/>
          <c:tx>
            <c:strRef>
              <c:f>'6.2 Kollektive driftsarter'!$E$6</c:f>
              <c:strCache>
                <c:ptCount val="1"/>
                <c:pt idx="0">
                  <c:v>Trikk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'6.2 Kollektive driftsarter'!$B$7:$B$19</c:f>
              <c:strCache>
                <c:ptCount val="13"/>
                <c:pt idx="0">
                  <c:v>Hele landet (10%)</c:v>
                </c:pt>
                <c:pt idx="1">
                  <c:v>Viken (11%)</c:v>
                </c:pt>
                <c:pt idx="2">
                  <c:v>Oslo kommune (29%)</c:v>
                </c:pt>
                <c:pt idx="4">
                  <c:v>Tidligere Østfold fylke (7%)</c:v>
                </c:pt>
                <c:pt idx="5">
                  <c:v>Tidligere Akershus fylke (15%)</c:v>
                </c:pt>
                <c:pt idx="6">
                  <c:v>Tidligere Buskerud fylke (7%)</c:v>
                </c:pt>
                <c:pt idx="8">
                  <c:v>Indre Oslo (32%)</c:v>
                </c:pt>
                <c:pt idx="9">
                  <c:v>Oslo vest (25%)</c:v>
                </c:pt>
                <c:pt idx="10">
                  <c:v>Oslo nordøst (29%)</c:v>
                </c:pt>
                <c:pt idx="11">
                  <c:v>Oslo sør (26%)</c:v>
                </c:pt>
                <c:pt idx="12">
                  <c:v>Asker og Bærum (16 %)</c:v>
                </c:pt>
              </c:strCache>
            </c:strRef>
          </c:cat>
          <c:val>
            <c:numRef>
              <c:f>'6.2 Kollektive driftsarter'!$E$7:$E$19</c:f>
              <c:numCache>
                <c:formatCode>###0%</c:formatCode>
                <c:ptCount val="13"/>
                <c:pt idx="0">
                  <c:v>9.4E-2</c:v>
                </c:pt>
                <c:pt idx="1">
                  <c:v>2.7E-2</c:v>
                </c:pt>
                <c:pt idx="2">
                  <c:v>0.152</c:v>
                </c:pt>
                <c:pt idx="4">
                  <c:v>1.2999999999999999E-2</c:v>
                </c:pt>
                <c:pt idx="5">
                  <c:v>3.3000000000000002E-2</c:v>
                </c:pt>
                <c:pt idx="6">
                  <c:v>1.6E-2</c:v>
                </c:pt>
                <c:pt idx="8">
                  <c:v>0.23599999999999999</c:v>
                </c:pt>
                <c:pt idx="9">
                  <c:v>0.127</c:v>
                </c:pt>
                <c:pt idx="10">
                  <c:v>3.7999999999999999E-2</c:v>
                </c:pt>
                <c:pt idx="11">
                  <c:v>0.126</c:v>
                </c:pt>
                <c:pt idx="12">
                  <c:v>2.4E-2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5E-4A5D-84BF-47ED6DF3D1A1}"/>
            </c:ext>
          </c:extLst>
        </c:ser>
        <c:ser>
          <c:idx val="3"/>
          <c:order val="3"/>
          <c:tx>
            <c:strRef>
              <c:f>'6.2 Kollektive driftsarter'!$F$6</c:f>
              <c:strCache>
                <c:ptCount val="1"/>
                <c:pt idx="0">
                  <c:v>Tog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'6.2 Kollektive driftsarter'!$B$7:$B$19</c:f>
              <c:strCache>
                <c:ptCount val="13"/>
                <c:pt idx="0">
                  <c:v>Hele landet (10%)</c:v>
                </c:pt>
                <c:pt idx="1">
                  <c:v>Viken (11%)</c:v>
                </c:pt>
                <c:pt idx="2">
                  <c:v>Oslo kommune (29%)</c:v>
                </c:pt>
                <c:pt idx="4">
                  <c:v>Tidligere Østfold fylke (7%)</c:v>
                </c:pt>
                <c:pt idx="5">
                  <c:v>Tidligere Akershus fylke (15%)</c:v>
                </c:pt>
                <c:pt idx="6">
                  <c:v>Tidligere Buskerud fylke (7%)</c:v>
                </c:pt>
                <c:pt idx="8">
                  <c:v>Indre Oslo (32%)</c:v>
                </c:pt>
                <c:pt idx="9">
                  <c:v>Oslo vest (25%)</c:v>
                </c:pt>
                <c:pt idx="10">
                  <c:v>Oslo nordøst (29%)</c:v>
                </c:pt>
                <c:pt idx="11">
                  <c:v>Oslo sør (26%)</c:v>
                </c:pt>
                <c:pt idx="12">
                  <c:v>Asker og Bærum (16 %)</c:v>
                </c:pt>
              </c:strCache>
            </c:strRef>
          </c:cat>
          <c:val>
            <c:numRef>
              <c:f>'6.2 Kollektive driftsarter'!$F$7:$F$19</c:f>
              <c:numCache>
                <c:formatCode>###0%</c:formatCode>
                <c:ptCount val="13"/>
                <c:pt idx="0">
                  <c:v>0.14699999999999999</c:v>
                </c:pt>
                <c:pt idx="1">
                  <c:v>0.33500000000000002</c:v>
                </c:pt>
                <c:pt idx="2">
                  <c:v>7.9000000000000001E-2</c:v>
                </c:pt>
                <c:pt idx="4">
                  <c:v>0.19400000000000001</c:v>
                </c:pt>
                <c:pt idx="5">
                  <c:v>0.35899999999999999</c:v>
                </c:pt>
                <c:pt idx="6">
                  <c:v>0.371</c:v>
                </c:pt>
                <c:pt idx="8">
                  <c:v>6.6000000000000003E-2</c:v>
                </c:pt>
                <c:pt idx="9">
                  <c:v>6.9000000000000006E-2</c:v>
                </c:pt>
                <c:pt idx="10">
                  <c:v>7.2999999999999995E-2</c:v>
                </c:pt>
                <c:pt idx="11">
                  <c:v>0.10199999999999999</c:v>
                </c:pt>
                <c:pt idx="12">
                  <c:v>0.307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5E-4A5D-84BF-47ED6DF3D1A1}"/>
            </c:ext>
          </c:extLst>
        </c:ser>
        <c:ser>
          <c:idx val="4"/>
          <c:order val="4"/>
          <c:tx>
            <c:strRef>
              <c:f>'6.2 Kollektive driftsarter'!$G$6</c:f>
              <c:strCache>
                <c:ptCount val="1"/>
                <c:pt idx="0">
                  <c:v>Båt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'6.2 Kollektive driftsarter'!$B$7:$B$19</c:f>
              <c:strCache>
                <c:ptCount val="13"/>
                <c:pt idx="0">
                  <c:v>Hele landet (10%)</c:v>
                </c:pt>
                <c:pt idx="1">
                  <c:v>Viken (11%)</c:v>
                </c:pt>
                <c:pt idx="2">
                  <c:v>Oslo kommune (29%)</c:v>
                </c:pt>
                <c:pt idx="4">
                  <c:v>Tidligere Østfold fylke (7%)</c:v>
                </c:pt>
                <c:pt idx="5">
                  <c:v>Tidligere Akershus fylke (15%)</c:v>
                </c:pt>
                <c:pt idx="6">
                  <c:v>Tidligere Buskerud fylke (7%)</c:v>
                </c:pt>
                <c:pt idx="8">
                  <c:v>Indre Oslo (32%)</c:v>
                </c:pt>
                <c:pt idx="9">
                  <c:v>Oslo vest (25%)</c:v>
                </c:pt>
                <c:pt idx="10">
                  <c:v>Oslo nordøst (29%)</c:v>
                </c:pt>
                <c:pt idx="11">
                  <c:v>Oslo sør (26%)</c:v>
                </c:pt>
                <c:pt idx="12">
                  <c:v>Asker og Bærum (16 %)</c:v>
                </c:pt>
              </c:strCache>
            </c:strRef>
          </c:cat>
          <c:val>
            <c:numRef>
              <c:f>'6.2 Kollektive driftsarter'!$G$7:$G$19</c:f>
              <c:numCache>
                <c:formatCode>###0%</c:formatCode>
                <c:ptCount val="13"/>
                <c:pt idx="0">
                  <c:v>2.1999999999999999E-2</c:v>
                </c:pt>
                <c:pt idx="1">
                  <c:v>2.5000000000000001E-2</c:v>
                </c:pt>
                <c:pt idx="2">
                  <c:v>5.0000000000000001E-3</c:v>
                </c:pt>
                <c:pt idx="4">
                  <c:v>2.7E-2</c:v>
                </c:pt>
                <c:pt idx="5">
                  <c:v>2.7E-2</c:v>
                </c:pt>
                <c:pt idx="6">
                  <c:v>1.4E-2</c:v>
                </c:pt>
                <c:pt idx="8">
                  <c:v>5.0000000000000001E-3</c:v>
                </c:pt>
                <c:pt idx="10">
                  <c:v>7.0000000000000001E-3</c:v>
                </c:pt>
                <c:pt idx="12">
                  <c:v>4.3999999999999997E-2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5E-4A5D-84BF-47ED6DF3D1A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336744783"/>
        <c:axId val="1012036655"/>
      </c:barChart>
      <c:catAx>
        <c:axId val="133674478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12036655"/>
        <c:crosses val="autoZero"/>
        <c:auto val="1"/>
        <c:lblAlgn val="ctr"/>
        <c:lblOffset val="100"/>
        <c:noMultiLvlLbl val="0"/>
      </c:catAx>
      <c:valAx>
        <c:axId val="101203665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3674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Markedsandelen til ulike kollektive driftsarter etter målpunkt for reisen, </a:t>
            </a:r>
            <a:r>
              <a:rPr lang="nb-NO" sz="1000" b="1" i="0" u="none" strike="noStrike" baseline="0">
                <a:effectLst/>
              </a:rPr>
              <a:t>(kollektivandel i parentes). RVU 2018/19</a:t>
            </a:r>
            <a:r>
              <a:rPr lang="nb-NO" sz="1000" b="1"/>
              <a:t> </a:t>
            </a:r>
          </a:p>
        </c:rich>
      </c:tx>
      <c:layout>
        <c:manualLayout>
          <c:xMode val="edge"/>
          <c:yMode val="edge"/>
          <c:x val="0.2122053381566644"/>
          <c:y val="2.85052556565116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'6.2 Kollektive driftsarter'!$L$6</c:f>
              <c:strCache>
                <c:ptCount val="1"/>
                <c:pt idx="0">
                  <c:v>Buss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'6.2 Kollektive driftsarter'!$K$10:$K$20</c:f>
              <c:strCache>
                <c:ptCount val="11"/>
                <c:pt idx="0">
                  <c:v>Tidligere Østfold fylke (6%)</c:v>
                </c:pt>
                <c:pt idx="1">
                  <c:v>Tidligere Akershus fylke (13%)</c:v>
                </c:pt>
                <c:pt idx="2">
                  <c:v>Oslo kommune (32%)</c:v>
                </c:pt>
                <c:pt idx="3">
                  <c:v>Tidligere Buskerud fylke (6%)</c:v>
                </c:pt>
                <c:pt idx="5">
                  <c:v>Oslo sentrum (57 %)</c:v>
                </c:pt>
                <c:pt idx="6">
                  <c:v>Indre Oslo (35 %)</c:v>
                </c:pt>
                <c:pt idx="7">
                  <c:v>Oslo vest (29 %)</c:v>
                </c:pt>
                <c:pt idx="8">
                  <c:v>Oslo nordøst (24 %)</c:v>
                </c:pt>
                <c:pt idx="9">
                  <c:v>Oslo sør (21 %)</c:v>
                </c:pt>
                <c:pt idx="10">
                  <c:v>Asker og Bærum (14 %)</c:v>
                </c:pt>
              </c:strCache>
            </c:strRef>
          </c:cat>
          <c:val>
            <c:numRef>
              <c:f>'6.2 Kollektive driftsarter'!$L$10:$L$20</c:f>
              <c:numCache>
                <c:formatCode>0%</c:formatCode>
                <c:ptCount val="11"/>
                <c:pt idx="0">
                  <c:v>0.82199999999999995</c:v>
                </c:pt>
                <c:pt idx="1">
                  <c:v>0.47199999999999998</c:v>
                </c:pt>
                <c:pt idx="2">
                  <c:v>0.32200000000000001</c:v>
                </c:pt>
                <c:pt idx="3">
                  <c:v>0.625</c:v>
                </c:pt>
                <c:pt idx="5" formatCode="###0%">
                  <c:v>0.22900000000000001</c:v>
                </c:pt>
                <c:pt idx="6" formatCode="###0%">
                  <c:v>0.375</c:v>
                </c:pt>
                <c:pt idx="7" formatCode="###0%">
                  <c:v>0.26300000000000001</c:v>
                </c:pt>
                <c:pt idx="8" formatCode="###0%">
                  <c:v>0.36</c:v>
                </c:pt>
                <c:pt idx="9" formatCode="###0%">
                  <c:v>0.251</c:v>
                </c:pt>
                <c:pt idx="10" formatCode="###0%">
                  <c:v>0.41599999999999998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C-485E-8793-8EC5D4060AD2}"/>
            </c:ext>
          </c:extLst>
        </c:ser>
        <c:ser>
          <c:idx val="1"/>
          <c:order val="1"/>
          <c:tx>
            <c:strRef>
              <c:f>'6.2 Kollektive driftsarter'!$M$6</c:f>
              <c:strCache>
                <c:ptCount val="1"/>
                <c:pt idx="0">
                  <c:v>T-bane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'6.2 Kollektive driftsarter'!$K$10:$K$20</c:f>
              <c:strCache>
                <c:ptCount val="11"/>
                <c:pt idx="0">
                  <c:v>Tidligere Østfold fylke (6%)</c:v>
                </c:pt>
                <c:pt idx="1">
                  <c:v>Tidligere Akershus fylke (13%)</c:v>
                </c:pt>
                <c:pt idx="2">
                  <c:v>Oslo kommune (32%)</c:v>
                </c:pt>
                <c:pt idx="3">
                  <c:v>Tidligere Buskerud fylke (6%)</c:v>
                </c:pt>
                <c:pt idx="5">
                  <c:v>Oslo sentrum (57 %)</c:v>
                </c:pt>
                <c:pt idx="6">
                  <c:v>Indre Oslo (35 %)</c:v>
                </c:pt>
                <c:pt idx="7">
                  <c:v>Oslo vest (29 %)</c:v>
                </c:pt>
                <c:pt idx="8">
                  <c:v>Oslo nordøst (24 %)</c:v>
                </c:pt>
                <c:pt idx="9">
                  <c:v>Oslo sør (21 %)</c:v>
                </c:pt>
                <c:pt idx="10">
                  <c:v>Asker og Bærum (14 %)</c:v>
                </c:pt>
              </c:strCache>
            </c:strRef>
          </c:cat>
          <c:val>
            <c:numRef>
              <c:f>'6.2 Kollektive driftsarter'!$M$10:$M$20</c:f>
              <c:numCache>
                <c:formatCode>0%</c:formatCode>
                <c:ptCount val="11"/>
                <c:pt idx="0">
                  <c:v>8.0000000000000002E-3</c:v>
                </c:pt>
                <c:pt idx="1">
                  <c:v>0.13100000000000001</c:v>
                </c:pt>
                <c:pt idx="2">
                  <c:v>0.4</c:v>
                </c:pt>
                <c:pt idx="3">
                  <c:v>2.4E-2</c:v>
                </c:pt>
                <c:pt idx="5" formatCode="###0%">
                  <c:v>0.37</c:v>
                </c:pt>
                <c:pt idx="6" formatCode="###0%">
                  <c:v>0.32400000000000001</c:v>
                </c:pt>
                <c:pt idx="7" formatCode="###0%">
                  <c:v>0.52500000000000002</c:v>
                </c:pt>
                <c:pt idx="8" formatCode="###0%">
                  <c:v>0.48399999999999999</c:v>
                </c:pt>
                <c:pt idx="9" formatCode="###0%">
                  <c:v>0.48799999999999999</c:v>
                </c:pt>
                <c:pt idx="10" formatCode="###0%">
                  <c:v>0.215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2C-485E-8793-8EC5D4060AD2}"/>
            </c:ext>
          </c:extLst>
        </c:ser>
        <c:ser>
          <c:idx val="2"/>
          <c:order val="2"/>
          <c:tx>
            <c:strRef>
              <c:f>'6.2 Kollektive driftsarter'!$N$6</c:f>
              <c:strCache>
                <c:ptCount val="1"/>
                <c:pt idx="0">
                  <c:v>Trikk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'6.2 Kollektive driftsarter'!$K$10:$K$20</c:f>
              <c:strCache>
                <c:ptCount val="11"/>
                <c:pt idx="0">
                  <c:v>Tidligere Østfold fylke (6%)</c:v>
                </c:pt>
                <c:pt idx="1">
                  <c:v>Tidligere Akershus fylke (13%)</c:v>
                </c:pt>
                <c:pt idx="2">
                  <c:v>Oslo kommune (32%)</c:v>
                </c:pt>
                <c:pt idx="3">
                  <c:v>Tidligere Buskerud fylke (6%)</c:v>
                </c:pt>
                <c:pt idx="5">
                  <c:v>Oslo sentrum (57 %)</c:v>
                </c:pt>
                <c:pt idx="6">
                  <c:v>Indre Oslo (35 %)</c:v>
                </c:pt>
                <c:pt idx="7">
                  <c:v>Oslo vest (29 %)</c:v>
                </c:pt>
                <c:pt idx="8">
                  <c:v>Oslo nordøst (24 %)</c:v>
                </c:pt>
                <c:pt idx="9">
                  <c:v>Oslo sør (21 %)</c:v>
                </c:pt>
                <c:pt idx="10">
                  <c:v>Asker og Bærum (14 %)</c:v>
                </c:pt>
              </c:strCache>
            </c:strRef>
          </c:cat>
          <c:val>
            <c:numRef>
              <c:f>'6.2 Kollektive driftsarter'!$N$10:$N$20</c:f>
              <c:numCache>
                <c:formatCode>0%</c:formatCode>
                <c:ptCount val="11"/>
                <c:pt idx="0">
                  <c:v>1E-3</c:v>
                </c:pt>
                <c:pt idx="1">
                  <c:v>2.3E-2</c:v>
                </c:pt>
                <c:pt idx="2">
                  <c:v>0.13900000000000001</c:v>
                </c:pt>
                <c:pt idx="3">
                  <c:v>8.9999999999999993E-3</c:v>
                </c:pt>
                <c:pt idx="5" formatCode="###0%">
                  <c:v>0.156</c:v>
                </c:pt>
                <c:pt idx="6" formatCode="###0%">
                  <c:v>0.187</c:v>
                </c:pt>
                <c:pt idx="7" formatCode="###0%">
                  <c:v>9.6000000000000002E-2</c:v>
                </c:pt>
                <c:pt idx="8" formatCode="###0%">
                  <c:v>1.7000000000000001E-2</c:v>
                </c:pt>
                <c:pt idx="9" formatCode="###0%">
                  <c:v>0.114</c:v>
                </c:pt>
                <c:pt idx="10" formatCode="###0%">
                  <c:v>1.7999999999999999E-2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2C-485E-8793-8EC5D4060AD2}"/>
            </c:ext>
          </c:extLst>
        </c:ser>
        <c:ser>
          <c:idx val="3"/>
          <c:order val="3"/>
          <c:tx>
            <c:strRef>
              <c:f>'6.2 Kollektive driftsarter'!$O$6</c:f>
              <c:strCache>
                <c:ptCount val="1"/>
                <c:pt idx="0">
                  <c:v>Tog 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'6.2 Kollektive driftsarter'!$K$10:$K$20</c:f>
              <c:strCache>
                <c:ptCount val="11"/>
                <c:pt idx="0">
                  <c:v>Tidligere Østfold fylke (6%)</c:v>
                </c:pt>
                <c:pt idx="1">
                  <c:v>Tidligere Akershus fylke (13%)</c:v>
                </c:pt>
                <c:pt idx="2">
                  <c:v>Oslo kommune (32%)</c:v>
                </c:pt>
                <c:pt idx="3">
                  <c:v>Tidligere Buskerud fylke (6%)</c:v>
                </c:pt>
                <c:pt idx="5">
                  <c:v>Oslo sentrum (57 %)</c:v>
                </c:pt>
                <c:pt idx="6">
                  <c:v>Indre Oslo (35 %)</c:v>
                </c:pt>
                <c:pt idx="7">
                  <c:v>Oslo vest (29 %)</c:v>
                </c:pt>
                <c:pt idx="8">
                  <c:v>Oslo nordøst (24 %)</c:v>
                </c:pt>
                <c:pt idx="9">
                  <c:v>Oslo sør (21 %)</c:v>
                </c:pt>
                <c:pt idx="10">
                  <c:v>Asker og Bærum (14 %)</c:v>
                </c:pt>
              </c:strCache>
            </c:strRef>
          </c:cat>
          <c:val>
            <c:numRef>
              <c:f>'6.2 Kollektive driftsarter'!$O$10:$O$20</c:f>
              <c:numCache>
                <c:formatCode>0%</c:formatCode>
                <c:ptCount val="11"/>
                <c:pt idx="0">
                  <c:v>0.13600000000000001</c:v>
                </c:pt>
                <c:pt idx="1">
                  <c:v>0.35499999999999998</c:v>
                </c:pt>
                <c:pt idx="2">
                  <c:v>0.13</c:v>
                </c:pt>
                <c:pt idx="3">
                  <c:v>0.33300000000000002</c:v>
                </c:pt>
                <c:pt idx="5" formatCode="###0%">
                  <c:v>0.22900000000000001</c:v>
                </c:pt>
                <c:pt idx="6" formatCode="###0%">
                  <c:v>0.105</c:v>
                </c:pt>
                <c:pt idx="7" formatCode="###0%">
                  <c:v>0.112</c:v>
                </c:pt>
                <c:pt idx="8" formatCode="###0%">
                  <c:v>0.13400000000000001</c:v>
                </c:pt>
                <c:pt idx="9" formatCode="###0%">
                  <c:v>0.14599999999999999</c:v>
                </c:pt>
                <c:pt idx="10" formatCode="###0%">
                  <c:v>0.34300000000000003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2C-485E-8793-8EC5D4060AD2}"/>
            </c:ext>
          </c:extLst>
        </c:ser>
        <c:ser>
          <c:idx val="4"/>
          <c:order val="4"/>
          <c:tx>
            <c:strRef>
              <c:f>'6.2 Kollektive driftsarter'!$P$6</c:f>
              <c:strCache>
                <c:ptCount val="1"/>
                <c:pt idx="0">
                  <c:v>Båt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'6.2 Kollektive driftsarter'!$K$10:$K$20</c:f>
              <c:strCache>
                <c:ptCount val="11"/>
                <c:pt idx="0">
                  <c:v>Tidligere Østfold fylke (6%)</c:v>
                </c:pt>
                <c:pt idx="1">
                  <c:v>Tidligere Akershus fylke (13%)</c:v>
                </c:pt>
                <c:pt idx="2">
                  <c:v>Oslo kommune (32%)</c:v>
                </c:pt>
                <c:pt idx="3">
                  <c:v>Tidligere Buskerud fylke (6%)</c:v>
                </c:pt>
                <c:pt idx="5">
                  <c:v>Oslo sentrum (57 %)</c:v>
                </c:pt>
                <c:pt idx="6">
                  <c:v>Indre Oslo (35 %)</c:v>
                </c:pt>
                <c:pt idx="7">
                  <c:v>Oslo vest (29 %)</c:v>
                </c:pt>
                <c:pt idx="8">
                  <c:v>Oslo nordøst (24 %)</c:v>
                </c:pt>
                <c:pt idx="9">
                  <c:v>Oslo sør (21 %)</c:v>
                </c:pt>
                <c:pt idx="10">
                  <c:v>Asker og Bærum (14 %)</c:v>
                </c:pt>
              </c:strCache>
            </c:strRef>
          </c:cat>
          <c:val>
            <c:numRef>
              <c:f>'6.2 Kollektive driftsarter'!$P$10:$P$20</c:f>
              <c:numCache>
                <c:formatCode>0%</c:formatCode>
                <c:ptCount val="11"/>
                <c:pt idx="0">
                  <c:v>3.2000000000000001E-2</c:v>
                </c:pt>
                <c:pt idx="1">
                  <c:v>0.02</c:v>
                </c:pt>
                <c:pt idx="2">
                  <c:v>8.0000000000000002E-3</c:v>
                </c:pt>
                <c:pt idx="3">
                  <c:v>8.9999999999999993E-3</c:v>
                </c:pt>
                <c:pt idx="5" formatCode="###0%">
                  <c:v>1.7000000000000001E-2</c:v>
                </c:pt>
                <c:pt idx="6" formatCode="###0%">
                  <c:v>0.01</c:v>
                </c:pt>
                <c:pt idx="7" formatCode="###0%">
                  <c:v>5.0000000000000001E-3</c:v>
                </c:pt>
                <c:pt idx="8" formatCode="###0%">
                  <c:v>5.0000000000000001E-3</c:v>
                </c:pt>
                <c:pt idx="10" formatCode="###0%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2C-485E-8793-8EC5D4060AD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336744783"/>
        <c:axId val="1012036655"/>
      </c:barChart>
      <c:catAx>
        <c:axId val="133674478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12036655"/>
        <c:crosses val="autoZero"/>
        <c:auto val="1"/>
        <c:lblAlgn val="ctr"/>
        <c:lblOffset val="100"/>
        <c:noMultiLvlLbl val="0"/>
      </c:catAx>
      <c:valAx>
        <c:axId val="101203665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3674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Bytteandel på kollektivreiser i Oslo og VIken. RVU 2018/19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49556086084608775"/>
          <c:y val="0.21042168814164483"/>
          <c:w val="0.48018335084079211"/>
          <c:h val="0.7177063745829549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'6.3 Bytte kollektivt'!$B$5:$B$11</c:f>
              <c:strCache>
                <c:ptCount val="7"/>
                <c:pt idx="0">
                  <c:v>Totalt i Oslo/Viken </c:v>
                </c:pt>
                <c:pt idx="1">
                  <c:v>Reiser mellom Oslo og Viken </c:v>
                </c:pt>
                <c:pt idx="2">
                  <c:v>Reiser mellom Oslo og tidligere Akershus</c:v>
                </c:pt>
                <c:pt idx="3">
                  <c:v>Reiser mellom Oslo sentrum/Indre Oslo og andre områder</c:v>
                </c:pt>
                <c:pt idx="4">
                  <c:v>Reiser internt i Oslo</c:v>
                </c:pt>
                <c:pt idx="5">
                  <c:v>Reiser internt i tidligere Akershus</c:v>
                </c:pt>
                <c:pt idx="6">
                  <c:v>Reiser internt i Viken </c:v>
                </c:pt>
              </c:strCache>
            </c:strRef>
          </c:cat>
          <c:val>
            <c:numRef>
              <c:f>'6.3 Bytte kollektivt'!$C$5:$C$11</c:f>
              <c:numCache>
                <c:formatCode>0%</c:formatCode>
                <c:ptCount val="7"/>
                <c:pt idx="0">
                  <c:v>0.26437462951985774</c:v>
                </c:pt>
                <c:pt idx="1">
                  <c:v>0.43292517006802722</c:v>
                </c:pt>
                <c:pt idx="2">
                  <c:v>0.45156099130994526</c:v>
                </c:pt>
                <c:pt idx="3">
                  <c:v>0.21339651433619788</c:v>
                </c:pt>
                <c:pt idx="4">
                  <c:v>0.21296296296296297</c:v>
                </c:pt>
                <c:pt idx="5">
                  <c:v>0.23239875389408099</c:v>
                </c:pt>
                <c:pt idx="6">
                  <c:v>0.1810503121557106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9D03-41C0-BCFD-21921C00EF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25638879"/>
        <c:axId val="318905375"/>
        <c:extLst/>
      </c:barChart>
      <c:catAx>
        <c:axId val="32563887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18905375"/>
        <c:crosses val="autoZero"/>
        <c:auto val="1"/>
        <c:lblAlgn val="ctr"/>
        <c:lblOffset val="100"/>
        <c:noMultiLvlLbl val="0"/>
      </c:catAx>
      <c:valAx>
        <c:axId val="318905375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32563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Bytte mellom kollektive transportmidler. RVU 2018/19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'6.3 Bytte kollektivt'!$F$4</c:f>
              <c:strCache>
                <c:ptCount val="1"/>
                <c:pt idx="0">
                  <c:v>Alle reiser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'6.3 Bytte kollektivt'!$E$5:$E$15</c:f>
              <c:strCache>
                <c:ptCount val="11"/>
                <c:pt idx="0">
                  <c:v>Buss og T-bane</c:v>
                </c:pt>
                <c:pt idx="1">
                  <c:v>Buss og tog</c:v>
                </c:pt>
                <c:pt idx="2">
                  <c:v>Buss og buss</c:v>
                </c:pt>
                <c:pt idx="3">
                  <c:v>Tog og T-bane</c:v>
                </c:pt>
                <c:pt idx="4">
                  <c:v>Trikk og buss</c:v>
                </c:pt>
                <c:pt idx="5">
                  <c:v>Trikk og T-bane</c:v>
                </c:pt>
                <c:pt idx="6">
                  <c:v>Buss og båt</c:v>
                </c:pt>
                <c:pt idx="7">
                  <c:v>T-bane og T-bane</c:v>
                </c:pt>
                <c:pt idx="8">
                  <c:v>Trikk og tog</c:v>
                </c:pt>
                <c:pt idx="9">
                  <c:v>Tog og T-bane</c:v>
                </c:pt>
                <c:pt idx="10">
                  <c:v>Annet</c:v>
                </c:pt>
              </c:strCache>
            </c:strRef>
          </c:cat>
          <c:val>
            <c:numRef>
              <c:f>'6.3 Bytte kollektivt'!$F$5:$F$15</c:f>
              <c:numCache>
                <c:formatCode>0%</c:formatCode>
                <c:ptCount val="11"/>
                <c:pt idx="0">
                  <c:v>0.21</c:v>
                </c:pt>
                <c:pt idx="1">
                  <c:v>0.19</c:v>
                </c:pt>
                <c:pt idx="2">
                  <c:v>0.17</c:v>
                </c:pt>
                <c:pt idx="3">
                  <c:v>0.12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0.05</c:v>
                </c:pt>
                <c:pt idx="7">
                  <c:v>0.04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D-4B02-ACFF-A163539CF5E2}"/>
            </c:ext>
          </c:extLst>
        </c:ser>
        <c:ser>
          <c:idx val="1"/>
          <c:order val="1"/>
          <c:tx>
            <c:strRef>
              <c:f>'6.3 Bytte kollektivt'!$G$4</c:f>
              <c:strCache>
                <c:ptCount val="1"/>
                <c:pt idx="0">
                  <c:v>Mellom Oslo-Akershus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'6.3 Bytte kollektivt'!$E$5:$E$15</c:f>
              <c:strCache>
                <c:ptCount val="11"/>
                <c:pt idx="0">
                  <c:v>Buss og T-bane</c:v>
                </c:pt>
                <c:pt idx="1">
                  <c:v>Buss og tog</c:v>
                </c:pt>
                <c:pt idx="2">
                  <c:v>Buss og buss</c:v>
                </c:pt>
                <c:pt idx="3">
                  <c:v>Tog og T-bane</c:v>
                </c:pt>
                <c:pt idx="4">
                  <c:v>Trikk og buss</c:v>
                </c:pt>
                <c:pt idx="5">
                  <c:v>Trikk og T-bane</c:v>
                </c:pt>
                <c:pt idx="6">
                  <c:v>Buss og båt</c:v>
                </c:pt>
                <c:pt idx="7">
                  <c:v>T-bane og T-bane</c:v>
                </c:pt>
                <c:pt idx="8">
                  <c:v>Trikk og tog</c:v>
                </c:pt>
                <c:pt idx="9">
                  <c:v>Tog og T-bane</c:v>
                </c:pt>
                <c:pt idx="10">
                  <c:v>Annet</c:v>
                </c:pt>
              </c:strCache>
            </c:strRef>
          </c:cat>
          <c:val>
            <c:numRef>
              <c:f>'6.3 Bytte kollektivt'!$G$5:$G$15</c:f>
              <c:numCache>
                <c:formatCode>0%</c:formatCode>
                <c:ptCount val="11"/>
                <c:pt idx="0">
                  <c:v>0.17</c:v>
                </c:pt>
                <c:pt idx="1">
                  <c:v>0.25</c:v>
                </c:pt>
                <c:pt idx="2">
                  <c:v>0.14000000000000001</c:v>
                </c:pt>
                <c:pt idx="3">
                  <c:v>0.18</c:v>
                </c:pt>
                <c:pt idx="4">
                  <c:v>0.03</c:v>
                </c:pt>
                <c:pt idx="5">
                  <c:v>0.02</c:v>
                </c:pt>
                <c:pt idx="6">
                  <c:v>0.08</c:v>
                </c:pt>
                <c:pt idx="7">
                  <c:v>0.01</c:v>
                </c:pt>
                <c:pt idx="8">
                  <c:v>0.08</c:v>
                </c:pt>
                <c:pt idx="9">
                  <c:v>0.02</c:v>
                </c:pt>
                <c:pt idx="10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BD-4B02-ACFF-A163539CF5E2}"/>
            </c:ext>
          </c:extLst>
        </c:ser>
        <c:ser>
          <c:idx val="2"/>
          <c:order val="2"/>
          <c:tx>
            <c:strRef>
              <c:f>'6.3 Bytte kollektivt'!$H$4</c:f>
              <c:strCache>
                <c:ptCount val="1"/>
                <c:pt idx="0">
                  <c:v>Internt i Oslo 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'6.3 Bytte kollektivt'!$E$5:$E$15</c:f>
              <c:strCache>
                <c:ptCount val="11"/>
                <c:pt idx="0">
                  <c:v>Buss og T-bane</c:v>
                </c:pt>
                <c:pt idx="1">
                  <c:v>Buss og tog</c:v>
                </c:pt>
                <c:pt idx="2">
                  <c:v>Buss og buss</c:v>
                </c:pt>
                <c:pt idx="3">
                  <c:v>Tog og T-bane</c:v>
                </c:pt>
                <c:pt idx="4">
                  <c:v>Trikk og buss</c:v>
                </c:pt>
                <c:pt idx="5">
                  <c:v>Trikk og T-bane</c:v>
                </c:pt>
                <c:pt idx="6">
                  <c:v>Buss og båt</c:v>
                </c:pt>
                <c:pt idx="7">
                  <c:v>T-bane og T-bane</c:v>
                </c:pt>
                <c:pt idx="8">
                  <c:v>Trikk og tog</c:v>
                </c:pt>
                <c:pt idx="9">
                  <c:v>Tog og T-bane</c:v>
                </c:pt>
                <c:pt idx="10">
                  <c:v>Annet</c:v>
                </c:pt>
              </c:strCache>
            </c:strRef>
          </c:cat>
          <c:val>
            <c:numRef>
              <c:f>'6.3 Bytte kollektivt'!$H$5:$H$15</c:f>
              <c:numCache>
                <c:formatCode>0%</c:formatCode>
                <c:ptCount val="11"/>
                <c:pt idx="0">
                  <c:v>0.33</c:v>
                </c:pt>
                <c:pt idx="1">
                  <c:v>0.04</c:v>
                </c:pt>
                <c:pt idx="2">
                  <c:v>0.16</c:v>
                </c:pt>
                <c:pt idx="3">
                  <c:v>0.05</c:v>
                </c:pt>
                <c:pt idx="4">
                  <c:v>0.13</c:v>
                </c:pt>
                <c:pt idx="5">
                  <c:v>0.15</c:v>
                </c:pt>
                <c:pt idx="6">
                  <c:v>0.01</c:v>
                </c:pt>
                <c:pt idx="7">
                  <c:v>7.0000000000000007E-2</c:v>
                </c:pt>
                <c:pt idx="8">
                  <c:v>0.02</c:v>
                </c:pt>
                <c:pt idx="9">
                  <c:v>0.01</c:v>
                </c:pt>
                <c:pt idx="10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BD-4B02-ACFF-A163539CF5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79876015"/>
        <c:axId val="2118187327"/>
      </c:barChart>
      <c:catAx>
        <c:axId val="6798760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118187327"/>
        <c:crosses val="autoZero"/>
        <c:auto val="1"/>
        <c:lblAlgn val="ctr"/>
        <c:lblOffset val="100"/>
        <c:noMultiLvlLbl val="0"/>
      </c:catAx>
      <c:valAx>
        <c:axId val="2118187327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67987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 i="0" baseline="0">
                <a:effectLst/>
              </a:rPr>
              <a:t>Prosentandel av de daglige reisene som er korte. RVU 2018/19</a:t>
            </a:r>
            <a:endParaRPr lang="nb-NO" sz="1000">
              <a:effectLst/>
            </a:endParaRPr>
          </a:p>
        </c:rich>
      </c:tx>
      <c:layout>
        <c:manualLayout>
          <c:xMode val="edge"/>
          <c:yMode val="edge"/>
          <c:x val="0.30565439094971891"/>
          <c:y val="1.27289434960193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'6.4 Korte reiser'!$D$5</c:f>
              <c:strCache>
                <c:ptCount val="1"/>
                <c:pt idx="0">
                  <c:v>Under 1 km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'6.4 Korte reiser'!$C$6:$C$28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'6.4 Korte reiser'!$D$6:$D$28</c:f>
              <c:numCache>
                <c:formatCode>###0%</c:formatCode>
                <c:ptCount val="23"/>
                <c:pt idx="0">
                  <c:v>0.107</c:v>
                </c:pt>
                <c:pt idx="1">
                  <c:v>8.6999999999999994E-2</c:v>
                </c:pt>
                <c:pt idx="2">
                  <c:v>0.16500000000000001</c:v>
                </c:pt>
                <c:pt idx="4">
                  <c:v>9.7000000000000003E-2</c:v>
                </c:pt>
                <c:pt idx="5">
                  <c:v>8.5999999999999993E-2</c:v>
                </c:pt>
                <c:pt idx="6">
                  <c:v>8.1000000000000003E-2</c:v>
                </c:pt>
                <c:pt idx="8">
                  <c:v>0.216</c:v>
                </c:pt>
                <c:pt idx="9">
                  <c:v>0.127</c:v>
                </c:pt>
                <c:pt idx="10">
                  <c:v>0.13</c:v>
                </c:pt>
                <c:pt idx="11">
                  <c:v>0.13100000000000001</c:v>
                </c:pt>
                <c:pt idx="12">
                  <c:v>8.5999999999999993E-2</c:v>
                </c:pt>
                <c:pt idx="13">
                  <c:v>9.0999999999999998E-2</c:v>
                </c:pt>
                <c:pt idx="14">
                  <c:v>6.0999999999999999E-2</c:v>
                </c:pt>
                <c:pt idx="15">
                  <c:v>9.0999999999999998E-2</c:v>
                </c:pt>
                <c:pt idx="16">
                  <c:v>7.0999999999999994E-2</c:v>
                </c:pt>
                <c:pt idx="17">
                  <c:v>7.6999999999999999E-2</c:v>
                </c:pt>
                <c:pt idx="18">
                  <c:v>9.1999999999999998E-2</c:v>
                </c:pt>
                <c:pt idx="19">
                  <c:v>9.5000000000000001E-2</c:v>
                </c:pt>
                <c:pt idx="20">
                  <c:v>0.11</c:v>
                </c:pt>
                <c:pt idx="21">
                  <c:v>6.6000000000000003E-2</c:v>
                </c:pt>
                <c:pt idx="22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3-401C-B3DF-E6B30A683EB1}"/>
            </c:ext>
          </c:extLst>
        </c:ser>
        <c:ser>
          <c:idx val="1"/>
          <c:order val="1"/>
          <c:tx>
            <c:strRef>
              <c:f>'6.4 Korte reiser'!$E$5</c:f>
              <c:strCache>
                <c:ptCount val="1"/>
                <c:pt idx="0">
                  <c:v>1 til 2,9 km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'6.4 Korte reiser'!$C$6:$C$28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'6.4 Korte reiser'!$E$6:$E$28</c:f>
              <c:numCache>
                <c:formatCode>###0%</c:formatCode>
                <c:ptCount val="23"/>
                <c:pt idx="0">
                  <c:v>0.218</c:v>
                </c:pt>
                <c:pt idx="1">
                  <c:v>0.193</c:v>
                </c:pt>
                <c:pt idx="2">
                  <c:v>0.221</c:v>
                </c:pt>
                <c:pt idx="4">
                  <c:v>0.19700000000000001</c:v>
                </c:pt>
                <c:pt idx="5">
                  <c:v>0.191</c:v>
                </c:pt>
                <c:pt idx="6">
                  <c:v>0.188</c:v>
                </c:pt>
                <c:pt idx="8">
                  <c:v>0.26</c:v>
                </c:pt>
                <c:pt idx="9">
                  <c:v>0.20899999999999999</c:v>
                </c:pt>
                <c:pt idx="10">
                  <c:v>0.183</c:v>
                </c:pt>
                <c:pt idx="11">
                  <c:v>0.193</c:v>
                </c:pt>
                <c:pt idx="12">
                  <c:v>0.193</c:v>
                </c:pt>
                <c:pt idx="13">
                  <c:v>0.17499999999999999</c:v>
                </c:pt>
                <c:pt idx="14">
                  <c:v>0.17399999999999999</c:v>
                </c:pt>
                <c:pt idx="15">
                  <c:v>0.214</c:v>
                </c:pt>
                <c:pt idx="16">
                  <c:v>0.193</c:v>
                </c:pt>
                <c:pt idx="17">
                  <c:v>0.189</c:v>
                </c:pt>
                <c:pt idx="18">
                  <c:v>0.23699999999999999</c:v>
                </c:pt>
                <c:pt idx="19">
                  <c:v>0.20899999999999999</c:v>
                </c:pt>
                <c:pt idx="20">
                  <c:v>0.245</c:v>
                </c:pt>
                <c:pt idx="21">
                  <c:v>0.17599999999999999</c:v>
                </c:pt>
                <c:pt idx="22">
                  <c:v>0.17199999999999999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63-401C-B3DF-E6B30A683EB1}"/>
            </c:ext>
          </c:extLst>
        </c:ser>
        <c:ser>
          <c:idx val="2"/>
          <c:order val="2"/>
          <c:tx>
            <c:strRef>
              <c:f>'6.4 Korte reiser'!$F$5</c:f>
              <c:strCache>
                <c:ptCount val="1"/>
                <c:pt idx="0">
                  <c:v>3 km eller mer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'6.4 Korte reiser'!$C$6:$C$28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'6.4 Korte reiser'!$F$6:$F$28</c:f>
              <c:numCache>
                <c:formatCode>###0%</c:formatCode>
                <c:ptCount val="23"/>
                <c:pt idx="0">
                  <c:v>0.67500000000000004</c:v>
                </c:pt>
                <c:pt idx="1">
                  <c:v>0.72</c:v>
                </c:pt>
                <c:pt idx="2">
                  <c:v>0.61399999999999999</c:v>
                </c:pt>
                <c:pt idx="4">
                  <c:v>0.70699999999999996</c:v>
                </c:pt>
                <c:pt idx="5">
                  <c:v>0.72299999999999998</c:v>
                </c:pt>
                <c:pt idx="6">
                  <c:v>0.73099999999999998</c:v>
                </c:pt>
                <c:pt idx="8">
                  <c:v>0.52400000000000002</c:v>
                </c:pt>
                <c:pt idx="9">
                  <c:v>0.66300000000000003</c:v>
                </c:pt>
                <c:pt idx="10">
                  <c:v>0.68700000000000006</c:v>
                </c:pt>
                <c:pt idx="11">
                  <c:v>0.67700000000000005</c:v>
                </c:pt>
                <c:pt idx="12">
                  <c:v>0.72099999999999997</c:v>
                </c:pt>
                <c:pt idx="13">
                  <c:v>0.73399999999999999</c:v>
                </c:pt>
                <c:pt idx="14">
                  <c:v>0.76500000000000001</c:v>
                </c:pt>
                <c:pt idx="15">
                  <c:v>0.69499999999999995</c:v>
                </c:pt>
                <c:pt idx="16">
                  <c:v>0.73499999999999999</c:v>
                </c:pt>
                <c:pt idx="17">
                  <c:v>0.73499999999999999</c:v>
                </c:pt>
                <c:pt idx="18">
                  <c:v>0.67100000000000004</c:v>
                </c:pt>
                <c:pt idx="19">
                  <c:v>0.69599999999999995</c:v>
                </c:pt>
                <c:pt idx="20">
                  <c:v>0.64500000000000002</c:v>
                </c:pt>
                <c:pt idx="21">
                  <c:v>0.75700000000000001</c:v>
                </c:pt>
                <c:pt idx="22">
                  <c:v>0.75800000000000001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63-401C-B3DF-E6B30A683E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553112296"/>
        <c:axId val="553112688"/>
      </c:barChart>
      <c:catAx>
        <c:axId val="5531122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53112688"/>
        <c:crosses val="autoZero"/>
        <c:auto val="1"/>
        <c:lblAlgn val="ctr"/>
        <c:lblOffset val="100"/>
        <c:noMultiLvlLbl val="0"/>
      </c:catAx>
      <c:valAx>
        <c:axId val="5531126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5311229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Oslo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'6.4 Korte reiser'!$BJ$6</c:f>
              <c:strCache>
                <c:ptCount val="1"/>
                <c:pt idx="0">
                  <c:v>Til fots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'6.4 Korte reiser'!$BK$5:$BP$5</c:f>
              <c:strCache>
                <c:ptCount val="6"/>
                <c:pt idx="0">
                  <c:v>Under 1 km</c:v>
                </c:pt>
                <c:pt idx="1">
                  <c:v>1-2,9 km</c:v>
                </c:pt>
                <c:pt idx="2">
                  <c:v>3-4,9 km</c:v>
                </c:pt>
                <c:pt idx="3">
                  <c:v>5-9,9 km</c:v>
                </c:pt>
                <c:pt idx="4">
                  <c:v>10-19,9 km</c:v>
                </c:pt>
                <c:pt idx="5">
                  <c:v>20 km+</c:v>
                </c:pt>
              </c:strCache>
            </c:strRef>
          </c:cat>
          <c:val>
            <c:numRef>
              <c:f>'6.4 Korte reiser'!$BK$6:$BP$6</c:f>
              <c:numCache>
                <c:formatCode>###0%</c:formatCode>
                <c:ptCount val="6"/>
                <c:pt idx="0">
                  <c:v>0.89300000000000002</c:v>
                </c:pt>
                <c:pt idx="1">
                  <c:v>0.505</c:v>
                </c:pt>
                <c:pt idx="2">
                  <c:v>0.155</c:v>
                </c:pt>
                <c:pt idx="3">
                  <c:v>7.3999999999999996E-2</c:v>
                </c:pt>
                <c:pt idx="4">
                  <c:v>3.1E-2</c:v>
                </c:pt>
                <c:pt idx="5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0-45B6-950E-C09BCC82B2A6}"/>
            </c:ext>
          </c:extLst>
        </c:ser>
        <c:ser>
          <c:idx val="1"/>
          <c:order val="1"/>
          <c:tx>
            <c:strRef>
              <c:f>'6.4 Korte reiser'!$BJ$7</c:f>
              <c:strCache>
                <c:ptCount val="1"/>
                <c:pt idx="0">
                  <c:v>Sykkel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'6.4 Korte reiser'!$BK$5:$BP$5</c:f>
              <c:strCache>
                <c:ptCount val="6"/>
                <c:pt idx="0">
                  <c:v>Under 1 km</c:v>
                </c:pt>
                <c:pt idx="1">
                  <c:v>1-2,9 km</c:v>
                </c:pt>
                <c:pt idx="2">
                  <c:v>3-4,9 km</c:v>
                </c:pt>
                <c:pt idx="3">
                  <c:v>5-9,9 km</c:v>
                </c:pt>
                <c:pt idx="4">
                  <c:v>10-19,9 km</c:v>
                </c:pt>
                <c:pt idx="5">
                  <c:v>20 km+</c:v>
                </c:pt>
              </c:strCache>
            </c:strRef>
          </c:cat>
          <c:val>
            <c:numRef>
              <c:f>'6.4 Korte reiser'!$BK$7:$BP$7</c:f>
              <c:numCache>
                <c:formatCode>###0%</c:formatCode>
                <c:ptCount val="6"/>
                <c:pt idx="0">
                  <c:v>3.5999999999999997E-2</c:v>
                </c:pt>
                <c:pt idx="1">
                  <c:v>9.5000000000000001E-2</c:v>
                </c:pt>
                <c:pt idx="2">
                  <c:v>0.10100000000000001</c:v>
                </c:pt>
                <c:pt idx="3">
                  <c:v>5.8000000000000003E-2</c:v>
                </c:pt>
                <c:pt idx="4">
                  <c:v>3.5000000000000003E-2</c:v>
                </c:pt>
                <c:pt idx="5">
                  <c:v>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A0-45B6-950E-C09BCC82B2A6}"/>
            </c:ext>
          </c:extLst>
        </c:ser>
        <c:ser>
          <c:idx val="2"/>
          <c:order val="2"/>
          <c:tx>
            <c:strRef>
              <c:f>'6.4 Korte reiser'!$BJ$8</c:f>
              <c:strCache>
                <c:ptCount val="1"/>
                <c:pt idx="0">
                  <c:v>Kollektiv (eks fly og drosje)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'6.4 Korte reiser'!$BK$5:$BP$5</c:f>
              <c:strCache>
                <c:ptCount val="6"/>
                <c:pt idx="0">
                  <c:v>Under 1 km</c:v>
                </c:pt>
                <c:pt idx="1">
                  <c:v>1-2,9 km</c:v>
                </c:pt>
                <c:pt idx="2">
                  <c:v>3-4,9 km</c:v>
                </c:pt>
                <c:pt idx="3">
                  <c:v>5-9,9 km</c:v>
                </c:pt>
                <c:pt idx="4">
                  <c:v>10-19,9 km</c:v>
                </c:pt>
                <c:pt idx="5">
                  <c:v>20 km+</c:v>
                </c:pt>
              </c:strCache>
            </c:strRef>
          </c:cat>
          <c:val>
            <c:numRef>
              <c:f>'6.4 Korte reiser'!$BK$8:$BP$8</c:f>
              <c:numCache>
                <c:formatCode>###0%</c:formatCode>
                <c:ptCount val="6"/>
                <c:pt idx="0">
                  <c:v>8.9999999999999993E-3</c:v>
                </c:pt>
                <c:pt idx="1">
                  <c:v>0.14899999999999999</c:v>
                </c:pt>
                <c:pt idx="2">
                  <c:v>0.36899999999999999</c:v>
                </c:pt>
                <c:pt idx="3">
                  <c:v>0.46</c:v>
                </c:pt>
                <c:pt idx="4">
                  <c:v>0.496</c:v>
                </c:pt>
                <c:pt idx="5">
                  <c:v>0.251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A0-45B6-950E-C09BCC82B2A6}"/>
            </c:ext>
          </c:extLst>
        </c:ser>
        <c:ser>
          <c:idx val="3"/>
          <c:order val="3"/>
          <c:tx>
            <c:strRef>
              <c:f>'6.4 Korte reiser'!$BJ$9</c:f>
              <c:strCache>
                <c:ptCount val="1"/>
                <c:pt idx="0">
                  <c:v>Bilturer 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'6.4 Korte reiser'!$BK$5:$BP$5</c:f>
              <c:strCache>
                <c:ptCount val="6"/>
                <c:pt idx="0">
                  <c:v>Under 1 km</c:v>
                </c:pt>
                <c:pt idx="1">
                  <c:v>1-2,9 km</c:v>
                </c:pt>
                <c:pt idx="2">
                  <c:v>3-4,9 km</c:v>
                </c:pt>
                <c:pt idx="3">
                  <c:v>5-9,9 km</c:v>
                </c:pt>
                <c:pt idx="4">
                  <c:v>10-19,9 km</c:v>
                </c:pt>
                <c:pt idx="5">
                  <c:v>20 km+</c:v>
                </c:pt>
              </c:strCache>
            </c:strRef>
          </c:cat>
          <c:val>
            <c:numRef>
              <c:f>'6.4 Korte reiser'!$BK$9:$BP$9</c:f>
              <c:numCache>
                <c:formatCode>###0%</c:formatCode>
                <c:ptCount val="6"/>
                <c:pt idx="0">
                  <c:v>4.8000000000000001E-2</c:v>
                </c:pt>
                <c:pt idx="1">
                  <c:v>0.19</c:v>
                </c:pt>
                <c:pt idx="2">
                  <c:v>0.28999999999999998</c:v>
                </c:pt>
                <c:pt idx="3">
                  <c:v>0.317</c:v>
                </c:pt>
                <c:pt idx="4">
                  <c:v>0.34300000000000003</c:v>
                </c:pt>
                <c:pt idx="5">
                  <c:v>0.51900000000000002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A0-45B6-950E-C09BCC82B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642000"/>
        <c:axId val="576577072"/>
      </c:lineChart>
      <c:catAx>
        <c:axId val="85764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76577072"/>
        <c:crosses val="autoZero"/>
        <c:auto val="1"/>
        <c:lblAlgn val="ctr"/>
        <c:lblOffset val="100"/>
        <c:noMultiLvlLbl val="0"/>
      </c:catAx>
      <c:valAx>
        <c:axId val="57657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5764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Viken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'6.4 Korte reiser'!$BJ$12</c:f>
              <c:strCache>
                <c:ptCount val="1"/>
                <c:pt idx="0">
                  <c:v>Til fots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'6.4 Korte reiser'!$BK$5:$BP$5</c:f>
              <c:strCache>
                <c:ptCount val="6"/>
                <c:pt idx="0">
                  <c:v>Under 1 km</c:v>
                </c:pt>
                <c:pt idx="1">
                  <c:v>1-2,9 km</c:v>
                </c:pt>
                <c:pt idx="2">
                  <c:v>3-4,9 km</c:v>
                </c:pt>
                <c:pt idx="3">
                  <c:v>5-9,9 km</c:v>
                </c:pt>
                <c:pt idx="4">
                  <c:v>10-19,9 km</c:v>
                </c:pt>
                <c:pt idx="5">
                  <c:v>20 km+</c:v>
                </c:pt>
              </c:strCache>
            </c:strRef>
          </c:cat>
          <c:val>
            <c:numRef>
              <c:f>'6.4 Korte reiser'!$BK$12:$BP$12</c:f>
              <c:numCache>
                <c:formatCode>###0%</c:formatCode>
                <c:ptCount val="6"/>
                <c:pt idx="0">
                  <c:v>0.70899999999999996</c:v>
                </c:pt>
                <c:pt idx="1">
                  <c:v>0.32900000000000001</c:v>
                </c:pt>
                <c:pt idx="2">
                  <c:v>0.13100000000000001</c:v>
                </c:pt>
                <c:pt idx="3">
                  <c:v>7.1999999999999995E-2</c:v>
                </c:pt>
                <c:pt idx="4">
                  <c:v>2.4E-2</c:v>
                </c:pt>
                <c:pt idx="5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E-448C-A163-BD56907E04CC}"/>
            </c:ext>
          </c:extLst>
        </c:ser>
        <c:ser>
          <c:idx val="1"/>
          <c:order val="1"/>
          <c:tx>
            <c:strRef>
              <c:f>'6.4 Korte reiser'!$BJ$13</c:f>
              <c:strCache>
                <c:ptCount val="1"/>
                <c:pt idx="0">
                  <c:v>Sykkel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'6.4 Korte reiser'!$BK$5:$BP$5</c:f>
              <c:strCache>
                <c:ptCount val="6"/>
                <c:pt idx="0">
                  <c:v>Under 1 km</c:v>
                </c:pt>
                <c:pt idx="1">
                  <c:v>1-2,9 km</c:v>
                </c:pt>
                <c:pt idx="2">
                  <c:v>3-4,9 km</c:v>
                </c:pt>
                <c:pt idx="3">
                  <c:v>5-9,9 km</c:v>
                </c:pt>
                <c:pt idx="4">
                  <c:v>10-19,9 km</c:v>
                </c:pt>
                <c:pt idx="5">
                  <c:v>20 km+</c:v>
                </c:pt>
              </c:strCache>
            </c:strRef>
          </c:cat>
          <c:val>
            <c:numRef>
              <c:f>'6.4 Korte reiser'!$BK$13:$BP$13</c:f>
              <c:numCache>
                <c:formatCode>###0%</c:formatCode>
                <c:ptCount val="6"/>
                <c:pt idx="0">
                  <c:v>5.3999999999999999E-2</c:v>
                </c:pt>
                <c:pt idx="1">
                  <c:v>5.8999999999999997E-2</c:v>
                </c:pt>
                <c:pt idx="2">
                  <c:v>4.4999999999999998E-2</c:v>
                </c:pt>
                <c:pt idx="3">
                  <c:v>2.1000000000000001E-2</c:v>
                </c:pt>
                <c:pt idx="4">
                  <c:v>2.3E-2</c:v>
                </c:pt>
                <c:pt idx="5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0E-448C-A163-BD56907E04CC}"/>
            </c:ext>
          </c:extLst>
        </c:ser>
        <c:ser>
          <c:idx val="2"/>
          <c:order val="2"/>
          <c:tx>
            <c:strRef>
              <c:f>'6.4 Korte reiser'!$BJ$14</c:f>
              <c:strCache>
                <c:ptCount val="1"/>
                <c:pt idx="0">
                  <c:v>Kollektiv (eks fly og drosje)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'6.4 Korte reiser'!$BK$5:$BP$5</c:f>
              <c:strCache>
                <c:ptCount val="6"/>
                <c:pt idx="0">
                  <c:v>Under 1 km</c:v>
                </c:pt>
                <c:pt idx="1">
                  <c:v>1-2,9 km</c:v>
                </c:pt>
                <c:pt idx="2">
                  <c:v>3-4,9 km</c:v>
                </c:pt>
                <c:pt idx="3">
                  <c:v>5-9,9 km</c:v>
                </c:pt>
                <c:pt idx="4">
                  <c:v>10-19,9 km</c:v>
                </c:pt>
                <c:pt idx="5">
                  <c:v>20 km+</c:v>
                </c:pt>
              </c:strCache>
            </c:strRef>
          </c:cat>
          <c:val>
            <c:numRef>
              <c:f>'6.4 Korte reiser'!$BK$14:$BP$14</c:f>
              <c:numCache>
                <c:formatCode>###0%</c:formatCode>
                <c:ptCount val="6"/>
                <c:pt idx="0">
                  <c:v>1.2E-2</c:v>
                </c:pt>
                <c:pt idx="1">
                  <c:v>3.3000000000000002E-2</c:v>
                </c:pt>
                <c:pt idx="2">
                  <c:v>6.2E-2</c:v>
                </c:pt>
                <c:pt idx="3">
                  <c:v>0.112</c:v>
                </c:pt>
                <c:pt idx="4">
                  <c:v>0.188</c:v>
                </c:pt>
                <c:pt idx="5">
                  <c:v>0.189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0E-448C-A163-BD56907E04CC}"/>
            </c:ext>
          </c:extLst>
        </c:ser>
        <c:ser>
          <c:idx val="3"/>
          <c:order val="3"/>
          <c:tx>
            <c:strRef>
              <c:f>'6.4 Korte reiser'!$BJ$15</c:f>
              <c:strCache>
                <c:ptCount val="1"/>
                <c:pt idx="0">
                  <c:v>Bilturer 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'6.4 Korte reiser'!$BK$5:$BP$5</c:f>
              <c:strCache>
                <c:ptCount val="6"/>
                <c:pt idx="0">
                  <c:v>Under 1 km</c:v>
                </c:pt>
                <c:pt idx="1">
                  <c:v>1-2,9 km</c:v>
                </c:pt>
                <c:pt idx="2">
                  <c:v>3-4,9 km</c:v>
                </c:pt>
                <c:pt idx="3">
                  <c:v>5-9,9 km</c:v>
                </c:pt>
                <c:pt idx="4">
                  <c:v>10-19,9 km</c:v>
                </c:pt>
                <c:pt idx="5">
                  <c:v>20 km+</c:v>
                </c:pt>
              </c:strCache>
            </c:strRef>
          </c:cat>
          <c:val>
            <c:numRef>
              <c:f>'6.4 Korte reiser'!$BK$15:$BP$15</c:f>
              <c:numCache>
                <c:formatCode>###0%</c:formatCode>
                <c:ptCount val="6"/>
                <c:pt idx="0">
                  <c:v>0.188</c:v>
                </c:pt>
                <c:pt idx="1">
                  <c:v>0.48299999999999998</c:v>
                </c:pt>
                <c:pt idx="2">
                  <c:v>0.63900000000000001</c:v>
                </c:pt>
                <c:pt idx="3">
                  <c:v>0.65100000000000002</c:v>
                </c:pt>
                <c:pt idx="4">
                  <c:v>0.64200000000000002</c:v>
                </c:pt>
                <c:pt idx="5">
                  <c:v>0.624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0E-448C-A163-BD56907E0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642000"/>
        <c:axId val="576577072"/>
      </c:lineChart>
      <c:catAx>
        <c:axId val="85764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76577072"/>
        <c:crosses val="autoZero"/>
        <c:auto val="1"/>
        <c:lblAlgn val="ctr"/>
        <c:lblOffset val="100"/>
        <c:noMultiLvlLbl val="0"/>
      </c:catAx>
      <c:valAx>
        <c:axId val="57657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5764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Transportmiddelfordeling på</a:t>
            </a:r>
            <a:r>
              <a:rPr lang="nb-NO" sz="1000" b="1" baseline="0"/>
              <a:t> reiser under 1 kilometer. RVU 2018/19</a:t>
            </a:r>
            <a:endParaRPr lang="nb-NO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'6.4 Korte reiser'!$I$5</c:f>
              <c:strCache>
                <c:ptCount val="1"/>
                <c:pt idx="0">
                  <c:v>Til fots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'6.4 Korte reiser'!$H$6:$H$28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'6.4 Korte reiser'!$I$6:$I$28</c:f>
              <c:numCache>
                <c:formatCode>###0%</c:formatCode>
                <c:ptCount val="23"/>
                <c:pt idx="0">
                  <c:v>0.752</c:v>
                </c:pt>
                <c:pt idx="1">
                  <c:v>0.70899999999999996</c:v>
                </c:pt>
                <c:pt idx="2">
                  <c:v>0.89300000000000002</c:v>
                </c:pt>
                <c:pt idx="4">
                  <c:v>0.65600000000000003</c:v>
                </c:pt>
                <c:pt idx="5">
                  <c:v>0.74</c:v>
                </c:pt>
                <c:pt idx="6">
                  <c:v>0.69799999999999995</c:v>
                </c:pt>
                <c:pt idx="8">
                  <c:v>0.92800000000000005</c:v>
                </c:pt>
                <c:pt idx="9">
                  <c:v>0.871</c:v>
                </c:pt>
                <c:pt idx="10">
                  <c:v>0.85499999999999998</c:v>
                </c:pt>
                <c:pt idx="11">
                  <c:v>0.83199999999999996</c:v>
                </c:pt>
                <c:pt idx="12">
                  <c:v>0.79700000000000004</c:v>
                </c:pt>
                <c:pt idx="13">
                  <c:v>0.72599999999999998</c:v>
                </c:pt>
                <c:pt idx="14">
                  <c:v>0.60099999999999998</c:v>
                </c:pt>
                <c:pt idx="15">
                  <c:v>0.75</c:v>
                </c:pt>
                <c:pt idx="16">
                  <c:v>0.746</c:v>
                </c:pt>
                <c:pt idx="17">
                  <c:v>0.66600000000000004</c:v>
                </c:pt>
                <c:pt idx="18">
                  <c:v>0.754</c:v>
                </c:pt>
                <c:pt idx="19">
                  <c:v>0.74299999999999999</c:v>
                </c:pt>
                <c:pt idx="20">
                  <c:v>0.64700000000000002</c:v>
                </c:pt>
                <c:pt idx="21">
                  <c:v>0.60199999999999998</c:v>
                </c:pt>
                <c:pt idx="22">
                  <c:v>0.79300000000000004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E-4841-B7AF-922EEEBF8A94}"/>
            </c:ext>
          </c:extLst>
        </c:ser>
        <c:ser>
          <c:idx val="1"/>
          <c:order val="1"/>
          <c:tx>
            <c:strRef>
              <c:f>'6.4 Korte reiser'!$J$5</c:f>
              <c:strCache>
                <c:ptCount val="1"/>
                <c:pt idx="0">
                  <c:v>Sykkel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'6.4 Korte reiser'!$H$6:$H$28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'6.4 Korte reiser'!$J$6:$J$28</c:f>
              <c:numCache>
                <c:formatCode>###0%</c:formatCode>
                <c:ptCount val="23"/>
                <c:pt idx="0">
                  <c:v>4.4999999999999998E-2</c:v>
                </c:pt>
                <c:pt idx="1">
                  <c:v>5.3999999999999999E-2</c:v>
                </c:pt>
                <c:pt idx="2">
                  <c:v>3.5999999999999997E-2</c:v>
                </c:pt>
                <c:pt idx="4">
                  <c:v>9.1999999999999998E-2</c:v>
                </c:pt>
                <c:pt idx="5">
                  <c:v>3.7999999999999999E-2</c:v>
                </c:pt>
                <c:pt idx="6">
                  <c:v>4.7E-2</c:v>
                </c:pt>
                <c:pt idx="8">
                  <c:v>3.5999999999999997E-2</c:v>
                </c:pt>
                <c:pt idx="9">
                  <c:v>5.2999999999999999E-2</c:v>
                </c:pt>
                <c:pt idx="10">
                  <c:v>3.1E-2</c:v>
                </c:pt>
                <c:pt idx="11">
                  <c:v>3.1E-2</c:v>
                </c:pt>
                <c:pt idx="12">
                  <c:v>2.3E-2</c:v>
                </c:pt>
                <c:pt idx="13">
                  <c:v>6.6000000000000003E-2</c:v>
                </c:pt>
                <c:pt idx="14">
                  <c:v>3.7999999999999999E-2</c:v>
                </c:pt>
                <c:pt idx="15">
                  <c:v>0.02</c:v>
                </c:pt>
                <c:pt idx="16">
                  <c:v>2.7E-2</c:v>
                </c:pt>
                <c:pt idx="17">
                  <c:v>6.2E-2</c:v>
                </c:pt>
                <c:pt idx="18">
                  <c:v>3.7999999999999999E-2</c:v>
                </c:pt>
                <c:pt idx="19">
                  <c:v>6.4000000000000001E-2</c:v>
                </c:pt>
                <c:pt idx="20">
                  <c:v>8.5999999999999993E-2</c:v>
                </c:pt>
                <c:pt idx="21">
                  <c:v>3.9E-2</c:v>
                </c:pt>
                <c:pt idx="22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FE-4841-B7AF-922EEEBF8A94}"/>
            </c:ext>
          </c:extLst>
        </c:ser>
        <c:ser>
          <c:idx val="2"/>
          <c:order val="2"/>
          <c:tx>
            <c:strRef>
              <c:f>'6.4 Korte reiser'!$K$5</c:f>
              <c:strCache>
                <c:ptCount val="1"/>
                <c:pt idx="0">
                  <c:v>Kollektiv (eks drosje og fly)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'6.4 Korte reiser'!$H$6:$H$28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'6.4 Korte reiser'!$K$6:$K$28</c:f>
              <c:numCache>
                <c:formatCode>###0%</c:formatCode>
                <c:ptCount val="23"/>
                <c:pt idx="0">
                  <c:v>6.0000000000000001E-3</c:v>
                </c:pt>
                <c:pt idx="1">
                  <c:v>1.2E-2</c:v>
                </c:pt>
                <c:pt idx="2">
                  <c:v>8.9999999999999993E-3</c:v>
                </c:pt>
                <c:pt idx="4">
                  <c:v>3.5000000000000003E-2</c:v>
                </c:pt>
                <c:pt idx="5">
                  <c:v>3.0000000000000001E-3</c:v>
                </c:pt>
                <c:pt idx="6">
                  <c:v>2E-3</c:v>
                </c:pt>
                <c:pt idx="8">
                  <c:v>0.01</c:v>
                </c:pt>
                <c:pt idx="9">
                  <c:v>1E-3</c:v>
                </c:pt>
                <c:pt idx="10">
                  <c:v>1.7999999999999999E-2</c:v>
                </c:pt>
                <c:pt idx="11">
                  <c:v>6.0000000000000001E-3</c:v>
                </c:pt>
                <c:pt idx="12">
                  <c:v>3.0000000000000001E-3</c:v>
                </c:pt>
                <c:pt idx="13">
                  <c:v>7.0000000000000001E-3</c:v>
                </c:pt>
                <c:pt idx="17">
                  <c:v>1.4E-2</c:v>
                </c:pt>
                <c:pt idx="19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FE-4841-B7AF-922EEEBF8A94}"/>
            </c:ext>
          </c:extLst>
        </c:ser>
        <c:ser>
          <c:idx val="3"/>
          <c:order val="3"/>
          <c:tx>
            <c:strRef>
              <c:f>'6.4 Korte reiser'!$L$5</c:f>
              <c:strCache>
                <c:ptCount val="1"/>
                <c:pt idx="0">
                  <c:v>Bilfører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'6.4 Korte reiser'!$H$6:$H$28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'6.4 Korte reiser'!$L$6:$L$28</c:f>
              <c:numCache>
                <c:formatCode>###0%</c:formatCode>
                <c:ptCount val="23"/>
                <c:pt idx="0">
                  <c:v>0.16</c:v>
                </c:pt>
                <c:pt idx="1">
                  <c:v>0.188</c:v>
                </c:pt>
                <c:pt idx="2">
                  <c:v>4.8000000000000001E-2</c:v>
                </c:pt>
                <c:pt idx="4">
                  <c:v>0.18099999999999999</c:v>
                </c:pt>
                <c:pt idx="5">
                  <c:v>0.183</c:v>
                </c:pt>
                <c:pt idx="6">
                  <c:v>0.222</c:v>
                </c:pt>
                <c:pt idx="8">
                  <c:v>1.4E-2</c:v>
                </c:pt>
                <c:pt idx="9">
                  <c:v>5.7000000000000002E-2</c:v>
                </c:pt>
                <c:pt idx="10">
                  <c:v>7.1999999999999995E-2</c:v>
                </c:pt>
                <c:pt idx="11">
                  <c:v>0.12</c:v>
                </c:pt>
                <c:pt idx="12">
                  <c:v>0.14699999999999999</c:v>
                </c:pt>
                <c:pt idx="13">
                  <c:v>0.17399999999999999</c:v>
                </c:pt>
                <c:pt idx="14">
                  <c:v>0.31900000000000001</c:v>
                </c:pt>
                <c:pt idx="15">
                  <c:v>0.17699999999999999</c:v>
                </c:pt>
                <c:pt idx="16">
                  <c:v>0.16800000000000001</c:v>
                </c:pt>
                <c:pt idx="17">
                  <c:v>0.21</c:v>
                </c:pt>
                <c:pt idx="18">
                  <c:v>0.17100000000000001</c:v>
                </c:pt>
                <c:pt idx="19">
                  <c:v>0.17599999999999999</c:v>
                </c:pt>
                <c:pt idx="20">
                  <c:v>0.23</c:v>
                </c:pt>
                <c:pt idx="21">
                  <c:v>0.29699999999999999</c:v>
                </c:pt>
                <c:pt idx="22">
                  <c:v>0.16300000000000001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FE-4841-B7AF-922EEEBF8A94}"/>
            </c:ext>
          </c:extLst>
        </c:ser>
        <c:ser>
          <c:idx val="4"/>
          <c:order val="4"/>
          <c:tx>
            <c:strRef>
              <c:f>'6.4 Korte reiser'!$M$5</c:f>
              <c:strCache>
                <c:ptCount val="1"/>
                <c:pt idx="0">
                  <c:v>Bilpassasjer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'6.4 Korte reiser'!$H$6:$H$28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'6.4 Korte reiser'!$M$6:$M$28</c:f>
              <c:numCache>
                <c:formatCode>###0%</c:formatCode>
                <c:ptCount val="23"/>
                <c:pt idx="0">
                  <c:v>2.4E-2</c:v>
                </c:pt>
                <c:pt idx="1">
                  <c:v>2.5000000000000001E-2</c:v>
                </c:pt>
                <c:pt idx="2">
                  <c:v>8.0000000000000002E-3</c:v>
                </c:pt>
                <c:pt idx="4">
                  <c:v>1.9E-2</c:v>
                </c:pt>
                <c:pt idx="5">
                  <c:v>2.4E-2</c:v>
                </c:pt>
                <c:pt idx="6">
                  <c:v>2.5999999999999999E-2</c:v>
                </c:pt>
                <c:pt idx="8">
                  <c:v>6.0000000000000001E-3</c:v>
                </c:pt>
                <c:pt idx="9">
                  <c:v>1.2999999999999999E-2</c:v>
                </c:pt>
                <c:pt idx="10">
                  <c:v>1.2E-2</c:v>
                </c:pt>
                <c:pt idx="11">
                  <c:v>5.0000000000000001E-3</c:v>
                </c:pt>
                <c:pt idx="12">
                  <c:v>2.3E-2</c:v>
                </c:pt>
                <c:pt idx="13">
                  <c:v>1.7000000000000001E-2</c:v>
                </c:pt>
                <c:pt idx="14">
                  <c:v>3.1E-2</c:v>
                </c:pt>
                <c:pt idx="15">
                  <c:v>3.4000000000000002E-2</c:v>
                </c:pt>
                <c:pt idx="16">
                  <c:v>5.3999999999999999E-2</c:v>
                </c:pt>
                <c:pt idx="17">
                  <c:v>3.7999999999999999E-2</c:v>
                </c:pt>
                <c:pt idx="18">
                  <c:v>2.4E-2</c:v>
                </c:pt>
                <c:pt idx="19">
                  <c:v>1.2E-2</c:v>
                </c:pt>
                <c:pt idx="20">
                  <c:v>3.5999999999999997E-2</c:v>
                </c:pt>
                <c:pt idx="21">
                  <c:v>4.7E-2</c:v>
                </c:pt>
                <c:pt idx="22">
                  <c:v>2.1999999999999999E-2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FE-4841-B7AF-922EEEBF8A94}"/>
            </c:ext>
          </c:extLst>
        </c:ser>
        <c:ser>
          <c:idx val="5"/>
          <c:order val="5"/>
          <c:tx>
            <c:strRef>
              <c:f>'6.4 Korte reiser'!$N$5</c:f>
              <c:strCache>
                <c:ptCount val="1"/>
                <c:pt idx="0">
                  <c:v>Annet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'6.4 Korte reiser'!$H$6:$H$28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'6.4 Korte reiser'!$N$6:$N$28</c:f>
              <c:numCache>
                <c:formatCode>###0%</c:formatCode>
                <c:ptCount val="23"/>
                <c:pt idx="0">
                  <c:v>1.2999999999999999E-2</c:v>
                </c:pt>
                <c:pt idx="1">
                  <c:v>1.2E-2</c:v>
                </c:pt>
                <c:pt idx="2">
                  <c:v>7.0000000000000001E-3</c:v>
                </c:pt>
                <c:pt idx="4">
                  <c:v>1.7000000000000001E-2</c:v>
                </c:pt>
                <c:pt idx="5">
                  <c:v>1.2E-2</c:v>
                </c:pt>
                <c:pt idx="6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1.2E-2</c:v>
                </c:pt>
                <c:pt idx="11">
                  <c:v>6.0000000000000001E-3</c:v>
                </c:pt>
                <c:pt idx="12">
                  <c:v>8.0000000000000002E-3</c:v>
                </c:pt>
                <c:pt idx="13">
                  <c:v>1.0999999999999999E-2</c:v>
                </c:pt>
                <c:pt idx="14">
                  <c:v>0.01</c:v>
                </c:pt>
                <c:pt idx="15">
                  <c:v>0.02</c:v>
                </c:pt>
                <c:pt idx="16">
                  <c:v>5.0000000000000001E-3</c:v>
                </c:pt>
                <c:pt idx="17">
                  <c:v>0.01</c:v>
                </c:pt>
                <c:pt idx="18">
                  <c:v>1.4E-2</c:v>
                </c:pt>
                <c:pt idx="19">
                  <c:v>2E-3</c:v>
                </c:pt>
                <c:pt idx="21">
                  <c:v>1.6E-2</c:v>
                </c:pt>
                <c:pt idx="22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FE-4841-B7AF-922EEEBF8A9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836194112"/>
        <c:axId val="570595296"/>
      </c:barChart>
      <c:catAx>
        <c:axId val="8361941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70595296"/>
        <c:crosses val="autoZero"/>
        <c:auto val="1"/>
        <c:lblAlgn val="ctr"/>
        <c:lblOffset val="100"/>
        <c:noMultiLvlLbl val="0"/>
      </c:catAx>
      <c:valAx>
        <c:axId val="5705952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3619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Prosentandel av befolkningen over 17 år som har førerkort for bil. </a:t>
            </a:r>
            <a:br>
              <a:rPr lang="nb-NO" sz="1000" b="1"/>
            </a:br>
            <a:r>
              <a:rPr lang="nb-NO" sz="1000" b="1"/>
              <a:t>RVU 2018/19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97-47E9-B423-4137F1CA448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F97-47E9-B423-4137F1CA448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F97-47E9-B423-4137F1CA448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F97-47E9-B423-4137F1CA448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F97-47E9-B423-4137F1CA448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F97-47E9-B423-4137F1CA448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F97-47E9-B423-4137F1CA44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 Førerkort og bil'!$C$6:$C$28</c:f>
              <c:strCache>
                <c:ptCount val="23"/>
                <c:pt idx="0">
                  <c:v>Hele landet</c:v>
                </c:pt>
                <c:pt idx="1">
                  <c:v>Viken fylke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'2.1 Førerkort og bil'!$D$6:$D$28</c:f>
              <c:numCache>
                <c:formatCode>0%</c:formatCode>
                <c:ptCount val="23"/>
                <c:pt idx="0">
                  <c:v>0.88600000000000001</c:v>
                </c:pt>
                <c:pt idx="1">
                  <c:v>0.88600000000000001</c:v>
                </c:pt>
                <c:pt idx="2">
                  <c:v>0.81599999999999995</c:v>
                </c:pt>
                <c:pt idx="4">
                  <c:v>0.85599999999999998</c:v>
                </c:pt>
                <c:pt idx="5">
                  <c:v>0.89800000000000002</c:v>
                </c:pt>
                <c:pt idx="6">
                  <c:v>0.89100000000000001</c:v>
                </c:pt>
                <c:pt idx="8" formatCode="###0%">
                  <c:v>0.79600000000000004</c:v>
                </c:pt>
                <c:pt idx="9" formatCode="###0%">
                  <c:v>0.87</c:v>
                </c:pt>
                <c:pt idx="10" formatCode="###0%">
                  <c:v>0.78200000000000003</c:v>
                </c:pt>
                <c:pt idx="11" formatCode="###0%">
                  <c:v>0.82799999999999996</c:v>
                </c:pt>
                <c:pt idx="12" formatCode="###0%">
                  <c:v>0.90200000000000002</c:v>
                </c:pt>
                <c:pt idx="13" formatCode="###0%">
                  <c:v>0.90200000000000002</c:v>
                </c:pt>
                <c:pt idx="14" formatCode="###0%">
                  <c:v>0.90400000000000003</c:v>
                </c:pt>
                <c:pt idx="15" formatCode="###0%">
                  <c:v>0.88700000000000001</c:v>
                </c:pt>
                <c:pt idx="16" formatCode="###0%">
                  <c:v>0.89100000000000001</c:v>
                </c:pt>
                <c:pt idx="17" formatCode="###0%">
                  <c:v>0.89300000000000002</c:v>
                </c:pt>
                <c:pt idx="18" formatCode="###0%">
                  <c:v>0.879</c:v>
                </c:pt>
                <c:pt idx="19" formatCode="###0%">
                  <c:v>0.85499999999999998</c:v>
                </c:pt>
                <c:pt idx="20" formatCode="###0%">
                  <c:v>0.90100000000000002</c:v>
                </c:pt>
                <c:pt idx="21" formatCode="###0%">
                  <c:v>0.91900000000000004</c:v>
                </c:pt>
                <c:pt idx="22" formatCode="###0%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F97-47E9-B423-4137F1CA4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90450248"/>
        <c:axId val="690451424"/>
      </c:barChart>
      <c:catAx>
        <c:axId val="69045024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451424"/>
        <c:crosses val="autoZero"/>
        <c:auto val="1"/>
        <c:lblAlgn val="ctr"/>
        <c:lblOffset val="100"/>
        <c:noMultiLvlLbl val="0"/>
      </c:catAx>
      <c:valAx>
        <c:axId val="690451424"/>
        <c:scaling>
          <c:orientation val="minMax"/>
          <c:min val="0"/>
        </c:scaling>
        <c:delete val="1"/>
        <c:axPos val="t"/>
        <c:numFmt formatCode="0%" sourceLinked="1"/>
        <c:majorTickMark val="out"/>
        <c:minorTickMark val="none"/>
        <c:tickLblPos val="high"/>
        <c:crossAx val="690450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Transportmiddelfordeling på</a:t>
            </a:r>
            <a:r>
              <a:rPr lang="nb-NO" sz="1000" b="1" baseline="0"/>
              <a:t> reiser mellom 1 og 2,9 kilometer. RVU 2018/19</a:t>
            </a:r>
            <a:endParaRPr lang="nb-NO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'6.4 Korte reiser'!$P$5</c:f>
              <c:strCache>
                <c:ptCount val="1"/>
                <c:pt idx="0">
                  <c:v>Til fots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'6.4 Korte reiser'!$H$6:$H$28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'6.4 Korte reiser'!$P$6:$P$28</c:f>
              <c:numCache>
                <c:formatCode>###0%</c:formatCode>
                <c:ptCount val="23"/>
                <c:pt idx="0">
                  <c:v>0.33600000000000002</c:v>
                </c:pt>
                <c:pt idx="1">
                  <c:v>0.32900000000000001</c:v>
                </c:pt>
                <c:pt idx="2">
                  <c:v>0.505</c:v>
                </c:pt>
                <c:pt idx="4">
                  <c:v>0.30599999999999999</c:v>
                </c:pt>
                <c:pt idx="5">
                  <c:v>0.34599999999999997</c:v>
                </c:pt>
                <c:pt idx="6">
                  <c:v>0.33500000000000002</c:v>
                </c:pt>
                <c:pt idx="8">
                  <c:v>0.56799999999999995</c:v>
                </c:pt>
                <c:pt idx="9">
                  <c:v>0.442</c:v>
                </c:pt>
                <c:pt idx="10">
                  <c:v>0.46800000000000003</c:v>
                </c:pt>
                <c:pt idx="11">
                  <c:v>0.433</c:v>
                </c:pt>
                <c:pt idx="12">
                  <c:v>0.36499999999999999</c:v>
                </c:pt>
                <c:pt idx="13">
                  <c:v>0.34499999999999997</c:v>
                </c:pt>
                <c:pt idx="14">
                  <c:v>0.30399999999999999</c:v>
                </c:pt>
                <c:pt idx="15">
                  <c:v>0.34</c:v>
                </c:pt>
                <c:pt idx="16">
                  <c:v>0.32</c:v>
                </c:pt>
                <c:pt idx="17">
                  <c:v>0.30599999999999999</c:v>
                </c:pt>
                <c:pt idx="18">
                  <c:v>0.312</c:v>
                </c:pt>
                <c:pt idx="19">
                  <c:v>0.36599999999999999</c:v>
                </c:pt>
                <c:pt idx="20">
                  <c:v>0.39</c:v>
                </c:pt>
                <c:pt idx="21">
                  <c:v>0.27700000000000002</c:v>
                </c:pt>
                <c:pt idx="22">
                  <c:v>0.28799999999999998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4-48B4-BCEB-61A87FE53F68}"/>
            </c:ext>
          </c:extLst>
        </c:ser>
        <c:ser>
          <c:idx val="1"/>
          <c:order val="1"/>
          <c:tx>
            <c:strRef>
              <c:f>'6.4 Korte reiser'!$Q$5</c:f>
              <c:strCache>
                <c:ptCount val="1"/>
                <c:pt idx="0">
                  <c:v>Sykkel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'6.4 Korte reiser'!$H$6:$H$28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'6.4 Korte reiser'!$Q$6:$Q$28</c:f>
              <c:numCache>
                <c:formatCode>###0%</c:formatCode>
                <c:ptCount val="23"/>
                <c:pt idx="0">
                  <c:v>8.5000000000000006E-2</c:v>
                </c:pt>
                <c:pt idx="1">
                  <c:v>5.8999999999999997E-2</c:v>
                </c:pt>
                <c:pt idx="2">
                  <c:v>9.5000000000000001E-2</c:v>
                </c:pt>
                <c:pt idx="4">
                  <c:v>5.1999999999999998E-2</c:v>
                </c:pt>
                <c:pt idx="5">
                  <c:v>6.0999999999999999E-2</c:v>
                </c:pt>
                <c:pt idx="6">
                  <c:v>7.0000000000000007E-2</c:v>
                </c:pt>
                <c:pt idx="8">
                  <c:v>0.11799999999999999</c:v>
                </c:pt>
                <c:pt idx="9">
                  <c:v>9.0999999999999998E-2</c:v>
                </c:pt>
                <c:pt idx="10">
                  <c:v>0.04</c:v>
                </c:pt>
                <c:pt idx="11">
                  <c:v>8.2000000000000003E-2</c:v>
                </c:pt>
                <c:pt idx="12">
                  <c:v>0.06</c:v>
                </c:pt>
                <c:pt idx="13">
                  <c:v>4.3999999999999997E-2</c:v>
                </c:pt>
                <c:pt idx="14">
                  <c:v>7.0999999999999994E-2</c:v>
                </c:pt>
                <c:pt idx="15">
                  <c:v>7.0999999999999994E-2</c:v>
                </c:pt>
                <c:pt idx="16">
                  <c:v>4.5999999999999999E-2</c:v>
                </c:pt>
                <c:pt idx="17">
                  <c:v>9.4E-2</c:v>
                </c:pt>
                <c:pt idx="18">
                  <c:v>7.1999999999999995E-2</c:v>
                </c:pt>
                <c:pt idx="19">
                  <c:v>7.4999999999999997E-2</c:v>
                </c:pt>
                <c:pt idx="20">
                  <c:v>0.13300000000000001</c:v>
                </c:pt>
                <c:pt idx="21">
                  <c:v>6.8000000000000005E-2</c:v>
                </c:pt>
                <c:pt idx="22">
                  <c:v>5.3999999999999999E-2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4-48B4-BCEB-61A87FE53F68}"/>
            </c:ext>
          </c:extLst>
        </c:ser>
        <c:ser>
          <c:idx val="2"/>
          <c:order val="2"/>
          <c:tx>
            <c:strRef>
              <c:f>'6.4 Korte reiser'!$R$5</c:f>
              <c:strCache>
                <c:ptCount val="1"/>
                <c:pt idx="0">
                  <c:v>Kollektiv (eks drosje og fly)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'6.4 Korte reiser'!$H$6:$H$28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'6.4 Korte reiser'!$R$6:$R$28</c:f>
              <c:numCache>
                <c:formatCode>###0%</c:formatCode>
                <c:ptCount val="23"/>
                <c:pt idx="0">
                  <c:v>3.9E-2</c:v>
                </c:pt>
                <c:pt idx="1">
                  <c:v>3.3000000000000002E-2</c:v>
                </c:pt>
                <c:pt idx="2">
                  <c:v>0.14899999999999999</c:v>
                </c:pt>
                <c:pt idx="4">
                  <c:v>4.2999999999999997E-2</c:v>
                </c:pt>
                <c:pt idx="5">
                  <c:v>3.5999999999999997E-2</c:v>
                </c:pt>
                <c:pt idx="6">
                  <c:v>1.9E-2</c:v>
                </c:pt>
                <c:pt idx="8">
                  <c:v>0.21</c:v>
                </c:pt>
                <c:pt idx="9">
                  <c:v>0.105</c:v>
                </c:pt>
                <c:pt idx="10">
                  <c:v>0.113</c:v>
                </c:pt>
                <c:pt idx="11">
                  <c:v>7.3999999999999996E-2</c:v>
                </c:pt>
                <c:pt idx="12">
                  <c:v>4.3999999999999997E-2</c:v>
                </c:pt>
                <c:pt idx="13">
                  <c:v>3.7999999999999999E-2</c:v>
                </c:pt>
                <c:pt idx="14">
                  <c:v>2.1999999999999999E-2</c:v>
                </c:pt>
                <c:pt idx="15">
                  <c:v>2.8000000000000001E-2</c:v>
                </c:pt>
                <c:pt idx="16">
                  <c:v>0.01</c:v>
                </c:pt>
                <c:pt idx="17">
                  <c:v>2.4E-2</c:v>
                </c:pt>
                <c:pt idx="18">
                  <c:v>1.4999999999999999E-2</c:v>
                </c:pt>
                <c:pt idx="19">
                  <c:v>2.7E-2</c:v>
                </c:pt>
                <c:pt idx="20">
                  <c:v>1.2999999999999999E-2</c:v>
                </c:pt>
                <c:pt idx="21">
                  <c:v>2.4E-2</c:v>
                </c:pt>
                <c:pt idx="22">
                  <c:v>8.9999999999999993E-3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4-48B4-BCEB-61A87FE53F68}"/>
            </c:ext>
          </c:extLst>
        </c:ser>
        <c:ser>
          <c:idx val="3"/>
          <c:order val="3"/>
          <c:tx>
            <c:strRef>
              <c:f>'6.4 Korte reiser'!$S$5</c:f>
              <c:strCache>
                <c:ptCount val="1"/>
                <c:pt idx="0">
                  <c:v>Bilfører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'6.4 Korte reiser'!$H$6:$H$28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'6.4 Korte reiser'!$S$6:$S$28</c:f>
              <c:numCache>
                <c:formatCode>###0%</c:formatCode>
                <c:ptCount val="23"/>
                <c:pt idx="0">
                  <c:v>0.45600000000000002</c:v>
                </c:pt>
                <c:pt idx="1">
                  <c:v>0.48299999999999998</c:v>
                </c:pt>
                <c:pt idx="2">
                  <c:v>0.19</c:v>
                </c:pt>
                <c:pt idx="4">
                  <c:v>0.50900000000000001</c:v>
                </c:pt>
                <c:pt idx="5">
                  <c:v>0.46400000000000002</c:v>
                </c:pt>
                <c:pt idx="6">
                  <c:v>0.5</c:v>
                </c:pt>
                <c:pt idx="8">
                  <c:v>6.8000000000000005E-2</c:v>
                </c:pt>
                <c:pt idx="9">
                  <c:v>0.27600000000000002</c:v>
                </c:pt>
                <c:pt idx="10">
                  <c:v>0.309</c:v>
                </c:pt>
                <c:pt idx="11">
                  <c:v>0.32</c:v>
                </c:pt>
                <c:pt idx="12">
                  <c:v>0.45400000000000001</c:v>
                </c:pt>
                <c:pt idx="13">
                  <c:v>0.48599999999999999</c:v>
                </c:pt>
                <c:pt idx="14">
                  <c:v>0.47099999999999997</c:v>
                </c:pt>
                <c:pt idx="15">
                  <c:v>0.46500000000000002</c:v>
                </c:pt>
                <c:pt idx="16">
                  <c:v>0.53600000000000003</c:v>
                </c:pt>
                <c:pt idx="17">
                  <c:v>0.46100000000000002</c:v>
                </c:pt>
                <c:pt idx="18">
                  <c:v>0.495</c:v>
                </c:pt>
                <c:pt idx="19">
                  <c:v>0.45300000000000001</c:v>
                </c:pt>
                <c:pt idx="20">
                  <c:v>0.36399999999999999</c:v>
                </c:pt>
                <c:pt idx="21">
                  <c:v>0.54</c:v>
                </c:pt>
                <c:pt idx="22">
                  <c:v>0.54700000000000004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A4-48B4-BCEB-61A87FE53F68}"/>
            </c:ext>
          </c:extLst>
        </c:ser>
        <c:ser>
          <c:idx val="4"/>
          <c:order val="4"/>
          <c:tx>
            <c:strRef>
              <c:f>'6.4 Korte reiser'!$T$5</c:f>
              <c:strCache>
                <c:ptCount val="1"/>
                <c:pt idx="0">
                  <c:v>Bilpassasjer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'6.4 Korte reiser'!$H$6:$H$28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'6.4 Korte reiser'!$T$6:$T$28</c:f>
              <c:numCache>
                <c:formatCode>###0%</c:formatCode>
                <c:ptCount val="23"/>
                <c:pt idx="0">
                  <c:v>6.8000000000000005E-2</c:v>
                </c:pt>
                <c:pt idx="1">
                  <c:v>8.3000000000000004E-2</c:v>
                </c:pt>
                <c:pt idx="2">
                  <c:v>4.2999999999999997E-2</c:v>
                </c:pt>
                <c:pt idx="4">
                  <c:v>7.8E-2</c:v>
                </c:pt>
                <c:pt idx="5">
                  <c:v>0.08</c:v>
                </c:pt>
                <c:pt idx="6">
                  <c:v>6.8000000000000005E-2</c:v>
                </c:pt>
                <c:pt idx="8">
                  <c:v>1.4999999999999999E-2</c:v>
                </c:pt>
                <c:pt idx="9">
                  <c:v>6.8000000000000005E-2</c:v>
                </c:pt>
                <c:pt idx="10">
                  <c:v>6.3E-2</c:v>
                </c:pt>
                <c:pt idx="11">
                  <c:v>7.9000000000000001E-2</c:v>
                </c:pt>
                <c:pt idx="12">
                  <c:v>6.4000000000000001E-2</c:v>
                </c:pt>
                <c:pt idx="13">
                  <c:v>7.4999999999999997E-2</c:v>
                </c:pt>
                <c:pt idx="14">
                  <c:v>0.11899999999999999</c:v>
                </c:pt>
                <c:pt idx="15">
                  <c:v>8.2000000000000003E-2</c:v>
                </c:pt>
                <c:pt idx="16">
                  <c:v>6.8000000000000005E-2</c:v>
                </c:pt>
                <c:pt idx="17">
                  <c:v>9.2999999999999999E-2</c:v>
                </c:pt>
                <c:pt idx="18">
                  <c:v>0.09</c:v>
                </c:pt>
                <c:pt idx="19">
                  <c:v>7.2999999999999995E-2</c:v>
                </c:pt>
                <c:pt idx="20">
                  <c:v>8.7999999999999995E-2</c:v>
                </c:pt>
                <c:pt idx="21">
                  <c:v>7.6999999999999999E-2</c:v>
                </c:pt>
                <c:pt idx="22">
                  <c:v>0.10199999999999999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A4-48B4-BCEB-61A87FE53F68}"/>
            </c:ext>
          </c:extLst>
        </c:ser>
        <c:ser>
          <c:idx val="5"/>
          <c:order val="5"/>
          <c:tx>
            <c:strRef>
              <c:f>'6.4 Korte reiser'!$U$5</c:f>
              <c:strCache>
                <c:ptCount val="1"/>
                <c:pt idx="0">
                  <c:v>Annet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'6.4 Korte reiser'!$H$6:$H$28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'6.4 Korte reiser'!$U$6:$U$28</c:f>
              <c:numCache>
                <c:formatCode>###0%</c:formatCode>
                <c:ptCount val="23"/>
                <c:pt idx="0">
                  <c:v>1.6E-2</c:v>
                </c:pt>
                <c:pt idx="1">
                  <c:v>1.2999999999999999E-2</c:v>
                </c:pt>
                <c:pt idx="2">
                  <c:v>1.7000000000000001E-2</c:v>
                </c:pt>
                <c:pt idx="4">
                  <c:v>1.2999999999999999E-2</c:v>
                </c:pt>
                <c:pt idx="5">
                  <c:v>1.2999999999999999E-2</c:v>
                </c:pt>
                <c:pt idx="6">
                  <c:v>8.0000000000000002E-3</c:v>
                </c:pt>
                <c:pt idx="8">
                  <c:v>2.1999999999999999E-2</c:v>
                </c:pt>
                <c:pt idx="9">
                  <c:v>1.7999999999999999E-2</c:v>
                </c:pt>
                <c:pt idx="10">
                  <c:v>8.0000000000000002E-3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1.2E-2</c:v>
                </c:pt>
                <c:pt idx="14">
                  <c:v>1.2999999999999999E-2</c:v>
                </c:pt>
                <c:pt idx="15">
                  <c:v>1.4E-2</c:v>
                </c:pt>
                <c:pt idx="16">
                  <c:v>0.02</c:v>
                </c:pt>
                <c:pt idx="17">
                  <c:v>2.1999999999999999E-2</c:v>
                </c:pt>
                <c:pt idx="18">
                  <c:v>1.7000000000000001E-2</c:v>
                </c:pt>
                <c:pt idx="19">
                  <c:v>7.0000000000000001E-3</c:v>
                </c:pt>
                <c:pt idx="20">
                  <c:v>1.2999999999999999E-2</c:v>
                </c:pt>
                <c:pt idx="21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A4-48B4-BCEB-61A87FE53F6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836194112"/>
        <c:axId val="570595296"/>
      </c:barChart>
      <c:catAx>
        <c:axId val="8361941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70595296"/>
        <c:crosses val="autoZero"/>
        <c:auto val="1"/>
        <c:lblAlgn val="ctr"/>
        <c:lblOffset val="100"/>
        <c:noMultiLvlLbl val="0"/>
      </c:catAx>
      <c:valAx>
        <c:axId val="5705952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3619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Transportmiddelfordeling på</a:t>
            </a:r>
            <a:r>
              <a:rPr lang="nb-NO" sz="1000" b="1" baseline="0"/>
              <a:t> reiser som er 3 kilometer eller mer. RVU 2018/19</a:t>
            </a:r>
            <a:endParaRPr lang="nb-NO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'6.4 Korte reiser'!$W$5</c:f>
              <c:strCache>
                <c:ptCount val="1"/>
                <c:pt idx="0">
                  <c:v>Til fots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'6.4 Korte reiser'!$H$6:$H$28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'6.4 Korte reiser'!$W$6:$W$28</c:f>
              <c:numCache>
                <c:formatCode>###0%</c:formatCode>
                <c:ptCount val="23"/>
                <c:pt idx="0">
                  <c:v>6.3E-2</c:v>
                </c:pt>
                <c:pt idx="1">
                  <c:v>5.2999999999999999E-2</c:v>
                </c:pt>
                <c:pt idx="2">
                  <c:v>7.2999999999999995E-2</c:v>
                </c:pt>
                <c:pt idx="4">
                  <c:v>5.2999999999999999E-2</c:v>
                </c:pt>
                <c:pt idx="5">
                  <c:v>4.9000000000000002E-2</c:v>
                </c:pt>
                <c:pt idx="6">
                  <c:v>6.2E-2</c:v>
                </c:pt>
                <c:pt idx="8">
                  <c:v>9.2999999999999999E-2</c:v>
                </c:pt>
                <c:pt idx="9">
                  <c:v>6.7000000000000004E-2</c:v>
                </c:pt>
                <c:pt idx="10">
                  <c:v>6.2E-2</c:v>
                </c:pt>
                <c:pt idx="11">
                  <c:v>6.3E-2</c:v>
                </c:pt>
                <c:pt idx="12">
                  <c:v>5.8999999999999997E-2</c:v>
                </c:pt>
                <c:pt idx="13">
                  <c:v>4.2000000000000003E-2</c:v>
                </c:pt>
                <c:pt idx="14">
                  <c:v>4.2999999999999997E-2</c:v>
                </c:pt>
                <c:pt idx="15">
                  <c:v>4.9000000000000002E-2</c:v>
                </c:pt>
                <c:pt idx="16">
                  <c:v>4.1000000000000002E-2</c:v>
                </c:pt>
                <c:pt idx="17">
                  <c:v>5.2999999999999999E-2</c:v>
                </c:pt>
                <c:pt idx="18">
                  <c:v>7.0999999999999994E-2</c:v>
                </c:pt>
                <c:pt idx="19">
                  <c:v>6.2E-2</c:v>
                </c:pt>
                <c:pt idx="20">
                  <c:v>7.2999999999999995E-2</c:v>
                </c:pt>
                <c:pt idx="21">
                  <c:v>4.7E-2</c:v>
                </c:pt>
                <c:pt idx="22">
                  <c:v>4.5999999999999999E-2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8-4346-8BB3-BBFC54A0FE59}"/>
            </c:ext>
          </c:extLst>
        </c:ser>
        <c:ser>
          <c:idx val="1"/>
          <c:order val="1"/>
          <c:tx>
            <c:strRef>
              <c:f>'6.4 Korte reiser'!$X$5</c:f>
              <c:strCache>
                <c:ptCount val="1"/>
                <c:pt idx="0">
                  <c:v>Sykkel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'6.4 Korte reiser'!$H$6:$H$28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'6.4 Korte reiser'!$X$6:$X$28</c:f>
              <c:numCache>
                <c:formatCode>###0%</c:formatCode>
                <c:ptCount val="23"/>
                <c:pt idx="0">
                  <c:v>3.3000000000000002E-2</c:v>
                </c:pt>
                <c:pt idx="1">
                  <c:v>2.3E-2</c:v>
                </c:pt>
                <c:pt idx="2">
                  <c:v>5.7000000000000002E-2</c:v>
                </c:pt>
                <c:pt idx="4">
                  <c:v>2.1999999999999999E-2</c:v>
                </c:pt>
                <c:pt idx="5">
                  <c:v>2.4E-2</c:v>
                </c:pt>
                <c:pt idx="6">
                  <c:v>2.4E-2</c:v>
                </c:pt>
                <c:pt idx="8">
                  <c:v>6.8000000000000005E-2</c:v>
                </c:pt>
                <c:pt idx="9">
                  <c:v>7.2999999999999995E-2</c:v>
                </c:pt>
                <c:pt idx="10">
                  <c:v>3.7999999999999999E-2</c:v>
                </c:pt>
                <c:pt idx="11">
                  <c:v>4.3999999999999997E-2</c:v>
                </c:pt>
                <c:pt idx="12">
                  <c:v>3.3000000000000002E-2</c:v>
                </c:pt>
                <c:pt idx="13">
                  <c:v>2.1000000000000001E-2</c:v>
                </c:pt>
                <c:pt idx="14">
                  <c:v>1.0999999999999999E-2</c:v>
                </c:pt>
                <c:pt idx="15">
                  <c:v>0.02</c:v>
                </c:pt>
                <c:pt idx="16">
                  <c:v>2.1999999999999999E-2</c:v>
                </c:pt>
                <c:pt idx="17">
                  <c:v>2.8000000000000001E-2</c:v>
                </c:pt>
                <c:pt idx="18">
                  <c:v>3.1E-2</c:v>
                </c:pt>
                <c:pt idx="19">
                  <c:v>2.3E-2</c:v>
                </c:pt>
                <c:pt idx="20">
                  <c:v>4.9000000000000002E-2</c:v>
                </c:pt>
                <c:pt idx="21">
                  <c:v>1.9E-2</c:v>
                </c:pt>
                <c:pt idx="22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8-4346-8BB3-BBFC54A0FE59}"/>
            </c:ext>
          </c:extLst>
        </c:ser>
        <c:ser>
          <c:idx val="2"/>
          <c:order val="2"/>
          <c:tx>
            <c:strRef>
              <c:f>'6.4 Korte reiser'!$Y$5</c:f>
              <c:strCache>
                <c:ptCount val="1"/>
                <c:pt idx="0">
                  <c:v>Kollektiv (eks drosje og fly)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'6.4 Korte reiser'!$H$6:$H$28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'6.4 Korte reiser'!$Y$6:$Y$28</c:f>
              <c:numCache>
                <c:formatCode>###0%</c:formatCode>
                <c:ptCount val="23"/>
                <c:pt idx="0">
                  <c:v>0.13900000000000001</c:v>
                </c:pt>
                <c:pt idx="1">
                  <c:v>0.14199999999999999</c:v>
                </c:pt>
                <c:pt idx="2">
                  <c:v>0.41699999999999998</c:v>
                </c:pt>
                <c:pt idx="4">
                  <c:v>8.5999999999999993E-2</c:v>
                </c:pt>
                <c:pt idx="5">
                  <c:v>0.19400000000000001</c:v>
                </c:pt>
                <c:pt idx="6">
                  <c:v>9.0999999999999998E-2</c:v>
                </c:pt>
                <c:pt idx="8">
                  <c:v>0.50900000000000001</c:v>
                </c:pt>
                <c:pt idx="9">
                  <c:v>0.33700000000000002</c:v>
                </c:pt>
                <c:pt idx="10">
                  <c:v>0.38700000000000001</c:v>
                </c:pt>
                <c:pt idx="11">
                  <c:v>0.36</c:v>
                </c:pt>
                <c:pt idx="12">
                  <c:v>0.20899999999999999</c:v>
                </c:pt>
                <c:pt idx="13">
                  <c:v>0.17499999999999999</c:v>
                </c:pt>
                <c:pt idx="14">
                  <c:v>0.124</c:v>
                </c:pt>
                <c:pt idx="15">
                  <c:v>0.224</c:v>
                </c:pt>
                <c:pt idx="16">
                  <c:v>6.5000000000000002E-2</c:v>
                </c:pt>
                <c:pt idx="17">
                  <c:v>7.8E-2</c:v>
                </c:pt>
                <c:pt idx="18">
                  <c:v>9.6000000000000002E-2</c:v>
                </c:pt>
                <c:pt idx="19">
                  <c:v>0.13900000000000001</c:v>
                </c:pt>
                <c:pt idx="20">
                  <c:v>5.2999999999999999E-2</c:v>
                </c:pt>
                <c:pt idx="21">
                  <c:v>9.0999999999999998E-2</c:v>
                </c:pt>
                <c:pt idx="22">
                  <c:v>5.6000000000000001E-2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A8-4346-8BB3-BBFC54A0FE59}"/>
            </c:ext>
          </c:extLst>
        </c:ser>
        <c:ser>
          <c:idx val="3"/>
          <c:order val="3"/>
          <c:tx>
            <c:strRef>
              <c:f>'6.4 Korte reiser'!$Z$5</c:f>
              <c:strCache>
                <c:ptCount val="1"/>
                <c:pt idx="0">
                  <c:v>Bilfører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'6.4 Korte reiser'!$H$6:$H$28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'6.4 Korte reiser'!$Z$6:$Z$28</c:f>
              <c:numCache>
                <c:formatCode>###0%</c:formatCode>
                <c:ptCount val="23"/>
                <c:pt idx="0">
                  <c:v>0.62</c:v>
                </c:pt>
                <c:pt idx="1">
                  <c:v>0.63900000000000001</c:v>
                </c:pt>
                <c:pt idx="2">
                  <c:v>0.34699999999999998</c:v>
                </c:pt>
                <c:pt idx="4">
                  <c:v>0.66800000000000004</c:v>
                </c:pt>
                <c:pt idx="5">
                  <c:v>0.6</c:v>
                </c:pt>
                <c:pt idx="6">
                  <c:v>0.68300000000000005</c:v>
                </c:pt>
                <c:pt idx="8">
                  <c:v>0.23100000000000001</c:v>
                </c:pt>
                <c:pt idx="9">
                  <c:v>0.41</c:v>
                </c:pt>
                <c:pt idx="10">
                  <c:v>0.40200000000000002</c:v>
                </c:pt>
                <c:pt idx="11">
                  <c:v>0.41599999999999998</c:v>
                </c:pt>
                <c:pt idx="12">
                  <c:v>0.57299999999999995</c:v>
                </c:pt>
                <c:pt idx="13">
                  <c:v>0.629</c:v>
                </c:pt>
                <c:pt idx="14">
                  <c:v>0.67400000000000004</c:v>
                </c:pt>
                <c:pt idx="15">
                  <c:v>0.57699999999999996</c:v>
                </c:pt>
                <c:pt idx="16">
                  <c:v>0.70699999999999996</c:v>
                </c:pt>
                <c:pt idx="17">
                  <c:v>0.68500000000000005</c:v>
                </c:pt>
                <c:pt idx="18">
                  <c:v>0.63900000000000001</c:v>
                </c:pt>
                <c:pt idx="19">
                  <c:v>0.63100000000000001</c:v>
                </c:pt>
                <c:pt idx="20">
                  <c:v>0.68500000000000005</c:v>
                </c:pt>
                <c:pt idx="21">
                  <c:v>0.69399999999999995</c:v>
                </c:pt>
                <c:pt idx="22">
                  <c:v>0.72699999999999998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A8-4346-8BB3-BBFC54A0FE59}"/>
            </c:ext>
          </c:extLst>
        </c:ser>
        <c:ser>
          <c:idx val="4"/>
          <c:order val="4"/>
          <c:tx>
            <c:strRef>
              <c:f>'6.4 Korte reiser'!$AA$5</c:f>
              <c:strCache>
                <c:ptCount val="1"/>
                <c:pt idx="0">
                  <c:v>Bilpassasjer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'6.4 Korte reiser'!$H$6:$H$28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'6.4 Korte reiser'!$AA$6:$AA$28</c:f>
              <c:numCache>
                <c:formatCode>###0%</c:formatCode>
                <c:ptCount val="23"/>
                <c:pt idx="0">
                  <c:v>0.126</c:v>
                </c:pt>
                <c:pt idx="1">
                  <c:v>0.124</c:v>
                </c:pt>
                <c:pt idx="2">
                  <c:v>8.2000000000000003E-2</c:v>
                </c:pt>
                <c:pt idx="4">
                  <c:v>0.14499999999999999</c:v>
                </c:pt>
                <c:pt idx="5">
                  <c:v>0.114</c:v>
                </c:pt>
                <c:pt idx="6">
                  <c:v>0.125</c:v>
                </c:pt>
                <c:pt idx="8">
                  <c:v>7.2999999999999995E-2</c:v>
                </c:pt>
                <c:pt idx="9">
                  <c:v>8.5000000000000006E-2</c:v>
                </c:pt>
                <c:pt idx="10">
                  <c:v>8.5999999999999993E-2</c:v>
                </c:pt>
                <c:pt idx="11">
                  <c:v>9.8000000000000004E-2</c:v>
                </c:pt>
                <c:pt idx="12">
                  <c:v>0.107</c:v>
                </c:pt>
                <c:pt idx="13">
                  <c:v>0.115</c:v>
                </c:pt>
                <c:pt idx="14">
                  <c:v>0.13300000000000001</c:v>
                </c:pt>
                <c:pt idx="15">
                  <c:v>0.111</c:v>
                </c:pt>
                <c:pt idx="16">
                  <c:v>0.14299999999999999</c:v>
                </c:pt>
                <c:pt idx="17">
                  <c:v>0.13900000000000001</c:v>
                </c:pt>
                <c:pt idx="18">
                  <c:v>0.14399999999999999</c:v>
                </c:pt>
                <c:pt idx="19">
                  <c:v>0.127</c:v>
                </c:pt>
                <c:pt idx="20">
                  <c:v>0.122</c:v>
                </c:pt>
                <c:pt idx="21">
                  <c:v>0.13200000000000001</c:v>
                </c:pt>
                <c:pt idx="22">
                  <c:v>0.13200000000000001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A8-4346-8BB3-BBFC54A0FE59}"/>
            </c:ext>
          </c:extLst>
        </c:ser>
        <c:ser>
          <c:idx val="5"/>
          <c:order val="5"/>
          <c:tx>
            <c:strRef>
              <c:f>'6.4 Korte reiser'!$AB$5</c:f>
              <c:strCache>
                <c:ptCount val="1"/>
                <c:pt idx="0">
                  <c:v>Annet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'6.4 Korte reiser'!$H$6:$H$28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'6.4 Korte reiser'!$AB$6:$AB$28</c:f>
              <c:numCache>
                <c:formatCode>###0%</c:formatCode>
                <c:ptCount val="23"/>
                <c:pt idx="0">
                  <c:v>1.9E-2</c:v>
                </c:pt>
                <c:pt idx="1">
                  <c:v>1.9E-2</c:v>
                </c:pt>
                <c:pt idx="2">
                  <c:v>2.5000000000000001E-2</c:v>
                </c:pt>
                <c:pt idx="4">
                  <c:v>2.5999999999999999E-2</c:v>
                </c:pt>
                <c:pt idx="5">
                  <c:v>1.7999999999999999E-2</c:v>
                </c:pt>
                <c:pt idx="6">
                  <c:v>1.4999999999999999E-2</c:v>
                </c:pt>
                <c:pt idx="8">
                  <c:v>2.5999999999999999E-2</c:v>
                </c:pt>
                <c:pt idx="9">
                  <c:v>2.7E-2</c:v>
                </c:pt>
                <c:pt idx="10">
                  <c:v>2.5999999999999999E-2</c:v>
                </c:pt>
                <c:pt idx="11">
                  <c:v>1.7999999999999999E-2</c:v>
                </c:pt>
                <c:pt idx="12">
                  <c:v>1.9E-2</c:v>
                </c:pt>
                <c:pt idx="13">
                  <c:v>1.7999999999999999E-2</c:v>
                </c:pt>
                <c:pt idx="14">
                  <c:v>1.6E-2</c:v>
                </c:pt>
                <c:pt idx="15">
                  <c:v>1.7999999999999999E-2</c:v>
                </c:pt>
                <c:pt idx="16">
                  <c:v>2.1999999999999999E-2</c:v>
                </c:pt>
                <c:pt idx="17">
                  <c:v>1.7000000000000001E-2</c:v>
                </c:pt>
                <c:pt idx="18">
                  <c:v>1.9E-2</c:v>
                </c:pt>
                <c:pt idx="19">
                  <c:v>1.7999999999999999E-2</c:v>
                </c:pt>
                <c:pt idx="20">
                  <c:v>1.7999999999999999E-2</c:v>
                </c:pt>
                <c:pt idx="21">
                  <c:v>1.6E-2</c:v>
                </c:pt>
                <c:pt idx="22">
                  <c:v>1.6E-2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A8-4346-8BB3-BBFC54A0FE5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836194112"/>
        <c:axId val="570595296"/>
      </c:barChart>
      <c:catAx>
        <c:axId val="8361941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70595296"/>
        <c:crosses val="autoZero"/>
        <c:auto val="1"/>
        <c:lblAlgn val="ctr"/>
        <c:lblOffset val="100"/>
        <c:noMultiLvlLbl val="0"/>
      </c:catAx>
      <c:valAx>
        <c:axId val="5705952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3619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Prosentandel av reiser med ulik lengde som er </a:t>
            </a:r>
            <a:r>
              <a:rPr lang="nb-NO" sz="1000" b="1" u="sng"/>
              <a:t>arbeidsreiser</a:t>
            </a:r>
            <a:r>
              <a:rPr lang="nb-NO" sz="1000" b="1"/>
              <a:t>. RVU 2018/19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Reiser under 1 km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'6.4 Korte reiser'!$AD$6:$AD$12</c15:sqref>
                  </c15:fullRef>
                </c:ext>
              </c:extLst>
              <c:f>('6.4 Korte reiser'!$AD$6:$AD$8,'6.4 Korte reiser'!$AD$10:$AD$12)</c:f>
              <c:strCache>
                <c:ptCount val="6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3">
                  <c:v>Tidligere Østfold fylke</c:v>
                </c:pt>
                <c:pt idx="4">
                  <c:v>Tidligere Akershus fylke </c:v>
                </c:pt>
                <c:pt idx="5">
                  <c:v>Tidligere Buskerud fylke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'6.4 Korte reiser'!$AE$6:$AE$12</c15:sqref>
                  </c15:fullRef>
                </c:ext>
              </c:extLst>
              <c:f>('6.4 Korte reiser'!$AE$6:$AE$8,'6.4 Korte reiser'!$AE$10:$AE$12)</c:f>
              <c:numCache>
                <c:formatCode>###0%</c:formatCode>
                <c:ptCount val="6"/>
                <c:pt idx="0">
                  <c:v>0.126</c:v>
                </c:pt>
                <c:pt idx="1">
                  <c:v>9.5000000000000001E-2</c:v>
                </c:pt>
                <c:pt idx="2">
                  <c:v>0.08</c:v>
                </c:pt>
                <c:pt idx="3">
                  <c:v>0.109</c:v>
                </c:pt>
                <c:pt idx="4">
                  <c:v>9.5000000000000001E-2</c:v>
                </c:pt>
                <c:pt idx="5">
                  <c:v>7.8E-2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5-4374-910E-B67F71116A7F}"/>
            </c:ext>
          </c:extLst>
        </c:ser>
        <c:ser>
          <c:idx val="1"/>
          <c:order val="1"/>
          <c:tx>
            <c:v>Reiser mellom 1 og 2,9 km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'6.4 Korte reiser'!$AD$6:$AD$12</c15:sqref>
                  </c15:fullRef>
                </c:ext>
              </c:extLst>
              <c:f>('6.4 Korte reiser'!$AD$6:$AD$8,'6.4 Korte reiser'!$AD$10:$AD$12)</c:f>
              <c:strCache>
                <c:ptCount val="6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3">
                  <c:v>Tidligere Østfold fylke</c:v>
                </c:pt>
                <c:pt idx="4">
                  <c:v>Tidligere Akershus fylke </c:v>
                </c:pt>
                <c:pt idx="5">
                  <c:v>Tidligere Buskerud fylke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'6.4 Korte reiser'!$AO$6:$AO$12</c15:sqref>
                  </c15:fullRef>
                </c:ext>
              </c:extLst>
              <c:f>('6.4 Korte reiser'!$AO$6:$AO$8,'6.4 Korte reiser'!$AO$10:$AO$12)</c:f>
              <c:numCache>
                <c:formatCode>###0%</c:formatCode>
                <c:ptCount val="6"/>
                <c:pt idx="0">
                  <c:v>0.14399999999999999</c:v>
                </c:pt>
                <c:pt idx="1">
                  <c:v>0.107</c:v>
                </c:pt>
                <c:pt idx="2">
                  <c:v>0.161</c:v>
                </c:pt>
                <c:pt idx="3">
                  <c:v>0.14699999999999999</c:v>
                </c:pt>
                <c:pt idx="4">
                  <c:v>8.2000000000000003E-2</c:v>
                </c:pt>
                <c:pt idx="5">
                  <c:v>0.121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85-4374-910E-B67F71116A7F}"/>
            </c:ext>
          </c:extLst>
        </c:ser>
        <c:ser>
          <c:idx val="2"/>
          <c:order val="2"/>
          <c:tx>
            <c:v>Reiser over 3 km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'6.4 Korte reiser'!$AD$6:$AD$12</c15:sqref>
                  </c15:fullRef>
                </c:ext>
              </c:extLst>
              <c:f>('6.4 Korte reiser'!$AD$6:$AD$8,'6.4 Korte reiser'!$AD$10:$AD$12)</c:f>
              <c:strCache>
                <c:ptCount val="6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3">
                  <c:v>Tidligere Østfold fylke</c:v>
                </c:pt>
                <c:pt idx="4">
                  <c:v>Tidligere Akershus fylke </c:v>
                </c:pt>
                <c:pt idx="5">
                  <c:v>Tidligere Buskerud fylke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'6.4 Korte reiser'!$AY$6:$AY$12</c15:sqref>
                  </c15:fullRef>
                </c:ext>
              </c:extLst>
              <c:f>('6.4 Korte reiser'!$AY$6:$AY$8,'6.4 Korte reiser'!$AY$10:$AY$12)</c:f>
              <c:numCache>
                <c:formatCode>###0%</c:formatCode>
                <c:ptCount val="6"/>
                <c:pt idx="0">
                  <c:v>0.249</c:v>
                </c:pt>
                <c:pt idx="1">
                  <c:v>0.25700000000000001</c:v>
                </c:pt>
                <c:pt idx="2">
                  <c:v>0.29199999999999998</c:v>
                </c:pt>
                <c:pt idx="3">
                  <c:v>0.23100000000000001</c:v>
                </c:pt>
                <c:pt idx="4">
                  <c:v>0.27500000000000002</c:v>
                </c:pt>
                <c:pt idx="5">
                  <c:v>0.249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85-4374-910E-B67F71116A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0"/>
        <c:axId val="1382113728"/>
        <c:axId val="1444959968"/>
      </c:barChart>
      <c:catAx>
        <c:axId val="13821137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44959968"/>
        <c:crosses val="autoZero"/>
        <c:auto val="1"/>
        <c:lblAlgn val="ctr"/>
        <c:lblOffset val="100"/>
        <c:noMultiLvlLbl val="0"/>
      </c:catAx>
      <c:valAx>
        <c:axId val="1444959968"/>
        <c:scaling>
          <c:orientation val="minMax"/>
        </c:scaling>
        <c:delete val="1"/>
        <c:axPos val="t"/>
        <c:numFmt formatCode="###0%" sourceLinked="1"/>
        <c:majorTickMark val="none"/>
        <c:minorTickMark val="none"/>
        <c:tickLblPos val="nextTo"/>
        <c:crossAx val="138211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Prosentandel av reiser med ulik lengde som er følge/omsorgsreiser. RVU 2018/19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Reiser under 1 km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'6.4 Korte reiser'!$AD$6:$AD$12</c15:sqref>
                  </c15:fullRef>
                </c:ext>
              </c:extLst>
              <c:f>('6.4 Korte reiser'!$AD$6:$AD$8,'6.4 Korte reiser'!$AD$10:$AD$12)</c:f>
              <c:strCache>
                <c:ptCount val="6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3">
                  <c:v>Tidligere Østfold fylke</c:v>
                </c:pt>
                <c:pt idx="4">
                  <c:v>Tidligere Akershus fylke </c:v>
                </c:pt>
                <c:pt idx="5">
                  <c:v>Tidligere Buskerud fylke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'6.4 Korte reiser'!$AI$6:$AI$12</c15:sqref>
                  </c15:fullRef>
                </c:ext>
              </c:extLst>
              <c:f>('6.4 Korte reiser'!$AI$6:$AI$8,'6.4 Korte reiser'!$AI$10:$AI$12)</c:f>
              <c:numCache>
                <c:formatCode>###0%</c:formatCode>
                <c:ptCount val="6"/>
                <c:pt idx="0">
                  <c:v>8.5000000000000006E-2</c:v>
                </c:pt>
                <c:pt idx="1">
                  <c:v>0.124</c:v>
                </c:pt>
                <c:pt idx="2">
                  <c:v>0.09</c:v>
                </c:pt>
                <c:pt idx="3">
                  <c:v>0.13800000000000001</c:v>
                </c:pt>
                <c:pt idx="4">
                  <c:v>0.129</c:v>
                </c:pt>
                <c:pt idx="5">
                  <c:v>0.10299999999999999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0-4C79-9CAA-16925236A63F}"/>
            </c:ext>
          </c:extLst>
        </c:ser>
        <c:ser>
          <c:idx val="1"/>
          <c:order val="1"/>
          <c:tx>
            <c:v>Reiser mellom 1 og 2,9 km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'6.4 Korte reiser'!$AD$6:$AD$12</c15:sqref>
                  </c15:fullRef>
                </c:ext>
              </c:extLst>
              <c:f>('6.4 Korte reiser'!$AD$6:$AD$8,'6.4 Korte reiser'!$AD$10:$AD$12)</c:f>
              <c:strCache>
                <c:ptCount val="6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3">
                  <c:v>Tidligere Østfold fylke</c:v>
                </c:pt>
                <c:pt idx="4">
                  <c:v>Tidligere Akershus fylke </c:v>
                </c:pt>
                <c:pt idx="5">
                  <c:v>Tidligere Buskerud fylke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'6.4 Korte reiser'!$AS$6:$AS$12</c15:sqref>
                  </c15:fullRef>
                </c:ext>
              </c:extLst>
              <c:f>('6.4 Korte reiser'!$AS$6:$AS$8,'6.4 Korte reiser'!$AS$10:$AS$12)</c:f>
              <c:numCache>
                <c:formatCode>###0%</c:formatCode>
                <c:ptCount val="6"/>
                <c:pt idx="0">
                  <c:v>0.121</c:v>
                </c:pt>
                <c:pt idx="1">
                  <c:v>0.13200000000000001</c:v>
                </c:pt>
                <c:pt idx="2">
                  <c:v>7.3999999999999996E-2</c:v>
                </c:pt>
                <c:pt idx="3">
                  <c:v>0.11700000000000001</c:v>
                </c:pt>
                <c:pt idx="4">
                  <c:v>0.14099999999999999</c:v>
                </c:pt>
                <c:pt idx="5">
                  <c:v>0.128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60-4C79-9CAA-16925236A63F}"/>
            </c:ext>
          </c:extLst>
        </c:ser>
        <c:ser>
          <c:idx val="2"/>
          <c:order val="2"/>
          <c:tx>
            <c:v>Reiser over 3 km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'6.4 Korte reiser'!$AD$6:$AD$12</c15:sqref>
                  </c15:fullRef>
                </c:ext>
              </c:extLst>
              <c:f>('6.4 Korte reiser'!$AD$6:$AD$8,'6.4 Korte reiser'!$AD$10:$AD$12)</c:f>
              <c:strCache>
                <c:ptCount val="6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3">
                  <c:v>Tidligere Østfold fylke</c:v>
                </c:pt>
                <c:pt idx="4">
                  <c:v>Tidligere Akershus fylke </c:v>
                </c:pt>
                <c:pt idx="5">
                  <c:v>Tidligere Buskerud fylke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'6.4 Korte reiser'!$BC$6:$BC$12</c15:sqref>
                  </c15:fullRef>
                </c:ext>
              </c:extLst>
              <c:f>('6.4 Korte reiser'!$BC$6:$BC$8,'6.4 Korte reiser'!$BC$10:$BC$12)</c:f>
              <c:numCache>
                <c:formatCode>###0%</c:formatCode>
                <c:ptCount val="6"/>
                <c:pt idx="0">
                  <c:v>8.5000000000000006E-2</c:v>
                </c:pt>
                <c:pt idx="1">
                  <c:v>8.7999999999999995E-2</c:v>
                </c:pt>
                <c:pt idx="2">
                  <c:v>6.2E-2</c:v>
                </c:pt>
                <c:pt idx="3">
                  <c:v>8.2000000000000003E-2</c:v>
                </c:pt>
                <c:pt idx="4">
                  <c:v>9.0999999999999998E-2</c:v>
                </c:pt>
                <c:pt idx="5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60-4C79-9CAA-16925236A6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0"/>
        <c:axId val="1382113728"/>
        <c:axId val="1444959968"/>
      </c:barChart>
      <c:catAx>
        <c:axId val="13821137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44959968"/>
        <c:crosses val="autoZero"/>
        <c:auto val="1"/>
        <c:lblAlgn val="ctr"/>
        <c:lblOffset val="100"/>
        <c:noMultiLvlLbl val="0"/>
      </c:catAx>
      <c:valAx>
        <c:axId val="1444959968"/>
        <c:scaling>
          <c:orientation val="minMax"/>
        </c:scaling>
        <c:delete val="1"/>
        <c:axPos val="t"/>
        <c:numFmt formatCode="###0%" sourceLinked="1"/>
        <c:majorTickMark val="none"/>
        <c:minorTickMark val="none"/>
        <c:tickLblPos val="nextTo"/>
        <c:crossAx val="138211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Prosentandel av reiser med ulik lengde som er følge/omsorgsreiser. RVU 2018/19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Reiser under 1 km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'6.4 Korte reiser'!$AD$6:$AD$12</c15:sqref>
                  </c15:fullRef>
                </c:ext>
              </c:extLst>
              <c:f>('6.4 Korte reiser'!$AD$6:$AD$8,'6.4 Korte reiser'!$AD$10:$AD$12)</c:f>
              <c:strCache>
                <c:ptCount val="6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3">
                  <c:v>Tidligere Østfold fylke</c:v>
                </c:pt>
                <c:pt idx="4">
                  <c:v>Tidligere Akershus fylke </c:v>
                </c:pt>
                <c:pt idx="5">
                  <c:v>Tidligere Buskerud fylke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'6.4 Korte reiser'!$AK$6:$AK$12</c15:sqref>
                  </c15:fullRef>
                </c:ext>
              </c:extLst>
              <c:f>('6.4 Korte reiser'!$AK$6:$AK$8,'6.4 Korte reiser'!$AK$10:$AK$12)</c:f>
              <c:numCache>
                <c:formatCode>###0%</c:formatCode>
                <c:ptCount val="6"/>
                <c:pt idx="0">
                  <c:v>0.20499999999999999</c:v>
                </c:pt>
                <c:pt idx="1">
                  <c:v>0.224</c:v>
                </c:pt>
                <c:pt idx="2">
                  <c:v>0.214</c:v>
                </c:pt>
                <c:pt idx="3">
                  <c:v>0.23</c:v>
                </c:pt>
                <c:pt idx="4">
                  <c:v>0.22800000000000001</c:v>
                </c:pt>
                <c:pt idx="5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8-4EEA-B4A5-151F203A4C37}"/>
            </c:ext>
          </c:extLst>
        </c:ser>
        <c:ser>
          <c:idx val="1"/>
          <c:order val="1"/>
          <c:tx>
            <c:v>Reiser mellom 1 og 2,9 km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'6.4 Korte reiser'!$AD$6:$AD$12</c15:sqref>
                  </c15:fullRef>
                </c:ext>
              </c:extLst>
              <c:f>('6.4 Korte reiser'!$AD$6:$AD$8,'6.4 Korte reiser'!$AD$10:$AD$12)</c:f>
              <c:strCache>
                <c:ptCount val="6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3">
                  <c:v>Tidligere Østfold fylke</c:v>
                </c:pt>
                <c:pt idx="4">
                  <c:v>Tidligere Akershus fylke </c:v>
                </c:pt>
                <c:pt idx="5">
                  <c:v>Tidligere Buskerud fylke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'6.4 Korte reiser'!$AU$6:$AU$12</c15:sqref>
                  </c15:fullRef>
                </c:ext>
              </c:extLst>
              <c:f>('6.4 Korte reiser'!$AU$6:$AU$8,'6.4 Korte reiser'!$AU$10:$AU$12)</c:f>
              <c:numCache>
                <c:formatCode>###0%</c:formatCode>
                <c:ptCount val="6"/>
                <c:pt idx="0">
                  <c:v>0.246</c:v>
                </c:pt>
                <c:pt idx="1">
                  <c:v>0.27300000000000002</c:v>
                </c:pt>
                <c:pt idx="2">
                  <c:v>0.29799999999999999</c:v>
                </c:pt>
                <c:pt idx="3">
                  <c:v>0.28599999999999998</c:v>
                </c:pt>
                <c:pt idx="4">
                  <c:v>0.27900000000000003</c:v>
                </c:pt>
                <c:pt idx="5">
                  <c:v>0.24399999999999999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C8-4EEA-B4A5-151F203A4C37}"/>
            </c:ext>
          </c:extLst>
        </c:ser>
        <c:ser>
          <c:idx val="2"/>
          <c:order val="2"/>
          <c:tx>
            <c:v>Reiser over 3 km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'6.4 Korte reiser'!$AD$6:$AD$12</c15:sqref>
                  </c15:fullRef>
                </c:ext>
              </c:extLst>
              <c:f>('6.4 Korte reiser'!$AD$6:$AD$8,'6.4 Korte reiser'!$AD$10:$AD$12)</c:f>
              <c:strCache>
                <c:ptCount val="6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3">
                  <c:v>Tidligere Østfold fylke</c:v>
                </c:pt>
                <c:pt idx="4">
                  <c:v>Tidligere Akershus fylke </c:v>
                </c:pt>
                <c:pt idx="5">
                  <c:v>Tidligere Buskerud fylke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'6.4 Korte reiser'!$BE$6:$BE$12</c15:sqref>
                  </c15:fullRef>
                </c:ext>
              </c:extLst>
              <c:f>('6.4 Korte reiser'!$BE$6:$BE$8,'6.4 Korte reiser'!$BE$10:$BE$12)</c:f>
              <c:numCache>
                <c:formatCode>###0%</c:formatCode>
                <c:ptCount val="6"/>
                <c:pt idx="0">
                  <c:v>0.20799999999999999</c:v>
                </c:pt>
                <c:pt idx="1">
                  <c:v>0.191</c:v>
                </c:pt>
                <c:pt idx="2">
                  <c:v>0.224</c:v>
                </c:pt>
                <c:pt idx="3">
                  <c:v>0.185</c:v>
                </c:pt>
                <c:pt idx="4">
                  <c:v>0.19400000000000001</c:v>
                </c:pt>
                <c:pt idx="5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C8-4EEA-B4A5-151F203A4C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0"/>
        <c:axId val="1382113728"/>
        <c:axId val="1444959968"/>
      </c:barChart>
      <c:catAx>
        <c:axId val="13821137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44959968"/>
        <c:crosses val="autoZero"/>
        <c:auto val="1"/>
        <c:lblAlgn val="ctr"/>
        <c:lblOffset val="100"/>
        <c:noMultiLvlLbl val="0"/>
      </c:catAx>
      <c:valAx>
        <c:axId val="1444959968"/>
        <c:scaling>
          <c:orientation val="minMax"/>
        </c:scaling>
        <c:delete val="1"/>
        <c:axPos val="t"/>
        <c:numFmt formatCode="###0%" sourceLinked="1"/>
        <c:majorTickMark val="none"/>
        <c:minorTickMark val="none"/>
        <c:tickLblPos val="nextTo"/>
        <c:crossAx val="138211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900" b="1"/>
              <a:t>Prosentandel av reisene som starter og slutter i samme grunnkrets. RVU 2018/19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'6.4 Korte reiser'!$BR$6</c:f>
              <c:strCache>
                <c:ptCount val="1"/>
                <c:pt idx="0">
                  <c:v>Viken fylke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'6.4 Korte reiser'!$BS$5:$BT$5</c:f>
              <c:strCache>
                <c:ptCount val="2"/>
                <c:pt idx="0">
                  <c:v>Reiser under 1 km</c:v>
                </c:pt>
                <c:pt idx="1">
                  <c:v>Reiser mellom 1 - 2,9 km</c:v>
                </c:pt>
              </c:strCache>
            </c:strRef>
          </c:cat>
          <c:val>
            <c:numRef>
              <c:f>'6.4 Korte reiser'!$BS$6:$BT$6</c:f>
              <c:numCache>
                <c:formatCode>0%</c:formatCode>
                <c:ptCount val="2"/>
                <c:pt idx="0">
                  <c:v>0.47399999999999998</c:v>
                </c:pt>
                <c:pt idx="1">
                  <c:v>0.254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A-4CEB-809D-3C4FC5DAED06}"/>
            </c:ext>
          </c:extLst>
        </c:ser>
        <c:ser>
          <c:idx val="1"/>
          <c:order val="1"/>
          <c:tx>
            <c:strRef>
              <c:f>'6.4 Korte reiser'!$BR$7</c:f>
              <c:strCache>
                <c:ptCount val="1"/>
                <c:pt idx="0">
                  <c:v>Oslo kommune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'6.4 Korte reiser'!$BS$5:$BT$5</c:f>
              <c:strCache>
                <c:ptCount val="2"/>
                <c:pt idx="0">
                  <c:v>Reiser under 1 km</c:v>
                </c:pt>
                <c:pt idx="1">
                  <c:v>Reiser mellom 1 - 2,9 km</c:v>
                </c:pt>
              </c:strCache>
            </c:strRef>
          </c:cat>
          <c:val>
            <c:numRef>
              <c:f>'6.4 Korte reiser'!$BS$7:$BT$7</c:f>
              <c:numCache>
                <c:formatCode>0%</c:formatCode>
                <c:ptCount val="2"/>
                <c:pt idx="0">
                  <c:v>0.38100000000000001</c:v>
                </c:pt>
                <c:pt idx="1">
                  <c:v>0.17599999999999999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6A-4CEB-809D-3C4FC5DAED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9330144"/>
        <c:axId val="576599120"/>
      </c:barChart>
      <c:catAx>
        <c:axId val="77933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76599120"/>
        <c:crosses val="autoZero"/>
        <c:auto val="1"/>
        <c:lblAlgn val="ctr"/>
        <c:lblOffset val="100"/>
        <c:noMultiLvlLbl val="0"/>
      </c:catAx>
      <c:valAx>
        <c:axId val="57659912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77933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Sykkelandel (alle reiser) på hverdagsreiser vs helgereiser. RVU 2018/19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'6.5 Sykkelbruk'!$D$4</c:f>
              <c:strCache>
                <c:ptCount val="1"/>
                <c:pt idx="0">
                  <c:v>Hverdag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'6.5 Sykkelbruk'!$C$5:$C$27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'6.5 Sykkelbruk'!$D$5:$D$27</c:f>
              <c:numCache>
                <c:formatCode>0%</c:formatCode>
                <c:ptCount val="23"/>
                <c:pt idx="0">
                  <c:v>4.8000000000000001E-2</c:v>
                </c:pt>
                <c:pt idx="1">
                  <c:v>3.5000000000000003E-2</c:v>
                </c:pt>
                <c:pt idx="2">
                  <c:v>6.6000000000000003E-2</c:v>
                </c:pt>
                <c:pt idx="4">
                  <c:v>3.9E-2</c:v>
                </c:pt>
                <c:pt idx="5">
                  <c:v>3.4000000000000002E-2</c:v>
                </c:pt>
                <c:pt idx="6">
                  <c:v>3.3000000000000002E-2</c:v>
                </c:pt>
                <c:pt idx="8">
                  <c:v>0.08</c:v>
                </c:pt>
                <c:pt idx="9">
                  <c:v>7.8E-2</c:v>
                </c:pt>
                <c:pt idx="10">
                  <c:v>3.7999999999999999E-2</c:v>
                </c:pt>
                <c:pt idx="11">
                  <c:v>5.3999999999999999E-2</c:v>
                </c:pt>
                <c:pt idx="12">
                  <c:v>3.9E-2</c:v>
                </c:pt>
                <c:pt idx="13">
                  <c:v>3.2000000000000001E-2</c:v>
                </c:pt>
                <c:pt idx="14">
                  <c:v>2.4E-2</c:v>
                </c:pt>
                <c:pt idx="15">
                  <c:v>0.03</c:v>
                </c:pt>
                <c:pt idx="16">
                  <c:v>2.4E-2</c:v>
                </c:pt>
                <c:pt idx="17">
                  <c:v>4.9000000000000002E-2</c:v>
                </c:pt>
                <c:pt idx="18">
                  <c:v>4.2000000000000003E-2</c:v>
                </c:pt>
                <c:pt idx="19">
                  <c:v>3.6999999999999998E-2</c:v>
                </c:pt>
                <c:pt idx="20">
                  <c:v>8.2000000000000003E-2</c:v>
                </c:pt>
                <c:pt idx="21">
                  <c:v>2.8000000000000001E-2</c:v>
                </c:pt>
                <c:pt idx="22">
                  <c:v>3.2000000000000001E-2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F-4F6A-AA59-B6D43679F2F6}"/>
            </c:ext>
          </c:extLst>
        </c:ser>
        <c:ser>
          <c:idx val="1"/>
          <c:order val="1"/>
          <c:tx>
            <c:strRef>
              <c:f>'6.5 Sykkelbruk'!$E$4</c:f>
              <c:strCache>
                <c:ptCount val="1"/>
                <c:pt idx="0">
                  <c:v>Helg 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'6.5 Sykkelbruk'!$C$5:$C$27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'6.5 Sykkelbruk'!$E$5:$E$27</c:f>
              <c:numCache>
                <c:formatCode>0%</c:formatCode>
                <c:ptCount val="23"/>
                <c:pt idx="0">
                  <c:v>3.6999999999999998E-2</c:v>
                </c:pt>
                <c:pt idx="1">
                  <c:v>2.5999999999999999E-2</c:v>
                </c:pt>
                <c:pt idx="2">
                  <c:v>4.7E-2</c:v>
                </c:pt>
                <c:pt idx="4">
                  <c:v>1.9E-2</c:v>
                </c:pt>
                <c:pt idx="5">
                  <c:v>2.7E-2</c:v>
                </c:pt>
                <c:pt idx="6">
                  <c:v>0.04</c:v>
                </c:pt>
                <c:pt idx="8">
                  <c:v>5.1999999999999998E-2</c:v>
                </c:pt>
                <c:pt idx="9">
                  <c:v>6.0999999999999999E-2</c:v>
                </c:pt>
                <c:pt idx="10">
                  <c:v>3.5999999999999997E-2</c:v>
                </c:pt>
                <c:pt idx="11">
                  <c:v>3.5999999999999997E-2</c:v>
                </c:pt>
                <c:pt idx="12">
                  <c:v>0.03</c:v>
                </c:pt>
                <c:pt idx="13">
                  <c:v>2.3E-2</c:v>
                </c:pt>
                <c:pt idx="14">
                  <c:v>1.9E-2</c:v>
                </c:pt>
                <c:pt idx="15">
                  <c:v>0.03</c:v>
                </c:pt>
                <c:pt idx="16">
                  <c:v>3.3000000000000002E-2</c:v>
                </c:pt>
                <c:pt idx="17">
                  <c:v>2.5000000000000001E-2</c:v>
                </c:pt>
                <c:pt idx="18">
                  <c:v>3.5000000000000003E-2</c:v>
                </c:pt>
                <c:pt idx="19">
                  <c:v>3.9E-2</c:v>
                </c:pt>
                <c:pt idx="20">
                  <c:v>4.5999999999999999E-2</c:v>
                </c:pt>
                <c:pt idx="21">
                  <c:v>3.3000000000000002E-2</c:v>
                </c:pt>
                <c:pt idx="22">
                  <c:v>1.6E-2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F-4F6A-AA59-B6D43679F2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10"/>
        <c:axId val="566303680"/>
        <c:axId val="568087152"/>
      </c:barChart>
      <c:catAx>
        <c:axId val="5663036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8087152"/>
        <c:crosses val="autoZero"/>
        <c:auto val="1"/>
        <c:lblAlgn val="ctr"/>
        <c:lblOffset val="100"/>
        <c:noMultiLvlLbl val="0"/>
      </c:catAx>
      <c:valAx>
        <c:axId val="568087152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56630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Sykkelandel (reiser</a:t>
            </a:r>
            <a:r>
              <a:rPr lang="nb-NO" sz="1000" b="1" baseline="0"/>
              <a:t> under 5 km</a:t>
            </a:r>
            <a:r>
              <a:rPr lang="nb-NO" sz="1000" b="1"/>
              <a:t>) på hverdagsreiser vs helgereiser. RVU 2018/19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'6.5 Sykkelbruk'!$H$4</c:f>
              <c:strCache>
                <c:ptCount val="1"/>
                <c:pt idx="0">
                  <c:v>Hverdag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'6.5 Sykkelbruk'!$C$5:$C$27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'6.5 Sykkelbruk'!$H$5:$H$27</c:f>
              <c:numCache>
                <c:formatCode>0%</c:formatCode>
                <c:ptCount val="23"/>
                <c:pt idx="0">
                  <c:v>7.3999999999999996E-2</c:v>
                </c:pt>
                <c:pt idx="1">
                  <c:v>5.7000000000000002E-2</c:v>
                </c:pt>
                <c:pt idx="2">
                  <c:v>8.5000000000000006E-2</c:v>
                </c:pt>
                <c:pt idx="4">
                  <c:v>6.9000000000000006E-2</c:v>
                </c:pt>
                <c:pt idx="5">
                  <c:v>5.0999999999999997E-2</c:v>
                </c:pt>
                <c:pt idx="6">
                  <c:v>5.7000000000000002E-2</c:v>
                </c:pt>
                <c:pt idx="8">
                  <c:v>0.10299999999999999</c:v>
                </c:pt>
                <c:pt idx="9">
                  <c:v>9.6000000000000002E-2</c:v>
                </c:pt>
                <c:pt idx="10">
                  <c:v>4.2000000000000003E-2</c:v>
                </c:pt>
                <c:pt idx="11">
                  <c:v>6.4000000000000001E-2</c:v>
                </c:pt>
                <c:pt idx="12">
                  <c:v>4.9000000000000002E-2</c:v>
                </c:pt>
                <c:pt idx="13">
                  <c:v>0.05</c:v>
                </c:pt>
                <c:pt idx="14">
                  <c:v>4.5999999999999999E-2</c:v>
                </c:pt>
                <c:pt idx="15">
                  <c:v>5.3999999999999999E-2</c:v>
                </c:pt>
                <c:pt idx="16">
                  <c:v>3.5999999999999997E-2</c:v>
                </c:pt>
                <c:pt idx="17">
                  <c:v>8.1000000000000003E-2</c:v>
                </c:pt>
                <c:pt idx="18">
                  <c:v>6.4000000000000001E-2</c:v>
                </c:pt>
                <c:pt idx="19">
                  <c:v>5.7000000000000002E-2</c:v>
                </c:pt>
                <c:pt idx="20">
                  <c:v>0.121</c:v>
                </c:pt>
                <c:pt idx="21">
                  <c:v>5.3999999999999999E-2</c:v>
                </c:pt>
                <c:pt idx="22">
                  <c:v>6.0999999999999999E-2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3-493C-8571-56C884D16A96}"/>
            </c:ext>
          </c:extLst>
        </c:ser>
        <c:ser>
          <c:idx val="1"/>
          <c:order val="1"/>
          <c:tx>
            <c:strRef>
              <c:f>'6.5 Sykkelbruk'!$I$4</c:f>
              <c:strCache>
                <c:ptCount val="1"/>
                <c:pt idx="0">
                  <c:v>Helg 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'6.5 Sykkelbruk'!$C$5:$C$27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'6.5 Sykkelbruk'!$I$5:$I$27</c:f>
              <c:numCache>
                <c:formatCode>0%</c:formatCode>
                <c:ptCount val="23"/>
                <c:pt idx="0">
                  <c:v>5.3999999999999999E-2</c:v>
                </c:pt>
                <c:pt idx="1">
                  <c:v>3.9E-2</c:v>
                </c:pt>
                <c:pt idx="2">
                  <c:v>5.8000000000000003E-2</c:v>
                </c:pt>
                <c:pt idx="4">
                  <c:v>3.4000000000000002E-2</c:v>
                </c:pt>
                <c:pt idx="5">
                  <c:v>3.9E-2</c:v>
                </c:pt>
                <c:pt idx="6">
                  <c:v>5.6000000000000001E-2</c:v>
                </c:pt>
                <c:pt idx="8">
                  <c:v>5.7000000000000002E-2</c:v>
                </c:pt>
                <c:pt idx="9">
                  <c:v>7.8E-2</c:v>
                </c:pt>
                <c:pt idx="10">
                  <c:v>3.6999999999999998E-2</c:v>
                </c:pt>
                <c:pt idx="11">
                  <c:v>5.1999999999999998E-2</c:v>
                </c:pt>
                <c:pt idx="12">
                  <c:v>0.04</c:v>
                </c:pt>
                <c:pt idx="13">
                  <c:v>2.7E-2</c:v>
                </c:pt>
                <c:pt idx="14">
                  <c:v>4.8000000000000001E-2</c:v>
                </c:pt>
                <c:pt idx="15">
                  <c:v>4.5999999999999999E-2</c:v>
                </c:pt>
                <c:pt idx="16">
                  <c:v>7.3999999999999996E-2</c:v>
                </c:pt>
                <c:pt idx="17">
                  <c:v>4.8000000000000001E-2</c:v>
                </c:pt>
                <c:pt idx="18">
                  <c:v>4.5999999999999999E-2</c:v>
                </c:pt>
                <c:pt idx="19">
                  <c:v>6.3E-2</c:v>
                </c:pt>
                <c:pt idx="20">
                  <c:v>0.08</c:v>
                </c:pt>
                <c:pt idx="21">
                  <c:v>4.5999999999999999E-2</c:v>
                </c:pt>
                <c:pt idx="22">
                  <c:v>2.4E-2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E3-493C-8571-56C884D16A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10"/>
        <c:axId val="566303680"/>
        <c:axId val="568087152"/>
      </c:barChart>
      <c:catAx>
        <c:axId val="5663036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8087152"/>
        <c:crosses val="autoZero"/>
        <c:auto val="1"/>
        <c:lblAlgn val="ctr"/>
        <c:lblOffset val="100"/>
        <c:noMultiLvlLbl val="0"/>
      </c:catAx>
      <c:valAx>
        <c:axId val="568087152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56630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Sykkelandel på hverdagsreiser,</a:t>
            </a:r>
            <a:r>
              <a:rPr lang="nb-NO" sz="1000" b="1" baseline="0"/>
              <a:t> ulike grupper</a:t>
            </a:r>
            <a:r>
              <a:rPr lang="nb-NO" sz="1000" b="1"/>
              <a:t>. RVU 2018/19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Hverdag alle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'6.5 Sykkelbruk'!$C$5:$C$27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'6.5 Sykkelbruk'!$D$5:$D$27</c:f>
              <c:numCache>
                <c:formatCode>0%</c:formatCode>
                <c:ptCount val="23"/>
                <c:pt idx="0">
                  <c:v>4.8000000000000001E-2</c:v>
                </c:pt>
                <c:pt idx="1">
                  <c:v>3.5000000000000003E-2</c:v>
                </c:pt>
                <c:pt idx="2">
                  <c:v>6.6000000000000003E-2</c:v>
                </c:pt>
                <c:pt idx="4">
                  <c:v>3.9E-2</c:v>
                </c:pt>
                <c:pt idx="5">
                  <c:v>3.4000000000000002E-2</c:v>
                </c:pt>
                <c:pt idx="6">
                  <c:v>3.3000000000000002E-2</c:v>
                </c:pt>
                <c:pt idx="8">
                  <c:v>0.08</c:v>
                </c:pt>
                <c:pt idx="9">
                  <c:v>7.8E-2</c:v>
                </c:pt>
                <c:pt idx="10">
                  <c:v>3.7999999999999999E-2</c:v>
                </c:pt>
                <c:pt idx="11">
                  <c:v>5.3999999999999999E-2</c:v>
                </c:pt>
                <c:pt idx="12">
                  <c:v>3.9E-2</c:v>
                </c:pt>
                <c:pt idx="13">
                  <c:v>3.2000000000000001E-2</c:v>
                </c:pt>
                <c:pt idx="14">
                  <c:v>2.4E-2</c:v>
                </c:pt>
                <c:pt idx="15">
                  <c:v>0.03</c:v>
                </c:pt>
                <c:pt idx="16">
                  <c:v>2.4E-2</c:v>
                </c:pt>
                <c:pt idx="17">
                  <c:v>4.9000000000000002E-2</c:v>
                </c:pt>
                <c:pt idx="18">
                  <c:v>4.2000000000000003E-2</c:v>
                </c:pt>
                <c:pt idx="19">
                  <c:v>3.6999999999999998E-2</c:v>
                </c:pt>
                <c:pt idx="20">
                  <c:v>8.2000000000000003E-2</c:v>
                </c:pt>
                <c:pt idx="21">
                  <c:v>2.8000000000000001E-2</c:v>
                </c:pt>
                <c:pt idx="22">
                  <c:v>3.2000000000000001E-2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F-4ABC-B721-C44435789B6B}"/>
            </c:ext>
          </c:extLst>
        </c:ser>
        <c:ser>
          <c:idx val="1"/>
          <c:order val="1"/>
          <c:tx>
            <c:strRef>
              <c:f>'6.5 Sykkelbruk'!$L$4</c:f>
              <c:strCache>
                <c:ptCount val="1"/>
                <c:pt idx="0">
                  <c:v>På arbeidsreiser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'6.5 Sykkelbruk'!$C$5:$C$27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'6.5 Sykkelbruk'!$L$5:$L$27</c:f>
              <c:numCache>
                <c:formatCode>0%</c:formatCode>
                <c:ptCount val="23"/>
                <c:pt idx="0">
                  <c:v>7.2999999999999995E-2</c:v>
                </c:pt>
                <c:pt idx="1">
                  <c:v>4.4999999999999998E-2</c:v>
                </c:pt>
                <c:pt idx="2">
                  <c:v>0.108</c:v>
                </c:pt>
                <c:pt idx="4">
                  <c:v>4.2999999999999997E-2</c:v>
                </c:pt>
                <c:pt idx="5">
                  <c:v>4.5999999999999999E-2</c:v>
                </c:pt>
                <c:pt idx="6">
                  <c:v>4.8000000000000001E-2</c:v>
                </c:pt>
                <c:pt idx="8">
                  <c:v>0.114</c:v>
                </c:pt>
                <c:pt idx="9">
                  <c:v>0.154</c:v>
                </c:pt>
                <c:pt idx="10">
                  <c:v>7.2999999999999995E-2</c:v>
                </c:pt>
                <c:pt idx="11">
                  <c:v>8.8999999999999996E-2</c:v>
                </c:pt>
                <c:pt idx="12">
                  <c:v>7.3999999999999996E-2</c:v>
                </c:pt>
                <c:pt idx="13">
                  <c:v>3.6999999999999998E-2</c:v>
                </c:pt>
                <c:pt idx="14">
                  <c:v>2.4E-2</c:v>
                </c:pt>
                <c:pt idx="15">
                  <c:v>2.7E-2</c:v>
                </c:pt>
                <c:pt idx="16">
                  <c:v>2.4E-2</c:v>
                </c:pt>
                <c:pt idx="17">
                  <c:v>6.2E-2</c:v>
                </c:pt>
                <c:pt idx="18">
                  <c:v>6.0999999999999999E-2</c:v>
                </c:pt>
                <c:pt idx="19">
                  <c:v>5.2999999999999999E-2</c:v>
                </c:pt>
                <c:pt idx="20">
                  <c:v>0.13900000000000001</c:v>
                </c:pt>
                <c:pt idx="21">
                  <c:v>2.5000000000000001E-2</c:v>
                </c:pt>
                <c:pt idx="22">
                  <c:v>4.2000000000000003E-2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6F-4ABC-B721-C44435789B6B}"/>
            </c:ext>
          </c:extLst>
        </c:ser>
        <c:ser>
          <c:idx val="2"/>
          <c:order val="2"/>
          <c:tx>
            <c:strRef>
              <c:f>'6.5 Sykkelbruk'!$M$4</c:f>
              <c:strCache>
                <c:ptCount val="1"/>
                <c:pt idx="0">
                  <c:v>Blant studenter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'6.5 Sykkelbruk'!$C$5:$C$27</c:f>
              <c:strCache>
                <c:ptCount val="23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4">
                  <c:v>Tidligere Østfold fylke</c:v>
                </c:pt>
                <c:pt idx="5">
                  <c:v>Tidligere Akershus fylke </c:v>
                </c:pt>
                <c:pt idx="6">
                  <c:v>Tidligere Buskerud fylke </c:v>
                </c:pt>
                <c:pt idx="8">
                  <c:v>Indre Oslo</c:v>
                </c:pt>
                <c:pt idx="9">
                  <c:v>Oslo vest</c:v>
                </c:pt>
                <c:pt idx="10">
                  <c:v>Oslo nordøst</c:v>
                </c:pt>
                <c:pt idx="11">
                  <c:v>Oslo sør</c:v>
                </c:pt>
                <c:pt idx="12">
                  <c:v>Asker og Bærum</c:v>
                </c:pt>
                <c:pt idx="13">
                  <c:v>Nedre Romerike</c:v>
                </c:pt>
                <c:pt idx="14">
                  <c:v>Øvre Romerike</c:v>
                </c:pt>
                <c:pt idx="15">
                  <c:v>Follo</c:v>
                </c:pt>
                <c:pt idx="16">
                  <c:v>Sarpsborg</c:v>
                </c:pt>
                <c:pt idx="17">
                  <c:v>Fredrikstad</c:v>
                </c:pt>
                <c:pt idx="18">
                  <c:v>Moss</c:v>
                </c:pt>
                <c:pt idx="19">
                  <c:v>Drammen </c:v>
                </c:pt>
                <c:pt idx="20">
                  <c:v>Kongsberg</c:v>
                </c:pt>
                <c:pt idx="21">
                  <c:v>Resten av Buskerudbyen</c:v>
                </c:pt>
                <c:pt idx="22">
                  <c:v>Ringerike og Hole</c:v>
                </c:pt>
              </c:strCache>
            </c:strRef>
          </c:cat>
          <c:val>
            <c:numRef>
              <c:f>'6.5 Sykkelbruk'!$M$5:$M$27</c:f>
              <c:numCache>
                <c:formatCode>0%</c:formatCode>
                <c:ptCount val="23"/>
                <c:pt idx="0">
                  <c:v>7.8E-2</c:v>
                </c:pt>
                <c:pt idx="1">
                  <c:v>7.2999999999999995E-2</c:v>
                </c:pt>
                <c:pt idx="2">
                  <c:v>4.1000000000000002E-2</c:v>
                </c:pt>
                <c:pt idx="4">
                  <c:v>7.8E-2</c:v>
                </c:pt>
                <c:pt idx="5">
                  <c:v>7.0000000000000007E-2</c:v>
                </c:pt>
                <c:pt idx="6">
                  <c:v>7.3999999999999996E-2</c:v>
                </c:pt>
                <c:pt idx="8">
                  <c:v>6.5000000000000002E-2</c:v>
                </c:pt>
                <c:pt idx="9">
                  <c:v>4.4999999999999998E-2</c:v>
                </c:pt>
                <c:pt idx="10">
                  <c:v>7.0000000000000001E-3</c:v>
                </c:pt>
                <c:pt idx="11">
                  <c:v>3.3000000000000002E-2</c:v>
                </c:pt>
                <c:pt idx="12">
                  <c:v>0.04</c:v>
                </c:pt>
                <c:pt idx="13">
                  <c:v>7.9000000000000001E-2</c:v>
                </c:pt>
                <c:pt idx="14">
                  <c:v>6.3E-2</c:v>
                </c:pt>
                <c:pt idx="15">
                  <c:v>9.7000000000000003E-2</c:v>
                </c:pt>
                <c:pt idx="16">
                  <c:v>3.5999999999999997E-2</c:v>
                </c:pt>
                <c:pt idx="17">
                  <c:v>9.7000000000000003E-2</c:v>
                </c:pt>
                <c:pt idx="18">
                  <c:v>7.3999999999999996E-2</c:v>
                </c:pt>
                <c:pt idx="19">
                  <c:v>7.4999999999999997E-2</c:v>
                </c:pt>
                <c:pt idx="20">
                  <c:v>0.17799999999999999</c:v>
                </c:pt>
                <c:pt idx="21">
                  <c:v>5.8999999999999997E-2</c:v>
                </c:pt>
                <c:pt idx="22">
                  <c:v>5.2999999999999999E-2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6F-4ABC-B721-C44435789B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10"/>
        <c:axId val="566303680"/>
        <c:axId val="568087152"/>
      </c:barChart>
      <c:catAx>
        <c:axId val="5663036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8087152"/>
        <c:crosses val="autoZero"/>
        <c:auto val="1"/>
        <c:lblAlgn val="ctr"/>
        <c:lblOffset val="100"/>
        <c:noMultiLvlLbl val="0"/>
      </c:catAx>
      <c:valAx>
        <c:axId val="568087152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56630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000" b="1"/>
              <a:t>Sykkelande</a:t>
            </a:r>
            <a:r>
              <a:rPr lang="nb-NO" sz="1000" b="1" baseline="0"/>
              <a:t>l av alle reiser i ulike sesonger, RVU 2018/19 </a:t>
            </a:r>
            <a:endParaRPr lang="nb-NO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'6.5 Sykkelbruk'!$O$4</c:f>
              <c:strCache>
                <c:ptCount val="1"/>
                <c:pt idx="0">
                  <c:v>Sommer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'6.5 Sykkelbruk'!$C$5:$C$11</c15:sqref>
                  </c15:fullRef>
                </c:ext>
              </c:extLst>
              <c:f>('6.5 Sykkelbruk'!$C$5:$C$7,'6.5 Sykkelbruk'!$C$9:$C$11)</c:f>
              <c:strCache>
                <c:ptCount val="6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3">
                  <c:v>Tidligere Østfold fylke</c:v>
                </c:pt>
                <c:pt idx="4">
                  <c:v>Tidligere Akershus fylke </c:v>
                </c:pt>
                <c:pt idx="5">
                  <c:v>Tidligere Buskerud fylke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'6.5 Sykkelbruk'!$O$5:$O$11</c15:sqref>
                  </c15:fullRef>
                </c:ext>
              </c:extLst>
              <c:f>('6.5 Sykkelbruk'!$O$5:$O$7,'6.5 Sykkelbruk'!$O$9:$O$11)</c:f>
              <c:numCache>
                <c:formatCode>0%</c:formatCode>
                <c:ptCount val="6"/>
                <c:pt idx="0">
                  <c:v>6.7000000000000004E-2</c:v>
                </c:pt>
                <c:pt idx="1">
                  <c:v>4.9000000000000002E-2</c:v>
                </c:pt>
                <c:pt idx="2">
                  <c:v>9.8000000000000004E-2</c:v>
                </c:pt>
                <c:pt idx="3">
                  <c:v>4.4999999999999998E-2</c:v>
                </c:pt>
                <c:pt idx="4">
                  <c:v>5.2999999999999999E-2</c:v>
                </c:pt>
                <c:pt idx="5">
                  <c:v>4.4999999999999998E-2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7-4B63-84C9-43AC011D6162}"/>
            </c:ext>
          </c:extLst>
        </c:ser>
        <c:ser>
          <c:idx val="1"/>
          <c:order val="1"/>
          <c:tx>
            <c:strRef>
              <c:f>'6.5 Sykkelbruk'!$P$4</c:f>
              <c:strCache>
                <c:ptCount val="1"/>
                <c:pt idx="0">
                  <c:v>Høst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'6.5 Sykkelbruk'!$C$5:$C$11</c15:sqref>
                  </c15:fullRef>
                </c:ext>
              </c:extLst>
              <c:f>('6.5 Sykkelbruk'!$C$5:$C$7,'6.5 Sykkelbruk'!$C$9:$C$11)</c:f>
              <c:strCache>
                <c:ptCount val="6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3">
                  <c:v>Tidligere Østfold fylke</c:v>
                </c:pt>
                <c:pt idx="4">
                  <c:v>Tidligere Akershus fylke </c:v>
                </c:pt>
                <c:pt idx="5">
                  <c:v>Tidligere Buskerud fylke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'6.5 Sykkelbruk'!$P$5:$P$11</c15:sqref>
                  </c15:fullRef>
                </c:ext>
              </c:extLst>
              <c:f>('6.5 Sykkelbruk'!$P$5:$P$7,'6.5 Sykkelbruk'!$P$9:$P$11)</c:f>
              <c:numCache>
                <c:formatCode>0%</c:formatCode>
                <c:ptCount val="6"/>
                <c:pt idx="0">
                  <c:v>4.5999999999999999E-2</c:v>
                </c:pt>
                <c:pt idx="1">
                  <c:v>3.5999999999999997E-2</c:v>
                </c:pt>
                <c:pt idx="2">
                  <c:v>6.4000000000000001E-2</c:v>
                </c:pt>
                <c:pt idx="3">
                  <c:v>3.2000000000000001E-2</c:v>
                </c:pt>
                <c:pt idx="4">
                  <c:v>3.5999999999999997E-2</c:v>
                </c:pt>
                <c:pt idx="5">
                  <c:v>4.2999999999999997E-2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67-4B63-84C9-43AC011D6162}"/>
            </c:ext>
          </c:extLst>
        </c:ser>
        <c:ser>
          <c:idx val="2"/>
          <c:order val="2"/>
          <c:tx>
            <c:strRef>
              <c:f>'6.5 Sykkelbruk'!$Q$4</c:f>
              <c:strCache>
                <c:ptCount val="1"/>
                <c:pt idx="0">
                  <c:v>Vinter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'6.5 Sykkelbruk'!$C$5:$C$11</c15:sqref>
                  </c15:fullRef>
                </c:ext>
              </c:extLst>
              <c:f>('6.5 Sykkelbruk'!$C$5:$C$7,'6.5 Sykkelbruk'!$C$9:$C$11)</c:f>
              <c:strCache>
                <c:ptCount val="6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3">
                  <c:v>Tidligere Østfold fylke</c:v>
                </c:pt>
                <c:pt idx="4">
                  <c:v>Tidligere Akershus fylke </c:v>
                </c:pt>
                <c:pt idx="5">
                  <c:v>Tidligere Buskerud fylke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'6.5 Sykkelbruk'!$Q$5:$Q$11</c15:sqref>
                  </c15:fullRef>
                </c:ext>
              </c:extLst>
              <c:f>('6.5 Sykkelbruk'!$Q$5:$Q$7,'6.5 Sykkelbruk'!$Q$9:$Q$11)</c:f>
              <c:numCache>
                <c:formatCode>0%</c:formatCode>
                <c:ptCount val="6"/>
                <c:pt idx="0">
                  <c:v>2.3E-2</c:v>
                </c:pt>
                <c:pt idx="1">
                  <c:v>1.4E-2</c:v>
                </c:pt>
                <c:pt idx="2">
                  <c:v>2.1000000000000001E-2</c:v>
                </c:pt>
                <c:pt idx="3">
                  <c:v>3.1E-2</c:v>
                </c:pt>
                <c:pt idx="4">
                  <c:v>7.0000000000000001E-3</c:v>
                </c:pt>
                <c:pt idx="5">
                  <c:v>1.2999999999999999E-2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67-4B63-84C9-43AC011D6162}"/>
            </c:ext>
          </c:extLst>
        </c:ser>
        <c:ser>
          <c:idx val="3"/>
          <c:order val="3"/>
          <c:tx>
            <c:strRef>
              <c:f>'6.5 Sykkelbruk'!$R$4</c:f>
              <c:strCache>
                <c:ptCount val="1"/>
                <c:pt idx="0">
                  <c:v>Vår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'6.5 Sykkelbruk'!$C$5:$C$11</c15:sqref>
                  </c15:fullRef>
                </c:ext>
              </c:extLst>
              <c:f>('6.5 Sykkelbruk'!$C$5:$C$7,'6.5 Sykkelbruk'!$C$9:$C$11)</c:f>
              <c:strCache>
                <c:ptCount val="6"/>
                <c:pt idx="0">
                  <c:v>Hele landet</c:v>
                </c:pt>
                <c:pt idx="1">
                  <c:v>Viken </c:v>
                </c:pt>
                <c:pt idx="2">
                  <c:v>Oslo kommune </c:v>
                </c:pt>
                <c:pt idx="3">
                  <c:v>Tidligere Østfold fylke</c:v>
                </c:pt>
                <c:pt idx="4">
                  <c:v>Tidligere Akershus fylke </c:v>
                </c:pt>
                <c:pt idx="5">
                  <c:v>Tidligere Buskerud fylke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'6.5 Sykkelbruk'!$R$5:$R$11</c15:sqref>
                  </c15:fullRef>
                </c:ext>
              </c:extLst>
              <c:f>('6.5 Sykkelbruk'!$R$5:$R$7,'6.5 Sykkelbruk'!$R$9:$R$11)</c:f>
              <c:numCache>
                <c:formatCode>0%</c:formatCode>
                <c:ptCount val="6"/>
                <c:pt idx="0">
                  <c:v>4.4999999999999998E-2</c:v>
                </c:pt>
                <c:pt idx="1">
                  <c:v>3.2000000000000001E-2</c:v>
                </c:pt>
                <c:pt idx="2">
                  <c:v>6.0999999999999999E-2</c:v>
                </c:pt>
                <c:pt idx="3">
                  <c:v>0.03</c:v>
                </c:pt>
                <c:pt idx="4">
                  <c:v>3.3000000000000002E-2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67-4B63-84C9-43AC011D61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4458560"/>
        <c:axId val="568124592"/>
      </c:barChart>
      <c:catAx>
        <c:axId val="132445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8124592"/>
        <c:crosses val="autoZero"/>
        <c:auto val="1"/>
        <c:lblAlgn val="ctr"/>
        <c:lblOffset val="100"/>
        <c:noMultiLvlLbl val="0"/>
      </c:catAx>
      <c:valAx>
        <c:axId val="56812459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32445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7" Type="http://schemas.openxmlformats.org/officeDocument/2006/relationships/chart" Target="../charts/chart58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5" Type="http://schemas.openxmlformats.org/officeDocument/2006/relationships/chart" Target="../charts/chart56.xml"/><Relationship Id="rId4" Type="http://schemas.openxmlformats.org/officeDocument/2006/relationships/chart" Target="../charts/chart5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5" Type="http://schemas.openxmlformats.org/officeDocument/2006/relationships/chart" Target="../charts/chart66.xml"/><Relationship Id="rId4" Type="http://schemas.openxmlformats.org/officeDocument/2006/relationships/chart" Target="../charts/chart6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9.xml"/><Relationship Id="rId1" Type="http://schemas.openxmlformats.org/officeDocument/2006/relationships/chart" Target="../charts/chart68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7.xml"/><Relationship Id="rId3" Type="http://schemas.openxmlformats.org/officeDocument/2006/relationships/chart" Target="../charts/chart72.xml"/><Relationship Id="rId7" Type="http://schemas.openxmlformats.org/officeDocument/2006/relationships/chart" Target="../charts/chart76.xml"/><Relationship Id="rId12" Type="http://schemas.openxmlformats.org/officeDocument/2006/relationships/chart" Target="../charts/chart81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6" Type="http://schemas.openxmlformats.org/officeDocument/2006/relationships/chart" Target="../charts/chart75.xml"/><Relationship Id="rId11" Type="http://schemas.openxmlformats.org/officeDocument/2006/relationships/chart" Target="../charts/chart80.xml"/><Relationship Id="rId5" Type="http://schemas.openxmlformats.org/officeDocument/2006/relationships/chart" Target="../charts/chart74.xml"/><Relationship Id="rId10" Type="http://schemas.openxmlformats.org/officeDocument/2006/relationships/chart" Target="../charts/chart79.xml"/><Relationship Id="rId4" Type="http://schemas.openxmlformats.org/officeDocument/2006/relationships/chart" Target="../charts/chart73.xml"/><Relationship Id="rId9" Type="http://schemas.openxmlformats.org/officeDocument/2006/relationships/chart" Target="../charts/chart78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3.xml"/><Relationship Id="rId1" Type="http://schemas.openxmlformats.org/officeDocument/2006/relationships/chart" Target="../charts/chart82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5.xml"/><Relationship Id="rId1" Type="http://schemas.openxmlformats.org/officeDocument/2006/relationships/chart" Target="../charts/chart84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3.xml"/><Relationship Id="rId3" Type="http://schemas.openxmlformats.org/officeDocument/2006/relationships/chart" Target="../charts/chart88.xml"/><Relationship Id="rId7" Type="http://schemas.openxmlformats.org/officeDocument/2006/relationships/chart" Target="../charts/chart92.xml"/><Relationship Id="rId2" Type="http://schemas.openxmlformats.org/officeDocument/2006/relationships/chart" Target="../charts/chart87.xml"/><Relationship Id="rId1" Type="http://schemas.openxmlformats.org/officeDocument/2006/relationships/chart" Target="../charts/chart86.xml"/><Relationship Id="rId6" Type="http://schemas.openxmlformats.org/officeDocument/2006/relationships/chart" Target="../charts/chart91.xml"/><Relationship Id="rId5" Type="http://schemas.openxmlformats.org/officeDocument/2006/relationships/chart" Target="../charts/chart90.xml"/><Relationship Id="rId10" Type="http://schemas.openxmlformats.org/officeDocument/2006/relationships/chart" Target="../charts/chart95.xml"/><Relationship Id="rId4" Type="http://schemas.openxmlformats.org/officeDocument/2006/relationships/chart" Target="../charts/chart89.xml"/><Relationship Id="rId9" Type="http://schemas.openxmlformats.org/officeDocument/2006/relationships/chart" Target="../charts/chart94.xml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3.xml"/><Relationship Id="rId3" Type="http://schemas.openxmlformats.org/officeDocument/2006/relationships/chart" Target="../charts/chart98.xml"/><Relationship Id="rId7" Type="http://schemas.openxmlformats.org/officeDocument/2006/relationships/chart" Target="../charts/chart102.xml"/><Relationship Id="rId12" Type="http://schemas.openxmlformats.org/officeDocument/2006/relationships/chart" Target="../charts/chart107.xml"/><Relationship Id="rId2" Type="http://schemas.openxmlformats.org/officeDocument/2006/relationships/chart" Target="../charts/chart97.xml"/><Relationship Id="rId1" Type="http://schemas.openxmlformats.org/officeDocument/2006/relationships/chart" Target="../charts/chart96.xml"/><Relationship Id="rId6" Type="http://schemas.openxmlformats.org/officeDocument/2006/relationships/chart" Target="../charts/chart101.xml"/><Relationship Id="rId11" Type="http://schemas.openxmlformats.org/officeDocument/2006/relationships/chart" Target="../charts/chart106.xml"/><Relationship Id="rId5" Type="http://schemas.openxmlformats.org/officeDocument/2006/relationships/chart" Target="../charts/chart100.xml"/><Relationship Id="rId10" Type="http://schemas.openxmlformats.org/officeDocument/2006/relationships/chart" Target="../charts/chart105.xml"/><Relationship Id="rId4" Type="http://schemas.openxmlformats.org/officeDocument/2006/relationships/chart" Target="../charts/chart99.xml"/><Relationship Id="rId9" Type="http://schemas.openxmlformats.org/officeDocument/2006/relationships/chart" Target="../charts/chart10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0.xml"/><Relationship Id="rId2" Type="http://schemas.openxmlformats.org/officeDocument/2006/relationships/chart" Target="../charts/chart109.xml"/><Relationship Id="rId1" Type="http://schemas.openxmlformats.org/officeDocument/2006/relationships/chart" Target="../charts/chart108.xml"/><Relationship Id="rId4" Type="http://schemas.openxmlformats.org/officeDocument/2006/relationships/chart" Target="../charts/chart1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chart" Target="../charts/chart31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12" Type="http://schemas.openxmlformats.org/officeDocument/2006/relationships/chart" Target="../charts/chart43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11" Type="http://schemas.openxmlformats.org/officeDocument/2006/relationships/chart" Target="../charts/chart42.xml"/><Relationship Id="rId5" Type="http://schemas.openxmlformats.org/officeDocument/2006/relationships/chart" Target="../charts/chart36.xml"/><Relationship Id="rId10" Type="http://schemas.openxmlformats.org/officeDocument/2006/relationships/chart" Target="../charts/chart41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5" Type="http://schemas.openxmlformats.org/officeDocument/2006/relationships/chart" Target="../charts/chart48.xml"/><Relationship Id="rId4" Type="http://schemas.openxmlformats.org/officeDocument/2006/relationships/chart" Target="../charts/chart4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2</xdr:row>
      <xdr:rowOff>38099</xdr:rowOff>
    </xdr:from>
    <xdr:to>
      <xdr:col>7</xdr:col>
      <xdr:colOff>685800</xdr:colOff>
      <xdr:row>18</xdr:row>
      <xdr:rowOff>104775</xdr:rowOff>
    </xdr:to>
    <xdr:sp macro="" textlink="">
      <xdr:nvSpPr>
        <xdr:cNvPr id="2" name="TekstSylinde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734175" y="523874"/>
          <a:ext cx="4248150" cy="37338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400" b="1"/>
            <a:t>Reviderte</a:t>
          </a:r>
          <a:r>
            <a:rPr lang="nb-NO" sz="1400" b="1" baseline="0"/>
            <a:t> nøkkeltall, desember 2021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nb-NO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b-NO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forbindelse med utarbeiding av nøkkelrapport for den nasjonale reisevaneundersøkelsen 2018/2019 (Grue m.fl. 2021) har Transportøkonomisk institutt (TØI) kvalitetssikret dataene for RVU-2018/19. I prosessen ble det blant annet avdekket et behov for ny vekting av datasettet. Dataene som er levert PROSAM og Viken er derfor litt feil.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nb-NO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b-NO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dette regnearket er nøkkeltall</a:t>
          </a:r>
          <a:r>
            <a:rPr lang="nb-NO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oppdatert med nytt datagrunnlag </a:t>
          </a:r>
          <a:r>
            <a:rPr lang="nb-NO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</a:t>
          </a:r>
          <a:r>
            <a:rPr lang="nb-NO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nb-NO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2018/19. </a:t>
          </a:r>
          <a:r>
            <a:rPr lang="nb-NO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Endring i vekting påvirker resultatene av en rekke nøkkeltall. Effekten har særlig påvirket resultater i Moss og Asker/Bærum, men også resultater i andre soner påvirkes av nye vekter. Endringer i resultatene som følge av nye vekter er relativt store for enkelte nøkkeltall.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nb-NO" sz="12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b-NO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Endringene påvirker ikke resultatene</a:t>
          </a:r>
          <a:r>
            <a:rPr lang="nb-NO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</a:t>
          </a:r>
          <a:r>
            <a:rPr lang="nb-NO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GIS-kartene som er utarbeidet,</a:t>
          </a:r>
          <a:r>
            <a:rPr lang="nb-NO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 GIS-resultatene er hentet ut på uvektet datamateriale. </a:t>
          </a:r>
          <a:endParaRPr lang="nb-NO" sz="12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nb-NO" sz="12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4687</xdr:colOff>
      <xdr:row>30</xdr:row>
      <xdr:rowOff>74045</xdr:rowOff>
    </xdr:from>
    <xdr:to>
      <xdr:col>18</xdr:col>
      <xdr:colOff>789213</xdr:colOff>
      <xdr:row>56</xdr:row>
      <xdr:rowOff>155602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117C526-9954-48BA-92A5-277DB9FDF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16669</xdr:colOff>
      <xdr:row>30</xdr:row>
      <xdr:rowOff>74348</xdr:rowOff>
    </xdr:from>
    <xdr:to>
      <xdr:col>28</xdr:col>
      <xdr:colOff>0</xdr:colOff>
      <xdr:row>56</xdr:row>
      <xdr:rowOff>152882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EEFFC4FE-D1ED-426F-8B22-1ABEF27F7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75671</xdr:colOff>
      <xdr:row>30</xdr:row>
      <xdr:rowOff>158221</xdr:rowOff>
    </xdr:from>
    <xdr:to>
      <xdr:col>46</xdr:col>
      <xdr:colOff>78317</xdr:colOff>
      <xdr:row>48</xdr:row>
      <xdr:rowOff>25399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65400986-C19F-4AFD-9FC0-7877A4A6E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183546</xdr:colOff>
      <xdr:row>30</xdr:row>
      <xdr:rowOff>155121</xdr:rowOff>
    </xdr:from>
    <xdr:to>
      <xdr:col>53</xdr:col>
      <xdr:colOff>629859</xdr:colOff>
      <xdr:row>44</xdr:row>
      <xdr:rowOff>127000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053628D9-94E6-482D-98B1-C97406B1A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54</xdr:col>
      <xdr:colOff>343201</xdr:colOff>
      <xdr:row>54</xdr:row>
      <xdr:rowOff>62594</xdr:rowOff>
    </xdr:from>
    <xdr:to>
      <xdr:col>62</xdr:col>
      <xdr:colOff>10886</xdr:colOff>
      <xdr:row>70</xdr:row>
      <xdr:rowOff>32657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1650AA54-43CA-48AA-B513-1ED6F03D6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55</xdr:col>
      <xdr:colOff>19955</xdr:colOff>
      <xdr:row>71</xdr:row>
      <xdr:rowOff>56243</xdr:rowOff>
    </xdr:from>
    <xdr:to>
      <xdr:col>62</xdr:col>
      <xdr:colOff>21468</xdr:colOff>
      <xdr:row>87</xdr:row>
      <xdr:rowOff>62800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45A23880-4489-4B43-ACE8-4C3C4DD4F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183884</xdr:colOff>
      <xdr:row>30</xdr:row>
      <xdr:rowOff>82815</xdr:rowOff>
    </xdr:from>
    <xdr:to>
      <xdr:col>37</xdr:col>
      <xdr:colOff>164192</xdr:colOff>
      <xdr:row>56</xdr:row>
      <xdr:rowOff>169815</xdr:rowOff>
    </xdr:to>
    <xdr:graphicFrame macro="">
      <xdr:nvGraphicFramePr>
        <xdr:cNvPr id="15" name="Diagram 14">
          <a:extLst>
            <a:ext uri="{FF2B5EF4-FFF2-40B4-BE49-F238E27FC236}">
              <a16:creationId xmlns:a16="http://schemas.microsoft.com/office/drawing/2014/main" id="{889DA097-D05B-4692-9AF0-3D3D5A253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10583</xdr:colOff>
      <xdr:row>29</xdr:row>
      <xdr:rowOff>179917</xdr:rowOff>
    </xdr:from>
    <xdr:to>
      <xdr:col>10</xdr:col>
      <xdr:colOff>126999</xdr:colOff>
      <xdr:row>34</xdr:row>
      <xdr:rowOff>31750</xdr:rowOff>
    </xdr:to>
    <xdr:sp macro="" textlink="">
      <xdr:nvSpPr>
        <xdr:cNvPr id="13" name="TekstSylinder 12">
          <a:extLst>
            <a:ext uri="{FF2B5EF4-FFF2-40B4-BE49-F238E27FC236}">
              <a16:creationId xmlns:a16="http://schemas.microsoft.com/office/drawing/2014/main" id="{5F363A5F-379D-439A-8C59-0C3F9B9930AB}"/>
            </a:ext>
          </a:extLst>
        </xdr:cNvPr>
        <xdr:cNvSpPr txBox="1"/>
      </xdr:nvSpPr>
      <xdr:spPr>
        <a:xfrm>
          <a:off x="402166" y="6233584"/>
          <a:ext cx="6826250" cy="80433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/>
            <a:t>På grunn</a:t>
          </a:r>
          <a:r>
            <a:rPr lang="nb-NO" sz="1100" baseline="0"/>
            <a:t> av stor usikkerhet ved resultater som baserer seg på få observajoner, har vi valgt å ikke vise resultater dersom utvalget bak et resultat er mindre enn 300 når resultatet er basert på personer og 500 når resultatet er basert på reiser (med visse unntak). </a:t>
          </a:r>
          <a:endParaRPr lang="nb-NO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435769</xdr:colOff>
      <xdr:row>34</xdr:row>
      <xdr:rowOff>30954</xdr:rowOff>
    </xdr:from>
    <xdr:to>
      <xdr:col>13</xdr:col>
      <xdr:colOff>328084</xdr:colOff>
      <xdr:row>54</xdr:row>
      <xdr:rowOff>190498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F2A2284F-8C30-49E0-A743-0F016BE56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467913</xdr:colOff>
      <xdr:row>13</xdr:row>
      <xdr:rowOff>97632</xdr:rowOff>
    </xdr:from>
    <xdr:to>
      <xdr:col>13</xdr:col>
      <xdr:colOff>312163</xdr:colOff>
      <xdr:row>33</xdr:row>
      <xdr:rowOff>183356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8286C095-2CBB-43E8-BD02-807D4F759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473605</xdr:colOff>
      <xdr:row>13</xdr:row>
      <xdr:rowOff>141287</xdr:rowOff>
    </xdr:from>
    <xdr:to>
      <xdr:col>26</xdr:col>
      <xdr:colOff>212021</xdr:colOff>
      <xdr:row>33</xdr:row>
      <xdr:rowOff>169862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1FCB0555-5391-4871-954D-671BD5A54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110822</xdr:colOff>
      <xdr:row>30</xdr:row>
      <xdr:rowOff>37283</xdr:rowOff>
    </xdr:from>
    <xdr:to>
      <xdr:col>8</xdr:col>
      <xdr:colOff>689882</xdr:colOff>
      <xdr:row>56</xdr:row>
      <xdr:rowOff>126460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0C19E02C-FB22-4A32-8D71-E1E52DAB8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79829</xdr:colOff>
      <xdr:row>30</xdr:row>
      <xdr:rowOff>79464</xdr:rowOff>
    </xdr:from>
    <xdr:to>
      <xdr:col>17</xdr:col>
      <xdr:colOff>81643</xdr:colOff>
      <xdr:row>56</xdr:row>
      <xdr:rowOff>168641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C37D4DD3-8572-4440-B8B2-2CD39A006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61837</xdr:colOff>
      <xdr:row>30</xdr:row>
      <xdr:rowOff>76743</xdr:rowOff>
    </xdr:from>
    <xdr:to>
      <xdr:col>25</xdr:col>
      <xdr:colOff>55789</xdr:colOff>
      <xdr:row>56</xdr:row>
      <xdr:rowOff>165920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E8A75EB3-5ED0-4584-B0D5-193BD2C47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38704</xdr:colOff>
      <xdr:row>30</xdr:row>
      <xdr:rowOff>80826</xdr:rowOff>
    </xdr:from>
    <xdr:to>
      <xdr:col>33</xdr:col>
      <xdr:colOff>36738</xdr:colOff>
      <xdr:row>56</xdr:row>
      <xdr:rowOff>170003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5F6EF50C-C883-4DAA-B1C8-07A912582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35982</xdr:colOff>
      <xdr:row>30</xdr:row>
      <xdr:rowOff>90351</xdr:rowOff>
    </xdr:from>
    <xdr:to>
      <xdr:col>41</xdr:col>
      <xdr:colOff>24491</xdr:colOff>
      <xdr:row>56</xdr:row>
      <xdr:rowOff>179528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D4E57163-B5A7-478F-8884-F1C94DCE7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10794</xdr:colOff>
      <xdr:row>30</xdr:row>
      <xdr:rowOff>148166</xdr:rowOff>
    </xdr:from>
    <xdr:to>
      <xdr:col>11</xdr:col>
      <xdr:colOff>592242</xdr:colOff>
      <xdr:row>62</xdr:row>
      <xdr:rowOff>38523</xdr:rowOff>
    </xdr:to>
    <xdr:graphicFrame macro="">
      <xdr:nvGraphicFramePr>
        <xdr:cNvPr id="2" name="Plassholder for innhold 6">
          <a:extLst>
            <a:ext uri="{FF2B5EF4-FFF2-40B4-BE49-F238E27FC236}">
              <a16:creationId xmlns:a16="http://schemas.microsoft.com/office/drawing/2014/main" id="{D968F7A1-5106-4DBA-A702-E88AD5219A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440767</xdr:colOff>
      <xdr:row>31</xdr:row>
      <xdr:rowOff>141207</xdr:rowOff>
    </xdr:from>
    <xdr:to>
      <xdr:col>17</xdr:col>
      <xdr:colOff>365282</xdr:colOff>
      <xdr:row>63</xdr:row>
      <xdr:rowOff>69056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8E00A9A-4D68-4215-BE4B-EEE583F45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470535</xdr:colOff>
      <xdr:row>32</xdr:row>
      <xdr:rowOff>0</xdr:rowOff>
    </xdr:from>
    <xdr:to>
      <xdr:col>24</xdr:col>
      <xdr:colOff>1139190</xdr:colOff>
      <xdr:row>63</xdr:row>
      <xdr:rowOff>57150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CE799D0-6D5F-4DF8-8FBF-20AD86192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31</xdr:row>
      <xdr:rowOff>0</xdr:rowOff>
    </xdr:from>
    <xdr:to>
      <xdr:col>8</xdr:col>
      <xdr:colOff>232833</xdr:colOff>
      <xdr:row>36</xdr:row>
      <xdr:rowOff>137584</xdr:rowOff>
    </xdr:to>
    <xdr:sp macro="" textlink="">
      <xdr:nvSpPr>
        <xdr:cNvPr id="5" name="TekstSylinder 4">
          <a:extLst>
            <a:ext uri="{FF2B5EF4-FFF2-40B4-BE49-F238E27FC236}">
              <a16:creationId xmlns:a16="http://schemas.microsoft.com/office/drawing/2014/main" id="{6EAAA7DF-7282-493E-BBF9-FBAC06D4D99E}"/>
            </a:ext>
          </a:extLst>
        </xdr:cNvPr>
        <xdr:cNvSpPr txBox="1"/>
      </xdr:nvSpPr>
      <xdr:spPr>
        <a:xfrm>
          <a:off x="391583" y="6043083"/>
          <a:ext cx="4751917" cy="931334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/>
            <a:t>På grunn</a:t>
          </a:r>
          <a:r>
            <a:rPr lang="nb-NO" sz="1100" baseline="0"/>
            <a:t> av stor usikkerhet ved resultater som baserer seg på få observajoner, har vi valgt å ikke vise resultater dersom utvalget bak et resultat er mindre enn 300 når resultatet er basert på personer og 500 når resultatet er basert på reiser (med visse unntak). </a:t>
          </a:r>
          <a:endParaRPr lang="nb-NO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134059</xdr:colOff>
      <xdr:row>30</xdr:row>
      <xdr:rowOff>176366</xdr:rowOff>
    </xdr:from>
    <xdr:to>
      <xdr:col>9</xdr:col>
      <xdr:colOff>7378</xdr:colOff>
      <xdr:row>57</xdr:row>
      <xdr:rowOff>74770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E8E3FA8-C9E1-4F89-B3D1-F3A786EA2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143</xdr:colOff>
      <xdr:row>31</xdr:row>
      <xdr:rowOff>832</xdr:rowOff>
    </xdr:from>
    <xdr:to>
      <xdr:col>17</xdr:col>
      <xdr:colOff>26336</xdr:colOff>
      <xdr:row>45</xdr:row>
      <xdr:rowOff>127000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8D800BE-4172-4C35-88F8-CB77BA34A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22012</xdr:colOff>
      <xdr:row>31</xdr:row>
      <xdr:rowOff>5263</xdr:rowOff>
    </xdr:from>
    <xdr:to>
      <xdr:col>25</xdr:col>
      <xdr:colOff>4232</xdr:colOff>
      <xdr:row>45</xdr:row>
      <xdr:rowOff>105834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13BF5DEC-9097-4A53-ABCE-9B78A63AF9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12215</xdr:colOff>
      <xdr:row>30</xdr:row>
      <xdr:rowOff>175410</xdr:rowOff>
    </xdr:from>
    <xdr:to>
      <xdr:col>33</xdr:col>
      <xdr:colOff>0</xdr:colOff>
      <xdr:row>57</xdr:row>
      <xdr:rowOff>71637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773B56F0-499E-4CD4-831D-776A731DA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2144</xdr:colOff>
      <xdr:row>30</xdr:row>
      <xdr:rowOff>175409</xdr:rowOff>
    </xdr:from>
    <xdr:to>
      <xdr:col>41</xdr:col>
      <xdr:colOff>0</xdr:colOff>
      <xdr:row>45</xdr:row>
      <xdr:rowOff>148165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567111D0-680B-4D0A-935C-8DEDA2FF0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1874</xdr:colOff>
      <xdr:row>30</xdr:row>
      <xdr:rowOff>176440</xdr:rowOff>
    </xdr:from>
    <xdr:to>
      <xdr:col>49</xdr:col>
      <xdr:colOff>10583</xdr:colOff>
      <xdr:row>45</xdr:row>
      <xdr:rowOff>148167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64D4169B-E0F0-44B1-AF9F-40F4C3DD0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3749</xdr:colOff>
      <xdr:row>30</xdr:row>
      <xdr:rowOff>167732</xdr:rowOff>
    </xdr:from>
    <xdr:to>
      <xdr:col>57</xdr:col>
      <xdr:colOff>39702</xdr:colOff>
      <xdr:row>57</xdr:row>
      <xdr:rowOff>73484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D4C07040-AF50-46CC-BB98-5481DB8BF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81142</xdr:colOff>
      <xdr:row>31</xdr:row>
      <xdr:rowOff>7032</xdr:rowOff>
    </xdr:from>
    <xdr:to>
      <xdr:col>65</xdr:col>
      <xdr:colOff>144961</xdr:colOff>
      <xdr:row>57</xdr:row>
      <xdr:rowOff>95936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1C891B56-1B31-4D48-859C-01F9F468A5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66</xdr:col>
      <xdr:colOff>21167</xdr:colOff>
      <xdr:row>31</xdr:row>
      <xdr:rowOff>10582</xdr:rowOff>
    </xdr:from>
    <xdr:to>
      <xdr:col>73</xdr:col>
      <xdr:colOff>84986</xdr:colOff>
      <xdr:row>57</xdr:row>
      <xdr:rowOff>99486</xdr:rowOff>
    </xdr:to>
    <xdr:graphicFrame macro="">
      <xdr:nvGraphicFramePr>
        <xdr:cNvPr id="15" name="Diagram 14">
          <a:extLst>
            <a:ext uri="{FF2B5EF4-FFF2-40B4-BE49-F238E27FC236}">
              <a16:creationId xmlns:a16="http://schemas.microsoft.com/office/drawing/2014/main" id="{16A4627B-CE08-4258-BD78-F1BF5E9D10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73</xdr:col>
      <xdr:colOff>169332</xdr:colOff>
      <xdr:row>31</xdr:row>
      <xdr:rowOff>21166</xdr:rowOff>
    </xdr:from>
    <xdr:to>
      <xdr:col>81</xdr:col>
      <xdr:colOff>42652</xdr:colOff>
      <xdr:row>57</xdr:row>
      <xdr:rowOff>110070</xdr:rowOff>
    </xdr:to>
    <xdr:graphicFrame macro="">
      <xdr:nvGraphicFramePr>
        <xdr:cNvPr id="16" name="Diagram 15">
          <a:extLst>
            <a:ext uri="{FF2B5EF4-FFF2-40B4-BE49-F238E27FC236}">
              <a16:creationId xmlns:a16="http://schemas.microsoft.com/office/drawing/2014/main" id="{9941166B-557A-4D50-8BE2-55933A818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93</xdr:col>
      <xdr:colOff>9842</xdr:colOff>
      <xdr:row>3</xdr:row>
      <xdr:rowOff>170657</xdr:rowOff>
    </xdr:from>
    <xdr:to>
      <xdr:col>101</xdr:col>
      <xdr:colOff>0</xdr:colOff>
      <xdr:row>20</xdr:row>
      <xdr:rowOff>19686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9823E9CF-F852-42E8-A57C-162211C2B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93</xdr:col>
      <xdr:colOff>17939</xdr:colOff>
      <xdr:row>21</xdr:row>
      <xdr:rowOff>17780</xdr:rowOff>
    </xdr:from>
    <xdr:to>
      <xdr:col>101</xdr:col>
      <xdr:colOff>15875</xdr:colOff>
      <xdr:row>38</xdr:row>
      <xdr:rowOff>95251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E0E16A46-307E-4682-8335-59883311E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32</xdr:row>
      <xdr:rowOff>124776</xdr:rowOff>
    </xdr:from>
    <xdr:to>
      <xdr:col>9</xdr:col>
      <xdr:colOff>0</xdr:colOff>
      <xdr:row>51</xdr:row>
      <xdr:rowOff>38100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6D3D769-0428-4AE0-BE3C-22E9867F9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</xdr:colOff>
      <xdr:row>32</xdr:row>
      <xdr:rowOff>83820</xdr:rowOff>
    </xdr:from>
    <xdr:to>
      <xdr:col>18</xdr:col>
      <xdr:colOff>0</xdr:colOff>
      <xdr:row>51</xdr:row>
      <xdr:rowOff>28575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4A0FC52-2027-4691-A558-42864289E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18</xdr:row>
      <xdr:rowOff>95250</xdr:rowOff>
    </xdr:from>
    <xdr:to>
      <xdr:col>3</xdr:col>
      <xdr:colOff>76200</xdr:colOff>
      <xdr:row>28</xdr:row>
      <xdr:rowOff>133985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2097EE3-96AF-43D8-8A20-A4E3B4D9E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161925</xdr:colOff>
      <xdr:row>18</xdr:row>
      <xdr:rowOff>109537</xdr:rowOff>
    </xdr:from>
    <xdr:to>
      <xdr:col>9</xdr:col>
      <xdr:colOff>695325</xdr:colOff>
      <xdr:row>35</xdr:row>
      <xdr:rowOff>142875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B8F98A1-F2C6-41CF-B75E-C3694F511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39369</xdr:colOff>
      <xdr:row>40</xdr:row>
      <xdr:rowOff>81492</xdr:rowOff>
    </xdr:from>
    <xdr:to>
      <xdr:col>5</xdr:col>
      <xdr:colOff>1000125</xdr:colOff>
      <xdr:row>65</xdr:row>
      <xdr:rowOff>104776</xdr:rowOff>
    </xdr:to>
    <xdr:graphicFrame macro="">
      <xdr:nvGraphicFramePr>
        <xdr:cNvPr id="3" name="Plassholder for innhold 6">
          <a:extLst>
            <a:ext uri="{FF2B5EF4-FFF2-40B4-BE49-F238E27FC236}">
              <a16:creationId xmlns:a16="http://schemas.microsoft.com/office/drawing/2014/main" id="{969A0A17-F0B4-46BA-8CCD-977497C066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60</xdr:col>
      <xdr:colOff>57149</xdr:colOff>
      <xdr:row>40</xdr:row>
      <xdr:rowOff>133349</xdr:rowOff>
    </xdr:from>
    <xdr:to>
      <xdr:col>67</xdr:col>
      <xdr:colOff>657224</xdr:colOff>
      <xdr:row>54</xdr:row>
      <xdr:rowOff>166349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72211705-08E2-48DF-B80F-3E7C86772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60</xdr:col>
      <xdr:colOff>57150</xdr:colOff>
      <xdr:row>55</xdr:row>
      <xdr:rowOff>142876</xdr:rowOff>
    </xdr:from>
    <xdr:to>
      <xdr:col>67</xdr:col>
      <xdr:colOff>657225</xdr:colOff>
      <xdr:row>69</xdr:row>
      <xdr:rowOff>175876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C4BF7C6-F29B-4A86-9A95-A180F6CA7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95250</xdr:colOff>
      <xdr:row>40</xdr:row>
      <xdr:rowOff>76200</xdr:rowOff>
    </xdr:from>
    <xdr:to>
      <xdr:col>13</xdr:col>
      <xdr:colOff>254550</xdr:colOff>
      <xdr:row>65</xdr:row>
      <xdr:rowOff>114300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404995B7-5869-42D4-9902-0E809E25C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40</xdr:row>
      <xdr:rowOff>76200</xdr:rowOff>
    </xdr:from>
    <xdr:to>
      <xdr:col>21</xdr:col>
      <xdr:colOff>10800</xdr:colOff>
      <xdr:row>65</xdr:row>
      <xdr:rowOff>114300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A9081983-D03F-45C3-9822-41385F269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40</xdr:row>
      <xdr:rowOff>76200</xdr:rowOff>
    </xdr:from>
    <xdr:to>
      <xdr:col>27</xdr:col>
      <xdr:colOff>254550</xdr:colOff>
      <xdr:row>65</xdr:row>
      <xdr:rowOff>114300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5CA13F1F-4C9E-4B83-9DE6-4619FBE60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104775</xdr:colOff>
      <xdr:row>40</xdr:row>
      <xdr:rowOff>147637</xdr:rowOff>
    </xdr:from>
    <xdr:to>
      <xdr:col>37</xdr:col>
      <xdr:colOff>283125</xdr:colOff>
      <xdr:row>57</xdr:row>
      <xdr:rowOff>38100</xdr:rowOff>
    </xdr:to>
    <xdr:graphicFrame macro="">
      <xdr:nvGraphicFramePr>
        <xdr:cNvPr id="15" name="Diagram 14">
          <a:extLst>
            <a:ext uri="{FF2B5EF4-FFF2-40B4-BE49-F238E27FC236}">
              <a16:creationId xmlns:a16="http://schemas.microsoft.com/office/drawing/2014/main" id="{631F62D2-0412-483F-8FDB-32A00483D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323850</xdr:colOff>
      <xdr:row>40</xdr:row>
      <xdr:rowOff>152400</xdr:rowOff>
    </xdr:from>
    <xdr:to>
      <xdr:col>47</xdr:col>
      <xdr:colOff>759375</xdr:colOff>
      <xdr:row>57</xdr:row>
      <xdr:rowOff>42863</xdr:rowOff>
    </xdr:to>
    <xdr:graphicFrame macro="">
      <xdr:nvGraphicFramePr>
        <xdr:cNvPr id="16" name="Diagram 15">
          <a:extLst>
            <a:ext uri="{FF2B5EF4-FFF2-40B4-BE49-F238E27FC236}">
              <a16:creationId xmlns:a16="http://schemas.microsoft.com/office/drawing/2014/main" id="{14189716-B24E-4C51-BC5B-586E0A650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28575</xdr:colOff>
      <xdr:row>40</xdr:row>
      <xdr:rowOff>152400</xdr:rowOff>
    </xdr:from>
    <xdr:to>
      <xdr:col>59</xdr:col>
      <xdr:colOff>102150</xdr:colOff>
      <xdr:row>57</xdr:row>
      <xdr:rowOff>42863</xdr:rowOff>
    </xdr:to>
    <xdr:graphicFrame macro="">
      <xdr:nvGraphicFramePr>
        <xdr:cNvPr id="17" name="Diagram 16">
          <a:extLst>
            <a:ext uri="{FF2B5EF4-FFF2-40B4-BE49-F238E27FC236}">
              <a16:creationId xmlns:a16="http://schemas.microsoft.com/office/drawing/2014/main" id="{E3F4FCAF-7D2D-47ED-8E19-F66D9003C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69</xdr:col>
      <xdr:colOff>47625</xdr:colOff>
      <xdr:row>11</xdr:row>
      <xdr:rowOff>28575</xdr:rowOff>
    </xdr:from>
    <xdr:to>
      <xdr:col>74</xdr:col>
      <xdr:colOff>200025</xdr:colOff>
      <xdr:row>22</xdr:row>
      <xdr:rowOff>142875</xdr:rowOff>
    </xdr:to>
    <xdr:graphicFrame macro="">
      <xdr:nvGraphicFramePr>
        <xdr:cNvPr id="18" name="Diagram 17">
          <a:extLst>
            <a:ext uri="{FF2B5EF4-FFF2-40B4-BE49-F238E27FC236}">
              <a16:creationId xmlns:a16="http://schemas.microsoft.com/office/drawing/2014/main" id="{BB5FAFF6-72F1-46B8-B76E-C61C5E93CA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43301</xdr:colOff>
      <xdr:row>27</xdr:row>
      <xdr:rowOff>74468</xdr:rowOff>
    </xdr:from>
    <xdr:to>
      <xdr:col>11</xdr:col>
      <xdr:colOff>421028</xdr:colOff>
      <xdr:row>51</xdr:row>
      <xdr:rowOff>77931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0C4C982-C32B-4912-9164-38E34108B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34636</xdr:colOff>
      <xdr:row>51</xdr:row>
      <xdr:rowOff>129887</xdr:rowOff>
    </xdr:from>
    <xdr:to>
      <xdr:col>11</xdr:col>
      <xdr:colOff>412363</xdr:colOff>
      <xdr:row>75</xdr:row>
      <xdr:rowOff>133350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7313D6B1-7332-463E-B2C7-9931F509A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34637</xdr:colOff>
      <xdr:row>75</xdr:row>
      <xdr:rowOff>147205</xdr:rowOff>
    </xdr:from>
    <xdr:to>
      <xdr:col>11</xdr:col>
      <xdr:colOff>412364</xdr:colOff>
      <xdr:row>103</xdr:row>
      <xdr:rowOff>155864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7ABFA0F9-FFA2-4551-97EB-5E43E499C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848591</xdr:colOff>
      <xdr:row>27</xdr:row>
      <xdr:rowOff>83128</xdr:rowOff>
    </xdr:from>
    <xdr:to>
      <xdr:col>18</xdr:col>
      <xdr:colOff>1524000</xdr:colOff>
      <xdr:row>41</xdr:row>
      <xdr:rowOff>159328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DCB9B204-C3F9-4988-AE5A-27F5372DB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77932</xdr:colOff>
      <xdr:row>27</xdr:row>
      <xdr:rowOff>143742</xdr:rowOff>
    </xdr:from>
    <xdr:to>
      <xdr:col>38</xdr:col>
      <xdr:colOff>0</xdr:colOff>
      <xdr:row>42</xdr:row>
      <xdr:rowOff>29442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9A1081B0-37A9-48D6-8F49-C686EED90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155863</xdr:colOff>
      <xdr:row>36</xdr:row>
      <xdr:rowOff>135083</xdr:rowOff>
    </xdr:from>
    <xdr:to>
      <xdr:col>27</xdr:col>
      <xdr:colOff>173182</xdr:colOff>
      <xdr:row>46</xdr:row>
      <xdr:rowOff>112568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E447902A-9BFA-405A-826E-15C3F9441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164523</xdr:colOff>
      <xdr:row>27</xdr:row>
      <xdr:rowOff>112568</xdr:rowOff>
    </xdr:from>
    <xdr:to>
      <xdr:col>27</xdr:col>
      <xdr:colOff>181842</xdr:colOff>
      <xdr:row>36</xdr:row>
      <xdr:rowOff>90053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6A7963D0-9E6A-4784-BC99-A8BE47590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60613</xdr:colOff>
      <xdr:row>27</xdr:row>
      <xdr:rowOff>135083</xdr:rowOff>
    </xdr:from>
    <xdr:to>
      <xdr:col>43</xdr:col>
      <xdr:colOff>103909</xdr:colOff>
      <xdr:row>36</xdr:row>
      <xdr:rowOff>164523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E87C1FE2-1531-4CB4-A03A-1B825C73C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77932</xdr:colOff>
      <xdr:row>37</xdr:row>
      <xdr:rowOff>51954</xdr:rowOff>
    </xdr:from>
    <xdr:to>
      <xdr:col>43</xdr:col>
      <xdr:colOff>121228</xdr:colOff>
      <xdr:row>46</xdr:row>
      <xdr:rowOff>81394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DD76CC37-26DE-442E-8DEF-D7965ECCB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60613</xdr:colOff>
      <xdr:row>10</xdr:row>
      <xdr:rowOff>65809</xdr:rowOff>
    </xdr:from>
    <xdr:to>
      <xdr:col>47</xdr:col>
      <xdr:colOff>658090</xdr:colOff>
      <xdr:row>24</xdr:row>
      <xdr:rowOff>142009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D253AF3B-CE38-4B50-89ED-3A05D959B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56</xdr:col>
      <xdr:colOff>43296</xdr:colOff>
      <xdr:row>4</xdr:row>
      <xdr:rowOff>51954</xdr:rowOff>
    </xdr:from>
    <xdr:to>
      <xdr:col>63</xdr:col>
      <xdr:colOff>468746</xdr:colOff>
      <xdr:row>16</xdr:row>
      <xdr:rowOff>105929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E8FD41C9-7711-40F0-B6D2-174F1266E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56</xdr:col>
      <xdr:colOff>34637</xdr:colOff>
      <xdr:row>17</xdr:row>
      <xdr:rowOff>95250</xdr:rowOff>
    </xdr:from>
    <xdr:to>
      <xdr:col>63</xdr:col>
      <xdr:colOff>460087</xdr:colOff>
      <xdr:row>29</xdr:row>
      <xdr:rowOff>149225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402E977D-3AC8-49E4-BCF5-A5B8404AF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404133</xdr:colOff>
      <xdr:row>36</xdr:row>
      <xdr:rowOff>25854</xdr:rowOff>
    </xdr:from>
    <xdr:to>
      <xdr:col>12</xdr:col>
      <xdr:colOff>335491</xdr:colOff>
      <xdr:row>55</xdr:row>
      <xdr:rowOff>47625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C37CF56-1A10-4E7C-B545-1FEF6FFDE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52917</xdr:colOff>
      <xdr:row>36</xdr:row>
      <xdr:rowOff>52917</xdr:rowOff>
    </xdr:from>
    <xdr:to>
      <xdr:col>46</xdr:col>
      <xdr:colOff>645583</xdr:colOff>
      <xdr:row>54</xdr:row>
      <xdr:rowOff>59267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8509AA1-1CE3-4BDB-82CE-30D0118A4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68791</xdr:colOff>
      <xdr:row>54</xdr:row>
      <xdr:rowOff>141817</xdr:rowOff>
    </xdr:from>
    <xdr:to>
      <xdr:col>42</xdr:col>
      <xdr:colOff>68791</xdr:colOff>
      <xdr:row>70</xdr:row>
      <xdr:rowOff>6351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4D369085-8CC7-424D-B550-1D50B3AF1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141817</xdr:colOff>
      <xdr:row>35</xdr:row>
      <xdr:rowOff>125942</xdr:rowOff>
    </xdr:from>
    <xdr:to>
      <xdr:col>60</xdr:col>
      <xdr:colOff>46567</xdr:colOff>
      <xdr:row>51</xdr:row>
      <xdr:rowOff>132292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64DED396-E41B-4E25-97A4-502EAD1D37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60</xdr:col>
      <xdr:colOff>148167</xdr:colOff>
      <xdr:row>35</xdr:row>
      <xdr:rowOff>117475</xdr:rowOff>
    </xdr:from>
    <xdr:to>
      <xdr:col>67</xdr:col>
      <xdr:colOff>148167</xdr:colOff>
      <xdr:row>51</xdr:row>
      <xdr:rowOff>123825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9CAD6EA1-0458-4F72-8FA6-D11A3EB1D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68037</xdr:colOff>
      <xdr:row>35</xdr:row>
      <xdr:rowOff>156027</xdr:rowOff>
    </xdr:from>
    <xdr:to>
      <xdr:col>4</xdr:col>
      <xdr:colOff>1171575</xdr:colOff>
      <xdr:row>58</xdr:row>
      <xdr:rowOff>142875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A924D13B-E03B-46D8-9143-8C3895EE9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174625</xdr:colOff>
      <xdr:row>55</xdr:row>
      <xdr:rowOff>4233</xdr:rowOff>
    </xdr:from>
    <xdr:to>
      <xdr:col>48</xdr:col>
      <xdr:colOff>47625</xdr:colOff>
      <xdr:row>70</xdr:row>
      <xdr:rowOff>48683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08D88EEC-28E9-4431-9145-DC9DE8E38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191558</xdr:colOff>
      <xdr:row>53</xdr:row>
      <xdr:rowOff>1059</xdr:rowOff>
    </xdr:from>
    <xdr:to>
      <xdr:col>20</xdr:col>
      <xdr:colOff>370264</xdr:colOff>
      <xdr:row>63</xdr:row>
      <xdr:rowOff>0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51B6AFE8-AE7A-45D3-A629-BF63BA6BD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24</xdr:row>
      <xdr:rowOff>19050</xdr:rowOff>
    </xdr:from>
    <xdr:to>
      <xdr:col>8</xdr:col>
      <xdr:colOff>9525</xdr:colOff>
      <xdr:row>42</xdr:row>
      <xdr:rowOff>180975</xdr:rowOff>
    </xdr:to>
    <xdr:sp macro="" textlink="">
      <xdr:nvSpPr>
        <xdr:cNvPr id="2" name="TekstSylinder 1">
          <a:extLst>
            <a:ext uri="{FF2B5EF4-FFF2-40B4-BE49-F238E27FC236}">
              <a16:creationId xmlns:a16="http://schemas.microsoft.com/office/drawing/2014/main" id="{16A3A7AE-A5FD-4CBA-8E88-D97E6A147B65}"/>
            </a:ext>
          </a:extLst>
        </xdr:cNvPr>
        <xdr:cNvSpPr txBox="1"/>
      </xdr:nvSpPr>
      <xdr:spPr>
        <a:xfrm>
          <a:off x="295275" y="4724400"/>
          <a:ext cx="7229475" cy="35909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nb-N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Kollektivtransportens konkurransekraft mot bil er definert som forholdet mellom den generaliserte reisekostnaden for en kollektivreise og for en tilsvarende bilreise</a:t>
          </a:r>
          <a:r>
            <a:rPr lang="nb-N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Generaliserte reisekostnader (GK) er et uttrykk for hva det koster trafikantene å foreta reisen både i tid og kroner, og er et mål på trafikantenes totale belastning ved å foreta en reise. Informasjon om konkurranseforholdet mellom kollektivtransport og bil er hentet ut fra den regionale transportmodellen (RTM Region øst), og er basert på et vektet snitt av alle kollektiv- og bilreiser som starter i hver enkelt grunnkrets, og som gjennomføres i rush. </a:t>
          </a:r>
        </a:p>
        <a:p>
          <a:pPr lvl="0"/>
          <a:endParaRPr lang="nb-NO" sz="105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nb-NO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Svært god konkurransekraft</a:t>
          </a:r>
          <a:r>
            <a:rPr lang="nb-NO" sz="10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Områder hvor generalisert reisekostnad for kollektivtransport er lavere enn generalisert reisekostnad for bil (KI &lt; 1). </a:t>
          </a:r>
        </a:p>
        <a:p>
          <a:pPr lvl="0"/>
          <a:r>
            <a:rPr lang="nb-NO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God konkurransekraft</a:t>
          </a:r>
          <a:r>
            <a:rPr lang="nb-NO" sz="10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Områder hvor generalisert reisekostnad for kollektivtransport er mellom 1 og 1,24 ganger høyere enn for bil (KI = 1 – 1,24). </a:t>
          </a:r>
        </a:p>
        <a:p>
          <a:pPr lvl="0"/>
          <a:r>
            <a:rPr lang="nb-NO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Middels god konkurransekraft</a:t>
          </a:r>
          <a:r>
            <a:rPr lang="nb-NO" sz="10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Områder hvor generalisert reisekostnad for kollektivtransport er mellom 1,25 og 1,49 ganger høyere enn for bil (KI = 1,25 – 1,49). </a:t>
          </a:r>
        </a:p>
        <a:p>
          <a:pPr lvl="0"/>
          <a:r>
            <a:rPr lang="nb-NO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Middels dårlig konkurransekraft</a:t>
          </a:r>
          <a:r>
            <a:rPr lang="nb-NO" sz="10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Områder hvor generalisert reisekostnad for kollektivtransport er mellom 1,5 og 1,74 ganger høyere enn for bil (KI = 1,50 – 1,74).</a:t>
          </a:r>
        </a:p>
        <a:p>
          <a:pPr lvl="0"/>
          <a:r>
            <a:rPr lang="nb-NO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Dårlig konkurransekraft</a:t>
          </a:r>
          <a:r>
            <a:rPr lang="nb-NO" sz="10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Områder hvor generalisert reisekostnad for kollektivtransport er mellom 1,75 og 2 ganger høyere enn for bil (KI = 1,75 – 2).</a:t>
          </a:r>
        </a:p>
        <a:p>
          <a:pPr lvl="0"/>
          <a:r>
            <a:rPr lang="nb-NO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Svært dårlig konkurransekraft</a:t>
          </a:r>
          <a:r>
            <a:rPr lang="nb-NO" sz="10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Områder hvor generalisert reisekostnad for kollektivtransport er mer enn 2 ganger høyre enn for bil. (KI &gt; 2). I disse områdene er det mer enn dobbelt så belastende å reise med bil som med kollektivtransport, når vi ser på et snitt av alle motoriserte reiser som gjøres i området.</a:t>
          </a:r>
        </a:p>
        <a:p>
          <a:endParaRPr lang="nb-NO" sz="1050"/>
        </a:p>
      </xdr:txBody>
    </xdr:sp>
    <xdr:clientData/>
  </xdr:twoCellAnchor>
  <xdr:twoCellAnchor>
    <xdr:from>
      <xdr:col>9</xdr:col>
      <xdr:colOff>619125</xdr:colOff>
      <xdr:row>13</xdr:row>
      <xdr:rowOff>66675</xdr:rowOff>
    </xdr:from>
    <xdr:to>
      <xdr:col>16</xdr:col>
      <xdr:colOff>90170</xdr:colOff>
      <xdr:row>25</xdr:row>
      <xdr:rowOff>178435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B17B1E9-D39E-4786-A519-E4E58C2C1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219075</xdr:colOff>
      <xdr:row>44</xdr:row>
      <xdr:rowOff>0</xdr:rowOff>
    </xdr:from>
    <xdr:to>
      <xdr:col>6</xdr:col>
      <xdr:colOff>640080</xdr:colOff>
      <xdr:row>68</xdr:row>
      <xdr:rowOff>94615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5926EEE7-3CF7-4AC1-866B-BC3BB6CAC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590550</xdr:colOff>
      <xdr:row>14</xdr:row>
      <xdr:rowOff>57150</xdr:rowOff>
    </xdr:from>
    <xdr:to>
      <xdr:col>40</xdr:col>
      <xdr:colOff>711200</xdr:colOff>
      <xdr:row>26</xdr:row>
      <xdr:rowOff>111125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611D1C36-4D23-4C4D-944A-EFB71B051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57150</xdr:colOff>
      <xdr:row>14</xdr:row>
      <xdr:rowOff>38100</xdr:rowOff>
    </xdr:from>
    <xdr:to>
      <xdr:col>48</xdr:col>
      <xdr:colOff>520700</xdr:colOff>
      <xdr:row>27</xdr:row>
      <xdr:rowOff>81280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91A2F41E-88D7-402C-9D57-1BBCC6556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142874</xdr:colOff>
      <xdr:row>30</xdr:row>
      <xdr:rowOff>178592</xdr:rowOff>
    </xdr:from>
    <xdr:to>
      <xdr:col>4</xdr:col>
      <xdr:colOff>0</xdr:colOff>
      <xdr:row>59</xdr:row>
      <xdr:rowOff>39373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60FC08A-3A57-443C-8F8B-440EB752C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154782</xdr:colOff>
      <xdr:row>31</xdr:row>
      <xdr:rowOff>0</xdr:rowOff>
    </xdr:from>
    <xdr:to>
      <xdr:col>10</xdr:col>
      <xdr:colOff>0</xdr:colOff>
      <xdr:row>59</xdr:row>
      <xdr:rowOff>39375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7280313A-C4B7-45D1-8667-246193987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11906</xdr:colOff>
      <xdr:row>30</xdr:row>
      <xdr:rowOff>160972</xdr:rowOff>
    </xdr:from>
    <xdr:to>
      <xdr:col>13</xdr:col>
      <xdr:colOff>-1</xdr:colOff>
      <xdr:row>59</xdr:row>
      <xdr:rowOff>19372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A4E66979-37A0-4C82-9887-1308CEB1E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11906</xdr:colOff>
      <xdr:row>30</xdr:row>
      <xdr:rowOff>166687</xdr:rowOff>
    </xdr:from>
    <xdr:to>
      <xdr:col>19</xdr:col>
      <xdr:colOff>0</xdr:colOff>
      <xdr:row>59</xdr:row>
      <xdr:rowOff>27468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9287AB1B-02F6-4365-B0FA-2EF9D15AD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142874</xdr:colOff>
      <xdr:row>30</xdr:row>
      <xdr:rowOff>178592</xdr:rowOff>
    </xdr:from>
    <xdr:to>
      <xdr:col>4</xdr:col>
      <xdr:colOff>0</xdr:colOff>
      <xdr:row>59</xdr:row>
      <xdr:rowOff>39373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99A614A9-BDB6-439D-AD16-6F0600D5C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246221</xdr:colOff>
      <xdr:row>31</xdr:row>
      <xdr:rowOff>0</xdr:rowOff>
    </xdr:from>
    <xdr:to>
      <xdr:col>9</xdr:col>
      <xdr:colOff>821531</xdr:colOff>
      <xdr:row>59</xdr:row>
      <xdr:rowOff>39375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CDF4A9CF-0EEA-4BF2-BD13-6109D6C33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30956</xdr:colOff>
      <xdr:row>30</xdr:row>
      <xdr:rowOff>168592</xdr:rowOff>
    </xdr:from>
    <xdr:to>
      <xdr:col>19</xdr:col>
      <xdr:colOff>15240</xdr:colOff>
      <xdr:row>64</xdr:row>
      <xdr:rowOff>133350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334B63FC-9783-4410-9F72-C7B49AA4F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30</xdr:row>
      <xdr:rowOff>169334</xdr:rowOff>
    </xdr:from>
    <xdr:to>
      <xdr:col>24</xdr:col>
      <xdr:colOff>0</xdr:colOff>
      <xdr:row>49</xdr:row>
      <xdr:rowOff>47625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E23F15E3-875E-4061-B521-062DD9901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217715</xdr:colOff>
      <xdr:row>30</xdr:row>
      <xdr:rowOff>172811</xdr:rowOff>
    </xdr:from>
    <xdr:to>
      <xdr:col>29</xdr:col>
      <xdr:colOff>209550</xdr:colOff>
      <xdr:row>59</xdr:row>
      <xdr:rowOff>33592</xdr:rowOff>
    </xdr:to>
    <xdr:graphicFrame macro="">
      <xdr:nvGraphicFramePr>
        <xdr:cNvPr id="15" name="Diagram 14">
          <a:extLst>
            <a:ext uri="{FF2B5EF4-FFF2-40B4-BE49-F238E27FC236}">
              <a16:creationId xmlns:a16="http://schemas.microsoft.com/office/drawing/2014/main" id="{D5111DE1-9DF5-45D8-8710-770921846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137585</xdr:colOff>
      <xdr:row>32</xdr:row>
      <xdr:rowOff>11907</xdr:rowOff>
    </xdr:from>
    <xdr:to>
      <xdr:col>29</xdr:col>
      <xdr:colOff>0</xdr:colOff>
      <xdr:row>59</xdr:row>
      <xdr:rowOff>74083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9820079-CCF1-42A6-B726-BB250D11F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352424</xdr:colOff>
      <xdr:row>31</xdr:row>
      <xdr:rowOff>146049</xdr:rowOff>
    </xdr:from>
    <xdr:to>
      <xdr:col>6</xdr:col>
      <xdr:colOff>481924</xdr:colOff>
      <xdr:row>60</xdr:row>
      <xdr:rowOff>29632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50C437C1-9992-40E6-A2A0-069F4B1C9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328084</xdr:colOff>
      <xdr:row>31</xdr:row>
      <xdr:rowOff>179916</xdr:rowOff>
    </xdr:from>
    <xdr:to>
      <xdr:col>55</xdr:col>
      <xdr:colOff>645584</xdr:colOff>
      <xdr:row>60</xdr:row>
      <xdr:rowOff>2333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293A36E5-A439-4C43-A92D-17272215E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64</xdr:col>
      <xdr:colOff>287866</xdr:colOff>
      <xdr:row>31</xdr:row>
      <xdr:rowOff>152823</xdr:rowOff>
    </xdr:from>
    <xdr:to>
      <xdr:col>69</xdr:col>
      <xdr:colOff>7620</xdr:colOff>
      <xdr:row>59</xdr:row>
      <xdr:rowOff>155156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ED0196E8-4D8D-428A-A569-4FAA3854B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17611</xdr:colOff>
      <xdr:row>31</xdr:row>
      <xdr:rowOff>123263</xdr:rowOff>
    </xdr:from>
    <xdr:to>
      <xdr:col>18</xdr:col>
      <xdr:colOff>16329</xdr:colOff>
      <xdr:row>59</xdr:row>
      <xdr:rowOff>125596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A627FD85-A529-4ECD-8067-84BA5F0E9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10001</xdr:colOff>
      <xdr:row>32</xdr:row>
      <xdr:rowOff>1798</xdr:rowOff>
    </xdr:from>
    <xdr:to>
      <xdr:col>55</xdr:col>
      <xdr:colOff>821531</xdr:colOff>
      <xdr:row>59</xdr:row>
      <xdr:rowOff>173307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361601D8-BA85-41B3-AD69-0925E69AC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0</xdr:colOff>
      <xdr:row>32</xdr:row>
      <xdr:rowOff>847</xdr:rowOff>
    </xdr:from>
    <xdr:to>
      <xdr:col>64</xdr:col>
      <xdr:colOff>22860</xdr:colOff>
      <xdr:row>47</xdr:row>
      <xdr:rowOff>57151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F0228D6A-D835-4711-BADC-F30111CA7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65</xdr:col>
      <xdr:colOff>5926</xdr:colOff>
      <xdr:row>31</xdr:row>
      <xdr:rowOff>168063</xdr:rowOff>
    </xdr:from>
    <xdr:to>
      <xdr:col>69</xdr:col>
      <xdr:colOff>7620</xdr:colOff>
      <xdr:row>59</xdr:row>
      <xdr:rowOff>170396</xdr:rowOff>
    </xdr:to>
    <xdr:graphicFrame macro="">
      <xdr:nvGraphicFramePr>
        <xdr:cNvPr id="15" name="Diagram 14">
          <a:extLst>
            <a:ext uri="{FF2B5EF4-FFF2-40B4-BE49-F238E27FC236}">
              <a16:creationId xmlns:a16="http://schemas.microsoft.com/office/drawing/2014/main" id="{2AD17D60-10B5-4571-97A3-5DD934938F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95091</xdr:colOff>
      <xdr:row>32</xdr:row>
      <xdr:rowOff>75936</xdr:rowOff>
    </xdr:from>
    <xdr:to>
      <xdr:col>49</xdr:col>
      <xdr:colOff>118110</xdr:colOff>
      <xdr:row>60</xdr:row>
      <xdr:rowOff>70649</xdr:rowOff>
    </xdr:to>
    <xdr:graphicFrame macro="">
      <xdr:nvGraphicFramePr>
        <xdr:cNvPr id="18" name="Diagram 17">
          <a:extLst>
            <a:ext uri="{FF2B5EF4-FFF2-40B4-BE49-F238E27FC236}">
              <a16:creationId xmlns:a16="http://schemas.microsoft.com/office/drawing/2014/main" id="{62EAA4AF-0CB2-4E61-918F-C075A8D14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69</xdr:col>
      <xdr:colOff>361950</xdr:colOff>
      <xdr:row>31</xdr:row>
      <xdr:rowOff>167640</xdr:rowOff>
    </xdr:from>
    <xdr:to>
      <xdr:col>77</xdr:col>
      <xdr:colOff>0</xdr:colOff>
      <xdr:row>59</xdr:row>
      <xdr:rowOff>171032</xdr:rowOff>
    </xdr:to>
    <xdr:graphicFrame macro="">
      <xdr:nvGraphicFramePr>
        <xdr:cNvPr id="16" name="Diagram 15">
          <a:extLst>
            <a:ext uri="{FF2B5EF4-FFF2-40B4-BE49-F238E27FC236}">
              <a16:creationId xmlns:a16="http://schemas.microsoft.com/office/drawing/2014/main" id="{07AE5D85-E20D-4295-8BF2-184BA54F2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203955</xdr:colOff>
      <xdr:row>30</xdr:row>
      <xdr:rowOff>94796</xdr:rowOff>
    </xdr:from>
    <xdr:to>
      <xdr:col>12</xdr:col>
      <xdr:colOff>745671</xdr:colOff>
      <xdr:row>56</xdr:row>
      <xdr:rowOff>161471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294E5FB-DEFD-4495-8D9B-0B73738DE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79677</xdr:colOff>
      <xdr:row>30</xdr:row>
      <xdr:rowOff>88596</xdr:rowOff>
    </xdr:from>
    <xdr:to>
      <xdr:col>7</xdr:col>
      <xdr:colOff>127302</xdr:colOff>
      <xdr:row>57</xdr:row>
      <xdr:rowOff>10279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B8B9E261-F82D-42CB-A97C-9A0C045EC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143629</xdr:colOff>
      <xdr:row>57</xdr:row>
      <xdr:rowOff>110068</xdr:rowOff>
    </xdr:from>
    <xdr:to>
      <xdr:col>7</xdr:col>
      <xdr:colOff>217713</xdr:colOff>
      <xdr:row>84</xdr:row>
      <xdr:rowOff>10583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41396ECE-F5C4-4326-BDA6-571973AA9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146957</xdr:colOff>
      <xdr:row>30</xdr:row>
      <xdr:rowOff>95250</xdr:rowOff>
    </xdr:from>
    <xdr:to>
      <xdr:col>17</xdr:col>
      <xdr:colOff>27214</xdr:colOff>
      <xdr:row>57</xdr:row>
      <xdr:rowOff>1512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8B464D2D-3909-4055-86ED-A639DBDDC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19051</xdr:colOff>
      <xdr:row>31</xdr:row>
      <xdr:rowOff>16403</xdr:rowOff>
    </xdr:from>
    <xdr:to>
      <xdr:col>16</xdr:col>
      <xdr:colOff>1885951</xdr:colOff>
      <xdr:row>65</xdr:row>
      <xdr:rowOff>18737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D6B4350C-69B1-4778-9931-5C11BAA7A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4763</xdr:colOff>
      <xdr:row>31</xdr:row>
      <xdr:rowOff>4234</xdr:rowOff>
    </xdr:from>
    <xdr:to>
      <xdr:col>26</xdr:col>
      <xdr:colOff>23666</xdr:colOff>
      <xdr:row>65</xdr:row>
      <xdr:rowOff>6567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9E02A458-1036-409D-8E47-AE9BF0060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1587</xdr:colOff>
      <xdr:row>31</xdr:row>
      <xdr:rowOff>3175</xdr:rowOff>
    </xdr:from>
    <xdr:to>
      <xdr:col>33</xdr:col>
      <xdr:colOff>695324</xdr:colOff>
      <xdr:row>65</xdr:row>
      <xdr:rowOff>5509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B9D7F170-64C7-478C-BF25-2C53BB028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21167</xdr:colOff>
      <xdr:row>30</xdr:row>
      <xdr:rowOff>133350</xdr:rowOff>
    </xdr:from>
    <xdr:to>
      <xdr:col>45</xdr:col>
      <xdr:colOff>9525</xdr:colOff>
      <xdr:row>64</xdr:row>
      <xdr:rowOff>135684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71881761-DD31-47B0-B513-95B404EBE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30</xdr:row>
      <xdr:rowOff>147109</xdr:rowOff>
    </xdr:from>
    <xdr:to>
      <xdr:col>10</xdr:col>
      <xdr:colOff>0</xdr:colOff>
      <xdr:row>46</xdr:row>
      <xdr:rowOff>104775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9C1B9BCF-8079-461B-87F3-276013D17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238126</xdr:colOff>
      <xdr:row>31</xdr:row>
      <xdr:rowOff>12700</xdr:rowOff>
    </xdr:from>
    <xdr:to>
      <xdr:col>13</xdr:col>
      <xdr:colOff>4763</xdr:colOff>
      <xdr:row>65</xdr:row>
      <xdr:rowOff>15034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5FF5085F-05DD-48B0-95DE-A63447AB0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</xdr:colOff>
      <xdr:row>31</xdr:row>
      <xdr:rowOff>6878</xdr:rowOff>
    </xdr:from>
    <xdr:to>
      <xdr:col>16</xdr:col>
      <xdr:colOff>1890713</xdr:colOff>
      <xdr:row>65</xdr:row>
      <xdr:rowOff>9212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D1FD31CD-0E8C-4C16-AC17-99D39E13F4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9524</xdr:colOff>
      <xdr:row>31</xdr:row>
      <xdr:rowOff>8996</xdr:rowOff>
    </xdr:from>
    <xdr:to>
      <xdr:col>26</xdr:col>
      <xdr:colOff>14140</xdr:colOff>
      <xdr:row>65</xdr:row>
      <xdr:rowOff>11329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5DE189CD-5CF2-49E0-9164-4EC12A0B6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1588</xdr:colOff>
      <xdr:row>30</xdr:row>
      <xdr:rowOff>136525</xdr:rowOff>
    </xdr:from>
    <xdr:to>
      <xdr:col>33</xdr:col>
      <xdr:colOff>681037</xdr:colOff>
      <xdr:row>64</xdr:row>
      <xdr:rowOff>138859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6720DC7A-33FF-4214-918C-B291C7C90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21167</xdr:colOff>
      <xdr:row>30</xdr:row>
      <xdr:rowOff>133350</xdr:rowOff>
    </xdr:from>
    <xdr:to>
      <xdr:col>45</xdr:col>
      <xdr:colOff>9525</xdr:colOff>
      <xdr:row>64</xdr:row>
      <xdr:rowOff>135684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4CCC2BEB-1BC6-4F68-8B90-E16611DA8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66</xdr:row>
      <xdr:rowOff>0</xdr:rowOff>
    </xdr:from>
    <xdr:to>
      <xdr:col>16</xdr:col>
      <xdr:colOff>1890712</xdr:colOff>
      <xdr:row>100</xdr:row>
      <xdr:rowOff>11859</xdr:rowOff>
    </xdr:to>
    <xdr:graphicFrame macro="">
      <xdr:nvGraphicFramePr>
        <xdr:cNvPr id="16" name="Diagram 15">
          <a:extLst>
            <a:ext uri="{FF2B5EF4-FFF2-40B4-BE49-F238E27FC236}">
              <a16:creationId xmlns:a16="http://schemas.microsoft.com/office/drawing/2014/main" id="{00A0A85E-C93D-43C1-9172-43B82F813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4764</xdr:colOff>
      <xdr:row>31</xdr:row>
      <xdr:rowOff>14287</xdr:rowOff>
    </xdr:from>
    <xdr:to>
      <xdr:col>20</xdr:col>
      <xdr:colOff>9526</xdr:colOff>
      <xdr:row>65</xdr:row>
      <xdr:rowOff>16621</xdr:rowOff>
    </xdr:to>
    <xdr:graphicFrame macro="">
      <xdr:nvGraphicFramePr>
        <xdr:cNvPr id="18" name="Diagram 17">
          <a:extLst>
            <a:ext uri="{FF2B5EF4-FFF2-40B4-BE49-F238E27FC236}">
              <a16:creationId xmlns:a16="http://schemas.microsoft.com/office/drawing/2014/main" id="{01F617C8-A348-458B-83C7-789DC38B5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71435</xdr:colOff>
      <xdr:row>31</xdr:row>
      <xdr:rowOff>71436</xdr:rowOff>
    </xdr:from>
    <xdr:to>
      <xdr:col>26</xdr:col>
      <xdr:colOff>285748</xdr:colOff>
      <xdr:row>52</xdr:row>
      <xdr:rowOff>95249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16C8F5B3-80B2-4136-8FA2-CF58EF0B4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142875</xdr:colOff>
      <xdr:row>30</xdr:row>
      <xdr:rowOff>95250</xdr:rowOff>
    </xdr:from>
    <xdr:to>
      <xdr:col>27</xdr:col>
      <xdr:colOff>0</xdr:colOff>
      <xdr:row>49</xdr:row>
      <xdr:rowOff>71438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3B0A7EA-AB93-45B4-9AD1-6FD9A4877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142875</xdr:colOff>
      <xdr:row>30</xdr:row>
      <xdr:rowOff>95249</xdr:rowOff>
    </xdr:from>
    <xdr:to>
      <xdr:col>27</xdr:col>
      <xdr:colOff>0</xdr:colOff>
      <xdr:row>53</xdr:row>
      <xdr:rowOff>59530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92D44288-E5AC-4C66-BE8B-5FFF2B1BB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1178720</xdr:colOff>
      <xdr:row>30</xdr:row>
      <xdr:rowOff>171450</xdr:rowOff>
    </xdr:from>
    <xdr:to>
      <xdr:col>42</xdr:col>
      <xdr:colOff>0</xdr:colOff>
      <xdr:row>45</xdr:row>
      <xdr:rowOff>13950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0F46DAAE-7C86-4FD9-98EC-06072EEB9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21431</xdr:colOff>
      <xdr:row>30</xdr:row>
      <xdr:rowOff>66676</xdr:rowOff>
    </xdr:from>
    <xdr:to>
      <xdr:col>50</xdr:col>
      <xdr:colOff>392231</xdr:colOff>
      <xdr:row>44</xdr:row>
      <xdr:rowOff>99676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AB5938F1-12F3-42E1-A1F1-2D5153A73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30</xdr:row>
      <xdr:rowOff>101601</xdr:rowOff>
    </xdr:from>
    <xdr:to>
      <xdr:col>17</xdr:col>
      <xdr:colOff>193000</xdr:colOff>
      <xdr:row>52</xdr:row>
      <xdr:rowOff>4233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0E79D91-A431-431A-9989-552DF6E49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30</xdr:row>
      <xdr:rowOff>101602</xdr:rowOff>
    </xdr:from>
    <xdr:to>
      <xdr:col>17</xdr:col>
      <xdr:colOff>812800</xdr:colOff>
      <xdr:row>52</xdr:row>
      <xdr:rowOff>4234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4B828C95-0D15-425C-9B57-0B43C2F7D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143933</xdr:colOff>
      <xdr:row>30</xdr:row>
      <xdr:rowOff>95251</xdr:rowOff>
    </xdr:from>
    <xdr:to>
      <xdr:col>9</xdr:col>
      <xdr:colOff>1</xdr:colOff>
      <xdr:row>57</xdr:row>
      <xdr:rowOff>217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750551F6-050A-4D05-BF3C-2CD0E5F05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Egendefinert 3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75B6"/>
      </a:accent1>
      <a:accent2>
        <a:srgbClr val="7CC8E5"/>
      </a:accent2>
      <a:accent3>
        <a:srgbClr val="BFC2C1"/>
      </a:accent3>
      <a:accent4>
        <a:srgbClr val="3A3C3C"/>
      </a:accent4>
      <a:accent5>
        <a:srgbClr val="08B400"/>
      </a:accent5>
      <a:accent6>
        <a:srgbClr val="E30205"/>
      </a:accent6>
      <a:hlink>
        <a:srgbClr val="FABF07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0"/>
  <sheetViews>
    <sheetView workbookViewId="0">
      <selection activeCell="B12" sqref="B12"/>
    </sheetView>
  </sheetViews>
  <sheetFormatPr baseColWidth="10" defaultRowHeight="15"/>
  <cols>
    <col min="1" max="1" width="6" customWidth="1"/>
    <col min="2" max="2" width="91.28515625" customWidth="1"/>
  </cols>
  <sheetData>
    <row r="1" spans="2:6" s="1536" customFormat="1" ht="23.25" customHeight="1">
      <c r="B1" s="1537" t="s">
        <v>776</v>
      </c>
      <c r="C1" s="1537"/>
      <c r="D1" s="1537"/>
      <c r="E1" s="1537"/>
      <c r="F1" s="1537"/>
    </row>
    <row r="2" spans="2:6" s="36" customFormat="1"/>
    <row r="3" spans="2:6" s="1532" customFormat="1" ht="18.75">
      <c r="B3" s="1535" t="s">
        <v>774</v>
      </c>
    </row>
    <row r="4" spans="2:6" s="36" customFormat="1" ht="18" customHeight="1">
      <c r="B4" s="1533" t="s">
        <v>775</v>
      </c>
    </row>
    <row r="5" spans="2:6" ht="18" customHeight="1">
      <c r="B5" s="1533" t="s">
        <v>750</v>
      </c>
    </row>
    <row r="6" spans="2:6" ht="18" customHeight="1">
      <c r="B6" s="1533" t="s">
        <v>751</v>
      </c>
    </row>
    <row r="7" spans="2:6" ht="18" customHeight="1">
      <c r="B7" s="1533" t="s">
        <v>752</v>
      </c>
    </row>
    <row r="8" spans="2:6" ht="18" customHeight="1">
      <c r="B8" s="1533" t="s">
        <v>753</v>
      </c>
    </row>
    <row r="9" spans="2:6" ht="18" customHeight="1">
      <c r="B9" s="1533" t="s">
        <v>754</v>
      </c>
    </row>
    <row r="10" spans="2:6" ht="18" customHeight="1">
      <c r="B10" s="1533" t="s">
        <v>755</v>
      </c>
    </row>
    <row r="11" spans="2:6" ht="18" customHeight="1">
      <c r="B11" s="1533" t="s">
        <v>756</v>
      </c>
    </row>
    <row r="12" spans="2:6" ht="18" customHeight="1">
      <c r="B12" s="1533" t="s">
        <v>757</v>
      </c>
    </row>
    <row r="13" spans="2:6" ht="18" customHeight="1">
      <c r="B13" s="1533" t="s">
        <v>758</v>
      </c>
    </row>
    <row r="14" spans="2:6" ht="18" customHeight="1">
      <c r="B14" s="1533" t="s">
        <v>759</v>
      </c>
    </row>
    <row r="15" spans="2:6" ht="18" customHeight="1">
      <c r="B15" s="1533" t="s">
        <v>760</v>
      </c>
    </row>
    <row r="16" spans="2:6" ht="18" customHeight="1">
      <c r="B16" s="1533" t="s">
        <v>761</v>
      </c>
    </row>
    <row r="17" spans="2:2" ht="18" customHeight="1">
      <c r="B17" s="1533" t="s">
        <v>762</v>
      </c>
    </row>
    <row r="18" spans="2:2" ht="18" customHeight="1">
      <c r="B18" s="1533" t="s">
        <v>763</v>
      </c>
    </row>
    <row r="19" spans="2:2" ht="18" customHeight="1">
      <c r="B19" s="1533" t="s">
        <v>764</v>
      </c>
    </row>
    <row r="20" spans="2:2" ht="18" customHeight="1">
      <c r="B20" s="1533" t="s">
        <v>765</v>
      </c>
    </row>
    <row r="21" spans="2:2" ht="18" customHeight="1">
      <c r="B21" s="1533" t="s">
        <v>766</v>
      </c>
    </row>
    <row r="22" spans="2:2" ht="18" customHeight="1">
      <c r="B22" s="1533" t="s">
        <v>767</v>
      </c>
    </row>
    <row r="23" spans="2:2" ht="18" customHeight="1">
      <c r="B23" s="1533" t="s">
        <v>768</v>
      </c>
    </row>
    <row r="24" spans="2:2" ht="18" customHeight="1">
      <c r="B24" s="1533" t="s">
        <v>769</v>
      </c>
    </row>
    <row r="25" spans="2:2" ht="18" customHeight="1">
      <c r="B25" s="1533" t="s">
        <v>770</v>
      </c>
    </row>
    <row r="26" spans="2:2" ht="18" customHeight="1">
      <c r="B26" s="1533" t="s">
        <v>771</v>
      </c>
    </row>
    <row r="27" spans="2:2" ht="18" customHeight="1">
      <c r="B27" s="1533" t="s">
        <v>772</v>
      </c>
    </row>
    <row r="28" spans="2:2" ht="18" customHeight="1">
      <c r="B28" s="1534" t="s">
        <v>773</v>
      </c>
    </row>
    <row r="29" spans="2:2">
      <c r="B29" s="1531"/>
    </row>
    <row r="30" spans="2:2">
      <c r="B30" s="1531"/>
    </row>
  </sheetData>
  <hyperlinks>
    <hyperlink ref="B5" location="Representativitet!A1" display="Representativitet" xr:uid="{00000000-0004-0000-0000-000000000000}"/>
    <hyperlink ref="B6" location="'2.1 Førerkort og bil'!A1" display="Kapittel 2.1 Førerkort og bil " xr:uid="{00000000-0004-0000-0000-000001000000}"/>
    <hyperlink ref="B7" location="'2.2 Parkering'!A1" display="Kapittel 2.2 Parkering " xr:uid="{00000000-0004-0000-0000-000002000000}"/>
    <hyperlink ref="B8" location="'2.3 Tilgang til kollektiv'!A1" display="Kapittel 2.3 Tilgang til kollektivtransport " xr:uid="{00000000-0004-0000-0000-000003000000}"/>
    <hyperlink ref="B9" location="'2.4 Tilgang til sykkel og MC'!A1" display="Kapittel 2.4 Tilgang til sykkel, moped og motorsykkel" xr:uid="{00000000-0004-0000-0000-000004000000}"/>
    <hyperlink ref="B10" location="'3.1 Reiseomfang og reiselengde'!A1" display="Kapittel 3.1 Reiseomfang og reiselengde " xr:uid="{00000000-0004-0000-0000-000005000000}"/>
    <hyperlink ref="B11" location="'3.2 Tidspunkt for reisene'!A1" display="Kapittel 3.2 Tidspunkt for reisene" xr:uid="{00000000-0004-0000-0000-000006000000}"/>
    <hyperlink ref="B12" location="'4.1 Transportmiddelbruk'!A1" display="Kapittel 4.1 Transportmiddelfordeling" xr:uid="{00000000-0004-0000-0000-000007000000}"/>
    <hyperlink ref="B13" location="'4.2 Reiselengde og tid -transpm'!A1" display="kapittel 4.2 Reiselengde og -tid for reiser med ulike transportmidler" xr:uid="{00000000-0004-0000-0000-000008000000}"/>
    <hyperlink ref="B14" location="'4.3 Døgnfordeling transport'!A1" display="kapittel 4.3 Reisetidspunkt fordelt på transportmiddel " xr:uid="{00000000-0004-0000-0000-000009000000}"/>
    <hyperlink ref="B15" location="'4.4 Hvor ofte transport'!A1" display="Kapittel 4.4 Hvor ofte man reiser med ulike transportmidler" xr:uid="{00000000-0004-0000-0000-00000A000000}"/>
    <hyperlink ref="B16" location="'5.1.1 Formål med reisen '!A1" display="Kapittel 5.1 Reiseformål" xr:uid="{00000000-0004-0000-0000-00000B000000}"/>
    <hyperlink ref="B17" location="'5.1.2 Formål og reiselengde'!A1" display="Kapittel 5.1.2 Reiselengde på reiser til ulike formål" xr:uid="{00000000-0004-0000-0000-00000C000000}"/>
    <hyperlink ref="B18" location="'5.1.3 Formål og transportmiddel'!A1" display="Kapittel 5.1.3 Transportmiddelbruk på reiser til ulike formål" xr:uid="{00000000-0004-0000-0000-00000D000000}"/>
    <hyperlink ref="B19" location="'5.1.4 Døgnfordeling reiseformål'!A1" display="Kapittel 5.1.4 Reisetidspunk for reiser til ulike formål" xr:uid="{00000000-0004-0000-0000-00000E000000}"/>
    <hyperlink ref="B20" location="'6.1 Reisestrommer'!A1" display="Kapittel 6.1 Reisestrømmer og reiserelasjoner" xr:uid="{00000000-0004-0000-0000-00000F000000}"/>
    <hyperlink ref="B21" location="'6.2 Kollektive driftsarter'!A1" display="Kapittel 6.2 Reiser med ulike kollektive driftsarter " xr:uid="{00000000-0004-0000-0000-000010000000}"/>
    <hyperlink ref="B22" location="'6.3 Bytte kollektivt'!A1" display="Kapittel 6.3 Bytte mellom kollektive driftsarter" xr:uid="{00000000-0004-0000-0000-000011000000}"/>
    <hyperlink ref="B23" location="'6.4 Korte reiser'!A1" display="Kapittel 6.4 Korte reiser" xr:uid="{00000000-0004-0000-0000-000012000000}"/>
    <hyperlink ref="B24" location="'6.5 Sykkelbruk'!A1" display="Kapittel 6.5 Sykkelbruk " xr:uid="{00000000-0004-0000-0000-000013000000}"/>
    <hyperlink ref="B25" location="'6.6 Konkurransekraft'!A1" display="Kapittel 6.6 Reisevaner og kollektivtransportens konkurransekraft " xr:uid="{00000000-0004-0000-0000-000014000000}"/>
    <hyperlink ref="B26" location="'6.7 Transport og demografi'!A1" display="Kapittel 6.7 Transportmiddelbruk og sosiodemografi" xr:uid="{00000000-0004-0000-0000-000015000000}"/>
    <hyperlink ref="B27" location="'7 Endring i reisevaner'!A1" display="Kapittel 7 Endring i reisevaner og transportressurser" xr:uid="{00000000-0004-0000-0000-000016000000}"/>
    <hyperlink ref="B28" location="'8 NRVU og MIS'!A1" display="Kapittel 8 Sammenligning av NRVU og Ruters MIS" xr:uid="{00000000-0004-0000-0000-000017000000}"/>
    <hyperlink ref="B4" location="Soneinndeling!A1" display="Soneinndeling" xr:uid="{00000000-0004-0000-0000-000018000000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K33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6" sqref="J6"/>
    </sheetView>
  </sheetViews>
  <sheetFormatPr baseColWidth="10" defaultColWidth="11.5703125" defaultRowHeight="15"/>
  <cols>
    <col min="1" max="1" width="3.5703125" style="6" customWidth="1"/>
    <col min="2" max="2" width="2.140625" style="3" customWidth="1"/>
    <col min="3" max="3" width="23.85546875" style="6" customWidth="1"/>
    <col min="4" max="8" width="10.42578125" style="6" customWidth="1"/>
    <col min="9" max="9" width="12.42578125" style="6" customWidth="1"/>
    <col min="10" max="10" width="7.85546875" style="6" customWidth="1"/>
    <col min="11" max="11" width="3.28515625" style="3" customWidth="1"/>
    <col min="12" max="12" width="20.140625" style="6" customWidth="1"/>
    <col min="13" max="18" width="11.5703125" style="6"/>
    <col min="19" max="19" width="2.7109375" style="3" customWidth="1"/>
    <col min="20" max="20" width="23.7109375" style="6" customWidth="1"/>
    <col min="21" max="26" width="13.140625" style="6" customWidth="1"/>
    <col min="27" max="27" width="4" style="3" customWidth="1"/>
    <col min="28" max="28" width="21.5703125" style="6" customWidth="1"/>
    <col min="29" max="35" width="12.42578125" style="6" customWidth="1"/>
    <col min="36" max="36" width="2.140625" style="3" customWidth="1"/>
    <col min="37" max="16384" width="11.5703125" style="36"/>
  </cols>
  <sheetData>
    <row r="1" spans="1:37" s="1556" customFormat="1" ht="17.25" customHeight="1">
      <c r="A1" s="1538"/>
      <c r="B1" s="1543"/>
      <c r="C1" s="1777" t="s">
        <v>531</v>
      </c>
      <c r="D1" s="1777"/>
      <c r="E1" s="1777"/>
      <c r="F1" s="1777"/>
      <c r="G1" s="1777"/>
      <c r="H1" s="1777"/>
      <c r="I1" s="1777"/>
      <c r="J1" s="1557"/>
      <c r="K1" s="1547"/>
      <c r="L1" s="1904" t="s">
        <v>532</v>
      </c>
      <c r="M1" s="1904"/>
      <c r="N1" s="1904"/>
      <c r="O1" s="1904"/>
      <c r="P1" s="1904"/>
      <c r="Q1" s="1904"/>
      <c r="R1" s="1904"/>
      <c r="S1" s="1558"/>
      <c r="T1" s="1806" t="s">
        <v>127</v>
      </c>
      <c r="U1" s="1897"/>
      <c r="V1" s="1897"/>
      <c r="W1" s="1897"/>
      <c r="X1" s="1897"/>
      <c r="Y1" s="1897"/>
      <c r="Z1" s="1897"/>
      <c r="AA1" s="1552"/>
      <c r="AB1" s="1811" t="s">
        <v>129</v>
      </c>
      <c r="AC1" s="1812"/>
      <c r="AD1" s="1812"/>
      <c r="AE1" s="1812"/>
      <c r="AF1" s="1812"/>
      <c r="AG1" s="1812"/>
      <c r="AH1" s="1812"/>
      <c r="AI1" s="1812"/>
      <c r="AJ1" s="1552"/>
    </row>
    <row r="2" spans="1:37" s="21" customForma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128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J2" s="3"/>
    </row>
    <row r="3" spans="1:37" ht="15" customHeight="1">
      <c r="A3" s="1889" t="s">
        <v>184</v>
      </c>
      <c r="B3" s="9"/>
      <c r="C3" s="1891" t="s">
        <v>172</v>
      </c>
      <c r="D3" s="1892"/>
      <c r="E3" s="1892"/>
      <c r="F3" s="1892"/>
      <c r="G3" s="1892"/>
      <c r="H3" s="1892"/>
      <c r="I3" s="1893"/>
      <c r="J3" s="131"/>
      <c r="K3" s="129"/>
      <c r="L3" s="1844" t="str">
        <f>C3</f>
        <v xml:space="preserve">Tabell </v>
      </c>
      <c r="M3" s="1845"/>
      <c r="N3" s="1845"/>
      <c r="O3" s="1845"/>
      <c r="P3" s="1845"/>
      <c r="Q3" s="1845"/>
      <c r="R3" s="1846"/>
      <c r="S3" s="222"/>
      <c r="T3" s="1907" t="str">
        <f>L3</f>
        <v xml:space="preserve">Tabell </v>
      </c>
      <c r="U3" s="1910"/>
      <c r="V3" s="1910"/>
      <c r="W3" s="1910"/>
      <c r="X3" s="1910"/>
      <c r="Y3" s="1910"/>
      <c r="Z3" s="1911"/>
      <c r="AB3" s="1907" t="s">
        <v>431</v>
      </c>
      <c r="AC3" s="1908"/>
      <c r="AD3" s="1908"/>
      <c r="AE3" s="1908"/>
      <c r="AF3" s="1908"/>
      <c r="AG3" s="1908"/>
      <c r="AH3" s="1908"/>
      <c r="AI3" s="1909"/>
    </row>
    <row r="4" spans="1:37" ht="27.75" customHeight="1">
      <c r="A4" s="1890"/>
      <c r="B4" s="25"/>
      <c r="C4" s="1894" t="s">
        <v>477</v>
      </c>
      <c r="D4" s="1895"/>
      <c r="E4" s="1895"/>
      <c r="F4" s="1895"/>
      <c r="G4" s="1895"/>
      <c r="H4" s="1895"/>
      <c r="I4" s="1896"/>
      <c r="J4" s="36"/>
      <c r="K4" s="21"/>
      <c r="L4" s="1901" t="s">
        <v>478</v>
      </c>
      <c r="M4" s="1902"/>
      <c r="N4" s="1902"/>
      <c r="O4" s="1902"/>
      <c r="P4" s="1902"/>
      <c r="Q4" s="1902"/>
      <c r="R4" s="1903"/>
      <c r="S4" s="223"/>
      <c r="T4" s="1898" t="s">
        <v>127</v>
      </c>
      <c r="U4" s="1899"/>
      <c r="V4" s="1899"/>
      <c r="W4" s="1899"/>
      <c r="X4" s="1899"/>
      <c r="Y4" s="1899"/>
      <c r="Z4" s="1900"/>
      <c r="AB4" s="1912" t="s">
        <v>479</v>
      </c>
      <c r="AC4" s="1913"/>
      <c r="AD4" s="1913"/>
      <c r="AE4" s="1913"/>
      <c r="AF4" s="1913"/>
      <c r="AG4" s="1913"/>
      <c r="AH4" s="1913"/>
      <c r="AI4" s="1914"/>
    </row>
    <row r="5" spans="1:37" ht="54" customHeight="1">
      <c r="A5" s="1890"/>
      <c r="B5" s="9"/>
      <c r="C5" s="909" t="s">
        <v>156</v>
      </c>
      <c r="D5" s="1114" t="s">
        <v>30</v>
      </c>
      <c r="E5" s="1114" t="s">
        <v>29</v>
      </c>
      <c r="F5" s="1115" t="s">
        <v>437</v>
      </c>
      <c r="G5" s="1114" t="s">
        <v>28</v>
      </c>
      <c r="H5" s="1114" t="s">
        <v>75</v>
      </c>
      <c r="I5" s="1116" t="s">
        <v>37</v>
      </c>
      <c r="J5" s="132"/>
      <c r="K5" s="189"/>
      <c r="L5" s="1618" t="s">
        <v>430</v>
      </c>
      <c r="M5" s="1011" t="s">
        <v>30</v>
      </c>
      <c r="N5" s="1011" t="s">
        <v>29</v>
      </c>
      <c r="O5" s="1141" t="s">
        <v>437</v>
      </c>
      <c r="P5" s="1011" t="s">
        <v>28</v>
      </c>
      <c r="Q5" s="1011" t="s">
        <v>75</v>
      </c>
      <c r="R5" s="1619" t="s">
        <v>37</v>
      </c>
      <c r="S5" s="214"/>
      <c r="T5" s="732"/>
      <c r="U5" s="1120" t="s">
        <v>27</v>
      </c>
      <c r="V5" s="1120" t="s">
        <v>30</v>
      </c>
      <c r="W5" s="1120" t="s">
        <v>29</v>
      </c>
      <c r="X5" s="1121" t="s">
        <v>437</v>
      </c>
      <c r="Y5" s="1120" t="s">
        <v>28</v>
      </c>
      <c r="Z5" s="1122" t="s">
        <v>75</v>
      </c>
      <c r="AB5" s="670"/>
      <c r="AC5" s="954" t="s">
        <v>27</v>
      </c>
      <c r="AD5" s="954" t="s">
        <v>30</v>
      </c>
      <c r="AE5" s="954" t="s">
        <v>29</v>
      </c>
      <c r="AF5" s="1110" t="s">
        <v>437</v>
      </c>
      <c r="AG5" s="954" t="s">
        <v>28</v>
      </c>
      <c r="AH5" s="954" t="s">
        <v>75</v>
      </c>
      <c r="AI5" s="1124" t="s">
        <v>37</v>
      </c>
    </row>
    <row r="6" spans="1:37">
      <c r="A6" s="1890"/>
      <c r="B6" s="9"/>
      <c r="C6" s="670" t="s">
        <v>105</v>
      </c>
      <c r="D6" s="1111">
        <v>0.19600000000000001</v>
      </c>
      <c r="E6" s="1112">
        <v>4.5999999999999999E-2</v>
      </c>
      <c r="F6" s="1112">
        <v>0.104</v>
      </c>
      <c r="G6" s="1112">
        <v>0.53200000000000003</v>
      </c>
      <c r="H6" s="1112">
        <v>0.10199999999999999</v>
      </c>
      <c r="I6" s="1113">
        <v>0.02</v>
      </c>
      <c r="J6" s="161">
        <f>D6+E6+F6</f>
        <v>0.34599999999999997</v>
      </c>
      <c r="K6" s="190"/>
      <c r="L6" s="685" t="s">
        <v>161</v>
      </c>
      <c r="M6" s="1620">
        <v>0.16200000000000001</v>
      </c>
      <c r="N6" s="1621">
        <v>3.5999999999999997E-2</v>
      </c>
      <c r="O6" s="1621">
        <v>5.6000000000000001E-2</v>
      </c>
      <c r="P6" s="1621">
        <v>0.60099999999999998</v>
      </c>
      <c r="Q6" s="1621">
        <v>0.122</v>
      </c>
      <c r="R6" s="1622">
        <v>2.1999999999999999E-2</v>
      </c>
      <c r="T6" s="685" t="str">
        <f>C6</f>
        <v>Hele landet</v>
      </c>
      <c r="U6" s="1570">
        <f>'3.1 Reiseomfang og reiselengde'!H6+'3.1 Reiseomfang og reiselengde'!I6+'3.1 Reiseomfang og reiselengde'!J6</f>
        <v>0.85699999999999998</v>
      </c>
      <c r="V6" s="1570">
        <v>0.27600000000000002</v>
      </c>
      <c r="W6" s="1570">
        <v>5.8999999999999997E-2</v>
      </c>
      <c r="X6" s="1571">
        <v>0.15</v>
      </c>
      <c r="Y6" s="1572">
        <v>0.48799999999999999</v>
      </c>
      <c r="Z6" s="1572">
        <v>0.151</v>
      </c>
      <c r="AA6" s="191"/>
      <c r="AB6" s="672" t="str">
        <f>T6</f>
        <v>Hele landet</v>
      </c>
      <c r="AC6" s="1126">
        <f>'3.1 Reiseomfang og reiselengde'!M6</f>
        <v>2.82</v>
      </c>
      <c r="AD6" s="1126">
        <v>0.55349999999999999</v>
      </c>
      <c r="AE6" s="1126">
        <v>0.1283</v>
      </c>
      <c r="AF6" s="1126">
        <v>0.29189999999999999</v>
      </c>
      <c r="AG6" s="1126">
        <v>1.5004</v>
      </c>
      <c r="AH6" s="1126">
        <v>0.28839999999999999</v>
      </c>
      <c r="AI6" s="1127">
        <v>5.5500000000000001E-2</v>
      </c>
      <c r="AK6" s="1569"/>
    </row>
    <row r="7" spans="1:37">
      <c r="A7" s="1890"/>
      <c r="B7" s="9"/>
      <c r="C7" s="670" t="s">
        <v>406</v>
      </c>
      <c r="D7" s="1089">
        <v>0.16400000000000001</v>
      </c>
      <c r="E7" s="1090">
        <v>3.3000000000000002E-2</v>
      </c>
      <c r="F7" s="1089">
        <v>0.109</v>
      </c>
      <c r="G7" s="1091">
        <v>0.56699999999999995</v>
      </c>
      <c r="H7" s="1091">
        <v>0.108</v>
      </c>
      <c r="I7" s="1092">
        <v>1.9E-2</v>
      </c>
      <c r="J7" s="161">
        <f>D7+E7+F7</f>
        <v>0.30599999999999999</v>
      </c>
      <c r="K7" s="190"/>
      <c r="L7" s="685" t="s">
        <v>162</v>
      </c>
      <c r="M7" s="1623">
        <v>0.16400000000000001</v>
      </c>
      <c r="N7" s="1624">
        <v>3.2000000000000001E-2</v>
      </c>
      <c r="O7" s="1623">
        <v>0.125</v>
      </c>
      <c r="P7" s="1625">
        <v>0.55600000000000005</v>
      </c>
      <c r="Q7" s="1625">
        <v>0.104</v>
      </c>
      <c r="R7" s="1626">
        <v>1.7999999999999999E-2</v>
      </c>
      <c r="T7" s="685" t="str">
        <f>C7</f>
        <v>Viken fylke</v>
      </c>
      <c r="U7" s="1570">
        <f>'3.1 Reiseomfang og reiselengde'!H7+'3.1 Reiseomfang og reiselengde'!I7+'3.1 Reiseomfang og reiselengde'!J7</f>
        <v>0.84900000000000009</v>
      </c>
      <c r="V7" s="1570">
        <v>0.23799999999999999</v>
      </c>
      <c r="W7" s="1570">
        <v>4.2999999999999997E-2</v>
      </c>
      <c r="X7" s="1571">
        <v>0.157</v>
      </c>
      <c r="Y7" s="1572">
        <v>0.51300000000000001</v>
      </c>
      <c r="Z7" s="1572">
        <v>0.10299999999999999</v>
      </c>
      <c r="AA7" s="191"/>
      <c r="AB7" s="673" t="str">
        <f>T7</f>
        <v>Viken fylke</v>
      </c>
      <c r="AC7" s="1128">
        <f>'3.1 Reiseomfang og reiselengde'!M7</f>
        <v>2.74</v>
      </c>
      <c r="AD7" s="1128">
        <v>0.44919999999999999</v>
      </c>
      <c r="AE7" s="1128">
        <v>8.9499999999999996E-2</v>
      </c>
      <c r="AF7" s="1128">
        <v>0.3</v>
      </c>
      <c r="AG7" s="1128">
        <v>1.5545</v>
      </c>
      <c r="AH7" s="1128">
        <v>0.2959</v>
      </c>
      <c r="AI7" s="1129">
        <v>5.1900000000000002E-2</v>
      </c>
      <c r="AK7" s="1569"/>
    </row>
    <row r="8" spans="1:37">
      <c r="A8" s="1890"/>
      <c r="B8" s="9"/>
      <c r="C8" s="670" t="s">
        <v>233</v>
      </c>
      <c r="D8" s="1090">
        <v>0.30399999999999999</v>
      </c>
      <c r="E8" s="1090">
        <v>6.0999999999999999E-2</v>
      </c>
      <c r="F8" s="1089">
        <v>0.28999999999999998</v>
      </c>
      <c r="G8" s="1091">
        <v>0.26100000000000001</v>
      </c>
      <c r="H8" s="1091">
        <v>6.2E-2</v>
      </c>
      <c r="I8" s="1092">
        <v>2.1999999999999999E-2</v>
      </c>
      <c r="J8" s="161">
        <f>D8+E8+F8</f>
        <v>0.65500000000000003</v>
      </c>
      <c r="K8" s="190"/>
      <c r="L8" s="685" t="s">
        <v>233</v>
      </c>
      <c r="M8" s="1624">
        <v>0.29099999999999998</v>
      </c>
      <c r="N8" s="1624">
        <v>5.8999999999999997E-2</v>
      </c>
      <c r="O8" s="1623">
        <v>0.316</v>
      </c>
      <c r="P8" s="1625">
        <v>0.25800000000000001</v>
      </c>
      <c r="Q8" s="1625">
        <v>5.6000000000000001E-2</v>
      </c>
      <c r="R8" s="1626">
        <v>2.1000000000000001E-2</v>
      </c>
      <c r="T8" s="685" t="str">
        <f>C8</f>
        <v xml:space="preserve">Oslo kommune </v>
      </c>
      <c r="U8" s="1570">
        <f>'3.1 Reiseomfang og reiselengde'!H8+'3.1 Reiseomfang og reiselengde'!I8+'3.1 Reiseomfang og reiselengde'!J8</f>
        <v>0.8899999999999999</v>
      </c>
      <c r="V8" s="1570">
        <v>0.39900000000000002</v>
      </c>
      <c r="W8" s="1570">
        <v>7.8E-2</v>
      </c>
      <c r="X8" s="1571">
        <v>0.40100000000000002</v>
      </c>
      <c r="Y8" s="1572">
        <v>0.27600000000000002</v>
      </c>
      <c r="Z8" s="1572">
        <v>0.14799999999999999</v>
      </c>
      <c r="AA8" s="191"/>
      <c r="AB8" s="673" t="str">
        <f>T8</f>
        <v xml:space="preserve">Oslo kommune </v>
      </c>
      <c r="AC8" s="1128">
        <f>'3.1 Reiseomfang og reiselengde'!M8</f>
        <v>2.9</v>
      </c>
      <c r="AD8" s="1128">
        <v>0.88100000000000001</v>
      </c>
      <c r="AE8" s="1128">
        <v>0.1777</v>
      </c>
      <c r="AF8" s="1128">
        <v>0.84099999999999997</v>
      </c>
      <c r="AG8" s="1128">
        <v>0.75819999999999999</v>
      </c>
      <c r="AH8" s="1128">
        <v>0.17929999999999999</v>
      </c>
      <c r="AI8" s="1129">
        <v>6.4899999999999999E-2</v>
      </c>
      <c r="AK8" s="1569"/>
    </row>
    <row r="9" spans="1:37" ht="15" customHeight="1">
      <c r="A9" s="1890"/>
      <c r="B9" s="9"/>
      <c r="C9" s="674"/>
      <c r="D9" s="1093"/>
      <c r="E9" s="1093"/>
      <c r="F9" s="937"/>
      <c r="G9" s="1094"/>
      <c r="H9" s="1094"/>
      <c r="I9" s="1095"/>
      <c r="J9" s="161"/>
      <c r="K9" s="190"/>
      <c r="L9" s="607" t="s">
        <v>163</v>
      </c>
      <c r="M9" s="1573">
        <v>0.17100000000000001</v>
      </c>
      <c r="N9" s="1573">
        <v>3.3000000000000002E-2</v>
      </c>
      <c r="O9" s="1574">
        <v>5.6000000000000001E-2</v>
      </c>
      <c r="P9" s="1575">
        <v>0.61899999999999999</v>
      </c>
      <c r="Q9" s="1575">
        <v>0.108</v>
      </c>
      <c r="R9" s="1627">
        <v>1.2999999999999999E-2</v>
      </c>
      <c r="T9" s="523"/>
      <c r="U9" s="1573"/>
      <c r="V9" s="1573"/>
      <c r="W9" s="1573"/>
      <c r="X9" s="1574"/>
      <c r="Y9" s="1575"/>
      <c r="Z9" s="1575"/>
      <c r="AB9" s="674"/>
      <c r="AC9" s="1130"/>
      <c r="AD9" s="1130"/>
      <c r="AE9" s="1130"/>
      <c r="AF9" s="1130"/>
      <c r="AG9" s="1130"/>
      <c r="AH9" s="1130"/>
      <c r="AI9" s="1131"/>
      <c r="AK9" s="1569"/>
    </row>
    <row r="10" spans="1:37">
      <c r="A10" s="1890"/>
      <c r="B10" s="9"/>
      <c r="C10" s="675" t="s">
        <v>161</v>
      </c>
      <c r="D10" s="1096">
        <v>0.16300000000000001</v>
      </c>
      <c r="E10" s="1096">
        <v>3.4000000000000002E-2</v>
      </c>
      <c r="F10" s="1097">
        <v>7.2999999999999995E-2</v>
      </c>
      <c r="G10" s="1098">
        <v>0.58699999999999997</v>
      </c>
      <c r="H10" s="1098">
        <v>0.11899999999999999</v>
      </c>
      <c r="I10" s="1099">
        <v>2.3E-2</v>
      </c>
      <c r="J10" s="161">
        <f>D10+E10+F10</f>
        <v>0.27</v>
      </c>
      <c r="K10" s="190"/>
      <c r="L10" s="674"/>
      <c r="M10" s="1573"/>
      <c r="N10" s="1573"/>
      <c r="O10" s="1574"/>
      <c r="P10" s="1575"/>
      <c r="Q10" s="1575"/>
      <c r="R10" s="1627"/>
      <c r="T10" s="471" t="str">
        <f>C10</f>
        <v>Tidligere Østfold fylke</v>
      </c>
      <c r="U10" s="1576">
        <f>'3.1 Reiseomfang og reiselengde'!H10+'3.1 Reiseomfang og reiselengde'!I10+'3.1 Reiseomfang og reiselengde'!J10</f>
        <v>0.83399999999999996</v>
      </c>
      <c r="V10" s="1576">
        <v>0.224</v>
      </c>
      <c r="W10" s="1576">
        <v>4.2000000000000003E-2</v>
      </c>
      <c r="X10" s="1577">
        <v>0.10299999999999999</v>
      </c>
      <c r="Y10" s="1578">
        <v>0.501</v>
      </c>
      <c r="Z10" s="1578">
        <v>0.16700000000000001</v>
      </c>
      <c r="AA10" s="191"/>
      <c r="AB10" s="681" t="str">
        <f>T10</f>
        <v>Tidligere Østfold fylke</v>
      </c>
      <c r="AC10" s="1132">
        <f>'3.1 Reiseomfang og reiselengde'!M10</f>
        <v>2.69</v>
      </c>
      <c r="AD10" s="1132">
        <v>0.43819999999999998</v>
      </c>
      <c r="AE10" s="1132">
        <v>9.1800000000000007E-2</v>
      </c>
      <c r="AF10" s="1132">
        <v>0.19520000000000001</v>
      </c>
      <c r="AG10" s="1132">
        <v>1.5775999999999999</v>
      </c>
      <c r="AH10" s="1132">
        <v>0.3201</v>
      </c>
      <c r="AI10" s="1133">
        <v>6.2799999999999995E-2</v>
      </c>
      <c r="AK10" s="38"/>
    </row>
    <row r="11" spans="1:37">
      <c r="A11" s="1890"/>
      <c r="B11" s="9"/>
      <c r="C11" s="670" t="s">
        <v>162</v>
      </c>
      <c r="D11" s="1090">
        <v>0.16500000000000001</v>
      </c>
      <c r="E11" s="1090">
        <v>3.2000000000000001E-2</v>
      </c>
      <c r="F11" s="1089">
        <v>0.14699999999999999</v>
      </c>
      <c r="G11" s="1091">
        <v>0.53600000000000003</v>
      </c>
      <c r="H11" s="1091">
        <v>0.1</v>
      </c>
      <c r="I11" s="1092">
        <v>1.9E-2</v>
      </c>
      <c r="J11" s="161">
        <f>D11+E11+F11</f>
        <v>0.34399999999999997</v>
      </c>
      <c r="K11" s="190"/>
      <c r="L11" s="1117" t="s">
        <v>379</v>
      </c>
      <c r="M11" s="1104">
        <v>0.23499999999999999</v>
      </c>
      <c r="N11" s="1104">
        <v>5.1999999999999998E-2</v>
      </c>
      <c r="O11" s="1105">
        <v>0.57199999999999995</v>
      </c>
      <c r="P11" s="1106">
        <v>0.105</v>
      </c>
      <c r="Q11" s="1106">
        <v>0.02</v>
      </c>
      <c r="R11" s="1106">
        <v>1.4999999999999999E-2</v>
      </c>
      <c r="T11" s="607" t="str">
        <f>C11</f>
        <v xml:space="preserve">Tidligere Akershus fylke </v>
      </c>
      <c r="U11" s="1570">
        <f>'3.1 Reiseomfang og reiselengde'!H11+'3.1 Reiseomfang og reiselengde'!I11+'3.1 Reiseomfang og reiselengde'!J11</f>
        <v>0.87000000000000011</v>
      </c>
      <c r="V11" s="1570">
        <v>0.247</v>
      </c>
      <c r="W11" s="1570">
        <v>4.3999999999999997E-2</v>
      </c>
      <c r="X11" s="1571">
        <v>0.214</v>
      </c>
      <c r="Y11" s="1572">
        <v>0.50700000000000001</v>
      </c>
      <c r="Z11" s="1572">
        <v>0.14599999999999999</v>
      </c>
      <c r="AA11" s="191"/>
      <c r="AB11" s="682" t="str">
        <f>T11</f>
        <v xml:space="preserve">Tidligere Akershus fylke </v>
      </c>
      <c r="AC11" s="1132">
        <f>'3.1 Reiseomfang og reiselengde'!M11</f>
        <v>2.84</v>
      </c>
      <c r="AD11" s="1132">
        <v>0.47</v>
      </c>
      <c r="AE11" s="1132">
        <v>9.0999999999999998E-2</v>
      </c>
      <c r="AF11" s="1132">
        <v>0.41830000000000001</v>
      </c>
      <c r="AG11" s="1132">
        <v>1.5256000000000001</v>
      </c>
      <c r="AH11" s="1132">
        <v>0.28560000000000002</v>
      </c>
      <c r="AI11" s="1133">
        <v>5.3699999999999998E-2</v>
      </c>
      <c r="AK11" s="38"/>
    </row>
    <row r="12" spans="1:37" ht="15" customHeight="1">
      <c r="A12" s="1890"/>
      <c r="B12" s="9"/>
      <c r="C12" s="670" t="s">
        <v>163</v>
      </c>
      <c r="D12" s="1090">
        <v>0.16500000000000001</v>
      </c>
      <c r="E12" s="1090">
        <v>3.4000000000000002E-2</v>
      </c>
      <c r="F12" s="1089">
        <v>7.0000000000000007E-2</v>
      </c>
      <c r="G12" s="1091">
        <v>0.60899999999999999</v>
      </c>
      <c r="H12" s="1091">
        <v>0.107</v>
      </c>
      <c r="I12" s="1092">
        <v>1.4E-2</v>
      </c>
      <c r="J12" s="161">
        <f>D12+E12+F12</f>
        <v>0.26900000000000002</v>
      </c>
      <c r="K12" s="190"/>
      <c r="L12" s="1118" t="s">
        <v>107</v>
      </c>
      <c r="M12" s="1107">
        <v>0.36199999999999999</v>
      </c>
      <c r="N12" s="1107">
        <v>6.7000000000000004E-2</v>
      </c>
      <c r="O12" s="1108">
        <v>0.34599999999999997</v>
      </c>
      <c r="P12" s="1109">
        <v>0.16</v>
      </c>
      <c r="Q12" s="1109">
        <v>4.2999999999999997E-2</v>
      </c>
      <c r="R12" s="1109">
        <v>2.1999999999999999E-2</v>
      </c>
      <c r="T12" s="607" t="str">
        <f>C12</f>
        <v xml:space="preserve">Tidligere Buskerud fylke </v>
      </c>
      <c r="U12" s="1570">
        <f>'3.1 Reiseomfang og reiselengde'!H12+'3.1 Reiseomfang og reiselengde'!I12+'3.1 Reiseomfang og reiselengde'!J12</f>
        <v>0.83399999999999996</v>
      </c>
      <c r="V12" s="1570">
        <v>0.24099999999999999</v>
      </c>
      <c r="W12" s="1570">
        <v>4.2000000000000003E-2</v>
      </c>
      <c r="X12" s="1571">
        <v>0.107</v>
      </c>
      <c r="Y12" s="1572">
        <v>0.53500000000000003</v>
      </c>
      <c r="Z12" s="1572">
        <v>0.14099999999999999</v>
      </c>
      <c r="AA12" s="191"/>
      <c r="AB12" s="682" t="str">
        <f>T12</f>
        <v xml:space="preserve">Tidligere Buskerud fylke </v>
      </c>
      <c r="AC12" s="1132">
        <f>'3.1 Reiseomfang og reiselengde'!M12</f>
        <v>2.63</v>
      </c>
      <c r="AD12" s="1132">
        <v>0.43330000000000002</v>
      </c>
      <c r="AE12" s="1132">
        <v>8.9899999999999994E-2</v>
      </c>
      <c r="AF12" s="1132">
        <v>0.185</v>
      </c>
      <c r="AG12" s="1132">
        <v>1.5992</v>
      </c>
      <c r="AH12" s="1132">
        <v>0.28129999999999999</v>
      </c>
      <c r="AI12" s="1133">
        <v>3.7600000000000001E-2</v>
      </c>
      <c r="AK12" s="38"/>
    </row>
    <row r="13" spans="1:37">
      <c r="A13" s="1890"/>
      <c r="B13" s="9"/>
      <c r="C13" s="674"/>
      <c r="D13" s="1100"/>
      <c r="E13" s="1100"/>
      <c r="F13" s="1101"/>
      <c r="G13" s="1102"/>
      <c r="H13" s="1102"/>
      <c r="I13" s="1103"/>
      <c r="J13" s="161"/>
      <c r="K13" s="190"/>
      <c r="L13" s="1118" t="s">
        <v>108</v>
      </c>
      <c r="M13" s="1107">
        <v>0.22900000000000001</v>
      </c>
      <c r="N13" s="1107">
        <v>7.0999999999999994E-2</v>
      </c>
      <c r="O13" s="1108">
        <v>0.28999999999999998</v>
      </c>
      <c r="P13" s="1109">
        <v>0.32200000000000001</v>
      </c>
      <c r="Q13" s="1109">
        <v>6.4000000000000001E-2</v>
      </c>
      <c r="R13" s="1109">
        <v>2.3E-2</v>
      </c>
      <c r="T13" s="607"/>
      <c r="U13" s="1579"/>
      <c r="V13" s="1579"/>
      <c r="W13" s="1579"/>
      <c r="X13" s="1580"/>
      <c r="Y13" s="1581"/>
      <c r="Z13" s="1581"/>
      <c r="AB13" s="1123"/>
      <c r="AC13" s="1134"/>
      <c r="AD13" s="1134"/>
      <c r="AE13" s="1134"/>
      <c r="AF13" s="1134"/>
      <c r="AG13" s="1134"/>
      <c r="AH13" s="1134"/>
      <c r="AI13" s="1135"/>
      <c r="AK13" s="1569"/>
    </row>
    <row r="14" spans="1:37">
      <c r="A14" s="1890"/>
      <c r="B14" s="9"/>
      <c r="C14" s="675" t="s">
        <v>418</v>
      </c>
      <c r="D14" s="1090">
        <v>0.39500000000000002</v>
      </c>
      <c r="E14" s="1090">
        <v>7.2999999999999995E-2</v>
      </c>
      <c r="F14" s="1089">
        <v>0.32300000000000001</v>
      </c>
      <c r="G14" s="1091">
        <v>0.14099999999999999</v>
      </c>
      <c r="H14" s="1091">
        <v>4.4999999999999998E-2</v>
      </c>
      <c r="I14" s="1092">
        <v>2.1999999999999999E-2</v>
      </c>
      <c r="J14" s="161">
        <f t="shared" ref="J14:J28" si="0">D14+E14+F14</f>
        <v>0.79100000000000004</v>
      </c>
      <c r="K14" s="190"/>
      <c r="L14" s="1118" t="s">
        <v>109</v>
      </c>
      <c r="M14" s="1107">
        <v>0.23400000000000001</v>
      </c>
      <c r="N14" s="1107">
        <v>3.4000000000000002E-2</v>
      </c>
      <c r="O14" s="1108">
        <v>0.23699999999999999</v>
      </c>
      <c r="P14" s="1109">
        <v>0.40899999999999997</v>
      </c>
      <c r="Q14" s="1109">
        <v>6.7000000000000004E-2</v>
      </c>
      <c r="R14" s="1109">
        <v>1.9E-2</v>
      </c>
      <c r="T14" s="686" t="str">
        <f t="shared" ref="T14:T28" si="1">C14</f>
        <v xml:space="preserve">Indre Oslo </v>
      </c>
      <c r="U14" s="1570">
        <f>'3.1 Reiseomfang og reiselengde'!H14+'3.1 Reiseomfang og reiselengde'!I14+'3.1 Reiseomfang og reiselengde'!J14</f>
        <v>0.90900000000000003</v>
      </c>
      <c r="V14" s="1570">
        <v>0.505</v>
      </c>
      <c r="W14" s="1570">
        <v>9.5000000000000001E-2</v>
      </c>
      <c r="X14" s="1571">
        <v>0.46300000000000002</v>
      </c>
      <c r="Y14" s="1572">
        <v>0.16900000000000001</v>
      </c>
      <c r="Z14" s="1572">
        <v>8.1000000000000003E-2</v>
      </c>
      <c r="AA14" s="191"/>
      <c r="AB14" s="681" t="str">
        <f t="shared" ref="AB14:AB28" si="2">T14</f>
        <v xml:space="preserve">Indre Oslo </v>
      </c>
      <c r="AC14" s="1136">
        <f>'3.1 Reiseomfang og reiselengde'!M14</f>
        <v>3</v>
      </c>
      <c r="AD14" s="1136">
        <v>1.1838</v>
      </c>
      <c r="AE14" s="1136">
        <v>0.21990000000000001</v>
      </c>
      <c r="AF14" s="1136">
        <v>0.97</v>
      </c>
      <c r="AG14" s="1136">
        <v>0.42470000000000002</v>
      </c>
      <c r="AH14" s="1136">
        <v>0.13519999999999999</v>
      </c>
      <c r="AI14" s="1137">
        <v>6.7000000000000004E-2</v>
      </c>
      <c r="AK14" s="1569"/>
    </row>
    <row r="15" spans="1:37">
      <c r="A15" s="1890"/>
      <c r="B15" s="9"/>
      <c r="C15" s="670" t="s">
        <v>108</v>
      </c>
      <c r="D15" s="1090">
        <v>0.248</v>
      </c>
      <c r="E15" s="1090">
        <v>7.3999999999999996E-2</v>
      </c>
      <c r="F15" s="1089">
        <v>0.245</v>
      </c>
      <c r="G15" s="1091">
        <v>0.33500000000000002</v>
      </c>
      <c r="H15" s="1091">
        <v>7.2999999999999995E-2</v>
      </c>
      <c r="I15" s="1092">
        <v>2.4E-2</v>
      </c>
      <c r="J15" s="161">
        <f t="shared" si="0"/>
        <v>0.56699999999999995</v>
      </c>
      <c r="K15" s="190"/>
      <c r="L15" s="1118" t="s">
        <v>110</v>
      </c>
      <c r="M15" s="1107">
        <v>0.25800000000000001</v>
      </c>
      <c r="N15" s="1107">
        <v>4.3999999999999997E-2</v>
      </c>
      <c r="O15" s="1108">
        <v>0.20899999999999999</v>
      </c>
      <c r="P15" s="1109">
        <v>0.38100000000000001</v>
      </c>
      <c r="Q15" s="1109">
        <v>9.0999999999999998E-2</v>
      </c>
      <c r="R15" s="1109">
        <v>1.7000000000000001E-2</v>
      </c>
      <c r="T15" s="687" t="str">
        <f t="shared" si="1"/>
        <v>Oslo vest</v>
      </c>
      <c r="U15" s="1570">
        <f>'3.1 Reiseomfang og reiselengde'!H15+'3.1 Reiseomfang og reiselengde'!I15+'3.1 Reiseomfang og reiselengde'!J15</f>
        <v>0.89100000000000001</v>
      </c>
      <c r="V15" s="1570">
        <v>0.36299999999999999</v>
      </c>
      <c r="W15" s="1570">
        <v>9.5000000000000001E-2</v>
      </c>
      <c r="X15" s="1571">
        <v>0.34899999999999998</v>
      </c>
      <c r="Y15" s="1572">
        <v>0.35299999999999998</v>
      </c>
      <c r="Z15" s="1572">
        <v>0.125</v>
      </c>
      <c r="AA15" s="191"/>
      <c r="AB15" s="682" t="str">
        <f t="shared" si="2"/>
        <v>Oslo vest</v>
      </c>
      <c r="AC15" s="1132">
        <f>'3.1 Reiseomfang og reiselengde'!M15</f>
        <v>2.97</v>
      </c>
      <c r="AD15" s="1132">
        <v>0.73870000000000002</v>
      </c>
      <c r="AE15" s="1132">
        <v>0.22120000000000001</v>
      </c>
      <c r="AF15" s="1132">
        <v>0.72799999999999998</v>
      </c>
      <c r="AG15" s="1132">
        <v>0.99680000000000002</v>
      </c>
      <c r="AH15" s="1132">
        <v>0.2155</v>
      </c>
      <c r="AI15" s="1133">
        <v>7.2800000000000004E-2</v>
      </c>
      <c r="AK15" s="1569"/>
    </row>
    <row r="16" spans="1:37">
      <c r="A16" s="1890"/>
      <c r="B16" s="9"/>
      <c r="C16" s="670" t="s">
        <v>109</v>
      </c>
      <c r="D16" s="1090">
        <v>0.24199999999999999</v>
      </c>
      <c r="E16" s="1090">
        <v>3.6999999999999998E-2</v>
      </c>
      <c r="F16" s="1089">
        <v>0.28799999999999998</v>
      </c>
      <c r="G16" s="1091">
        <v>0.34</v>
      </c>
      <c r="H16" s="1091">
        <v>7.1999999999999995E-2</v>
      </c>
      <c r="I16" s="1092">
        <v>2.1999999999999999E-2</v>
      </c>
      <c r="J16" s="161">
        <f t="shared" si="0"/>
        <v>0.56699999999999995</v>
      </c>
      <c r="K16" s="190"/>
      <c r="L16" s="1118" t="s">
        <v>111</v>
      </c>
      <c r="M16" s="1107">
        <v>0.17799999999999999</v>
      </c>
      <c r="N16" s="1107">
        <v>3.5999999999999997E-2</v>
      </c>
      <c r="O16" s="1108">
        <v>0.14299999999999999</v>
      </c>
      <c r="P16" s="1109">
        <v>0.53200000000000003</v>
      </c>
      <c r="Q16" s="1109">
        <v>9.4E-2</v>
      </c>
      <c r="R16" s="1109">
        <v>1.7999999999999999E-2</v>
      </c>
      <c r="T16" s="687" t="str">
        <f t="shared" si="1"/>
        <v>Oslo nordøst</v>
      </c>
      <c r="U16" s="1570">
        <f>'3.1 Reiseomfang og reiselengde'!H16+'3.1 Reiseomfang og reiselengde'!I16+'3.1 Reiseomfang og reiselengde'!J16</f>
        <v>0.85499999999999998</v>
      </c>
      <c r="V16" s="1570">
        <v>0.313</v>
      </c>
      <c r="W16" s="1570">
        <v>4.7E-2</v>
      </c>
      <c r="X16" s="1571">
        <v>0.36699999999999999</v>
      </c>
      <c r="Y16" s="1572">
        <v>0.32600000000000001</v>
      </c>
      <c r="Z16" s="1572">
        <v>0.112</v>
      </c>
      <c r="AA16" s="191"/>
      <c r="AB16" s="682" t="str">
        <f t="shared" si="2"/>
        <v>Oslo nordøst</v>
      </c>
      <c r="AC16" s="1132">
        <f>'3.1 Reiseomfang og reiselengde'!M16</f>
        <v>2.64</v>
      </c>
      <c r="AD16" s="1132">
        <v>0.6381</v>
      </c>
      <c r="AE16" s="1132">
        <v>9.8400000000000001E-2</v>
      </c>
      <c r="AF16" s="1132">
        <v>0.7591</v>
      </c>
      <c r="AG16" s="1132">
        <v>0.89629999999999999</v>
      </c>
      <c r="AH16" s="1132">
        <v>0.18890000000000001</v>
      </c>
      <c r="AI16" s="1133">
        <v>5.8500000000000003E-2</v>
      </c>
      <c r="AK16" s="1569"/>
    </row>
    <row r="17" spans="1:37">
      <c r="A17" s="1890"/>
      <c r="B17" s="9"/>
      <c r="C17" s="670" t="s">
        <v>110</v>
      </c>
      <c r="D17" s="1090">
        <v>0.23499999999999999</v>
      </c>
      <c r="E17" s="1090">
        <v>4.9000000000000002E-2</v>
      </c>
      <c r="F17" s="1089">
        <v>0.25700000000000001</v>
      </c>
      <c r="G17" s="1091">
        <v>0.35699999999999998</v>
      </c>
      <c r="H17" s="1091">
        <v>8.3000000000000004E-2</v>
      </c>
      <c r="I17" s="1092">
        <v>1.7999999999999999E-2</v>
      </c>
      <c r="J17" s="161">
        <f t="shared" si="0"/>
        <v>0.54099999999999993</v>
      </c>
      <c r="K17" s="190"/>
      <c r="L17" s="1119" t="s">
        <v>112</v>
      </c>
      <c r="M17" s="1107">
        <v>0.157</v>
      </c>
      <c r="N17" s="1107">
        <v>2.9000000000000001E-2</v>
      </c>
      <c r="O17" s="1108">
        <v>0.113</v>
      </c>
      <c r="P17" s="1109">
        <v>0.57899999999999996</v>
      </c>
      <c r="Q17" s="1109">
        <v>0.105</v>
      </c>
      <c r="R17" s="1109">
        <v>1.7000000000000001E-2</v>
      </c>
      <c r="T17" s="687" t="str">
        <f t="shared" si="1"/>
        <v>Oslo sør</v>
      </c>
      <c r="U17" s="1570">
        <f>'3.1 Reiseomfang og reiselengde'!H17+'3.1 Reiseomfang og reiselengde'!I17+'3.1 Reiseomfang og reiselengde'!J17</f>
        <v>0.88300000000000001</v>
      </c>
      <c r="V17" s="1570">
        <v>0.318</v>
      </c>
      <c r="W17" s="1570">
        <v>6.5000000000000002E-2</v>
      </c>
      <c r="X17" s="1571">
        <v>0.35899999999999999</v>
      </c>
      <c r="Y17" s="1572">
        <v>0.35899999999999999</v>
      </c>
      <c r="Z17" s="1572">
        <v>0.128</v>
      </c>
      <c r="AA17" s="191"/>
      <c r="AB17" s="682" t="str">
        <f t="shared" si="2"/>
        <v>Oslo sør</v>
      </c>
      <c r="AC17" s="1132">
        <f>'3.1 Reiseomfang og reiselengde'!M17</f>
        <v>2.86</v>
      </c>
      <c r="AD17" s="1132">
        <v>0.67269999999999996</v>
      </c>
      <c r="AE17" s="1132">
        <v>0.14030000000000001</v>
      </c>
      <c r="AF17" s="1132">
        <v>0.73609999999999998</v>
      </c>
      <c r="AG17" s="1132">
        <v>1.0195000000000001</v>
      </c>
      <c r="AH17" s="1132">
        <v>0.23760000000000001</v>
      </c>
      <c r="AI17" s="1133">
        <v>5.21E-2</v>
      </c>
      <c r="AK17" s="1569"/>
    </row>
    <row r="18" spans="1:37">
      <c r="A18" s="1890"/>
      <c r="B18" s="9"/>
      <c r="C18" s="670" t="s">
        <v>387</v>
      </c>
      <c r="D18" s="1090">
        <v>0.18099999999999999</v>
      </c>
      <c r="E18" s="1090">
        <v>3.6999999999999998E-2</v>
      </c>
      <c r="F18" s="1089">
        <v>0.159</v>
      </c>
      <c r="G18" s="1091">
        <v>0.51100000000000001</v>
      </c>
      <c r="H18" s="1091">
        <v>9.1999999999999998E-2</v>
      </c>
      <c r="I18" s="1092">
        <v>0.02</v>
      </c>
      <c r="J18" s="161">
        <f t="shared" si="0"/>
        <v>0.377</v>
      </c>
      <c r="K18" s="190"/>
      <c r="L18" s="1118" t="s">
        <v>113</v>
      </c>
      <c r="M18" s="1107">
        <v>0.122</v>
      </c>
      <c r="N18" s="1107">
        <v>2.4E-2</v>
      </c>
      <c r="O18" s="1108">
        <v>8.3000000000000004E-2</v>
      </c>
      <c r="P18" s="1109">
        <v>0.61699999999999999</v>
      </c>
      <c r="Q18" s="1109">
        <v>0.13400000000000001</v>
      </c>
      <c r="R18" s="1109">
        <v>0.02</v>
      </c>
      <c r="T18" s="687" t="str">
        <f t="shared" si="1"/>
        <v xml:space="preserve">Asker og Bærum </v>
      </c>
      <c r="U18" s="1570">
        <f>'3.1 Reiseomfang og reiselengde'!H18+'3.1 Reiseomfang og reiselengde'!I18+'3.1 Reiseomfang og reiselengde'!J18</f>
        <v>0.87800000000000011</v>
      </c>
      <c r="V18" s="1570">
        <v>0.27500000000000002</v>
      </c>
      <c r="W18" s="1570">
        <v>4.9000000000000002E-2</v>
      </c>
      <c r="X18" s="1571">
        <v>0.23499999999999999</v>
      </c>
      <c r="Y18" s="1572">
        <v>0.49099999999999999</v>
      </c>
      <c r="Z18" s="1572">
        <v>0.14299999999999999</v>
      </c>
      <c r="AA18" s="191"/>
      <c r="AB18" s="682" t="str">
        <f t="shared" si="2"/>
        <v xml:space="preserve">Asker og Bærum </v>
      </c>
      <c r="AC18" s="1132">
        <f>'3.1 Reiseomfang og reiselengde'!M18</f>
        <v>2.88</v>
      </c>
      <c r="AD18" s="1132">
        <v>0.52090000000000003</v>
      </c>
      <c r="AE18" s="1132">
        <v>0.1061</v>
      </c>
      <c r="AF18" s="1132">
        <v>0.45929999999999999</v>
      </c>
      <c r="AG18" s="1132">
        <v>1.4728000000000001</v>
      </c>
      <c r="AH18" s="1132">
        <v>0.26650000000000001</v>
      </c>
      <c r="AI18" s="1133">
        <v>5.8299999999999998E-2</v>
      </c>
      <c r="AK18" s="1569"/>
    </row>
    <row r="19" spans="1:37">
      <c r="A19" s="1890"/>
      <c r="B19" s="9"/>
      <c r="C19" s="670" t="s">
        <v>112</v>
      </c>
      <c r="D19" s="1090">
        <v>0.158</v>
      </c>
      <c r="E19" s="1090">
        <v>0.03</v>
      </c>
      <c r="F19" s="1089">
        <v>0.13500000000000001</v>
      </c>
      <c r="G19" s="1091">
        <v>0.56000000000000005</v>
      </c>
      <c r="H19" s="1091">
        <v>9.9000000000000005E-2</v>
      </c>
      <c r="I19" s="1092">
        <v>1.7999999999999999E-2</v>
      </c>
      <c r="J19" s="161">
        <f t="shared" si="0"/>
        <v>0.32300000000000001</v>
      </c>
      <c r="K19" s="190"/>
      <c r="L19" s="1118" t="s">
        <v>114</v>
      </c>
      <c r="M19" s="1107">
        <v>0.17799999999999999</v>
      </c>
      <c r="N19" s="1107">
        <v>3.4000000000000002E-2</v>
      </c>
      <c r="O19" s="1108">
        <v>0.129</v>
      </c>
      <c r="P19" s="1109">
        <v>0.54</v>
      </c>
      <c r="Q19" s="1109">
        <v>0.10100000000000001</v>
      </c>
      <c r="R19" s="1109">
        <v>1.7999999999999999E-2</v>
      </c>
      <c r="T19" s="687" t="str">
        <f t="shared" si="1"/>
        <v>Nedre Romerike</v>
      </c>
      <c r="U19" s="1570">
        <f>'3.1 Reiseomfang og reiselengde'!H19+'3.1 Reiseomfang og reiselengde'!I19+'3.1 Reiseomfang og reiselengde'!J19</f>
        <v>0.8650000000000001</v>
      </c>
      <c r="V19" s="1570">
        <v>0.22900000000000001</v>
      </c>
      <c r="W19" s="1570">
        <v>4.1000000000000002E-2</v>
      </c>
      <c r="X19" s="1571">
        <v>0.19500000000000001</v>
      </c>
      <c r="Y19" s="1572">
        <v>0.52500000000000002</v>
      </c>
      <c r="Z19" s="1572">
        <v>0.14599999999999999</v>
      </c>
      <c r="AA19" s="191"/>
      <c r="AB19" s="682" t="str">
        <f t="shared" si="2"/>
        <v>Nedre Romerike</v>
      </c>
      <c r="AC19" s="1132">
        <f>'3.1 Reiseomfang og reiselengde'!M19</f>
        <v>2.83</v>
      </c>
      <c r="AD19" s="1132">
        <v>0.4466</v>
      </c>
      <c r="AE19" s="1132">
        <v>8.43E-2</v>
      </c>
      <c r="AF19" s="1132">
        <v>0.38269999999999998</v>
      </c>
      <c r="AG19" s="1132">
        <v>1.5873999999999999</v>
      </c>
      <c r="AH19" s="1132">
        <v>0.28179999999999999</v>
      </c>
      <c r="AI19" s="1133">
        <v>5.1400000000000001E-2</v>
      </c>
      <c r="AK19" s="1569"/>
    </row>
    <row r="20" spans="1:37">
      <c r="A20" s="1890"/>
      <c r="B20" s="9"/>
      <c r="C20" s="670" t="s">
        <v>113</v>
      </c>
      <c r="D20" s="1090">
        <v>0.122</v>
      </c>
      <c r="E20" s="1090">
        <v>2.3E-2</v>
      </c>
      <c r="F20" s="1089">
        <v>9.9000000000000005E-2</v>
      </c>
      <c r="G20" s="1091">
        <v>0.61599999999999999</v>
      </c>
      <c r="H20" s="1091">
        <v>0.124</v>
      </c>
      <c r="I20" s="1092">
        <v>1.6E-2</v>
      </c>
      <c r="J20" s="161">
        <f t="shared" si="0"/>
        <v>0.24399999999999999</v>
      </c>
      <c r="K20" s="190"/>
      <c r="L20" s="1118" t="s">
        <v>164</v>
      </c>
      <c r="M20" s="1107">
        <v>0.13800000000000001</v>
      </c>
      <c r="N20" s="1107">
        <v>2.4E-2</v>
      </c>
      <c r="O20" s="1108">
        <v>0.06</v>
      </c>
      <c r="P20" s="1109">
        <v>0.63900000000000001</v>
      </c>
      <c r="Q20" s="1109">
        <v>0.12</v>
      </c>
      <c r="R20" s="1109">
        <v>1.9E-2</v>
      </c>
      <c r="T20" s="687" t="str">
        <f t="shared" si="1"/>
        <v>Øvre Romerike</v>
      </c>
      <c r="U20" s="1570">
        <f>'3.1 Reiseomfang og reiselengde'!H20+'3.1 Reiseomfang og reiselengde'!I20+'3.1 Reiseomfang og reiselengde'!J20</f>
        <v>0.85299999999999998</v>
      </c>
      <c r="V20" s="1570">
        <v>0.2</v>
      </c>
      <c r="W20" s="1570">
        <v>3.2000000000000001E-2</v>
      </c>
      <c r="X20" s="1571">
        <v>0.14499999999999999</v>
      </c>
      <c r="Y20" s="1572">
        <v>0.56599999999999995</v>
      </c>
      <c r="Z20" s="1572">
        <v>0.16200000000000001</v>
      </c>
      <c r="AA20" s="191"/>
      <c r="AB20" s="682" t="str">
        <f t="shared" si="2"/>
        <v>Øvre Romerike</v>
      </c>
      <c r="AC20" s="1132">
        <f>'3.1 Reiseomfang og reiselengde'!M20</f>
        <v>2.77</v>
      </c>
      <c r="AD20" s="1132">
        <v>0.33860000000000001</v>
      </c>
      <c r="AE20" s="1132">
        <v>6.4699999999999994E-2</v>
      </c>
      <c r="AF20" s="1132">
        <v>0.27289999999999998</v>
      </c>
      <c r="AG20" s="1132">
        <v>1.7036</v>
      </c>
      <c r="AH20" s="1132">
        <v>0.34379999999999999</v>
      </c>
      <c r="AI20" s="1133">
        <v>4.4699999999999997E-2</v>
      </c>
      <c r="AK20" s="1569"/>
    </row>
    <row r="21" spans="1:37">
      <c r="A21" s="1890"/>
      <c r="B21" s="9"/>
      <c r="C21" s="670" t="s">
        <v>114</v>
      </c>
      <c r="D21" s="1090">
        <v>0.17699999999999999</v>
      </c>
      <c r="E21" s="1090">
        <v>0.03</v>
      </c>
      <c r="F21" s="1089">
        <v>0.16200000000000001</v>
      </c>
      <c r="G21" s="1091">
        <v>0.51400000000000001</v>
      </c>
      <c r="H21" s="1091">
        <v>9.8000000000000004E-2</v>
      </c>
      <c r="I21" s="1092">
        <v>1.9E-2</v>
      </c>
      <c r="J21" s="161">
        <f t="shared" si="0"/>
        <v>0.36899999999999999</v>
      </c>
      <c r="K21" s="190"/>
      <c r="L21" s="1118" t="s">
        <v>165</v>
      </c>
      <c r="M21" s="1107">
        <v>0.154</v>
      </c>
      <c r="N21" s="1107">
        <v>4.7E-2</v>
      </c>
      <c r="O21" s="1108">
        <v>5.7000000000000002E-2</v>
      </c>
      <c r="P21" s="1109">
        <v>0.60599999999999998</v>
      </c>
      <c r="Q21" s="1109">
        <v>0.11899999999999999</v>
      </c>
      <c r="R21" s="1109">
        <v>1.7000000000000001E-2</v>
      </c>
      <c r="T21" s="687" t="str">
        <f t="shared" si="1"/>
        <v>Follo</v>
      </c>
      <c r="U21" s="1570">
        <f>'3.1 Reiseomfang og reiselengde'!H21+'3.1 Reiseomfang og reiselengde'!I21+'3.1 Reiseomfang og reiselengde'!J21</f>
        <v>0.86599999999999988</v>
      </c>
      <c r="V21" s="1570">
        <v>0.25600000000000001</v>
      </c>
      <c r="W21" s="1570">
        <v>4.2999999999999997E-2</v>
      </c>
      <c r="X21" s="1571">
        <v>0.23100000000000001</v>
      </c>
      <c r="Y21" s="1572">
        <v>0.48099999999999998</v>
      </c>
      <c r="Z21" s="1572">
        <v>0.13900000000000001</v>
      </c>
      <c r="AA21" s="191"/>
      <c r="AB21" s="682" t="str">
        <f t="shared" si="2"/>
        <v>Follo</v>
      </c>
      <c r="AC21" s="1132">
        <f>'3.1 Reiseomfang og reiselengde'!M21</f>
        <v>2.81</v>
      </c>
      <c r="AD21" s="1132">
        <v>0.49859999999999999</v>
      </c>
      <c r="AE21" s="1132">
        <v>8.5699999999999998E-2</v>
      </c>
      <c r="AF21" s="1132">
        <v>0.45590000000000003</v>
      </c>
      <c r="AG21" s="1132">
        <v>1.4460999999999999</v>
      </c>
      <c r="AH21" s="1132">
        <v>0.27579999999999999</v>
      </c>
      <c r="AI21" s="1133">
        <v>5.2699999999999997E-2</v>
      </c>
      <c r="AK21" s="1569"/>
    </row>
    <row r="22" spans="1:37">
      <c r="A22" s="1890"/>
      <c r="B22" s="9"/>
      <c r="C22" s="670" t="s">
        <v>164</v>
      </c>
      <c r="D22" s="1090">
        <v>0.14699999999999999</v>
      </c>
      <c r="E22" s="1090">
        <v>2.5999999999999999E-2</v>
      </c>
      <c r="F22" s="1089">
        <v>0.05</v>
      </c>
      <c r="G22" s="1091">
        <v>0.63400000000000001</v>
      </c>
      <c r="H22" s="1091">
        <v>0.122</v>
      </c>
      <c r="I22" s="1092">
        <v>2.1999999999999999E-2</v>
      </c>
      <c r="J22" s="161">
        <f t="shared" si="0"/>
        <v>0.22299999999999998</v>
      </c>
      <c r="K22" s="190"/>
      <c r="L22" s="1118" t="s">
        <v>166</v>
      </c>
      <c r="M22" s="1107">
        <v>0.192</v>
      </c>
      <c r="N22" s="1107">
        <v>3.5999999999999997E-2</v>
      </c>
      <c r="O22" s="1108">
        <v>5.8000000000000003E-2</v>
      </c>
      <c r="P22" s="1109">
        <v>0.59299999999999997</v>
      </c>
      <c r="Q22" s="1109">
        <v>9.4E-2</v>
      </c>
      <c r="R22" s="1109">
        <v>2.7E-2</v>
      </c>
      <c r="T22" s="687" t="str">
        <f t="shared" si="1"/>
        <v>Sarpsborg</v>
      </c>
      <c r="U22" s="1570">
        <f>'3.1 Reiseomfang og reiselengde'!H22+'3.1 Reiseomfang og reiselengde'!I22+'3.1 Reiseomfang og reiselengde'!J22</f>
        <v>0.85199999999999998</v>
      </c>
      <c r="V22" s="1570">
        <v>0.221</v>
      </c>
      <c r="W22" s="1570">
        <v>3.7999999999999999E-2</v>
      </c>
      <c r="X22" s="1571">
        <v>0.08</v>
      </c>
      <c r="Y22" s="1572">
        <v>0.55100000000000005</v>
      </c>
      <c r="Z22" s="1572">
        <v>0.16500000000000001</v>
      </c>
      <c r="AA22" s="191"/>
      <c r="AB22" s="682" t="str">
        <f t="shared" si="2"/>
        <v>Sarpsborg</v>
      </c>
      <c r="AC22" s="1132">
        <f>'3.1 Reiseomfang og reiselengde'!M22</f>
        <v>2.81</v>
      </c>
      <c r="AD22" s="1132">
        <v>0.4113</v>
      </c>
      <c r="AE22" s="1132">
        <v>7.4200000000000002E-2</v>
      </c>
      <c r="AF22" s="1132">
        <v>0.1396</v>
      </c>
      <c r="AG22" s="1132">
        <v>1.7805</v>
      </c>
      <c r="AH22" s="1132">
        <v>0.34129999999999999</v>
      </c>
      <c r="AI22" s="1133">
        <v>6.08E-2</v>
      </c>
      <c r="AK22" s="1569"/>
    </row>
    <row r="23" spans="1:37">
      <c r="A23" s="1890"/>
      <c r="B23" s="9"/>
      <c r="C23" s="670" t="s">
        <v>165</v>
      </c>
      <c r="D23" s="1090">
        <v>0.14799999999999999</v>
      </c>
      <c r="E23" s="1090">
        <v>4.3999999999999997E-2</v>
      </c>
      <c r="F23" s="1089">
        <v>6.4000000000000001E-2</v>
      </c>
      <c r="G23" s="1091">
        <v>0.60299999999999998</v>
      </c>
      <c r="H23" s="1091">
        <v>0.123</v>
      </c>
      <c r="I23" s="1092">
        <v>1.7999999999999999E-2</v>
      </c>
      <c r="J23" s="161">
        <f t="shared" si="0"/>
        <v>0.25600000000000001</v>
      </c>
      <c r="K23" s="190"/>
      <c r="L23" s="1118" t="s">
        <v>167</v>
      </c>
      <c r="M23" s="1107">
        <v>0.19500000000000001</v>
      </c>
      <c r="N23" s="1107">
        <v>3.5999999999999997E-2</v>
      </c>
      <c r="O23" s="1108">
        <v>8.8999999999999996E-2</v>
      </c>
      <c r="P23" s="1109">
        <v>0.55600000000000005</v>
      </c>
      <c r="Q23" s="1109">
        <v>0.111</v>
      </c>
      <c r="R23" s="1109">
        <v>1.2999999999999999E-2</v>
      </c>
      <c r="T23" s="687" t="str">
        <f t="shared" si="1"/>
        <v>Fredrikstad</v>
      </c>
      <c r="U23" s="1570">
        <f>'3.1 Reiseomfang og reiselengde'!H23+'3.1 Reiseomfang og reiselengde'!I23+'3.1 Reiseomfang og reiselengde'!J23</f>
        <v>0.84499999999999997</v>
      </c>
      <c r="V23" s="1570">
        <v>0.22500000000000001</v>
      </c>
      <c r="W23" s="1570">
        <v>5.2999999999999999E-2</v>
      </c>
      <c r="X23" s="1571">
        <v>0.10199999999999999</v>
      </c>
      <c r="Y23" s="1572">
        <v>0.53300000000000003</v>
      </c>
      <c r="Z23" s="1572">
        <v>0.16700000000000001</v>
      </c>
      <c r="AA23" s="191"/>
      <c r="AB23" s="682" t="str">
        <f t="shared" si="2"/>
        <v>Fredrikstad</v>
      </c>
      <c r="AC23" s="1132">
        <f>'3.1 Reiseomfang og reiselengde'!M23</f>
        <v>2.79</v>
      </c>
      <c r="AD23" s="1132">
        <v>0.41399999999999998</v>
      </c>
      <c r="AE23" s="1132">
        <v>0.1217</v>
      </c>
      <c r="AF23" s="1132">
        <v>0.17829999999999999</v>
      </c>
      <c r="AG23" s="1132">
        <v>1.6847000000000001</v>
      </c>
      <c r="AH23" s="1132">
        <v>0.34279999999999999</v>
      </c>
      <c r="AI23" s="1133">
        <v>5.1200000000000002E-2</v>
      </c>
      <c r="AK23" s="1569"/>
    </row>
    <row r="24" spans="1:37">
      <c r="A24" s="1890"/>
      <c r="C24" s="670" t="s">
        <v>166</v>
      </c>
      <c r="D24" s="1090">
        <v>0.19</v>
      </c>
      <c r="E24" s="1090">
        <v>4.1000000000000002E-2</v>
      </c>
      <c r="F24" s="1089">
        <v>6.8000000000000005E-2</v>
      </c>
      <c r="G24" s="1091">
        <v>0.56000000000000005</v>
      </c>
      <c r="H24" s="1091">
        <v>0.12</v>
      </c>
      <c r="I24" s="1092">
        <v>0.02</v>
      </c>
      <c r="J24" s="161">
        <f t="shared" si="0"/>
        <v>0.29900000000000004</v>
      </c>
      <c r="K24" s="190"/>
      <c r="L24" s="1118" t="s">
        <v>344</v>
      </c>
      <c r="M24" s="1107">
        <v>0.188</v>
      </c>
      <c r="N24" s="1107">
        <v>6.5000000000000002E-2</v>
      </c>
      <c r="O24" s="1108">
        <v>0.03</v>
      </c>
      <c r="P24" s="1109">
        <v>0.59299999999999997</v>
      </c>
      <c r="Q24" s="1109">
        <v>0.108</v>
      </c>
      <c r="R24" s="1109">
        <v>1.4999999999999999E-2</v>
      </c>
      <c r="T24" s="687" t="str">
        <f t="shared" si="1"/>
        <v>Moss</v>
      </c>
      <c r="U24" s="1570">
        <f>'3.1 Reiseomfang og reiselengde'!H24+'3.1 Reiseomfang og reiselengde'!I24+'3.1 Reiseomfang og reiselengde'!J24</f>
        <v>0.86199999999999988</v>
      </c>
      <c r="V24" s="1570">
        <v>0.28000000000000003</v>
      </c>
      <c r="W24" s="1570">
        <v>5.8000000000000003E-2</v>
      </c>
      <c r="X24" s="1571">
        <v>0.108</v>
      </c>
      <c r="Y24" s="1572">
        <v>0.52700000000000002</v>
      </c>
      <c r="Z24" s="1572">
        <v>0.16400000000000001</v>
      </c>
      <c r="AA24" s="191"/>
      <c r="AB24" s="682" t="str">
        <f t="shared" si="2"/>
        <v>Moss</v>
      </c>
      <c r="AC24" s="1132">
        <f>'3.1 Reiseomfang og reiselengde'!M24</f>
        <v>2.82</v>
      </c>
      <c r="AD24" s="1132">
        <v>0.5373</v>
      </c>
      <c r="AE24" s="1132">
        <v>0.11550000000000001</v>
      </c>
      <c r="AF24" s="1132">
        <v>0.19189999999999999</v>
      </c>
      <c r="AG24" s="1132">
        <v>1.5827</v>
      </c>
      <c r="AH24" s="1132">
        <v>0.33889999999999998</v>
      </c>
      <c r="AI24" s="1133">
        <v>5.7599999999999998E-2</v>
      </c>
      <c r="AK24" s="1569"/>
    </row>
    <row r="25" spans="1:37">
      <c r="A25" s="1890"/>
      <c r="B25" s="9"/>
      <c r="C25" s="670" t="s">
        <v>356</v>
      </c>
      <c r="D25" s="1090">
        <v>0.19</v>
      </c>
      <c r="E25" s="1090">
        <v>3.7999999999999999E-2</v>
      </c>
      <c r="F25" s="1089">
        <v>0.10299999999999999</v>
      </c>
      <c r="G25" s="1091">
        <v>0.54700000000000004</v>
      </c>
      <c r="H25" s="1091">
        <v>0.107</v>
      </c>
      <c r="I25" s="1092">
        <v>1.6E-2</v>
      </c>
      <c r="J25" s="161">
        <f t="shared" si="0"/>
        <v>0.33100000000000002</v>
      </c>
      <c r="K25" s="190"/>
      <c r="L25" s="1118" t="s">
        <v>168</v>
      </c>
      <c r="M25" s="1107">
        <v>0.13400000000000001</v>
      </c>
      <c r="N25" s="1107">
        <v>0.03</v>
      </c>
      <c r="O25" s="1108">
        <v>5.1999999999999998E-2</v>
      </c>
      <c r="P25" s="1109">
        <v>0.66300000000000003</v>
      </c>
      <c r="Q25" s="1109">
        <v>0.106</v>
      </c>
      <c r="R25" s="1109">
        <v>1.4E-2</v>
      </c>
      <c r="T25" s="687" t="str">
        <f t="shared" si="1"/>
        <v xml:space="preserve">Drammen </v>
      </c>
      <c r="U25" s="1570">
        <f>'3.1 Reiseomfang og reiselengde'!H25+'3.1 Reiseomfang og reiselengde'!I25+'3.1 Reiseomfang og reiselengde'!J25</f>
        <v>0.83199999999999996</v>
      </c>
      <c r="V25" s="1570">
        <v>0.251</v>
      </c>
      <c r="W25" s="1570">
        <v>4.2000000000000003E-2</v>
      </c>
      <c r="X25" s="1571">
        <v>0.14899999999999999</v>
      </c>
      <c r="Y25" s="1572">
        <v>0.48499999999999999</v>
      </c>
      <c r="Z25" s="1572">
        <v>0.14299999999999999</v>
      </c>
      <c r="AA25" s="191"/>
      <c r="AB25" s="682" t="str">
        <f t="shared" si="2"/>
        <v xml:space="preserve">Drammen </v>
      </c>
      <c r="AC25" s="1132">
        <f>'3.1 Reiseomfang og reiselengde'!M25</f>
        <v>2.62</v>
      </c>
      <c r="AD25" s="1132">
        <v>0.4975</v>
      </c>
      <c r="AE25" s="1132">
        <v>9.8500000000000004E-2</v>
      </c>
      <c r="AF25" s="1132">
        <v>0.26879999999999998</v>
      </c>
      <c r="AG25" s="1132">
        <v>1.4323999999999999</v>
      </c>
      <c r="AH25" s="1132">
        <v>0.2797</v>
      </c>
      <c r="AI25" s="1133">
        <v>4.1700000000000001E-2</v>
      </c>
      <c r="AJ25" s="36"/>
      <c r="AK25" s="1569"/>
    </row>
    <row r="26" spans="1:37">
      <c r="A26" s="1890"/>
      <c r="C26" s="670" t="s">
        <v>344</v>
      </c>
      <c r="D26" s="1090">
        <v>0.21199999999999999</v>
      </c>
      <c r="E26" s="1090">
        <v>7.4999999999999997E-2</v>
      </c>
      <c r="F26" s="1089">
        <v>3.7999999999999999E-2</v>
      </c>
      <c r="G26" s="1091">
        <v>0.55400000000000005</v>
      </c>
      <c r="H26" s="1091">
        <v>0.10299999999999999</v>
      </c>
      <c r="I26" s="1092">
        <v>1.7999999999999999E-2</v>
      </c>
      <c r="J26" s="161">
        <f t="shared" si="0"/>
        <v>0.32499999999999996</v>
      </c>
      <c r="K26" s="190"/>
      <c r="L26" s="1118" t="s">
        <v>411</v>
      </c>
      <c r="M26" s="1107">
        <v>0.152</v>
      </c>
      <c r="N26" s="1107">
        <v>2.5000000000000001E-2</v>
      </c>
      <c r="O26" s="1108">
        <v>3.4000000000000002E-2</v>
      </c>
      <c r="P26" s="1109">
        <v>0.67200000000000004</v>
      </c>
      <c r="Q26" s="1109">
        <v>0.10299999999999999</v>
      </c>
      <c r="R26" s="1109">
        <v>1.4E-2</v>
      </c>
      <c r="T26" s="687" t="str">
        <f t="shared" si="1"/>
        <v>Kongsberg</v>
      </c>
      <c r="U26" s="1570">
        <f>'3.1 Reiseomfang og reiselengde'!H26+'3.1 Reiseomfang og reiselengde'!I26+'3.1 Reiseomfang og reiselengde'!J26</f>
        <v>0.84699999999999998</v>
      </c>
      <c r="V26" s="1570">
        <v>0.29299999999999998</v>
      </c>
      <c r="W26" s="1570">
        <v>8.6999999999999994E-2</v>
      </c>
      <c r="X26" s="1571">
        <v>6.8000000000000005E-2</v>
      </c>
      <c r="Y26" s="1572">
        <v>0.50700000000000001</v>
      </c>
      <c r="Z26" s="1572">
        <v>0.14199999999999999</v>
      </c>
      <c r="AA26" s="191"/>
      <c r="AB26" s="682" t="str">
        <f t="shared" si="2"/>
        <v>Kongsberg</v>
      </c>
      <c r="AC26" s="1132">
        <f>'3.1 Reiseomfang og reiselengde'!M26</f>
        <v>2.78</v>
      </c>
      <c r="AD26" s="1132">
        <v>0.5897</v>
      </c>
      <c r="AE26" s="1132">
        <v>0.20649999999999999</v>
      </c>
      <c r="AF26" s="1132">
        <v>0.1075</v>
      </c>
      <c r="AG26" s="1132">
        <v>1.5423</v>
      </c>
      <c r="AH26" s="1132">
        <v>0.28689999999999999</v>
      </c>
      <c r="AI26" s="1133">
        <v>5.0099999999999999E-2</v>
      </c>
      <c r="AK26" s="1569"/>
    </row>
    <row r="27" spans="1:37">
      <c r="A27" s="1890"/>
      <c r="C27" s="670" t="s">
        <v>168</v>
      </c>
      <c r="D27" s="1090">
        <v>0.124</v>
      </c>
      <c r="E27" s="1090">
        <v>2.9000000000000001E-2</v>
      </c>
      <c r="F27" s="1089">
        <v>7.3999999999999996E-2</v>
      </c>
      <c r="G27" s="1091">
        <v>0.63800000000000001</v>
      </c>
      <c r="H27" s="1091">
        <v>0.11899999999999999</v>
      </c>
      <c r="I27" s="1092">
        <v>1.7000000000000001E-2</v>
      </c>
      <c r="J27" s="161">
        <f t="shared" si="0"/>
        <v>0.22699999999999998</v>
      </c>
      <c r="K27" s="190"/>
      <c r="L27" s="1118" t="s">
        <v>412</v>
      </c>
      <c r="M27" s="1107">
        <v>0.16200000000000001</v>
      </c>
      <c r="N27" s="1107">
        <v>0.03</v>
      </c>
      <c r="O27" s="1108">
        <v>4.4999999999999998E-2</v>
      </c>
      <c r="P27" s="1109">
        <v>0.60799999999999998</v>
      </c>
      <c r="Q27" s="1109">
        <v>0.13400000000000001</v>
      </c>
      <c r="R27" s="1109">
        <v>2.1000000000000001E-2</v>
      </c>
      <c r="T27" s="687" t="str">
        <f t="shared" si="1"/>
        <v>Resten av Buskerudbyen</v>
      </c>
      <c r="U27" s="1570">
        <f>'3.1 Reiseomfang og reiselengde'!H27+'3.1 Reiseomfang og reiselengde'!I27+'3.1 Reiseomfang og reiselengde'!J27</f>
        <v>0.82400000000000007</v>
      </c>
      <c r="V27" s="1570">
        <v>0.19700000000000001</v>
      </c>
      <c r="W27" s="1570">
        <v>3.9E-2</v>
      </c>
      <c r="X27" s="1571">
        <v>0.11</v>
      </c>
      <c r="Y27" s="1572">
        <v>0.55800000000000005</v>
      </c>
      <c r="Z27" s="1572">
        <v>0.154</v>
      </c>
      <c r="AA27" s="191"/>
      <c r="AB27" s="682" t="str">
        <f t="shared" si="2"/>
        <v>Resten av Buskerudbyen</v>
      </c>
      <c r="AC27" s="1132">
        <f>'3.1 Reiseomfang og reiselengde'!M27</f>
        <v>2.72</v>
      </c>
      <c r="AD27" s="1132">
        <v>0.33560000000000001</v>
      </c>
      <c r="AE27" s="1132">
        <v>7.8899999999999998E-2</v>
      </c>
      <c r="AF27" s="1132">
        <v>0.19969999999999999</v>
      </c>
      <c r="AG27" s="1132">
        <v>1.7341</v>
      </c>
      <c r="AH27" s="1132">
        <v>0.32429999999999998</v>
      </c>
      <c r="AI27" s="1133">
        <v>4.6600000000000003E-2</v>
      </c>
      <c r="AK27" s="1569"/>
    </row>
    <row r="28" spans="1:37">
      <c r="A28" s="1890"/>
      <c r="C28" s="670" t="s">
        <v>169</v>
      </c>
      <c r="D28" s="1090">
        <v>0.14099999999999999</v>
      </c>
      <c r="E28" s="1090">
        <v>2.8000000000000001E-2</v>
      </c>
      <c r="F28" s="1089">
        <v>4.2999999999999997E-2</v>
      </c>
      <c r="G28" s="1091">
        <v>0.65500000000000003</v>
      </c>
      <c r="H28" s="1091">
        <v>0.11799999999999999</v>
      </c>
      <c r="I28" s="1092">
        <v>1.4999999999999999E-2</v>
      </c>
      <c r="J28" s="161">
        <f t="shared" si="0"/>
        <v>0.21199999999999997</v>
      </c>
      <c r="K28" s="190"/>
      <c r="T28" s="687" t="str">
        <f t="shared" si="1"/>
        <v>Ringerike og Hole</v>
      </c>
      <c r="U28" s="1570">
        <f>'3.1 Reiseomfang og reiselengde'!H28+'3.1 Reiseomfang og reiselengde'!I28+'3.1 Reiseomfang og reiselengde'!J28</f>
        <v>0.84600000000000009</v>
      </c>
      <c r="V28" s="1570">
        <v>0.21</v>
      </c>
      <c r="W28" s="1570">
        <v>3.7999999999999999E-2</v>
      </c>
      <c r="X28" s="1571">
        <v>7.9000000000000001E-2</v>
      </c>
      <c r="Y28" s="1572">
        <v>0.59</v>
      </c>
      <c r="Z28" s="1572">
        <v>0.157</v>
      </c>
      <c r="AA28" s="191"/>
      <c r="AB28" s="682" t="str">
        <f t="shared" si="2"/>
        <v>Ringerike og Hole</v>
      </c>
      <c r="AC28" s="1132">
        <f>'3.1 Reiseomfang og reiselengde'!M28</f>
        <v>2.77</v>
      </c>
      <c r="AD28" s="1132">
        <v>0.38950000000000001</v>
      </c>
      <c r="AE28" s="1132">
        <v>7.7899999999999997E-2</v>
      </c>
      <c r="AF28" s="1132">
        <v>0.1196</v>
      </c>
      <c r="AG28" s="1132">
        <v>1.8143</v>
      </c>
      <c r="AH28" s="1132">
        <v>0.32779999999999998</v>
      </c>
      <c r="AI28" s="1133">
        <v>4.1099999999999998E-2</v>
      </c>
      <c r="AK28" s="1569"/>
    </row>
    <row r="29" spans="1:37" s="21" customForma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S29" s="8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51"/>
      <c r="AJ29" s="3"/>
    </row>
    <row r="30" spans="1:37" ht="15" customHeight="1">
      <c r="B30" s="9"/>
      <c r="C30" s="1844" t="s">
        <v>200</v>
      </c>
      <c r="D30" s="1845"/>
      <c r="E30" s="1845"/>
      <c r="F30" s="1845"/>
      <c r="G30" s="1845"/>
      <c r="H30" s="1845"/>
      <c r="I30" s="1846"/>
      <c r="J30" s="131"/>
      <c r="K30" s="129"/>
      <c r="L30" s="1844" t="str">
        <f>C30</f>
        <v>Figur</v>
      </c>
      <c r="M30" s="1845"/>
      <c r="N30" s="1845"/>
      <c r="O30" s="1845"/>
      <c r="P30" s="1845"/>
      <c r="Q30" s="1845"/>
      <c r="R30" s="1846"/>
      <c r="S30" s="222"/>
      <c r="T30" s="1844"/>
      <c r="U30" s="1905"/>
      <c r="V30" s="1905"/>
      <c r="W30" s="1905"/>
      <c r="X30" s="1905"/>
      <c r="Y30" s="1905"/>
      <c r="Z30" s="1906"/>
      <c r="AB30" s="1844"/>
      <c r="AC30" s="1845"/>
      <c r="AD30" s="1845"/>
      <c r="AE30" s="1845"/>
      <c r="AF30" s="1845"/>
      <c r="AG30" s="1845"/>
      <c r="AH30" s="1845"/>
      <c r="AI30" s="1846"/>
    </row>
    <row r="32" spans="1:37">
      <c r="AC32" s="244"/>
      <c r="AD32" s="244"/>
      <c r="AE32" s="244"/>
      <c r="AF32" s="244"/>
      <c r="AG32" s="244"/>
      <c r="AH32" s="244"/>
      <c r="AI32" s="244"/>
    </row>
    <row r="33" spans="29:35">
      <c r="AC33" s="244"/>
      <c r="AD33" s="244"/>
      <c r="AE33" s="244"/>
      <c r="AF33" s="244"/>
      <c r="AG33" s="244"/>
      <c r="AH33" s="244"/>
      <c r="AI33" s="244"/>
    </row>
  </sheetData>
  <mergeCells count="17">
    <mergeCell ref="C30:I30"/>
    <mergeCell ref="T30:Z30"/>
    <mergeCell ref="AB30:AI30"/>
    <mergeCell ref="AB1:AI1"/>
    <mergeCell ref="AB3:AI3"/>
    <mergeCell ref="T3:Z3"/>
    <mergeCell ref="AB4:AI4"/>
    <mergeCell ref="C1:I1"/>
    <mergeCell ref="L30:R30"/>
    <mergeCell ref="A3:A28"/>
    <mergeCell ref="C3:I3"/>
    <mergeCell ref="C4:I4"/>
    <mergeCell ref="T1:Z1"/>
    <mergeCell ref="T4:Z4"/>
    <mergeCell ref="L4:R4"/>
    <mergeCell ref="L3:R3"/>
    <mergeCell ref="L1:R1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U85"/>
  <sheetViews>
    <sheetView tabSelected="1" zoomScale="90" zoomScaleNormal="90" workbookViewId="0">
      <pane xSplit="1" ySplit="1" topLeftCell="AC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.5703125" defaultRowHeight="15"/>
  <cols>
    <col min="1" max="1" width="3.5703125" style="6" customWidth="1"/>
    <col min="2" max="2" width="2.140625" style="3" customWidth="1"/>
    <col min="3" max="3" width="23.42578125" style="36" customWidth="1"/>
    <col min="4" max="4" width="9.85546875" style="6" bestFit="1" customWidth="1"/>
    <col min="5" max="9" width="11.28515625" style="6" customWidth="1"/>
    <col min="10" max="10" width="11" style="6" bestFit="1" customWidth="1"/>
    <col min="11" max="11" width="2.140625" style="3" customWidth="1"/>
    <col min="12" max="12" width="23.42578125" style="36" customWidth="1"/>
    <col min="13" max="13" width="9.85546875" style="6" bestFit="1" customWidth="1"/>
    <col min="14" max="18" width="11.28515625" style="6" customWidth="1"/>
    <col min="19" max="19" width="11" style="6" bestFit="1" customWidth="1"/>
    <col min="20" max="20" width="4.140625" style="3" customWidth="1"/>
    <col min="21" max="21" width="20.7109375" style="36" customWidth="1"/>
    <col min="22" max="22" width="9.85546875" style="6" bestFit="1" customWidth="1"/>
    <col min="23" max="28" width="9.85546875" style="6" customWidth="1"/>
    <col min="29" max="29" width="4.140625" style="3" customWidth="1"/>
    <col min="30" max="30" width="20.7109375" style="36" customWidth="1"/>
    <col min="31" max="31" width="9.85546875" style="6" bestFit="1" customWidth="1"/>
    <col min="32" max="33" width="9.85546875" style="6" customWidth="1"/>
    <col min="34" max="34" width="11.7109375" style="6" customWidth="1"/>
    <col min="35" max="37" width="9.85546875" style="6" customWidth="1"/>
    <col min="38" max="38" width="3.5703125" style="3" customWidth="1"/>
    <col min="39" max="39" width="26.7109375" style="36" customWidth="1"/>
    <col min="40" max="40" width="9.85546875" style="6" bestFit="1" customWidth="1"/>
    <col min="41" max="41" width="7.85546875" style="6" customWidth="1"/>
    <col min="42" max="42" width="8" style="6" customWidth="1"/>
    <col min="43" max="43" width="12.42578125" style="6" customWidth="1"/>
    <col min="44" max="44" width="9.28515625" style="6" customWidth="1"/>
    <col min="45" max="45" width="11.85546875" style="6" customWidth="1"/>
    <col min="46" max="46" width="13" style="6" customWidth="1"/>
    <col min="47" max="47" width="3" style="3" customWidth="1"/>
    <col min="48" max="48" width="24.85546875" style="36" customWidth="1"/>
    <col min="49" max="49" width="7.85546875" style="6" customWidth="1"/>
    <col min="50" max="50" width="8" style="6" customWidth="1"/>
    <col min="51" max="51" width="13.140625" style="6" customWidth="1"/>
    <col min="52" max="52" width="11" style="6" customWidth="1"/>
    <col min="53" max="53" width="12.7109375" style="6" customWidth="1"/>
    <col min="54" max="54" width="9.7109375" style="6" customWidth="1"/>
    <col min="55" max="55" width="4.85546875" style="3" customWidth="1"/>
    <col min="56" max="62" width="14.140625" style="3" customWidth="1"/>
    <col min="63" max="63" width="3.85546875" style="3" customWidth="1"/>
    <col min="64" max="64" width="27.5703125" style="3" customWidth="1"/>
    <col min="65" max="71" width="12" style="6" customWidth="1"/>
    <col min="72" max="72" width="3.42578125" style="3" customWidth="1"/>
    <col min="73" max="73" width="4" style="21" customWidth="1"/>
    <col min="74" max="16384" width="11.5703125" style="36"/>
  </cols>
  <sheetData>
    <row r="1" spans="1:73" s="1747" customFormat="1" ht="17.25">
      <c r="A1" s="1631"/>
      <c r="B1" s="1745"/>
      <c r="C1" s="1811" t="s">
        <v>481</v>
      </c>
      <c r="D1" s="1812"/>
      <c r="E1" s="1812"/>
      <c r="F1" s="1812"/>
      <c r="G1" s="1812"/>
      <c r="H1" s="1812"/>
      <c r="I1" s="1812"/>
      <c r="J1" s="1812"/>
      <c r="K1" s="1745"/>
      <c r="L1" s="1811" t="s">
        <v>483</v>
      </c>
      <c r="M1" s="1812"/>
      <c r="N1" s="1812"/>
      <c r="O1" s="1812"/>
      <c r="P1" s="1812"/>
      <c r="Q1" s="1812"/>
      <c r="R1" s="1812"/>
      <c r="S1" s="1812"/>
      <c r="T1" s="1590"/>
      <c r="U1" s="1811" t="s">
        <v>134</v>
      </c>
      <c r="V1" s="1812"/>
      <c r="W1" s="1812"/>
      <c r="X1" s="1812"/>
      <c r="Y1" s="1812"/>
      <c r="Z1" s="1812"/>
      <c r="AA1" s="1812"/>
      <c r="AB1" s="1812"/>
      <c r="AC1" s="1590"/>
      <c r="AD1" s="1811" t="s">
        <v>393</v>
      </c>
      <c r="AE1" s="1812"/>
      <c r="AF1" s="1812"/>
      <c r="AG1" s="1812"/>
      <c r="AH1" s="1812"/>
      <c r="AI1" s="1812"/>
      <c r="AJ1" s="1812"/>
      <c r="AK1" s="1812"/>
      <c r="AL1" s="1590"/>
      <c r="AM1" s="1811" t="s">
        <v>199</v>
      </c>
      <c r="AN1" s="1812"/>
      <c r="AO1" s="1812"/>
      <c r="AP1" s="1812"/>
      <c r="AQ1" s="1812"/>
      <c r="AR1" s="1812"/>
      <c r="AS1" s="1812"/>
      <c r="AT1" s="1812"/>
      <c r="AU1" s="1590"/>
      <c r="AV1" s="1784" t="s">
        <v>211</v>
      </c>
      <c r="AW1" s="1777"/>
      <c r="AX1" s="1777"/>
      <c r="AY1" s="1777"/>
      <c r="AZ1" s="1777"/>
      <c r="BA1" s="1777"/>
      <c r="BB1" s="1777"/>
      <c r="BC1" s="1590"/>
      <c r="BD1" s="1926" t="s">
        <v>140</v>
      </c>
      <c r="BE1" s="1927"/>
      <c r="BF1" s="1927"/>
      <c r="BG1" s="1927"/>
      <c r="BH1" s="1927"/>
      <c r="BI1" s="1927"/>
      <c r="BJ1" s="1927"/>
      <c r="BK1" s="1590"/>
      <c r="BL1" s="1811" t="s">
        <v>486</v>
      </c>
      <c r="BM1" s="1812"/>
      <c r="BN1" s="1812"/>
      <c r="BO1" s="1812"/>
      <c r="BP1" s="1812"/>
      <c r="BQ1" s="1812"/>
      <c r="BR1" s="1812"/>
      <c r="BS1" s="1812"/>
      <c r="BT1" s="1590"/>
      <c r="BU1" s="1746"/>
    </row>
    <row r="2" spans="1:73" ht="15" customHeight="1">
      <c r="C2" s="21"/>
      <c r="D2" s="21"/>
      <c r="E2" s="21"/>
      <c r="F2" s="21"/>
      <c r="G2" s="21"/>
      <c r="H2" s="21"/>
      <c r="I2" s="21"/>
      <c r="J2" s="21"/>
      <c r="L2" s="3"/>
      <c r="M2" s="3"/>
      <c r="N2" s="3"/>
      <c r="O2" s="3"/>
      <c r="P2" s="3"/>
      <c r="Q2" s="3"/>
      <c r="R2" s="3"/>
      <c r="S2" s="3"/>
      <c r="U2" s="3"/>
      <c r="V2" s="3"/>
      <c r="W2" s="3"/>
      <c r="X2" s="3"/>
      <c r="Y2" s="3"/>
      <c r="Z2" s="3"/>
      <c r="AA2" s="3"/>
      <c r="AB2" s="3"/>
      <c r="AD2" s="3"/>
      <c r="AE2" s="3"/>
      <c r="AF2" s="3"/>
      <c r="AG2" s="3"/>
      <c r="AH2" s="3"/>
      <c r="AI2" s="3"/>
      <c r="AJ2" s="3"/>
      <c r="AK2" s="3"/>
      <c r="AM2" s="51"/>
      <c r="AN2" s="3"/>
      <c r="AO2" s="3"/>
      <c r="AP2" s="3"/>
      <c r="AQ2" s="3"/>
      <c r="AR2" s="3"/>
      <c r="AS2" s="3"/>
      <c r="AT2" s="3"/>
      <c r="AV2" s="3"/>
      <c r="AW2" s="3"/>
      <c r="AX2" s="3"/>
      <c r="AY2" s="3"/>
      <c r="AZ2" s="3"/>
      <c r="BA2" s="3"/>
      <c r="BB2" s="3"/>
      <c r="BD2" s="51"/>
      <c r="BM2" s="3"/>
      <c r="BN2" s="3"/>
      <c r="BO2" s="3"/>
      <c r="BP2" s="3"/>
      <c r="BQ2" s="3"/>
      <c r="BR2" s="3"/>
      <c r="BS2" s="3"/>
    </row>
    <row r="3" spans="1:73">
      <c r="A3" s="1778" t="s">
        <v>184</v>
      </c>
      <c r="B3" s="9"/>
      <c r="C3" s="1847" t="s">
        <v>431</v>
      </c>
      <c r="D3" s="1848"/>
      <c r="E3" s="1848"/>
      <c r="F3" s="1848"/>
      <c r="G3" s="1848"/>
      <c r="H3" s="1848"/>
      <c r="I3" s="1848"/>
      <c r="J3" s="1849"/>
      <c r="K3" s="8"/>
      <c r="L3" s="1844" t="s">
        <v>171</v>
      </c>
      <c r="M3" s="1845"/>
      <c r="N3" s="1845"/>
      <c r="O3" s="1845"/>
      <c r="P3" s="1845"/>
      <c r="Q3" s="1845"/>
      <c r="R3" s="1845"/>
      <c r="S3" s="1846"/>
      <c r="U3" s="1847" t="str">
        <f>L3</f>
        <v>Tabell</v>
      </c>
      <c r="V3" s="1848"/>
      <c r="W3" s="1848"/>
      <c r="X3" s="1848"/>
      <c r="Y3" s="1848"/>
      <c r="Z3" s="1848"/>
      <c r="AA3" s="1848"/>
      <c r="AB3" s="1848"/>
      <c r="AD3" s="1847" t="str">
        <f>U3</f>
        <v>Tabell</v>
      </c>
      <c r="AE3" s="1848"/>
      <c r="AF3" s="1848"/>
      <c r="AG3" s="1848"/>
      <c r="AH3" s="1848"/>
      <c r="AI3" s="1848"/>
      <c r="AJ3" s="1848"/>
      <c r="AK3" s="1848"/>
      <c r="AM3" s="1844" t="str">
        <f>U3</f>
        <v>Tabell</v>
      </c>
      <c r="AN3" s="1845"/>
      <c r="AO3" s="1845"/>
      <c r="AP3" s="1845"/>
      <c r="AQ3" s="1845"/>
      <c r="AR3" s="1845"/>
      <c r="AS3" s="1845"/>
      <c r="AT3" s="1846"/>
      <c r="AV3" s="1847" t="str">
        <f>AM3</f>
        <v>Tabell</v>
      </c>
      <c r="AW3" s="1848"/>
      <c r="AX3" s="1848"/>
      <c r="AY3" s="1848"/>
      <c r="AZ3" s="1848"/>
      <c r="BA3" s="1848"/>
      <c r="BB3" s="1848"/>
      <c r="BD3" s="1847" t="s">
        <v>171</v>
      </c>
      <c r="BE3" s="1848"/>
      <c r="BF3" s="1848"/>
      <c r="BG3" s="1848"/>
      <c r="BH3" s="1848"/>
      <c r="BI3" s="1848"/>
      <c r="BJ3" s="1848"/>
      <c r="BL3" s="1847" t="str">
        <f>BD3</f>
        <v>Tabell</v>
      </c>
      <c r="BM3" s="1848"/>
      <c r="BN3" s="1848"/>
      <c r="BO3" s="1848"/>
      <c r="BP3" s="1848"/>
      <c r="BQ3" s="1848"/>
      <c r="BR3" s="1848"/>
      <c r="BS3" s="1848"/>
    </row>
    <row r="4" spans="1:73" ht="30" customHeight="1">
      <c r="A4" s="1779"/>
      <c r="B4" s="25"/>
      <c r="C4" s="1915" t="s">
        <v>741</v>
      </c>
      <c r="D4" s="1913"/>
      <c r="E4" s="1913"/>
      <c r="F4" s="1913"/>
      <c r="G4" s="1913"/>
      <c r="H4" s="1913"/>
      <c r="I4" s="1913"/>
      <c r="J4" s="1916"/>
      <c r="K4" s="31"/>
      <c r="L4" s="1814" t="s">
        <v>480</v>
      </c>
      <c r="M4" s="1815"/>
      <c r="N4" s="1815"/>
      <c r="O4" s="1815"/>
      <c r="P4" s="1815"/>
      <c r="Q4" s="1815"/>
      <c r="R4" s="1815"/>
      <c r="S4" s="1815"/>
      <c r="U4" s="1918" t="s">
        <v>482</v>
      </c>
      <c r="V4" s="1919"/>
      <c r="W4" s="1919"/>
      <c r="X4" s="1919"/>
      <c r="Y4" s="1919"/>
      <c r="Z4" s="1919"/>
      <c r="AA4" s="1919"/>
      <c r="AB4" s="1920"/>
      <c r="AD4" s="1918" t="s">
        <v>393</v>
      </c>
      <c r="AE4" s="1919"/>
      <c r="AF4" s="1919"/>
      <c r="AG4" s="1919"/>
      <c r="AH4" s="1919"/>
      <c r="AI4" s="1919"/>
      <c r="AJ4" s="1919"/>
      <c r="AK4" s="1920"/>
      <c r="AM4" s="1922" t="s">
        <v>484</v>
      </c>
      <c r="AN4" s="1923"/>
      <c r="AO4" s="1923"/>
      <c r="AP4" s="1923"/>
      <c r="AQ4" s="1923"/>
      <c r="AR4" s="1923"/>
      <c r="AS4" s="1923"/>
      <c r="AT4" s="1923"/>
      <c r="AV4" s="1838" t="s">
        <v>485</v>
      </c>
      <c r="AW4" s="1921"/>
      <c r="AX4" s="1921"/>
      <c r="AY4" s="1921"/>
      <c r="AZ4" s="1921"/>
      <c r="BA4" s="1921"/>
      <c r="BB4" s="1921"/>
      <c r="BD4" s="1915" t="s">
        <v>432</v>
      </c>
      <c r="BE4" s="1913"/>
      <c r="BF4" s="1913"/>
      <c r="BG4" s="1913"/>
      <c r="BH4" s="1913"/>
      <c r="BI4" s="1913"/>
      <c r="BJ4" s="1916"/>
      <c r="BL4" s="1855" t="s">
        <v>323</v>
      </c>
      <c r="BM4" s="1899"/>
      <c r="BN4" s="1899"/>
      <c r="BO4" s="1899"/>
      <c r="BP4" s="1899"/>
      <c r="BQ4" s="1899"/>
      <c r="BR4" s="1899"/>
      <c r="BS4" s="1925"/>
    </row>
    <row r="5" spans="1:73" ht="36">
      <c r="A5" s="1779"/>
      <c r="B5" s="9"/>
      <c r="C5" s="499"/>
      <c r="D5" s="1138" t="s">
        <v>27</v>
      </c>
      <c r="E5" s="954" t="s">
        <v>30</v>
      </c>
      <c r="F5" s="954" t="s">
        <v>29</v>
      </c>
      <c r="G5" s="1110" t="s">
        <v>437</v>
      </c>
      <c r="H5" s="954" t="s">
        <v>28</v>
      </c>
      <c r="I5" s="954" t="s">
        <v>75</v>
      </c>
      <c r="J5" s="1139" t="s">
        <v>37</v>
      </c>
      <c r="K5" s="17"/>
      <c r="L5" s="499"/>
      <c r="M5" s="958" t="s">
        <v>27</v>
      </c>
      <c r="N5" s="1140" t="s">
        <v>30</v>
      </c>
      <c r="O5" s="1141" t="s">
        <v>29</v>
      </c>
      <c r="P5" s="1141" t="s">
        <v>437</v>
      </c>
      <c r="Q5" s="1121" t="s">
        <v>28</v>
      </c>
      <c r="R5" s="1141" t="s">
        <v>75</v>
      </c>
      <c r="S5" s="1121" t="s">
        <v>37</v>
      </c>
      <c r="U5" s="909"/>
      <c r="V5" s="957" t="s">
        <v>27</v>
      </c>
      <c r="W5" s="1146" t="s">
        <v>30</v>
      </c>
      <c r="X5" s="1147" t="s">
        <v>29</v>
      </c>
      <c r="Y5" s="1115" t="s">
        <v>437</v>
      </c>
      <c r="Z5" s="1147" t="s">
        <v>28</v>
      </c>
      <c r="AA5" s="1147" t="s">
        <v>75</v>
      </c>
      <c r="AB5" s="1147" t="s">
        <v>37</v>
      </c>
      <c r="AD5" s="605"/>
      <c r="AE5" s="958" t="s">
        <v>27</v>
      </c>
      <c r="AF5" s="1597" t="s">
        <v>30</v>
      </c>
      <c r="AG5" s="1188" t="s">
        <v>29</v>
      </c>
      <c r="AH5" s="1115" t="s">
        <v>437</v>
      </c>
      <c r="AI5" s="1188" t="s">
        <v>28</v>
      </c>
      <c r="AJ5" s="1188" t="s">
        <v>75</v>
      </c>
      <c r="AK5" s="1188" t="s">
        <v>37</v>
      </c>
      <c r="AM5" s="631"/>
      <c r="AN5" s="1189" t="s">
        <v>27</v>
      </c>
      <c r="AO5" s="1190" t="s">
        <v>30</v>
      </c>
      <c r="AP5" s="1190" t="s">
        <v>29</v>
      </c>
      <c r="AQ5" s="1110" t="s">
        <v>437</v>
      </c>
      <c r="AR5" s="1191" t="s">
        <v>28</v>
      </c>
      <c r="AS5" s="1190" t="s">
        <v>75</v>
      </c>
      <c r="AT5" s="1189" t="s">
        <v>37</v>
      </c>
      <c r="AV5" s="631"/>
      <c r="AW5" s="1192" t="s">
        <v>30</v>
      </c>
      <c r="AX5" s="1192" t="s">
        <v>29</v>
      </c>
      <c r="AY5" s="1192" t="s">
        <v>437</v>
      </c>
      <c r="AZ5" s="1018" t="s">
        <v>28</v>
      </c>
      <c r="BA5" s="1192" t="s">
        <v>75</v>
      </c>
      <c r="BB5" s="1018" t="s">
        <v>37</v>
      </c>
      <c r="BD5" s="409"/>
      <c r="BE5" s="1193" t="s">
        <v>178</v>
      </c>
      <c r="BF5" s="1193" t="s">
        <v>42</v>
      </c>
      <c r="BG5" s="1193" t="s">
        <v>43</v>
      </c>
      <c r="BH5" s="1193" t="s">
        <v>44</v>
      </c>
      <c r="BI5" s="1193" t="s">
        <v>45</v>
      </c>
      <c r="BJ5" s="1194" t="s">
        <v>212</v>
      </c>
      <c r="BL5" s="674"/>
      <c r="BM5" s="1221" t="s">
        <v>27</v>
      </c>
      <c r="BN5" s="1222" t="s">
        <v>30</v>
      </c>
      <c r="BO5" s="1222" t="s">
        <v>29</v>
      </c>
      <c r="BP5" s="1223" t="s">
        <v>437</v>
      </c>
      <c r="BQ5" s="1224" t="s">
        <v>28</v>
      </c>
      <c r="BR5" s="1222" t="s">
        <v>75</v>
      </c>
      <c r="BS5" s="1225" t="s">
        <v>37</v>
      </c>
    </row>
    <row r="6" spans="1:73" ht="15.75" customHeight="1">
      <c r="A6" s="1779"/>
      <c r="B6" s="9"/>
      <c r="C6" s="499" t="str">
        <f>L6</f>
        <v>Hele landet</v>
      </c>
      <c r="D6" s="274">
        <v>253602</v>
      </c>
      <c r="E6" s="272">
        <v>50291</v>
      </c>
      <c r="F6" s="272">
        <v>12827</v>
      </c>
      <c r="G6" s="272">
        <v>27298</v>
      </c>
      <c r="H6" s="272">
        <v>132841</v>
      </c>
      <c r="I6" s="272">
        <v>25399</v>
      </c>
      <c r="J6" s="272">
        <v>4946</v>
      </c>
      <c r="K6" s="17"/>
      <c r="L6" s="499" t="s">
        <v>105</v>
      </c>
      <c r="M6" s="1587">
        <f>'3.1 Reiseomfang og reiselengde'!P6</f>
        <v>15.5501</v>
      </c>
      <c r="N6" s="1148">
        <v>1.9847999999999999</v>
      </c>
      <c r="O6" s="1149">
        <v>5.0381</v>
      </c>
      <c r="P6" s="1148">
        <v>18.1142</v>
      </c>
      <c r="Q6" s="1148">
        <v>15.7319</v>
      </c>
      <c r="R6" s="1148">
        <v>25.375</v>
      </c>
      <c r="S6" s="1148">
        <v>116.0309</v>
      </c>
      <c r="T6" s="225"/>
      <c r="U6" s="1145" t="str">
        <f>L6</f>
        <v>Hele landet</v>
      </c>
      <c r="V6" s="1587">
        <f>'3.1 Reiseomfang og reiselengde'!Q6</f>
        <v>5</v>
      </c>
      <c r="W6" s="1166">
        <v>1</v>
      </c>
      <c r="X6" s="1148">
        <v>2.6004</v>
      </c>
      <c r="Y6" s="1149">
        <v>9.1498000000000008</v>
      </c>
      <c r="Z6" s="1148">
        <v>6.25</v>
      </c>
      <c r="AA6" s="1148">
        <v>7.8079000000000001</v>
      </c>
      <c r="AB6" s="1589">
        <v>6.25</v>
      </c>
      <c r="AC6" s="225"/>
      <c r="AD6" s="1591" t="str">
        <f>U6</f>
        <v>Hele landet</v>
      </c>
      <c r="AE6" s="1598">
        <f>'3.1 Reiseomfang og reiselengde'!T6</f>
        <v>9.6694999999999993</v>
      </c>
      <c r="AF6" s="1148">
        <v>1.9781</v>
      </c>
      <c r="AG6" s="1148">
        <v>4.9340000000000002</v>
      </c>
      <c r="AH6" s="1149">
        <v>13.6228</v>
      </c>
      <c r="AI6" s="1148">
        <v>11.5207</v>
      </c>
      <c r="AJ6" s="1148">
        <v>13.1966</v>
      </c>
      <c r="AK6" s="1167">
        <v>10.8476</v>
      </c>
      <c r="AL6" s="224"/>
      <c r="AM6" s="471" t="str">
        <f>U6</f>
        <v>Hele landet</v>
      </c>
      <c r="AN6" s="1171">
        <f>'3.1 Reiseomfang og reiselengde'!Z6</f>
        <v>43.159500000000001</v>
      </c>
      <c r="AO6" s="1171">
        <v>1.0810999999999999</v>
      </c>
      <c r="AP6" s="1171">
        <v>0.63849999999999996</v>
      </c>
      <c r="AQ6" s="1172">
        <v>5.1902999999999997</v>
      </c>
      <c r="AR6" s="1173">
        <v>23.352799999999998</v>
      </c>
      <c r="AS6" s="1173">
        <v>7.2088000000000001</v>
      </c>
      <c r="AT6" s="1174">
        <v>5.6879999999999997</v>
      </c>
      <c r="AU6" s="1917"/>
      <c r="AV6" s="496" t="s">
        <v>105</v>
      </c>
      <c r="AW6" s="1414">
        <f>AO6/$AN6</f>
        <v>2.5048946350166242E-2</v>
      </c>
      <c r="AX6" s="1414">
        <f t="shared" ref="AX6:BB6" si="0">AP6/$AN6</f>
        <v>1.4793961931903752E-2</v>
      </c>
      <c r="AY6" s="1415">
        <f t="shared" si="0"/>
        <v>0.12025857574809716</v>
      </c>
      <c r="AZ6" s="1416">
        <f t="shared" si="0"/>
        <v>0.54108133782828804</v>
      </c>
      <c r="BA6" s="1416">
        <f t="shared" si="0"/>
        <v>0.16702695814363003</v>
      </c>
      <c r="BB6" s="1727">
        <f t="shared" si="0"/>
        <v>0.13179021999791471</v>
      </c>
      <c r="BD6" s="500" t="s">
        <v>27</v>
      </c>
      <c r="BE6" s="995">
        <v>0.16500000000000001</v>
      </c>
      <c r="BF6" s="995">
        <v>0.221</v>
      </c>
      <c r="BG6" s="995">
        <v>0.14599999999999999</v>
      </c>
      <c r="BH6" s="995">
        <v>0.224</v>
      </c>
      <c r="BI6" s="995">
        <v>0.155</v>
      </c>
      <c r="BJ6" s="990">
        <v>0.09</v>
      </c>
      <c r="BK6" s="139"/>
      <c r="BL6" s="681" t="str">
        <f>AV6</f>
        <v>Hele landet</v>
      </c>
      <c r="BM6" s="1199">
        <f>'3.1 Reiseomfang og reiselengde'!AK6</f>
        <v>25.4072</v>
      </c>
      <c r="BN6" s="1199">
        <v>23.566600000000001</v>
      </c>
      <c r="BO6" s="1200">
        <v>20.162700000000001</v>
      </c>
      <c r="BP6" s="1199">
        <v>38.4741</v>
      </c>
      <c r="BQ6" s="1199">
        <v>21.722000000000001</v>
      </c>
      <c r="BR6" s="1199">
        <v>33.575600000000001</v>
      </c>
      <c r="BS6" s="1201">
        <v>46.900100000000002</v>
      </c>
      <c r="BT6" s="224"/>
    </row>
    <row r="7" spans="1:73" ht="15.75" customHeight="1">
      <c r="A7" s="1779"/>
      <c r="B7" s="9"/>
      <c r="C7" s="500" t="str">
        <f t="shared" ref="C7:C28" si="1">L7</f>
        <v xml:space="preserve">Viken </v>
      </c>
      <c r="D7" s="275">
        <v>60136</v>
      </c>
      <c r="E7" s="273">
        <v>9996</v>
      </c>
      <c r="F7" s="273">
        <v>2125</v>
      </c>
      <c r="G7" s="273">
        <v>6326</v>
      </c>
      <c r="H7" s="273">
        <v>34417</v>
      </c>
      <c r="I7" s="273">
        <v>6195</v>
      </c>
      <c r="J7" s="273">
        <v>1077</v>
      </c>
      <c r="K7" s="17"/>
      <c r="L7" s="500" t="s">
        <v>317</v>
      </c>
      <c r="M7" s="1151">
        <f>'3.1 Reiseomfang og reiselengde'!P7</f>
        <v>16.873799999999999</v>
      </c>
      <c r="N7" s="1170">
        <v>2.1452</v>
      </c>
      <c r="O7" s="1150">
        <v>5.7912999999999997</v>
      </c>
      <c r="P7" s="1151">
        <v>22.954599999999999</v>
      </c>
      <c r="Q7" s="1151">
        <v>16.5243</v>
      </c>
      <c r="R7" s="1151">
        <v>22.645499999999998</v>
      </c>
      <c r="S7" s="1151">
        <v>114.6238</v>
      </c>
      <c r="T7" s="226"/>
      <c r="U7" s="1142" t="str">
        <f t="shared" ref="U7:U28" si="2">L7</f>
        <v xml:space="preserve">Viken </v>
      </c>
      <c r="V7" s="1151">
        <f>'3.1 Reiseomfang og reiselengde'!Q7</f>
        <v>6</v>
      </c>
      <c r="W7" s="1152">
        <v>1.04</v>
      </c>
      <c r="X7" s="1151">
        <v>3</v>
      </c>
      <c r="Y7" s="1151">
        <v>14.4</v>
      </c>
      <c r="Z7" s="1151">
        <v>7</v>
      </c>
      <c r="AA7" s="1151">
        <v>8.1999999999999993</v>
      </c>
      <c r="AB7" s="1151">
        <v>7.1</v>
      </c>
      <c r="AC7" s="226"/>
      <c r="AD7" s="1592" t="str">
        <f>U7</f>
        <v xml:space="preserve">Viken </v>
      </c>
      <c r="AE7" s="1151">
        <f>'3.1 Reiseomfang og reiselengde'!T7</f>
        <v>11.7727</v>
      </c>
      <c r="AF7" s="1152">
        <v>2.1097999999999999</v>
      </c>
      <c r="AG7" s="1151">
        <v>5.7751000000000001</v>
      </c>
      <c r="AH7" s="1151">
        <v>19.247900000000001</v>
      </c>
      <c r="AI7" s="1151">
        <v>12.9335</v>
      </c>
      <c r="AJ7" s="1151">
        <v>14.4397</v>
      </c>
      <c r="AK7" s="1150">
        <v>15.196899999999999</v>
      </c>
      <c r="AL7" s="224"/>
      <c r="AM7" s="607" t="str">
        <f>U7</f>
        <v xml:space="preserve">Viken </v>
      </c>
      <c r="AN7" s="1175">
        <f>'3.1 Reiseomfang og reiselengde'!Z7</f>
        <v>45.702199999999998</v>
      </c>
      <c r="AO7" s="1175">
        <v>0.94930000000000003</v>
      </c>
      <c r="AP7" s="1175">
        <v>0.51429999999999998</v>
      </c>
      <c r="AQ7" s="1176">
        <v>6.8067000000000002</v>
      </c>
      <c r="AR7" s="1177">
        <v>25.4834</v>
      </c>
      <c r="AS7" s="1177">
        <v>6.6086999999999998</v>
      </c>
      <c r="AT7" s="1178">
        <v>5.3396999999999997</v>
      </c>
      <c r="AU7" s="1917"/>
      <c r="AV7" s="497" t="s">
        <v>317</v>
      </c>
      <c r="AW7" s="1417">
        <f t="shared" ref="AW7:AW12" si="3">AO7/$AN7</f>
        <v>2.077142894652774E-2</v>
      </c>
      <c r="AX7" s="1417">
        <f t="shared" ref="AX7:AX12" si="4">AP7/$AN7</f>
        <v>1.1253287587906053E-2</v>
      </c>
      <c r="AY7" s="1418">
        <f t="shared" ref="AY7:AY12" si="5">AQ7/$AN7</f>
        <v>0.14893593743846031</v>
      </c>
      <c r="AZ7" s="1419">
        <f t="shared" ref="AZ7:AZ12" si="6">AR7/$AN7</f>
        <v>0.55759678965126402</v>
      </c>
      <c r="BA7" s="1419">
        <f t="shared" ref="BA7:BA12" si="7">AS7/$AN7</f>
        <v>0.1446035420614325</v>
      </c>
      <c r="BB7" s="1728">
        <f t="shared" ref="BB7:BB12" si="8">AT7/$AN7</f>
        <v>0.11683682623593612</v>
      </c>
      <c r="BD7" s="500" t="s">
        <v>116</v>
      </c>
      <c r="BE7" s="1195">
        <v>0.48399999999999999</v>
      </c>
      <c r="BF7" s="1195">
        <v>0.36799999999999999</v>
      </c>
      <c r="BG7" s="1195">
        <v>7.4999999999999997E-2</v>
      </c>
      <c r="BH7" s="1195">
        <v>5.3999999999999999E-2</v>
      </c>
      <c r="BI7" s="1195">
        <v>1.6E-2</v>
      </c>
      <c r="BJ7" s="1196">
        <v>3.0000000000000001E-3</v>
      </c>
      <c r="BK7" s="139"/>
      <c r="BL7" s="682" t="str">
        <f>AV7</f>
        <v xml:space="preserve">Viken </v>
      </c>
      <c r="BM7" s="1202">
        <f>'3.1 Reiseomfang og reiselengde'!AK7</f>
        <v>26.895</v>
      </c>
      <c r="BN7" s="1202">
        <v>25.557300000000001</v>
      </c>
      <c r="BO7" s="1203">
        <v>23.165600000000001</v>
      </c>
      <c r="BP7" s="1202">
        <v>45.326099999999997</v>
      </c>
      <c r="BQ7" s="1202">
        <v>22.4392</v>
      </c>
      <c r="BR7" s="1202">
        <v>31.269300000000001</v>
      </c>
      <c r="BS7" s="1204">
        <v>49.243600000000001</v>
      </c>
      <c r="BT7" s="192"/>
    </row>
    <row r="8" spans="1:73" ht="15.75" customHeight="1">
      <c r="A8" s="1779"/>
      <c r="B8" s="9"/>
      <c r="C8" s="500" t="str">
        <f t="shared" si="1"/>
        <v xml:space="preserve">Oslo kommune </v>
      </c>
      <c r="D8" s="275">
        <v>23746</v>
      </c>
      <c r="E8" s="273">
        <v>7256</v>
      </c>
      <c r="F8" s="273">
        <v>1519</v>
      </c>
      <c r="G8" s="273">
        <v>6816</v>
      </c>
      <c r="H8" s="273">
        <v>6157</v>
      </c>
      <c r="I8" s="273">
        <v>1466</v>
      </c>
      <c r="J8" s="273">
        <v>532</v>
      </c>
      <c r="K8" s="17"/>
      <c r="L8" s="500" t="s">
        <v>233</v>
      </c>
      <c r="M8" s="1588">
        <f>'3.1 Reiseomfang og reiselengde'!P8</f>
        <v>11.8719</v>
      </c>
      <c r="N8" s="1152">
        <v>1.6483000000000001</v>
      </c>
      <c r="O8" s="1153">
        <v>5.2454999999999998</v>
      </c>
      <c r="P8" s="1150">
        <v>10.9184</v>
      </c>
      <c r="Q8" s="1151">
        <v>16.822299999999998</v>
      </c>
      <c r="R8" s="1154">
        <v>25.859400000000001</v>
      </c>
      <c r="S8" s="1154">
        <v>92.667299999999997</v>
      </c>
      <c r="T8" s="226"/>
      <c r="U8" s="1142" t="str">
        <f t="shared" si="2"/>
        <v xml:space="preserve">Oslo kommune </v>
      </c>
      <c r="V8" s="1588">
        <f>'3.1 Reiseomfang og reiselengde'!Q8</f>
        <v>4.2</v>
      </c>
      <c r="W8" s="1152">
        <v>1</v>
      </c>
      <c r="X8" s="1150">
        <v>3</v>
      </c>
      <c r="Y8" s="1151">
        <v>7.1207000000000003</v>
      </c>
      <c r="Z8" s="1168">
        <v>6.9</v>
      </c>
      <c r="AA8" s="1154">
        <v>8.1997</v>
      </c>
      <c r="AB8" s="1154">
        <v>6</v>
      </c>
      <c r="AC8" s="226"/>
      <c r="AD8" s="1592" t="str">
        <f>U8</f>
        <v xml:space="preserve">Oslo kommune </v>
      </c>
      <c r="AE8" s="1151">
        <f>'3.1 Reiseomfang og reiselengde'!T8</f>
        <v>7.2027000000000001</v>
      </c>
      <c r="AF8" s="1152">
        <v>1.6483000000000001</v>
      </c>
      <c r="AG8" s="1150">
        <v>5.0076999999999998</v>
      </c>
      <c r="AH8" s="1151">
        <v>9.3369999999999997</v>
      </c>
      <c r="AI8" s="1169">
        <v>10.899100000000001</v>
      </c>
      <c r="AJ8" s="1154">
        <v>11.608599999999999</v>
      </c>
      <c r="AK8" s="1152">
        <v>8.4563000000000006</v>
      </c>
      <c r="AL8" s="224"/>
      <c r="AM8" s="607" t="str">
        <f>U8</f>
        <v xml:space="preserve">Oslo kommune </v>
      </c>
      <c r="AN8" s="1175">
        <f>'3.1 Reiseomfang og reiselengde'!Z8</f>
        <v>33.890999999999998</v>
      </c>
      <c r="AO8" s="1175">
        <v>1.429</v>
      </c>
      <c r="AP8" s="1175">
        <v>0.92469999999999997</v>
      </c>
      <c r="AQ8" s="1176">
        <v>9.0563000000000002</v>
      </c>
      <c r="AR8" s="1177">
        <v>12.617699999999999</v>
      </c>
      <c r="AS8" s="1177">
        <v>4.5027999999999997</v>
      </c>
      <c r="AT8" s="1178">
        <v>5.3604000000000003</v>
      </c>
      <c r="AU8" s="1917"/>
      <c r="AV8" s="497" t="s">
        <v>233</v>
      </c>
      <c r="AW8" s="1417">
        <f t="shared" si="3"/>
        <v>4.216458646838394E-2</v>
      </c>
      <c r="AX8" s="1417">
        <f t="shared" si="4"/>
        <v>2.7284529816175386E-2</v>
      </c>
      <c r="AY8" s="1418">
        <f t="shared" si="5"/>
        <v>0.26721843557286595</v>
      </c>
      <c r="AZ8" s="1419">
        <f t="shared" si="6"/>
        <v>0.37230238116314063</v>
      </c>
      <c r="BA8" s="1419">
        <f t="shared" si="7"/>
        <v>0.1328612315954088</v>
      </c>
      <c r="BB8" s="1728">
        <f t="shared" si="8"/>
        <v>0.15816588474816323</v>
      </c>
      <c r="BD8" s="500" t="s">
        <v>29</v>
      </c>
      <c r="BE8" s="1195">
        <v>9.6000000000000002E-2</v>
      </c>
      <c r="BF8" s="1195">
        <v>0.34</v>
      </c>
      <c r="BG8" s="1195">
        <v>0.23799999999999999</v>
      </c>
      <c r="BH8" s="1195">
        <v>0.21</v>
      </c>
      <c r="BI8" s="1195">
        <v>8.7999999999999995E-2</v>
      </c>
      <c r="BJ8" s="1196">
        <v>2.7E-2</v>
      </c>
      <c r="BK8" s="139"/>
      <c r="BL8" s="682" t="str">
        <f>AV8</f>
        <v xml:space="preserve">Oslo kommune </v>
      </c>
      <c r="BM8" s="1203">
        <f>'3.1 Reiseomfang og reiselengde'!AK8</f>
        <v>25.055700000000002</v>
      </c>
      <c r="BN8" s="1203">
        <v>19.6204</v>
      </c>
      <c r="BO8" s="1203">
        <v>20.650099999999998</v>
      </c>
      <c r="BP8" s="1203">
        <v>29.930399999999999</v>
      </c>
      <c r="BQ8" s="1202">
        <v>23.272400000000001</v>
      </c>
      <c r="BR8" s="1205">
        <v>34.604700000000001</v>
      </c>
      <c r="BS8" s="1206">
        <v>43.777200000000001</v>
      </c>
      <c r="BT8" s="192"/>
      <c r="BU8" s="228"/>
    </row>
    <row r="9" spans="1:73">
      <c r="A9" s="1779"/>
      <c r="B9" s="9"/>
      <c r="C9" s="498"/>
      <c r="D9" s="33"/>
      <c r="E9" s="28"/>
      <c r="F9" s="28"/>
      <c r="G9" s="28"/>
      <c r="H9" s="28"/>
      <c r="I9" s="28"/>
      <c r="J9" s="28"/>
      <c r="K9" s="17"/>
      <c r="L9" s="498"/>
      <c r="M9" s="988"/>
      <c r="N9" s="1155"/>
      <c r="O9" s="1156"/>
      <c r="P9" s="1156"/>
      <c r="Q9" s="988"/>
      <c r="R9" s="1157"/>
      <c r="S9" s="1157"/>
      <c r="T9" s="133"/>
      <c r="U9" s="1143"/>
      <c r="V9" s="988"/>
      <c r="W9" s="1155"/>
      <c r="X9" s="1156"/>
      <c r="Y9" s="988"/>
      <c r="Z9" s="1157"/>
      <c r="AA9" s="1157"/>
      <c r="AB9" s="1157"/>
      <c r="AC9" s="133"/>
      <c r="AD9" s="1593"/>
      <c r="AE9" s="988"/>
      <c r="AF9" s="1155"/>
      <c r="AG9" s="1156"/>
      <c r="AH9" s="988"/>
      <c r="AI9" s="1157"/>
      <c r="AJ9" s="1157"/>
      <c r="AK9" s="1155"/>
      <c r="AM9" s="523"/>
      <c r="AN9" s="1179"/>
      <c r="AO9" s="1179"/>
      <c r="AP9" s="1179"/>
      <c r="AQ9" s="1180"/>
      <c r="AR9" s="1181"/>
      <c r="AS9" s="1181"/>
      <c r="AT9" s="1182"/>
      <c r="AU9" s="1917"/>
      <c r="AV9" s="498"/>
      <c r="AW9" s="1420"/>
      <c r="AX9" s="1420"/>
      <c r="AY9" s="1421"/>
      <c r="AZ9" s="1422"/>
      <c r="BA9" s="1422"/>
      <c r="BB9" s="1419"/>
      <c r="BD9" s="500" t="s">
        <v>437</v>
      </c>
      <c r="BE9" s="1195">
        <v>5.0000000000000001E-3</v>
      </c>
      <c r="BF9" s="1195">
        <v>0.114</v>
      </c>
      <c r="BG9" s="1195">
        <v>0.185</v>
      </c>
      <c r="BH9" s="1195">
        <v>0.35399999999999998</v>
      </c>
      <c r="BI9" s="1195">
        <v>0.26400000000000001</v>
      </c>
      <c r="BJ9" s="1196">
        <v>7.8E-2</v>
      </c>
      <c r="BK9" s="139"/>
      <c r="BL9" s="1123"/>
      <c r="BM9" s="1207"/>
      <c r="BN9" s="1207"/>
      <c r="BO9" s="1207"/>
      <c r="BP9" s="1207"/>
      <c r="BQ9" s="1208"/>
      <c r="BR9" s="1209"/>
      <c r="BS9" s="1210"/>
      <c r="BU9" s="228"/>
    </row>
    <row r="10" spans="1:73" ht="15" customHeight="1">
      <c r="A10" s="1779"/>
      <c r="B10" s="9"/>
      <c r="C10" s="499" t="str">
        <f t="shared" si="1"/>
        <v>Tidligere Østfold fylke</v>
      </c>
      <c r="D10" s="22">
        <v>16543</v>
      </c>
      <c r="E10" s="22">
        <v>2692</v>
      </c>
      <c r="F10" s="22">
        <v>668</v>
      </c>
      <c r="G10" s="22">
        <v>989</v>
      </c>
      <c r="H10" s="22">
        <v>9963</v>
      </c>
      <c r="I10" s="22">
        <v>1901</v>
      </c>
      <c r="J10" s="22">
        <v>330</v>
      </c>
      <c r="K10" s="17"/>
      <c r="L10" s="499" t="s">
        <v>161</v>
      </c>
      <c r="M10" s="1160">
        <f>'3.1 Reiseomfang og reiselengde'!P10</f>
        <v>15.2875</v>
      </c>
      <c r="N10" s="1158">
        <v>2.0352000000000001</v>
      </c>
      <c r="O10" s="1159">
        <v>4.5914000000000001</v>
      </c>
      <c r="P10" s="1159">
        <v>27.075399999999998</v>
      </c>
      <c r="Q10" s="1160">
        <v>15.226599999999999</v>
      </c>
      <c r="R10" s="1161">
        <v>25.383400000000002</v>
      </c>
      <c r="S10" s="1161">
        <v>36.422800000000002</v>
      </c>
      <c r="T10" s="133"/>
      <c r="U10" s="1144" t="str">
        <f t="shared" si="2"/>
        <v>Tidligere Østfold fylke</v>
      </c>
      <c r="V10" s="1160">
        <f>'3.1 Reiseomfang og reiselengde'!Q10</f>
        <v>5.6</v>
      </c>
      <c r="W10" s="1158">
        <v>1</v>
      </c>
      <c r="X10" s="1159">
        <v>2</v>
      </c>
      <c r="Y10" s="1160">
        <v>13.9</v>
      </c>
      <c r="Z10" s="1161">
        <v>6.25</v>
      </c>
      <c r="AA10" s="1161">
        <v>7.6836000000000002</v>
      </c>
      <c r="AB10" s="1161">
        <v>12.2202</v>
      </c>
      <c r="AC10" s="133"/>
      <c r="AD10" s="1594" t="str">
        <f>U10</f>
        <v>Tidligere Østfold fylke</v>
      </c>
      <c r="AE10" s="1160">
        <f>'3.1 Reiseomfang og reiselengde'!T10</f>
        <v>11.8559</v>
      </c>
      <c r="AF10" s="1158">
        <v>2.0352000000000001</v>
      </c>
      <c r="AG10" s="1159">
        <v>4.5284000000000004</v>
      </c>
      <c r="AH10" s="1160">
        <v>21.936800000000002</v>
      </c>
      <c r="AI10" s="1161">
        <v>12.4971</v>
      </c>
      <c r="AJ10" s="1161">
        <v>16.841899999999999</v>
      </c>
      <c r="AK10" s="1158">
        <v>20.697299999999998</v>
      </c>
      <c r="AL10" s="224"/>
      <c r="AM10" s="471" t="str">
        <f>U10</f>
        <v>Tidligere Østfold fylke</v>
      </c>
      <c r="AN10" s="1171">
        <f>'3.1 Reiseomfang og reiselengde'!Z10</f>
        <v>40.631300000000003</v>
      </c>
      <c r="AO10" s="1171">
        <v>0.87309999999999999</v>
      </c>
      <c r="AP10" s="1171">
        <v>0.41820000000000002</v>
      </c>
      <c r="AQ10" s="1172">
        <v>5.2210000000000001</v>
      </c>
      <c r="AR10" s="1173">
        <v>23.857900000000001</v>
      </c>
      <c r="AS10" s="1173">
        <v>8.0662000000000003</v>
      </c>
      <c r="AT10" s="1183">
        <v>2.1947000000000001</v>
      </c>
      <c r="AV10" s="499" t="s">
        <v>161</v>
      </c>
      <c r="AW10" s="1414">
        <f t="shared" si="3"/>
        <v>2.1488359958947902E-2</v>
      </c>
      <c r="AX10" s="1414">
        <f t="shared" si="4"/>
        <v>1.0292557707973901E-2</v>
      </c>
      <c r="AY10" s="1415">
        <f t="shared" si="5"/>
        <v>0.12849699615813423</v>
      </c>
      <c r="AZ10" s="1416">
        <f t="shared" si="6"/>
        <v>0.58718032649706009</v>
      </c>
      <c r="BA10" s="1416">
        <f t="shared" si="7"/>
        <v>0.19852182923017475</v>
      </c>
      <c r="BB10" s="1415">
        <f t="shared" si="8"/>
        <v>5.4015008134123202E-2</v>
      </c>
      <c r="BD10" s="500" t="s">
        <v>28</v>
      </c>
      <c r="BE10" s="1195">
        <v>0.03</v>
      </c>
      <c r="BF10" s="1195">
        <v>0.16</v>
      </c>
      <c r="BG10" s="1195">
        <v>0.161</v>
      </c>
      <c r="BH10" s="1195">
        <v>0.27</v>
      </c>
      <c r="BI10" s="1195">
        <v>0.20200000000000001</v>
      </c>
      <c r="BJ10" s="1196">
        <v>0.17699999999999999</v>
      </c>
      <c r="BK10" s="139"/>
      <c r="BL10" s="681" t="str">
        <f>AV10</f>
        <v>Tidligere Østfold fylke</v>
      </c>
      <c r="BM10" s="1211">
        <f>'3.1 Reiseomfang og reiselengde'!AK10</f>
        <v>24.746600000000001</v>
      </c>
      <c r="BN10" s="1211">
        <v>26.275200000000002</v>
      </c>
      <c r="BO10" s="1211">
        <v>19.565100000000001</v>
      </c>
      <c r="BP10" s="1211">
        <v>45.773299999999999</v>
      </c>
      <c r="BQ10" s="1212">
        <v>20.327500000000001</v>
      </c>
      <c r="BR10" s="1213">
        <v>31.8855</v>
      </c>
      <c r="BS10" s="1214">
        <v>31.472100000000001</v>
      </c>
      <c r="BU10" s="228"/>
    </row>
    <row r="11" spans="1:73" ht="15" customHeight="1">
      <c r="A11" s="1779"/>
      <c r="B11" s="9"/>
      <c r="C11" s="500" t="str">
        <f t="shared" si="1"/>
        <v xml:space="preserve">Tidligere Akershus fylke </v>
      </c>
      <c r="D11" s="22">
        <v>27233</v>
      </c>
      <c r="E11" s="22">
        <v>4618</v>
      </c>
      <c r="F11" s="22">
        <v>871</v>
      </c>
      <c r="G11" s="22">
        <v>4116</v>
      </c>
      <c r="H11" s="22">
        <v>14554</v>
      </c>
      <c r="I11" s="22">
        <v>2594</v>
      </c>
      <c r="J11" s="22">
        <v>480</v>
      </c>
      <c r="K11" s="17"/>
      <c r="L11" s="500" t="s">
        <v>162</v>
      </c>
      <c r="M11" s="1151">
        <f>'3.1 Reiseomfang og reiselengde'!P11</f>
        <v>17.704000000000001</v>
      </c>
      <c r="N11" s="1152">
        <v>2.1402000000000001</v>
      </c>
      <c r="O11" s="1150">
        <v>6.6234000000000002</v>
      </c>
      <c r="P11" s="1150">
        <v>19.9849</v>
      </c>
      <c r="Q11" s="1151">
        <v>16.509899999999998</v>
      </c>
      <c r="R11" s="1154">
        <v>21.6356</v>
      </c>
      <c r="S11" s="1154">
        <v>189.0264</v>
      </c>
      <c r="T11" s="133"/>
      <c r="U11" s="1142" t="str">
        <f t="shared" si="2"/>
        <v xml:space="preserve">Tidligere Akershus fylke </v>
      </c>
      <c r="V11" s="1151">
        <f>'3.1 Reiseomfang og reiselengde'!Q11</f>
        <v>6.2</v>
      </c>
      <c r="W11" s="1152">
        <v>1</v>
      </c>
      <c r="X11" s="1150">
        <v>3</v>
      </c>
      <c r="Y11" s="1151">
        <v>14.3</v>
      </c>
      <c r="Z11" s="1154">
        <v>7.2</v>
      </c>
      <c r="AA11" s="1154">
        <v>9</v>
      </c>
      <c r="AB11" s="1154">
        <v>6.5</v>
      </c>
      <c r="AC11" s="133"/>
      <c r="AD11" s="1592" t="str">
        <f>U11</f>
        <v xml:space="preserve">Tidligere Akershus fylke </v>
      </c>
      <c r="AE11" s="1151">
        <f>'3.1 Reiseomfang og reiselengde'!T11</f>
        <v>11.602</v>
      </c>
      <c r="AF11" s="1152">
        <v>2.0720999999999998</v>
      </c>
      <c r="AG11" s="1150">
        <v>6.6234000000000002</v>
      </c>
      <c r="AH11" s="1151">
        <v>18.155000000000001</v>
      </c>
      <c r="AI11" s="1154">
        <v>12.7066</v>
      </c>
      <c r="AJ11" s="1154">
        <v>13.451700000000001</v>
      </c>
      <c r="AK11" s="1152">
        <v>12.7827</v>
      </c>
      <c r="AL11" s="224"/>
      <c r="AM11" s="607" t="str">
        <f>U11</f>
        <v xml:space="preserve">Tidligere Akershus fylke </v>
      </c>
      <c r="AN11" s="1175">
        <f>'3.1 Reiseomfang og reiselengde'!Z11</f>
        <v>49.684199999999997</v>
      </c>
      <c r="AO11" s="1175">
        <v>0.9919</v>
      </c>
      <c r="AP11" s="1175">
        <v>0.59689999999999999</v>
      </c>
      <c r="AQ11" s="1176">
        <v>8.2682000000000002</v>
      </c>
      <c r="AR11" s="1177">
        <v>24.955400000000001</v>
      </c>
      <c r="AS11" s="1177">
        <v>6.08</v>
      </c>
      <c r="AT11" s="1184">
        <v>8.7918000000000003</v>
      </c>
      <c r="AV11" s="500" t="s">
        <v>162</v>
      </c>
      <c r="AW11" s="1417">
        <f t="shared" si="3"/>
        <v>1.9964093212731616E-2</v>
      </c>
      <c r="AX11" s="1417">
        <f t="shared" si="4"/>
        <v>1.2013879663957557E-2</v>
      </c>
      <c r="AY11" s="1418">
        <f t="shared" si="5"/>
        <v>0.16641507763031307</v>
      </c>
      <c r="AZ11" s="1419">
        <f t="shared" si="6"/>
        <v>0.50228040302550914</v>
      </c>
      <c r="BA11" s="1419">
        <f t="shared" si="7"/>
        <v>0.12237290728239562</v>
      </c>
      <c r="BB11" s="1418">
        <f t="shared" si="8"/>
        <v>0.17695363918509308</v>
      </c>
      <c r="BD11" s="497" t="s">
        <v>410</v>
      </c>
      <c r="BE11" s="1195">
        <v>2.1000000000000001E-2</v>
      </c>
      <c r="BF11" s="1195">
        <v>0.156</v>
      </c>
      <c r="BG11" s="1195">
        <v>0.14699999999999999</v>
      </c>
      <c r="BH11" s="1195">
        <v>0.25600000000000001</v>
      </c>
      <c r="BI11" s="1195">
        <v>0.19500000000000001</v>
      </c>
      <c r="BJ11" s="1196">
        <v>0.22600000000000001</v>
      </c>
      <c r="BK11" s="139"/>
      <c r="BL11" s="682" t="str">
        <f>AV11</f>
        <v xml:space="preserve">Tidligere Akershus fylke </v>
      </c>
      <c r="BM11" s="1203">
        <f>'3.1 Reiseomfang og reiselengde'!AK11</f>
        <v>27.261199999999999</v>
      </c>
      <c r="BN11" s="1203">
        <v>24.819700000000001</v>
      </c>
      <c r="BO11" s="1203">
        <v>24.657900000000001</v>
      </c>
      <c r="BP11" s="1203">
        <v>41.817</v>
      </c>
      <c r="BQ11" s="1202">
        <v>22.440100000000001</v>
      </c>
      <c r="BR11" s="1205">
        <v>30.303999999999998</v>
      </c>
      <c r="BS11" s="1206">
        <v>65.121099999999998</v>
      </c>
      <c r="BU11" s="228"/>
    </row>
    <row r="12" spans="1:73" s="90" customFormat="1" ht="15" customHeight="1">
      <c r="A12" s="1779"/>
      <c r="B12" s="9"/>
      <c r="C12" s="500" t="str">
        <f t="shared" si="1"/>
        <v xml:space="preserve">Tidligere Buskerud fylke </v>
      </c>
      <c r="D12" s="22">
        <v>16207</v>
      </c>
      <c r="E12" s="22">
        <v>2668</v>
      </c>
      <c r="F12" s="22">
        <v>585</v>
      </c>
      <c r="G12" s="22">
        <v>1214</v>
      </c>
      <c r="H12" s="22">
        <v>9796</v>
      </c>
      <c r="I12" s="22">
        <v>1680</v>
      </c>
      <c r="J12" s="32">
        <v>264</v>
      </c>
      <c r="K12" s="17"/>
      <c r="L12" s="500" t="s">
        <v>163</v>
      </c>
      <c r="M12" s="1151">
        <f>'3.1 Reiseomfang og reiselengde'!P12</f>
        <v>16.607199999999999</v>
      </c>
      <c r="N12" s="1152">
        <v>2.2479</v>
      </c>
      <c r="O12" s="1150">
        <v>5.3691000000000004</v>
      </c>
      <c r="P12" s="1150">
        <v>30.036799999999999</v>
      </c>
      <c r="Q12" s="1151">
        <v>17.665500000000002</v>
      </c>
      <c r="R12" s="1154">
        <v>23.3322</v>
      </c>
      <c r="S12" s="1154">
        <v>52.361699999999999</v>
      </c>
      <c r="T12" s="133"/>
      <c r="U12" s="1142" t="str">
        <f t="shared" si="2"/>
        <v xml:space="preserve">Tidligere Buskerud fylke </v>
      </c>
      <c r="V12" s="1151">
        <f>'3.1 Reiseomfang og reiselengde'!Q12</f>
        <v>6</v>
      </c>
      <c r="W12" s="1152">
        <v>1.3125</v>
      </c>
      <c r="X12" s="1150">
        <v>3</v>
      </c>
      <c r="Y12" s="1151">
        <v>17.597899999999999</v>
      </c>
      <c r="Z12" s="1154">
        <v>7.8836000000000004</v>
      </c>
      <c r="AA12" s="1154">
        <v>9</v>
      </c>
      <c r="AB12" s="1154">
        <v>7</v>
      </c>
      <c r="AC12" s="133"/>
      <c r="AD12" s="1592" t="str">
        <f>U12</f>
        <v xml:space="preserve">Tidligere Buskerud fylke </v>
      </c>
      <c r="AE12" s="1151">
        <f>'3.1 Reiseomfang og reiselengde'!T12</f>
        <v>11.8795</v>
      </c>
      <c r="AF12" s="1152">
        <v>2.2479</v>
      </c>
      <c r="AG12" s="1150">
        <v>5.3691000000000004</v>
      </c>
      <c r="AH12" s="1151">
        <v>21.702100000000002</v>
      </c>
      <c r="AI12" s="1154">
        <v>13.4092</v>
      </c>
      <c r="AJ12" s="1154">
        <v>14.373200000000001</v>
      </c>
      <c r="AK12" s="1152">
        <v>11.3874</v>
      </c>
      <c r="AL12" s="224"/>
      <c r="AM12" s="607" t="str">
        <f>U12</f>
        <v xml:space="preserve">Tidligere Buskerud fylke </v>
      </c>
      <c r="AN12" s="1175">
        <f>'3.1 Reiseomfang og reiselengde'!Z12</f>
        <v>43.132199999999997</v>
      </c>
      <c r="AO12" s="1175">
        <v>0.96279999999999999</v>
      </c>
      <c r="AP12" s="1175">
        <v>0.48070000000000002</v>
      </c>
      <c r="AQ12" s="1176">
        <v>5.4835000000000003</v>
      </c>
      <c r="AR12" s="1177">
        <v>28.052900000000001</v>
      </c>
      <c r="AS12" s="1177">
        <v>6.4433999999999996</v>
      </c>
      <c r="AT12" s="1184">
        <v>1.7089000000000001</v>
      </c>
      <c r="AU12" s="3"/>
      <c r="AV12" s="500" t="s">
        <v>163</v>
      </c>
      <c r="AW12" s="1417">
        <f t="shared" si="3"/>
        <v>2.232207028623627E-2</v>
      </c>
      <c r="AX12" s="1417">
        <f t="shared" si="4"/>
        <v>1.1144805968626688E-2</v>
      </c>
      <c r="AY12" s="1418">
        <f t="shared" si="5"/>
        <v>0.12713239760550124</v>
      </c>
      <c r="AZ12" s="1419">
        <f t="shared" si="6"/>
        <v>0.65039344155874268</v>
      </c>
      <c r="BA12" s="1419">
        <f t="shared" si="7"/>
        <v>0.14938723274027293</v>
      </c>
      <c r="BB12" s="1418">
        <f t="shared" si="8"/>
        <v>3.9620051840620236E-2</v>
      </c>
      <c r="BC12" s="3"/>
      <c r="BD12" s="498" t="s">
        <v>37</v>
      </c>
      <c r="BE12" s="1197">
        <v>5.2999999999999999E-2</v>
      </c>
      <c r="BF12" s="1197">
        <v>0.191</v>
      </c>
      <c r="BG12" s="1197">
        <v>0.17199999999999999</v>
      </c>
      <c r="BH12" s="1197">
        <v>0.23499999999999999</v>
      </c>
      <c r="BI12" s="1197">
        <v>0.14299999999999999</v>
      </c>
      <c r="BJ12" s="1198">
        <v>0.20599999999999999</v>
      </c>
      <c r="BK12" s="139"/>
      <c r="BL12" s="682" t="str">
        <f>AV12</f>
        <v xml:space="preserve">Tidligere Buskerud fylke </v>
      </c>
      <c r="BM12" s="1203">
        <f>'3.1 Reiseomfang og reiselengde'!AK12</f>
        <v>28.2971</v>
      </c>
      <c r="BN12" s="1203">
        <v>26.5214</v>
      </c>
      <c r="BO12" s="1203">
        <v>22.833600000000001</v>
      </c>
      <c r="BP12" s="1203">
        <v>55.672400000000003</v>
      </c>
      <c r="BQ12" s="1202">
        <v>24.7943</v>
      </c>
      <c r="BR12" s="1205">
        <v>33.658499999999997</v>
      </c>
      <c r="BS12" s="1206">
        <v>38.046199999999999</v>
      </c>
      <c r="BT12" s="128"/>
      <c r="BU12" s="228"/>
    </row>
    <row r="13" spans="1:73">
      <c r="A13" s="1779"/>
      <c r="B13" s="9"/>
      <c r="C13" s="498"/>
      <c r="D13" s="33"/>
      <c r="E13" s="33"/>
      <c r="F13" s="33"/>
      <c r="G13" s="33"/>
      <c r="H13" s="33"/>
      <c r="I13" s="33"/>
      <c r="J13" s="33"/>
      <c r="K13" s="17"/>
      <c r="L13" s="498"/>
      <c r="M13" s="1164"/>
      <c r="N13" s="1162"/>
      <c r="O13" s="1163"/>
      <c r="P13" s="1163"/>
      <c r="Q13" s="1164"/>
      <c r="R13" s="1165"/>
      <c r="S13" s="1165"/>
      <c r="T13" s="133"/>
      <c r="U13" s="1143"/>
      <c r="V13" s="1164"/>
      <c r="W13" s="1162"/>
      <c r="X13" s="1163"/>
      <c r="Y13" s="1164"/>
      <c r="Z13" s="1165"/>
      <c r="AA13" s="1165"/>
      <c r="AB13" s="1165"/>
      <c r="AC13" s="133"/>
      <c r="AD13" s="1592"/>
      <c r="AE13" s="1164"/>
      <c r="AF13" s="1162"/>
      <c r="AG13" s="1163"/>
      <c r="AH13" s="1164"/>
      <c r="AI13" s="1165"/>
      <c r="AJ13" s="1165"/>
      <c r="AK13" s="1162"/>
      <c r="AM13" s="523"/>
      <c r="AN13" s="1185"/>
      <c r="AO13" s="1185"/>
      <c r="AP13" s="1185"/>
      <c r="AQ13" s="1186"/>
      <c r="AR13" s="1187"/>
      <c r="AS13" s="1187"/>
      <c r="AT13" s="1186"/>
      <c r="AV13" s="498"/>
      <c r="AW13" s="1423"/>
      <c r="AX13" s="1423"/>
      <c r="AY13" s="1424"/>
      <c r="AZ13" s="1425"/>
      <c r="BA13" s="1425"/>
      <c r="BB13" s="1424"/>
      <c r="BE13" s="157"/>
      <c r="BF13" s="157"/>
      <c r="BG13" s="157"/>
      <c r="BH13" s="157"/>
      <c r="BI13" s="157"/>
      <c r="BJ13" s="157"/>
      <c r="BK13" s="192"/>
      <c r="BL13" s="1123"/>
      <c r="BM13" s="1215"/>
      <c r="BN13" s="1215"/>
      <c r="BO13" s="1215"/>
      <c r="BP13" s="1215"/>
      <c r="BQ13" s="1216"/>
      <c r="BR13" s="1217"/>
      <c r="BS13" s="1218"/>
      <c r="BU13" s="228"/>
    </row>
    <row r="14" spans="1:73" ht="15.75" customHeight="1">
      <c r="A14" s="1779"/>
      <c r="B14" s="9"/>
      <c r="C14" s="499" t="str">
        <f t="shared" si="1"/>
        <v>Indre Oslo</v>
      </c>
      <c r="D14" s="271">
        <v>9328</v>
      </c>
      <c r="E14" s="271">
        <v>3687</v>
      </c>
      <c r="F14" s="271">
        <v>677</v>
      </c>
      <c r="G14" s="271">
        <v>3063</v>
      </c>
      <c r="H14" s="271">
        <v>1282</v>
      </c>
      <c r="I14" s="271">
        <v>409</v>
      </c>
      <c r="J14" s="271">
        <v>210</v>
      </c>
      <c r="K14" s="17"/>
      <c r="L14" s="499" t="s">
        <v>107</v>
      </c>
      <c r="M14" s="1151">
        <f>'3.1 Reiseomfang og reiselengde'!P14</f>
        <v>10.8476</v>
      </c>
      <c r="N14" s="1152">
        <v>1.4689000000000001</v>
      </c>
      <c r="O14" s="1150">
        <v>3.8841999999999999</v>
      </c>
      <c r="P14" s="1150">
        <v>9.3500999999999994</v>
      </c>
      <c r="Q14" s="1151">
        <v>21.4147</v>
      </c>
      <c r="R14" s="1154"/>
      <c r="S14" s="1154"/>
      <c r="T14" s="133"/>
      <c r="U14" s="1144" t="str">
        <f t="shared" si="2"/>
        <v>Indre Oslo</v>
      </c>
      <c r="V14" s="1151">
        <f>'3.1 Reiseomfang og reiselengde'!Q14</f>
        <v>3</v>
      </c>
      <c r="W14" s="1152">
        <v>0.9</v>
      </c>
      <c r="X14" s="1150">
        <v>2.7</v>
      </c>
      <c r="Y14" s="1151">
        <v>5.5</v>
      </c>
      <c r="Z14" s="1154">
        <v>9</v>
      </c>
      <c r="AA14" s="1154"/>
      <c r="AB14" s="1154"/>
      <c r="AC14" s="133"/>
      <c r="AD14" s="1595" t="str">
        <f t="shared" ref="AD14:AD28" si="9">U14</f>
        <v>Indre Oslo</v>
      </c>
      <c r="AE14" s="1151">
        <f>'3.1 Reiseomfang og reiselengde'!T14</f>
        <v>5.8372000000000002</v>
      </c>
      <c r="AF14" s="1152">
        <v>1.4689000000000001</v>
      </c>
      <c r="AG14" s="1150">
        <v>3.8841999999999999</v>
      </c>
      <c r="AH14" s="1151">
        <v>7.9619999999999997</v>
      </c>
      <c r="AI14" s="1154">
        <v>12.497</v>
      </c>
      <c r="AJ14" s="1154"/>
      <c r="AK14" s="1152"/>
      <c r="AL14" s="224"/>
      <c r="AM14" s="471" t="str">
        <f t="shared" ref="AM14:AM28" si="10">U14</f>
        <v>Indre Oslo</v>
      </c>
      <c r="AN14" s="1175"/>
      <c r="AO14" s="1175"/>
      <c r="AP14" s="1175"/>
      <c r="AQ14" s="1176"/>
      <c r="AR14" s="1177"/>
      <c r="AS14" s="1177"/>
      <c r="AT14" s="1182"/>
      <c r="AV14" s="499" t="s">
        <v>107</v>
      </c>
      <c r="AW14" s="1417"/>
      <c r="AX14" s="1417"/>
      <c r="AY14" s="1418"/>
      <c r="AZ14" s="1419"/>
      <c r="BA14" s="1419"/>
      <c r="BB14" s="1419"/>
      <c r="BD14" s="1915" t="s">
        <v>433</v>
      </c>
      <c r="BE14" s="1913"/>
      <c r="BF14" s="1913"/>
      <c r="BG14" s="1913"/>
      <c r="BH14" s="1913"/>
      <c r="BI14" s="1913"/>
      <c r="BJ14" s="1916"/>
      <c r="BL14" s="681" t="str">
        <f t="shared" ref="BL14:BL28" si="11">AV14</f>
        <v>Indre Oslo</v>
      </c>
      <c r="BM14" s="1203">
        <f>'3.1 Reiseomfang og reiselengde'!AK14</f>
        <v>23.750800000000002</v>
      </c>
      <c r="BN14" s="1203">
        <v>17.485299999999999</v>
      </c>
      <c r="BO14" s="1203">
        <v>16.945</v>
      </c>
      <c r="BP14" s="1203">
        <v>26.7456</v>
      </c>
      <c r="BQ14" s="1202">
        <v>29.352</v>
      </c>
      <c r="BR14" s="1219"/>
      <c r="BS14" s="1220"/>
    </row>
    <row r="15" spans="1:73">
      <c r="A15" s="1779"/>
      <c r="B15" s="9"/>
      <c r="C15" s="500" t="str">
        <f t="shared" si="1"/>
        <v>Oslo vest</v>
      </c>
      <c r="D15" s="22">
        <v>5465</v>
      </c>
      <c r="E15" s="22">
        <v>1345</v>
      </c>
      <c r="F15" s="22">
        <v>416</v>
      </c>
      <c r="G15" s="22">
        <v>1304</v>
      </c>
      <c r="H15" s="22">
        <v>1854</v>
      </c>
      <c r="I15" s="22">
        <v>414</v>
      </c>
      <c r="J15" s="22">
        <v>132</v>
      </c>
      <c r="K15" s="17"/>
      <c r="L15" s="500" t="s">
        <v>108</v>
      </c>
      <c r="M15" s="1151">
        <f>'3.1 Reiseomfang og reiselengde'!P15</f>
        <v>11.9259</v>
      </c>
      <c r="N15" s="1152">
        <v>1.8108</v>
      </c>
      <c r="O15" s="1150"/>
      <c r="P15" s="1150">
        <v>10.5143</v>
      </c>
      <c r="Q15" s="1151">
        <v>16.884499999999999</v>
      </c>
      <c r="R15" s="1154"/>
      <c r="S15" s="1154"/>
      <c r="T15" s="133"/>
      <c r="U15" s="1142" t="str">
        <f t="shared" si="2"/>
        <v>Oslo vest</v>
      </c>
      <c r="V15" s="1151">
        <f>'3.1 Reiseomfang og reiselengde'!Q15</f>
        <v>5</v>
      </c>
      <c r="W15" s="1152">
        <v>1</v>
      </c>
      <c r="X15" s="1150"/>
      <c r="Y15" s="1151">
        <v>6.9</v>
      </c>
      <c r="Z15" s="1154">
        <v>6.1</v>
      </c>
      <c r="AA15" s="1154"/>
      <c r="AB15" s="1154"/>
      <c r="AC15" s="133"/>
      <c r="AD15" s="1596" t="str">
        <f t="shared" si="9"/>
        <v>Oslo vest</v>
      </c>
      <c r="AE15" s="1151">
        <f>'3.1 Reiseomfang og reiselengde'!T15</f>
        <v>7.3282999999999996</v>
      </c>
      <c r="AF15" s="1152">
        <v>1.8108</v>
      </c>
      <c r="AG15" s="1150"/>
      <c r="AH15" s="1151">
        <v>8.7386999999999997</v>
      </c>
      <c r="AI15" s="1154">
        <v>10.3849</v>
      </c>
      <c r="AJ15" s="1154"/>
      <c r="AK15" s="1152"/>
      <c r="AL15" s="224"/>
      <c r="AM15" s="607" t="str">
        <f t="shared" si="10"/>
        <v>Oslo vest</v>
      </c>
      <c r="AN15" s="1175"/>
      <c r="AO15" s="1175"/>
      <c r="AP15" s="1175"/>
      <c r="AQ15" s="1176"/>
      <c r="AR15" s="1177"/>
      <c r="AS15" s="1177"/>
      <c r="AT15" s="1182"/>
      <c r="AV15" s="500" t="s">
        <v>108</v>
      </c>
      <c r="AW15" s="1417"/>
      <c r="AX15" s="1417"/>
      <c r="AY15" s="1418"/>
      <c r="AZ15" s="1419"/>
      <c r="BA15" s="1419"/>
      <c r="BB15" s="1419"/>
      <c r="BD15" s="409"/>
      <c r="BE15" s="1193" t="s">
        <v>178</v>
      </c>
      <c r="BF15" s="1193" t="s">
        <v>42</v>
      </c>
      <c r="BG15" s="1193" t="s">
        <v>43</v>
      </c>
      <c r="BH15" s="1193" t="s">
        <v>44</v>
      </c>
      <c r="BI15" s="1193" t="s">
        <v>45</v>
      </c>
      <c r="BJ15" s="1194" t="s">
        <v>212</v>
      </c>
      <c r="BL15" s="682" t="str">
        <f t="shared" si="11"/>
        <v>Oslo vest</v>
      </c>
      <c r="BM15" s="1203">
        <f>'3.1 Reiseomfang og reiselengde'!AK15</f>
        <v>24.608899999999998</v>
      </c>
      <c r="BN15" s="1203">
        <v>21.167100000000001</v>
      </c>
      <c r="BO15" s="1203"/>
      <c r="BP15" s="1203">
        <v>29.128</v>
      </c>
      <c r="BQ15" s="1202">
        <v>22.064599999999999</v>
      </c>
      <c r="BR15" s="1219"/>
      <c r="BS15" s="1220"/>
    </row>
    <row r="16" spans="1:73">
      <c r="A16" s="1779"/>
      <c r="B16" s="9"/>
      <c r="C16" s="500" t="str">
        <f t="shared" si="1"/>
        <v>Oslo nordøst</v>
      </c>
      <c r="D16" s="22">
        <v>3239</v>
      </c>
      <c r="E16" s="22">
        <v>765</v>
      </c>
      <c r="F16" s="22">
        <v>132</v>
      </c>
      <c r="G16" s="22">
        <v>918</v>
      </c>
      <c r="H16" s="22">
        <v>1108</v>
      </c>
      <c r="I16" s="22">
        <v>236</v>
      </c>
      <c r="J16" s="22">
        <v>80</v>
      </c>
      <c r="K16" s="17"/>
      <c r="L16" s="500" t="s">
        <v>109</v>
      </c>
      <c r="M16" s="1151">
        <f>'3.1 Reiseomfang og reiselengde'!P16</f>
        <v>13.3772</v>
      </c>
      <c r="N16" s="1152">
        <v>1.9743999999999999</v>
      </c>
      <c r="O16" s="1150"/>
      <c r="P16" s="1150">
        <v>13.121700000000001</v>
      </c>
      <c r="Q16" s="1151">
        <v>14.1736</v>
      </c>
      <c r="R16" s="1154"/>
      <c r="S16" s="1154"/>
      <c r="T16" s="133"/>
      <c r="U16" s="1142" t="str">
        <f t="shared" si="2"/>
        <v>Oslo nordøst</v>
      </c>
      <c r="V16" s="1151">
        <f>'3.1 Reiseomfang og reiselengde'!Q16</f>
        <v>6</v>
      </c>
      <c r="W16" s="1152">
        <v>1</v>
      </c>
      <c r="X16" s="1150"/>
      <c r="Y16" s="1151">
        <v>10.0458</v>
      </c>
      <c r="Z16" s="1154">
        <v>6.1849999999999996</v>
      </c>
      <c r="AA16" s="1154"/>
      <c r="AB16" s="1154"/>
      <c r="AC16" s="133"/>
      <c r="AD16" s="1596" t="str">
        <f t="shared" si="9"/>
        <v>Oslo nordøst</v>
      </c>
      <c r="AE16" s="1151">
        <f>'3.1 Reiseomfang og reiselengde'!T16</f>
        <v>8.4161000000000001</v>
      </c>
      <c r="AF16" s="1152">
        <v>1.9743999999999999</v>
      </c>
      <c r="AG16" s="1150"/>
      <c r="AH16" s="1151">
        <v>11.3423</v>
      </c>
      <c r="AI16" s="1154">
        <v>9.7482000000000006</v>
      </c>
      <c r="AJ16" s="1154"/>
      <c r="AK16" s="1152"/>
      <c r="AL16" s="224"/>
      <c r="AM16" s="607" t="str">
        <f t="shared" si="10"/>
        <v>Oslo nordøst</v>
      </c>
      <c r="AN16" s="1175"/>
      <c r="AO16" s="1175"/>
      <c r="AP16" s="1175"/>
      <c r="AQ16" s="1176"/>
      <c r="AR16" s="1177"/>
      <c r="AS16" s="1177"/>
      <c r="AT16" s="1182"/>
      <c r="AV16" s="500" t="s">
        <v>109</v>
      </c>
      <c r="AW16" s="1417"/>
      <c r="AX16" s="1417"/>
      <c r="AY16" s="1418"/>
      <c r="AZ16" s="1419"/>
      <c r="BA16" s="1419"/>
      <c r="BB16" s="1419"/>
      <c r="BD16" s="500" t="s">
        <v>27</v>
      </c>
      <c r="BE16" s="995">
        <v>8.6999999999999994E-2</v>
      </c>
      <c r="BF16" s="995">
        <v>0.193</v>
      </c>
      <c r="BG16" s="995">
        <v>0.15</v>
      </c>
      <c r="BH16" s="995">
        <v>0.192</v>
      </c>
      <c r="BI16" s="995">
        <v>0.17299999999999999</v>
      </c>
      <c r="BJ16" s="990">
        <v>0.20599999999999999</v>
      </c>
      <c r="BL16" s="682" t="str">
        <f t="shared" si="11"/>
        <v>Oslo nordøst</v>
      </c>
      <c r="BM16" s="1203">
        <f>'3.1 Reiseomfang og reiselengde'!AK16</f>
        <v>27.393599999999999</v>
      </c>
      <c r="BN16" s="1203">
        <v>22.3645</v>
      </c>
      <c r="BO16" s="1203"/>
      <c r="BP16" s="1203">
        <v>34.526699999999998</v>
      </c>
      <c r="BQ16" s="1202">
        <v>21.788399999999999</v>
      </c>
      <c r="BR16" s="1219"/>
      <c r="BS16" s="1220"/>
    </row>
    <row r="17" spans="1:73">
      <c r="A17" s="1779"/>
      <c r="B17" s="9"/>
      <c r="C17" s="500" t="str">
        <f t="shared" si="1"/>
        <v>Oslo sør</v>
      </c>
      <c r="D17" s="22">
        <v>4583</v>
      </c>
      <c r="E17" s="22">
        <v>1095</v>
      </c>
      <c r="F17" s="22">
        <v>224</v>
      </c>
      <c r="G17" s="22">
        <v>1159</v>
      </c>
      <c r="H17" s="22">
        <v>1654</v>
      </c>
      <c r="I17" s="22">
        <v>372</v>
      </c>
      <c r="J17" s="22">
        <v>79</v>
      </c>
      <c r="K17" s="17"/>
      <c r="L17" s="500" t="s">
        <v>110</v>
      </c>
      <c r="M17" s="1151">
        <f>'3.1 Reiseomfang og reiselengde'!P17</f>
        <v>12.601100000000001</v>
      </c>
      <c r="N17" s="1152">
        <v>1.8424</v>
      </c>
      <c r="O17" s="1150"/>
      <c r="P17" s="1150">
        <v>13.9895</v>
      </c>
      <c r="Q17" s="1151">
        <v>15.643599999999999</v>
      </c>
      <c r="R17" s="1154"/>
      <c r="S17" s="1154"/>
      <c r="T17" s="133"/>
      <c r="U17" s="1142" t="str">
        <f t="shared" si="2"/>
        <v>Oslo sør</v>
      </c>
      <c r="V17" s="1151">
        <f>'3.1 Reiseomfang og reiselengde'!Q17</f>
        <v>5.9</v>
      </c>
      <c r="W17" s="1152">
        <v>1</v>
      </c>
      <c r="X17" s="1150"/>
      <c r="Y17" s="1151">
        <v>10.089499999999999</v>
      </c>
      <c r="Z17" s="1154">
        <v>7</v>
      </c>
      <c r="AA17" s="1154"/>
      <c r="AB17" s="1154"/>
      <c r="AC17" s="133"/>
      <c r="AD17" s="1596" t="str">
        <f t="shared" si="9"/>
        <v>Oslo sør</v>
      </c>
      <c r="AE17" s="1151">
        <f>'3.1 Reiseomfang og reiselengde'!T17</f>
        <v>8.8219999999999992</v>
      </c>
      <c r="AF17" s="1152">
        <v>1.8424</v>
      </c>
      <c r="AG17" s="1150"/>
      <c r="AH17" s="1151">
        <v>11.751200000000001</v>
      </c>
      <c r="AI17" s="1154">
        <v>11.186199999999999</v>
      </c>
      <c r="AJ17" s="1154"/>
      <c r="AK17" s="1152"/>
      <c r="AL17" s="224"/>
      <c r="AM17" s="607" t="str">
        <f t="shared" si="10"/>
        <v>Oslo sør</v>
      </c>
      <c r="AN17" s="1175"/>
      <c r="AO17" s="1175"/>
      <c r="AP17" s="1175"/>
      <c r="AQ17" s="1176"/>
      <c r="AR17" s="1177"/>
      <c r="AS17" s="1177"/>
      <c r="AT17" s="1182"/>
      <c r="AV17" s="500" t="s">
        <v>110</v>
      </c>
      <c r="AW17" s="1417"/>
      <c r="AX17" s="1417"/>
      <c r="AY17" s="1418"/>
      <c r="AZ17" s="1419"/>
      <c r="BA17" s="1419"/>
      <c r="BB17" s="1419"/>
      <c r="BD17" s="500" t="s">
        <v>116</v>
      </c>
      <c r="BE17" s="1195">
        <v>0.378</v>
      </c>
      <c r="BF17" s="1195">
        <v>0.38800000000000001</v>
      </c>
      <c r="BG17" s="1195">
        <v>0.12</v>
      </c>
      <c r="BH17" s="1195">
        <v>8.5000000000000006E-2</v>
      </c>
      <c r="BI17" s="1195">
        <v>2.5000000000000001E-2</v>
      </c>
      <c r="BJ17" s="1196">
        <v>4.0000000000000001E-3</v>
      </c>
      <c r="BL17" s="682" t="str">
        <f t="shared" si="11"/>
        <v>Oslo sør</v>
      </c>
      <c r="BM17" s="1203">
        <f>'3.1 Reiseomfang og reiselengde'!AK17</f>
        <v>26.454899999999999</v>
      </c>
      <c r="BN17" s="1203">
        <v>23.1967</v>
      </c>
      <c r="BO17" s="1203"/>
      <c r="BP17" s="1203">
        <v>35.577300000000001</v>
      </c>
      <c r="BQ17" s="1202">
        <v>21.082100000000001</v>
      </c>
      <c r="BR17" s="1219"/>
      <c r="BS17" s="1220"/>
    </row>
    <row r="18" spans="1:73">
      <c r="A18" s="1779"/>
      <c r="B18" s="9"/>
      <c r="C18" s="500" t="str">
        <f t="shared" si="1"/>
        <v>Asker og Bærum</v>
      </c>
      <c r="D18" s="22">
        <v>14381</v>
      </c>
      <c r="E18" s="22">
        <v>2537</v>
      </c>
      <c r="F18" s="22">
        <v>557</v>
      </c>
      <c r="G18" s="22">
        <v>2256</v>
      </c>
      <c r="H18" s="22">
        <v>7518</v>
      </c>
      <c r="I18" s="22">
        <v>1260</v>
      </c>
      <c r="J18" s="22">
        <v>253</v>
      </c>
      <c r="K18" s="17"/>
      <c r="L18" s="500" t="s">
        <v>111</v>
      </c>
      <c r="M18" s="1151">
        <f>'3.1 Reiseomfang og reiselengde'!P18</f>
        <v>15.827299999999999</v>
      </c>
      <c r="N18" s="1152">
        <v>2.0998999999999999</v>
      </c>
      <c r="O18" s="1150">
        <v>7.3643000000000001</v>
      </c>
      <c r="P18" s="1150">
        <v>17.148700000000002</v>
      </c>
      <c r="Q18" s="1151">
        <v>15.244199999999999</v>
      </c>
      <c r="R18" s="1154">
        <v>22.232900000000001</v>
      </c>
      <c r="S18" s="1154"/>
      <c r="T18" s="133"/>
      <c r="U18" s="1142" t="str">
        <f t="shared" si="2"/>
        <v>Asker og Bærum</v>
      </c>
      <c r="V18" s="1151">
        <f>'3.1 Reiseomfang og reiselengde'!Q18</f>
        <v>6</v>
      </c>
      <c r="W18" s="1152">
        <v>1.1000000000000001</v>
      </c>
      <c r="X18" s="1150">
        <v>4.0999999999999996</v>
      </c>
      <c r="Y18" s="1151">
        <v>12.15</v>
      </c>
      <c r="Z18" s="1154">
        <v>6.6</v>
      </c>
      <c r="AA18" s="1154">
        <v>8.0912000000000006</v>
      </c>
      <c r="AB18" s="1154"/>
      <c r="AC18" s="133"/>
      <c r="AD18" s="1596" t="str">
        <f t="shared" si="9"/>
        <v>Asker og Bærum</v>
      </c>
      <c r="AE18" s="1151">
        <f>'3.1 Reiseomfang og reiselengde'!T18</f>
        <v>9.8064999999999998</v>
      </c>
      <c r="AF18" s="1152">
        <v>2.0998999999999999</v>
      </c>
      <c r="AG18" s="1150">
        <v>7.3643000000000001</v>
      </c>
      <c r="AH18" s="1151">
        <v>14.8818</v>
      </c>
      <c r="AI18" s="1154">
        <v>10.750299999999999</v>
      </c>
      <c r="AJ18" s="1154">
        <v>11.9366</v>
      </c>
      <c r="AK18" s="1152"/>
      <c r="AL18" s="224"/>
      <c r="AM18" s="607" t="str">
        <f t="shared" si="10"/>
        <v>Asker og Bærum</v>
      </c>
      <c r="AN18" s="1175"/>
      <c r="AO18" s="1175"/>
      <c r="AP18" s="1175"/>
      <c r="AQ18" s="1176"/>
      <c r="AR18" s="1177"/>
      <c r="AS18" s="1177"/>
      <c r="AT18" s="1182"/>
      <c r="AV18" s="500" t="s">
        <v>111</v>
      </c>
      <c r="AW18" s="1417"/>
      <c r="AX18" s="1417"/>
      <c r="AY18" s="1418"/>
      <c r="AZ18" s="1419"/>
      <c r="BA18" s="1419"/>
      <c r="BB18" s="1419"/>
      <c r="BD18" s="500" t="s">
        <v>29</v>
      </c>
      <c r="BE18" s="1195">
        <v>0.14399999999999999</v>
      </c>
      <c r="BF18" s="1195">
        <v>0.34799999999999998</v>
      </c>
      <c r="BG18" s="1195">
        <v>0.20499999999999999</v>
      </c>
      <c r="BH18" s="1195">
        <v>0.122</v>
      </c>
      <c r="BI18" s="1195">
        <v>0.121</v>
      </c>
      <c r="BJ18" s="1196">
        <v>0.06</v>
      </c>
      <c r="BK18" s="192"/>
      <c r="BL18" s="682" t="str">
        <f t="shared" si="11"/>
        <v>Asker og Bærum</v>
      </c>
      <c r="BM18" s="1203">
        <f>'3.1 Reiseomfang og reiselengde'!AK18</f>
        <v>26.644500000000001</v>
      </c>
      <c r="BN18" s="1203">
        <v>24.5703</v>
      </c>
      <c r="BO18" s="1203">
        <v>26.1981</v>
      </c>
      <c r="BP18" s="1203">
        <v>37.8643</v>
      </c>
      <c r="BQ18" s="1202">
        <v>21.817299999999999</v>
      </c>
      <c r="BR18" s="1219">
        <v>32.124600000000001</v>
      </c>
      <c r="BS18" s="1220"/>
      <c r="BU18" s="228"/>
    </row>
    <row r="19" spans="1:73">
      <c r="A19" s="1779"/>
      <c r="B19" s="9"/>
      <c r="C19" s="500" t="str">
        <f t="shared" si="1"/>
        <v>Nedre Romerike</v>
      </c>
      <c r="D19" s="22">
        <v>6402</v>
      </c>
      <c r="E19" s="22">
        <v>1014</v>
      </c>
      <c r="F19" s="22">
        <v>149</v>
      </c>
      <c r="G19" s="22">
        <v>869</v>
      </c>
      <c r="H19" s="22">
        <v>3614</v>
      </c>
      <c r="I19" s="22">
        <v>650</v>
      </c>
      <c r="J19" s="22">
        <v>106</v>
      </c>
      <c r="K19" s="17"/>
      <c r="L19" s="500" t="s">
        <v>112</v>
      </c>
      <c r="M19" s="1151">
        <f>'3.1 Reiseomfang og reiselengde'!P19</f>
        <v>16.1875</v>
      </c>
      <c r="N19" s="1152">
        <v>2.1107999999999998</v>
      </c>
      <c r="O19" s="1150"/>
      <c r="P19" s="1150">
        <v>17.704799999999999</v>
      </c>
      <c r="Q19" s="1151">
        <v>16.837700000000002</v>
      </c>
      <c r="R19" s="1154">
        <v>21.376300000000001</v>
      </c>
      <c r="S19" s="1154"/>
      <c r="T19" s="133"/>
      <c r="U19" s="1142" t="str">
        <f t="shared" si="2"/>
        <v>Nedre Romerike</v>
      </c>
      <c r="V19" s="1151">
        <f>'3.1 Reiseomfang og reiselengde'!Q19</f>
        <v>6.25</v>
      </c>
      <c r="W19" s="1152">
        <v>1</v>
      </c>
      <c r="X19" s="1150"/>
      <c r="Y19" s="1151">
        <v>13.5185</v>
      </c>
      <c r="Z19" s="1154">
        <v>8</v>
      </c>
      <c r="AA19" s="1154">
        <v>9</v>
      </c>
      <c r="AB19" s="1154"/>
      <c r="AC19" s="133"/>
      <c r="AD19" s="1596" t="str">
        <f t="shared" si="9"/>
        <v>Nedre Romerike</v>
      </c>
      <c r="AE19" s="1151">
        <f>'3.1 Reiseomfang og reiselengde'!T19</f>
        <v>11.574199999999999</v>
      </c>
      <c r="AF19" s="1152">
        <v>2.1107999999999998</v>
      </c>
      <c r="AG19" s="1150"/>
      <c r="AH19" s="1151">
        <v>16.392099999999999</v>
      </c>
      <c r="AI19" s="1154">
        <v>12.9849</v>
      </c>
      <c r="AJ19" s="1154">
        <v>13.407999999999999</v>
      </c>
      <c r="AK19" s="1152"/>
      <c r="AL19" s="224"/>
      <c r="AM19" s="607" t="str">
        <f t="shared" si="10"/>
        <v>Nedre Romerike</v>
      </c>
      <c r="AN19" s="1175"/>
      <c r="AO19" s="1175"/>
      <c r="AP19" s="1175"/>
      <c r="AQ19" s="1176"/>
      <c r="AR19" s="1177"/>
      <c r="AS19" s="1177"/>
      <c r="AT19" s="1182"/>
      <c r="AV19" s="500" t="s">
        <v>112</v>
      </c>
      <c r="AW19" s="1417"/>
      <c r="AX19" s="1417"/>
      <c r="AY19" s="1418"/>
      <c r="AZ19" s="1419"/>
      <c r="BA19" s="1419"/>
      <c r="BB19" s="1419"/>
      <c r="BD19" s="500" t="s">
        <v>437</v>
      </c>
      <c r="BE19" s="1195">
        <v>8.9999999999999993E-3</v>
      </c>
      <c r="BF19" s="1195">
        <v>5.8999999999999997E-2</v>
      </c>
      <c r="BG19" s="1195">
        <v>8.4000000000000005E-2</v>
      </c>
      <c r="BH19" s="1195">
        <v>0.19600000000000001</v>
      </c>
      <c r="BI19" s="1195">
        <v>0.29699999999999999</v>
      </c>
      <c r="BJ19" s="1196">
        <v>0.35499999999999998</v>
      </c>
      <c r="BK19" s="192"/>
      <c r="BL19" s="682" t="str">
        <f t="shared" si="11"/>
        <v>Nedre Romerike</v>
      </c>
      <c r="BM19" s="1203">
        <f>'3.1 Reiseomfang og reiselengde'!AK19</f>
        <v>26.456399999999999</v>
      </c>
      <c r="BN19" s="1203">
        <v>24.307500000000001</v>
      </c>
      <c r="BO19" s="1203"/>
      <c r="BP19" s="1203">
        <v>38.559899999999999</v>
      </c>
      <c r="BQ19" s="1202">
        <v>22.738600000000002</v>
      </c>
      <c r="BR19" s="1219">
        <v>28.520700000000001</v>
      </c>
      <c r="BS19" s="1220"/>
      <c r="BU19" s="228"/>
    </row>
    <row r="20" spans="1:73">
      <c r="A20" s="1779"/>
      <c r="B20" s="9"/>
      <c r="C20" s="500" t="str">
        <f t="shared" si="1"/>
        <v>Øvre Romerike</v>
      </c>
      <c r="D20" s="22">
        <v>3476</v>
      </c>
      <c r="E20" s="22">
        <v>434</v>
      </c>
      <c r="F20" s="22">
        <v>65</v>
      </c>
      <c r="G20" s="22">
        <v>348</v>
      </c>
      <c r="H20" s="22">
        <v>2191</v>
      </c>
      <c r="I20" s="22">
        <v>394</v>
      </c>
      <c r="J20" s="22">
        <v>44</v>
      </c>
      <c r="K20" s="17"/>
      <c r="L20" s="500" t="s">
        <v>113</v>
      </c>
      <c r="M20" s="1151">
        <f>'3.1 Reiseomfang og reiselengde'!P20</f>
        <v>27.927800000000001</v>
      </c>
      <c r="N20" s="1152"/>
      <c r="O20" s="1150"/>
      <c r="P20" s="1150"/>
      <c r="Q20" s="1151">
        <v>20.351500000000001</v>
      </c>
      <c r="R20" s="1154"/>
      <c r="S20" s="1154"/>
      <c r="T20" s="133"/>
      <c r="U20" s="1142" t="str">
        <f t="shared" si="2"/>
        <v>Øvre Romerike</v>
      </c>
      <c r="V20" s="1151">
        <f>'3.1 Reiseomfang og reiselengde'!Q20</f>
        <v>8.6667000000000005</v>
      </c>
      <c r="W20" s="1152"/>
      <c r="X20" s="1150"/>
      <c r="Y20" s="1151"/>
      <c r="Z20" s="1154">
        <v>10</v>
      </c>
      <c r="AA20" s="1154"/>
      <c r="AB20" s="1154"/>
      <c r="AC20" s="133"/>
      <c r="AD20" s="1596" t="str">
        <f t="shared" si="9"/>
        <v>Øvre Romerike</v>
      </c>
      <c r="AE20" s="1151">
        <f>'3.1 Reiseomfang og reiselengde'!T20</f>
        <v>15.4719</v>
      </c>
      <c r="AF20" s="1152"/>
      <c r="AG20" s="1150"/>
      <c r="AH20" s="1151"/>
      <c r="AI20" s="1154">
        <v>16.105</v>
      </c>
      <c r="AJ20" s="1154"/>
      <c r="AK20" s="1152"/>
      <c r="AL20" s="224"/>
      <c r="AM20" s="607" t="str">
        <f t="shared" si="10"/>
        <v>Øvre Romerike</v>
      </c>
      <c r="AN20" s="1175"/>
      <c r="AO20" s="1175"/>
      <c r="AP20" s="1175"/>
      <c r="AQ20" s="1176"/>
      <c r="AR20" s="1177"/>
      <c r="AS20" s="1177"/>
      <c r="AT20" s="1182"/>
      <c r="AV20" s="500" t="s">
        <v>113</v>
      </c>
      <c r="AW20" s="1417"/>
      <c r="AX20" s="1417"/>
      <c r="AY20" s="1418"/>
      <c r="AZ20" s="1419"/>
      <c r="BA20" s="1419"/>
      <c r="BB20" s="1419"/>
      <c r="BD20" s="500" t="s">
        <v>28</v>
      </c>
      <c r="BE20" s="1195">
        <v>2.9000000000000001E-2</v>
      </c>
      <c r="BF20" s="1195">
        <v>0.16400000000000001</v>
      </c>
      <c r="BG20" s="1195">
        <v>0.16800000000000001</v>
      </c>
      <c r="BH20" s="1195">
        <v>0.219</v>
      </c>
      <c r="BI20" s="1195">
        <v>0.19500000000000001</v>
      </c>
      <c r="BJ20" s="1196">
        <v>0.22600000000000001</v>
      </c>
      <c r="BK20" s="192"/>
      <c r="BL20" s="682" t="str">
        <f t="shared" si="11"/>
        <v>Øvre Romerike</v>
      </c>
      <c r="BM20" s="1203">
        <f>'3.1 Reiseomfang og reiselengde'!AK20</f>
        <v>29.444099999999999</v>
      </c>
      <c r="BN20" s="1203"/>
      <c r="BO20" s="1203"/>
      <c r="BP20" s="1203"/>
      <c r="BQ20" s="1202">
        <v>25.069299999999998</v>
      </c>
      <c r="BR20" s="1219"/>
      <c r="BS20" s="1220"/>
      <c r="BU20" s="228"/>
    </row>
    <row r="21" spans="1:73">
      <c r="A21" s="1779"/>
      <c r="B21" s="9"/>
      <c r="C21" s="500" t="str">
        <f t="shared" si="1"/>
        <v>Follo</v>
      </c>
      <c r="D21" s="22">
        <v>5084</v>
      </c>
      <c r="E21" s="22">
        <v>912</v>
      </c>
      <c r="F21" s="22">
        <v>126</v>
      </c>
      <c r="G21" s="22">
        <v>812</v>
      </c>
      <c r="H21" s="22">
        <v>2631</v>
      </c>
      <c r="I21" s="22">
        <v>504</v>
      </c>
      <c r="J21" s="22">
        <v>99</v>
      </c>
      <c r="K21" s="17"/>
      <c r="L21" s="500" t="s">
        <v>114</v>
      </c>
      <c r="M21" s="1151">
        <f>'3.1 Reiseomfang og reiselengde'!P21</f>
        <v>15.3483</v>
      </c>
      <c r="N21" s="1152">
        <v>2.2732000000000001</v>
      </c>
      <c r="O21" s="1150"/>
      <c r="P21" s="1150">
        <v>22.029699999999998</v>
      </c>
      <c r="Q21" s="1151">
        <v>15.428000000000001</v>
      </c>
      <c r="R21" s="1154">
        <v>23.852399999999999</v>
      </c>
      <c r="S21" s="1154"/>
      <c r="T21" s="133"/>
      <c r="U21" s="1142" t="str">
        <f t="shared" si="2"/>
        <v>Follo</v>
      </c>
      <c r="V21" s="1151">
        <f>'3.1 Reiseomfang og reiselengde'!Q21</f>
        <v>6.1</v>
      </c>
      <c r="W21" s="1152">
        <v>1</v>
      </c>
      <c r="X21" s="1150"/>
      <c r="Y21" s="1151">
        <v>17.333300000000001</v>
      </c>
      <c r="Z21" s="1154">
        <v>7</v>
      </c>
      <c r="AA21" s="1154">
        <v>9.1</v>
      </c>
      <c r="AB21" s="1154"/>
      <c r="AC21" s="133"/>
      <c r="AD21" s="1596" t="str">
        <f t="shared" si="9"/>
        <v>Follo</v>
      </c>
      <c r="AE21" s="1151">
        <f>'3.1 Reiseomfang og reiselengde'!T21</f>
        <v>12.2689</v>
      </c>
      <c r="AF21" s="1152">
        <v>2.0017</v>
      </c>
      <c r="AG21" s="1150"/>
      <c r="AH21" s="1151">
        <v>19.9238</v>
      </c>
      <c r="AI21" s="1154">
        <v>13.2912</v>
      </c>
      <c r="AJ21" s="1154">
        <v>15.228199999999999</v>
      </c>
      <c r="AK21" s="1152"/>
      <c r="AL21" s="224"/>
      <c r="AM21" s="607" t="str">
        <f t="shared" si="10"/>
        <v>Follo</v>
      </c>
      <c r="AN21" s="1175"/>
      <c r="AO21" s="1175"/>
      <c r="AP21" s="1175"/>
      <c r="AQ21" s="1176"/>
      <c r="AR21" s="1177"/>
      <c r="AS21" s="1177"/>
      <c r="AT21" s="1182"/>
      <c r="AV21" s="500" t="s">
        <v>114</v>
      </c>
      <c r="AW21" s="1417"/>
      <c r="AX21" s="1417"/>
      <c r="AY21" s="1418"/>
      <c r="AZ21" s="1419"/>
      <c r="BA21" s="1419"/>
      <c r="BB21" s="1419"/>
      <c r="BD21" s="497" t="s">
        <v>410</v>
      </c>
      <c r="BE21" s="1195">
        <v>2.1000000000000001E-2</v>
      </c>
      <c r="BF21" s="1195">
        <v>0.14799999999999999</v>
      </c>
      <c r="BG21" s="1195">
        <v>0.14699999999999999</v>
      </c>
      <c r="BH21" s="1195">
        <v>0.23</v>
      </c>
      <c r="BI21" s="1195">
        <v>0.17799999999999999</v>
      </c>
      <c r="BJ21" s="1196">
        <v>0.27600000000000002</v>
      </c>
      <c r="BK21" s="192"/>
      <c r="BL21" s="682" t="s">
        <v>114</v>
      </c>
      <c r="BM21" s="1203">
        <f>'3.1 Reiseomfang og reiselengde'!AK21</f>
        <v>28.093800000000002</v>
      </c>
      <c r="BN21" s="1203">
        <v>25.1325</v>
      </c>
      <c r="BO21" s="1203"/>
      <c r="BP21" s="1203">
        <v>49.856200000000001</v>
      </c>
      <c r="BQ21" s="1202">
        <v>21.698399999999999</v>
      </c>
      <c r="BR21" s="1219">
        <v>29.966999999999999</v>
      </c>
      <c r="BS21" s="1220"/>
      <c r="BU21" s="228"/>
    </row>
    <row r="22" spans="1:73">
      <c r="A22" s="1779"/>
      <c r="B22" s="9"/>
      <c r="C22" s="500" t="str">
        <f t="shared" si="1"/>
        <v>Sarpsborg</v>
      </c>
      <c r="D22" s="22">
        <v>3867</v>
      </c>
      <c r="E22" s="22">
        <v>539</v>
      </c>
      <c r="F22" s="22">
        <v>107</v>
      </c>
      <c r="G22" s="22">
        <v>181</v>
      </c>
      <c r="H22" s="22">
        <v>2496</v>
      </c>
      <c r="I22" s="22">
        <v>464</v>
      </c>
      <c r="J22" s="22">
        <v>80</v>
      </c>
      <c r="K22" s="17"/>
      <c r="L22" s="500" t="s">
        <v>164</v>
      </c>
      <c r="M22" s="1151">
        <f>'3.1 Reiseomfang og reiselengde'!P22</f>
        <v>15.549899999999999</v>
      </c>
      <c r="N22" s="1152">
        <v>1.8569</v>
      </c>
      <c r="O22" s="1150"/>
      <c r="P22" s="1150"/>
      <c r="Q22" s="1151">
        <v>13.987500000000001</v>
      </c>
      <c r="R22" s="1154"/>
      <c r="S22" s="1154"/>
      <c r="T22" s="133"/>
      <c r="U22" s="1142" t="str">
        <f t="shared" si="2"/>
        <v>Sarpsborg</v>
      </c>
      <c r="V22" s="1151">
        <f>'3.1 Reiseomfang og reiselengde'!Q22</f>
        <v>5.7981999999999996</v>
      </c>
      <c r="W22" s="1152">
        <v>1</v>
      </c>
      <c r="X22" s="1150"/>
      <c r="Y22" s="1151"/>
      <c r="Z22" s="1154">
        <v>6.25</v>
      </c>
      <c r="AA22" s="1154"/>
      <c r="AB22" s="1154"/>
      <c r="AC22" s="133"/>
      <c r="AD22" s="1596" t="str">
        <f t="shared" si="9"/>
        <v>Sarpsborg</v>
      </c>
      <c r="AE22" s="1151">
        <f>'3.1 Reiseomfang og reiselengde'!T22</f>
        <v>10.642799999999999</v>
      </c>
      <c r="AF22" s="1152">
        <v>1.8569</v>
      </c>
      <c r="AG22" s="1150"/>
      <c r="AH22" s="1151"/>
      <c r="AI22" s="1154">
        <v>11.624700000000001</v>
      </c>
      <c r="AJ22" s="1154"/>
      <c r="AK22" s="1152"/>
      <c r="AL22" s="224"/>
      <c r="AM22" s="607" t="str">
        <f t="shared" si="10"/>
        <v>Sarpsborg</v>
      </c>
      <c r="AN22" s="1175"/>
      <c r="AO22" s="1175"/>
      <c r="AP22" s="1175"/>
      <c r="AQ22" s="1176"/>
      <c r="AR22" s="1177"/>
      <c r="AS22" s="1177"/>
      <c r="AT22" s="1182"/>
      <c r="AV22" s="500" t="s">
        <v>164</v>
      </c>
      <c r="AW22" s="1417"/>
      <c r="AX22" s="1417"/>
      <c r="AY22" s="1418"/>
      <c r="AZ22" s="1419"/>
      <c r="BA22" s="1419"/>
      <c r="BB22" s="1419"/>
      <c r="BD22" s="498" t="s">
        <v>37</v>
      </c>
      <c r="BE22" s="1197">
        <v>6.0999999999999999E-2</v>
      </c>
      <c r="BF22" s="1197">
        <v>0.14199999999999999</v>
      </c>
      <c r="BG22" s="1197">
        <v>0.156</v>
      </c>
      <c r="BH22" s="1197">
        <v>0.16800000000000001</v>
      </c>
      <c r="BI22" s="1197">
        <v>0.11899999999999999</v>
      </c>
      <c r="BJ22" s="1198">
        <v>0.35399999999999998</v>
      </c>
      <c r="BK22" s="192"/>
      <c r="BL22" s="682" t="str">
        <f t="shared" si="11"/>
        <v>Sarpsborg</v>
      </c>
      <c r="BM22" s="1203">
        <f>'3.1 Reiseomfang og reiselengde'!AK22</f>
        <v>23.4298</v>
      </c>
      <c r="BN22" s="1203">
        <v>22.820499999999999</v>
      </c>
      <c r="BO22" s="1203"/>
      <c r="BP22" s="1203"/>
      <c r="BQ22" s="1202">
        <v>18.830400000000001</v>
      </c>
      <c r="BR22" s="1219">
        <v>30.779399999999999</v>
      </c>
      <c r="BS22" s="1220"/>
      <c r="BU22" s="228"/>
    </row>
    <row r="23" spans="1:73">
      <c r="A23" s="1779"/>
      <c r="B23" s="9"/>
      <c r="C23" s="500" t="str">
        <f t="shared" si="1"/>
        <v>Fredrikstad</v>
      </c>
      <c r="D23" s="22">
        <v>6080</v>
      </c>
      <c r="E23" s="22">
        <v>901</v>
      </c>
      <c r="F23" s="22">
        <v>283</v>
      </c>
      <c r="G23" s="22">
        <v>366</v>
      </c>
      <c r="H23" s="22">
        <v>3736</v>
      </c>
      <c r="I23" s="22">
        <v>686</v>
      </c>
      <c r="J23" s="22">
        <v>108</v>
      </c>
      <c r="K23" s="17"/>
      <c r="L23" s="500" t="s">
        <v>165</v>
      </c>
      <c r="M23" s="1151">
        <f>'3.1 Reiseomfang og reiselengde'!P23</f>
        <v>14.2896</v>
      </c>
      <c r="N23" s="1152">
        <v>2.5095999999999998</v>
      </c>
      <c r="O23" s="1150"/>
      <c r="P23" s="1150"/>
      <c r="Q23" s="1151">
        <v>15.0571</v>
      </c>
      <c r="R23" s="1154">
        <v>18.6647</v>
      </c>
      <c r="S23" s="1154"/>
      <c r="T23" s="133"/>
      <c r="U23" s="1142" t="str">
        <f t="shared" si="2"/>
        <v>Fredrikstad</v>
      </c>
      <c r="V23" s="1151">
        <f>'3.1 Reiseomfang og reiselengde'!Q23</f>
        <v>6</v>
      </c>
      <c r="W23" s="1152">
        <v>1.3</v>
      </c>
      <c r="X23" s="1150"/>
      <c r="Y23" s="1151"/>
      <c r="Z23" s="1154">
        <v>7</v>
      </c>
      <c r="AA23" s="1154">
        <v>8</v>
      </c>
      <c r="AB23" s="1154"/>
      <c r="AC23" s="133"/>
      <c r="AD23" s="1596" t="str">
        <f t="shared" si="9"/>
        <v>Fredrikstad</v>
      </c>
      <c r="AE23" s="1151">
        <f>'3.1 Reiseomfang og reiselengde'!T23</f>
        <v>10.805400000000001</v>
      </c>
      <c r="AF23" s="1152">
        <v>2.5095999999999998</v>
      </c>
      <c r="AG23" s="1150"/>
      <c r="AH23" s="1151"/>
      <c r="AI23" s="1154">
        <v>12.0413</v>
      </c>
      <c r="AJ23" s="1154">
        <v>12.1395</v>
      </c>
      <c r="AK23" s="1152"/>
      <c r="AL23" s="224"/>
      <c r="AM23" s="607" t="str">
        <f t="shared" si="10"/>
        <v>Fredrikstad</v>
      </c>
      <c r="AN23" s="1175"/>
      <c r="AO23" s="1175"/>
      <c r="AP23" s="1175"/>
      <c r="AQ23" s="1176"/>
      <c r="AR23" s="1177"/>
      <c r="AS23" s="1177"/>
      <c r="AT23" s="1182"/>
      <c r="AV23" s="500" t="s">
        <v>165</v>
      </c>
      <c r="AW23" s="1417"/>
      <c r="AX23" s="1417"/>
      <c r="AY23" s="1418"/>
      <c r="AZ23" s="1419"/>
      <c r="BA23" s="1419"/>
      <c r="BB23" s="1419"/>
      <c r="BK23" s="192"/>
      <c r="BL23" s="682" t="str">
        <f t="shared" si="11"/>
        <v>Fredrikstad</v>
      </c>
      <c r="BM23" s="1203">
        <f>'3.1 Reiseomfang og reiselengde'!AK23</f>
        <v>24.9483</v>
      </c>
      <c r="BN23" s="1203">
        <v>27.191400000000002</v>
      </c>
      <c r="BO23" s="1203"/>
      <c r="BP23" s="1203"/>
      <c r="BQ23" s="1202">
        <v>20.646699999999999</v>
      </c>
      <c r="BR23" s="1219">
        <v>28.708100000000002</v>
      </c>
      <c r="BS23" s="1220"/>
      <c r="BU23" s="228"/>
    </row>
    <row r="24" spans="1:73">
      <c r="A24" s="1779"/>
      <c r="B24" s="9"/>
      <c r="C24" s="500" t="str">
        <f t="shared" si="1"/>
        <v>Moss</v>
      </c>
      <c r="D24" s="22">
        <v>6279</v>
      </c>
      <c r="E24" s="22">
        <v>1189</v>
      </c>
      <c r="F24" s="22">
        <v>271</v>
      </c>
      <c r="G24" s="22">
        <v>419</v>
      </c>
      <c r="H24" s="22">
        <v>3545</v>
      </c>
      <c r="I24" s="22">
        <v>722</v>
      </c>
      <c r="J24" s="22">
        <v>133</v>
      </c>
      <c r="K24" s="17"/>
      <c r="L24" s="500" t="s">
        <v>166</v>
      </c>
      <c r="M24" s="1151">
        <f>'3.1 Reiseomfang og reiselengde'!P24</f>
        <v>15.232100000000001</v>
      </c>
      <c r="N24" s="1152">
        <v>2.1171000000000002</v>
      </c>
      <c r="O24" s="1150"/>
      <c r="P24" s="1150"/>
      <c r="Q24" s="1151">
        <v>16.11</v>
      </c>
      <c r="R24" s="1154">
        <v>21.129799999999999</v>
      </c>
      <c r="S24" s="1154"/>
      <c r="T24" s="133"/>
      <c r="U24" s="1142" t="str">
        <f t="shared" si="2"/>
        <v>Moss</v>
      </c>
      <c r="V24" s="1151">
        <f>'3.1 Reiseomfang og reiselengde'!Q24</f>
        <v>4.8014000000000001</v>
      </c>
      <c r="W24" s="1152">
        <v>1.1536999999999999</v>
      </c>
      <c r="X24" s="1150"/>
      <c r="Y24" s="1151"/>
      <c r="Z24" s="1154">
        <v>6</v>
      </c>
      <c r="AA24" s="1154">
        <v>6</v>
      </c>
      <c r="AB24" s="1154"/>
      <c r="AC24" s="133"/>
      <c r="AD24" s="1596" t="str">
        <f t="shared" si="9"/>
        <v>Moss</v>
      </c>
      <c r="AE24" s="1151">
        <f>'3.1 Reiseomfang og reiselengde'!T24</f>
        <v>11.473599999999999</v>
      </c>
      <c r="AF24" s="1152">
        <v>2.1171000000000002</v>
      </c>
      <c r="AG24" s="1150"/>
      <c r="AH24" s="1151"/>
      <c r="AI24" s="1154">
        <v>12.3786</v>
      </c>
      <c r="AJ24" s="1154">
        <v>14.0113</v>
      </c>
      <c r="AK24" s="1152"/>
      <c r="AL24" s="224"/>
      <c r="AM24" s="607" t="str">
        <f t="shared" si="10"/>
        <v>Moss</v>
      </c>
      <c r="AN24" s="1175"/>
      <c r="AO24" s="1175"/>
      <c r="AP24" s="1175"/>
      <c r="AQ24" s="1176"/>
      <c r="AR24" s="1177"/>
      <c r="AS24" s="1177"/>
      <c r="AT24" s="1182"/>
      <c r="AV24" s="500" t="s">
        <v>166</v>
      </c>
      <c r="AW24" s="1417"/>
      <c r="AX24" s="1417"/>
      <c r="AY24" s="1418"/>
      <c r="AZ24" s="1419"/>
      <c r="BA24" s="1419"/>
      <c r="BB24" s="1419"/>
      <c r="BD24" s="1915" t="s">
        <v>361</v>
      </c>
      <c r="BE24" s="1913"/>
      <c r="BF24" s="1913"/>
      <c r="BG24" s="1913"/>
      <c r="BH24" s="1913"/>
      <c r="BI24" s="1913"/>
      <c r="BJ24" s="1916"/>
      <c r="BL24" s="682" t="str">
        <f t="shared" si="11"/>
        <v>Moss</v>
      </c>
      <c r="BM24" s="1203">
        <f>'3.1 Reiseomfang og reiselengde'!AK24</f>
        <v>25.709399999999999</v>
      </c>
      <c r="BN24" s="1203">
        <v>25.806699999999999</v>
      </c>
      <c r="BO24" s="1203"/>
      <c r="BP24" s="1203"/>
      <c r="BQ24" s="1202">
        <v>21.194500000000001</v>
      </c>
      <c r="BR24" s="1219">
        <v>28.143799999999999</v>
      </c>
      <c r="BS24" s="1220"/>
    </row>
    <row r="25" spans="1:73">
      <c r="A25" s="1779"/>
      <c r="B25" s="9"/>
      <c r="C25" s="500" t="str">
        <f t="shared" si="1"/>
        <v xml:space="preserve">Drammen </v>
      </c>
      <c r="D25" s="22">
        <v>5971</v>
      </c>
      <c r="E25" s="22">
        <v>1176</v>
      </c>
      <c r="F25" s="22">
        <v>239</v>
      </c>
      <c r="G25" s="22">
        <v>601</v>
      </c>
      <c r="H25" s="22">
        <v>3259</v>
      </c>
      <c r="I25" s="22">
        <v>587</v>
      </c>
      <c r="J25" s="22">
        <v>109</v>
      </c>
      <c r="K25" s="17"/>
      <c r="L25" s="500" t="s">
        <v>356</v>
      </c>
      <c r="M25" s="1151">
        <f>'3.1 Reiseomfang og reiselengde'!P25</f>
        <v>16.673300000000001</v>
      </c>
      <c r="N25" s="1152">
        <v>2.0419</v>
      </c>
      <c r="O25" s="1150"/>
      <c r="P25" s="1150">
        <v>28.8216</v>
      </c>
      <c r="Q25" s="1151">
        <v>17.428699999999999</v>
      </c>
      <c r="R25" s="1154">
        <v>24.2318</v>
      </c>
      <c r="S25" s="1154"/>
      <c r="T25" s="133"/>
      <c r="U25" s="1142" t="str">
        <f t="shared" si="2"/>
        <v xml:space="preserve">Drammen </v>
      </c>
      <c r="V25" s="1151">
        <f>'3.1 Reiseomfang og reiselengde'!Q25</f>
        <v>5.2</v>
      </c>
      <c r="W25" s="1152">
        <v>1</v>
      </c>
      <c r="X25" s="1150"/>
      <c r="Y25" s="1151">
        <v>14.5547</v>
      </c>
      <c r="Z25" s="1154">
        <v>6.2706999999999997</v>
      </c>
      <c r="AA25" s="1154">
        <v>7</v>
      </c>
      <c r="AB25" s="1154"/>
      <c r="AC25" s="133"/>
      <c r="AD25" s="1596" t="str">
        <f t="shared" si="9"/>
        <v xml:space="preserve">Drammen </v>
      </c>
      <c r="AE25" s="1151">
        <f>'3.1 Reiseomfang og reiselengde'!T25</f>
        <v>11.066700000000001</v>
      </c>
      <c r="AF25" s="1152">
        <v>2.0419</v>
      </c>
      <c r="AG25" s="1150"/>
      <c r="AH25" s="1151">
        <v>19.723400000000002</v>
      </c>
      <c r="AI25" s="1154">
        <v>12.771800000000001</v>
      </c>
      <c r="AJ25" s="1154">
        <v>12.9145</v>
      </c>
      <c r="AK25" s="1152"/>
      <c r="AL25" s="224"/>
      <c r="AM25" s="607" t="str">
        <f t="shared" si="10"/>
        <v xml:space="preserve">Drammen </v>
      </c>
      <c r="AN25" s="1175"/>
      <c r="AO25" s="1175"/>
      <c r="AP25" s="1175"/>
      <c r="AQ25" s="1176"/>
      <c r="AR25" s="1177"/>
      <c r="AS25" s="1177"/>
      <c r="AT25" s="1182"/>
      <c r="AV25" s="500" t="s">
        <v>356</v>
      </c>
      <c r="AW25" s="1417"/>
      <c r="AX25" s="1417"/>
      <c r="AY25" s="1418"/>
      <c r="AZ25" s="1419"/>
      <c r="BA25" s="1419"/>
      <c r="BB25" s="1419"/>
      <c r="BD25" s="409"/>
      <c r="BE25" s="1193" t="s">
        <v>178</v>
      </c>
      <c r="BF25" s="1193" t="s">
        <v>42</v>
      </c>
      <c r="BG25" s="1193" t="s">
        <v>43</v>
      </c>
      <c r="BH25" s="1193" t="s">
        <v>44</v>
      </c>
      <c r="BI25" s="1193" t="s">
        <v>45</v>
      </c>
      <c r="BJ25" s="1194" t="s">
        <v>212</v>
      </c>
      <c r="BL25" s="682" t="str">
        <f t="shared" si="11"/>
        <v xml:space="preserve">Drammen </v>
      </c>
      <c r="BM25" s="1203">
        <f>'3.1 Reiseomfang og reiselengde'!AK25</f>
        <v>28.9285</v>
      </c>
      <c r="BN25" s="1203">
        <v>25.589500000000001</v>
      </c>
      <c r="BO25" s="1203"/>
      <c r="BP25" s="1203">
        <v>55.363199999999999</v>
      </c>
      <c r="BQ25" s="1202">
        <v>23.980899999999998</v>
      </c>
      <c r="BR25" s="1219">
        <v>36.011000000000003</v>
      </c>
      <c r="BS25" s="1220"/>
    </row>
    <row r="26" spans="1:73">
      <c r="A26" s="1779"/>
      <c r="B26" s="9"/>
      <c r="C26" s="500" t="str">
        <f t="shared" si="1"/>
        <v>Kongsberg</v>
      </c>
      <c r="D26" s="22">
        <v>2083</v>
      </c>
      <c r="E26" s="22">
        <v>425</v>
      </c>
      <c r="F26" s="22">
        <v>162</v>
      </c>
      <c r="G26" s="22">
        <v>88</v>
      </c>
      <c r="H26" s="22">
        <v>1168</v>
      </c>
      <c r="I26" s="22">
        <v>200</v>
      </c>
      <c r="J26" s="22">
        <v>40</v>
      </c>
      <c r="K26" s="17"/>
      <c r="L26" s="500" t="s">
        <v>344</v>
      </c>
      <c r="M26" s="1151">
        <f>'3.1 Reiseomfang og reiselengde'!P26</f>
        <v>17.577300000000001</v>
      </c>
      <c r="N26" s="1152"/>
      <c r="O26" s="1150"/>
      <c r="P26" s="1150"/>
      <c r="Q26" s="1151">
        <v>22.471699999999998</v>
      </c>
      <c r="R26" s="1154"/>
      <c r="S26" s="1154"/>
      <c r="T26" s="133"/>
      <c r="U26" s="1142" t="str">
        <f t="shared" si="2"/>
        <v>Kongsberg</v>
      </c>
      <c r="V26" s="1151">
        <f>'3.1 Reiseomfang og reiselengde'!Q26</f>
        <v>4.0999999999999996</v>
      </c>
      <c r="W26" s="1152"/>
      <c r="X26" s="1150"/>
      <c r="Y26" s="1151"/>
      <c r="Z26" s="1154">
        <v>6</v>
      </c>
      <c r="AA26" s="1154"/>
      <c r="AB26" s="1154"/>
      <c r="AC26" s="133"/>
      <c r="AD26" s="1596" t="str">
        <f t="shared" si="9"/>
        <v>Kongsberg</v>
      </c>
      <c r="AE26" s="1151">
        <f>'3.1 Reiseomfang og reiselengde'!T26</f>
        <v>10.901400000000001</v>
      </c>
      <c r="AF26" s="1152"/>
      <c r="AG26" s="1150"/>
      <c r="AH26" s="1151"/>
      <c r="AI26" s="1154">
        <v>13.9918</v>
      </c>
      <c r="AJ26" s="1154"/>
      <c r="AK26" s="1152"/>
      <c r="AL26" s="224"/>
      <c r="AM26" s="607" t="str">
        <f t="shared" si="10"/>
        <v>Kongsberg</v>
      </c>
      <c r="AN26" s="1175"/>
      <c r="AO26" s="1175"/>
      <c r="AP26" s="1175"/>
      <c r="AQ26" s="1176"/>
      <c r="AR26" s="1177"/>
      <c r="AS26" s="1177"/>
      <c r="AT26" s="1182"/>
      <c r="AV26" s="500" t="s">
        <v>344</v>
      </c>
      <c r="AW26" s="1417"/>
      <c r="AX26" s="1417"/>
      <c r="AY26" s="1418"/>
      <c r="AZ26" s="1419"/>
      <c r="BA26" s="1419"/>
      <c r="BB26" s="1419"/>
      <c r="BD26" s="500" t="s">
        <v>27</v>
      </c>
      <c r="BE26" s="995">
        <v>9.7000000000000003E-2</v>
      </c>
      <c r="BF26" s="995">
        <v>0.19700000000000001</v>
      </c>
      <c r="BG26" s="995">
        <v>0.16</v>
      </c>
      <c r="BH26" s="995">
        <v>0.20300000000000001</v>
      </c>
      <c r="BI26" s="995">
        <v>0.14599999999999999</v>
      </c>
      <c r="BJ26" s="990">
        <v>0.19800000000000001</v>
      </c>
      <c r="BL26" s="682" t="str">
        <f t="shared" si="11"/>
        <v>Kongsberg</v>
      </c>
      <c r="BM26" s="1203">
        <f>'3.1 Reiseomfang og reiselengde'!AK26</f>
        <v>28.6663</v>
      </c>
      <c r="BN26" s="1203"/>
      <c r="BO26" s="1203"/>
      <c r="BP26" s="1203"/>
      <c r="BQ26" s="1202">
        <v>27.152699999999999</v>
      </c>
      <c r="BR26" s="1219"/>
      <c r="BS26" s="1220"/>
    </row>
    <row r="27" spans="1:73">
      <c r="A27" s="1779"/>
      <c r="B27" s="9"/>
      <c r="C27" s="500" t="str">
        <f t="shared" si="1"/>
        <v>Resten av Buskerudbyen</v>
      </c>
      <c r="D27" s="22">
        <v>3081</v>
      </c>
      <c r="E27" s="22">
        <v>374</v>
      </c>
      <c r="F27" s="22">
        <v>87</v>
      </c>
      <c r="G27" s="22">
        <v>230</v>
      </c>
      <c r="H27" s="22">
        <v>1990</v>
      </c>
      <c r="I27" s="22">
        <v>348</v>
      </c>
      <c r="J27" s="22">
        <v>52</v>
      </c>
      <c r="K27" s="17"/>
      <c r="L27" s="500" t="s">
        <v>168</v>
      </c>
      <c r="M27" s="1151">
        <f>'3.1 Reiseomfang og reiselengde'!P27</f>
        <v>15.427300000000001</v>
      </c>
      <c r="N27" s="1152"/>
      <c r="O27" s="1150"/>
      <c r="P27" s="1150"/>
      <c r="Q27" s="1151">
        <v>15.4291</v>
      </c>
      <c r="R27" s="1154"/>
      <c r="S27" s="1154"/>
      <c r="T27" s="133"/>
      <c r="U27" s="1142" t="str">
        <f t="shared" si="2"/>
        <v>Resten av Buskerudbyen</v>
      </c>
      <c r="V27" s="1151">
        <f>'3.1 Reiseomfang og reiselengde'!Q27</f>
        <v>6.5</v>
      </c>
      <c r="W27" s="1152"/>
      <c r="X27" s="1150"/>
      <c r="Y27" s="1151"/>
      <c r="Z27" s="1154">
        <v>8</v>
      </c>
      <c r="AA27" s="1154"/>
      <c r="AB27" s="1154"/>
      <c r="AC27" s="133"/>
      <c r="AD27" s="1596" t="str">
        <f t="shared" si="9"/>
        <v>Resten av Buskerudbyen</v>
      </c>
      <c r="AE27" s="1151">
        <f>'3.1 Reiseomfang og reiselengde'!T27</f>
        <v>12.3209</v>
      </c>
      <c r="AF27" s="1152"/>
      <c r="AG27" s="1150"/>
      <c r="AH27" s="1151"/>
      <c r="AI27" s="1154">
        <v>13.0021</v>
      </c>
      <c r="AJ27" s="1154"/>
      <c r="AK27" s="1152"/>
      <c r="AL27" s="224"/>
      <c r="AM27" s="607" t="str">
        <f t="shared" si="10"/>
        <v>Resten av Buskerudbyen</v>
      </c>
      <c r="AN27" s="1175"/>
      <c r="AO27" s="1175"/>
      <c r="AP27" s="1175"/>
      <c r="AQ27" s="1176"/>
      <c r="AR27" s="1177"/>
      <c r="AS27" s="1177"/>
      <c r="AT27" s="1182"/>
      <c r="AV27" s="500" t="s">
        <v>168</v>
      </c>
      <c r="AW27" s="1417"/>
      <c r="AX27" s="1417"/>
      <c r="AY27" s="1418"/>
      <c r="AZ27" s="1419"/>
      <c r="BA27" s="1419"/>
      <c r="BB27" s="1419"/>
      <c r="BD27" s="500" t="s">
        <v>116</v>
      </c>
      <c r="BE27" s="1195">
        <v>0.39300000000000002</v>
      </c>
      <c r="BF27" s="1195">
        <v>0.373</v>
      </c>
      <c r="BG27" s="1195">
        <v>0.13</v>
      </c>
      <c r="BH27" s="1195">
        <v>7.1999999999999995E-2</v>
      </c>
      <c r="BI27" s="1195">
        <v>2.9000000000000001E-2</v>
      </c>
      <c r="BJ27" s="1196">
        <v>4.0000000000000001E-3</v>
      </c>
      <c r="BL27" s="682" t="str">
        <f t="shared" si="11"/>
        <v>Resten av Buskerudbyen</v>
      </c>
      <c r="BM27" s="1203">
        <f>'3.1 Reiseomfang og reiselengde'!AK27</f>
        <v>26.249199999999998</v>
      </c>
      <c r="BN27" s="1203"/>
      <c r="BO27" s="1203"/>
      <c r="BP27" s="1203"/>
      <c r="BQ27" s="1202">
        <v>21.4559</v>
      </c>
      <c r="BR27" s="1219"/>
      <c r="BS27" s="1220"/>
    </row>
    <row r="28" spans="1:73">
      <c r="A28" s="1779"/>
      <c r="B28" s="9"/>
      <c r="C28" s="500" t="str">
        <f t="shared" si="1"/>
        <v>Ringerike og Hole</v>
      </c>
      <c r="D28" s="22">
        <v>2939</v>
      </c>
      <c r="E28" s="22">
        <v>409</v>
      </c>
      <c r="F28" s="22">
        <v>70</v>
      </c>
      <c r="G28" s="22">
        <v>131</v>
      </c>
      <c r="H28" s="22">
        <v>1956</v>
      </c>
      <c r="I28" s="22">
        <v>330</v>
      </c>
      <c r="J28" s="22">
        <v>43</v>
      </c>
      <c r="K28" s="17"/>
      <c r="L28" s="500" t="s">
        <v>169</v>
      </c>
      <c r="M28" s="1151">
        <f>'3.1 Reiseomfang og reiselengde'!P28</f>
        <v>15.663500000000001</v>
      </c>
      <c r="N28" s="1152"/>
      <c r="O28" s="1150"/>
      <c r="P28" s="1150"/>
      <c r="Q28" s="1151">
        <v>15.624700000000001</v>
      </c>
      <c r="R28" s="1154"/>
      <c r="S28" s="1154"/>
      <c r="T28" s="133"/>
      <c r="U28" s="1142" t="str">
        <f t="shared" si="2"/>
        <v>Ringerike og Hole</v>
      </c>
      <c r="V28" s="1151">
        <f>'3.1 Reiseomfang og reiselengde'!Q28</f>
        <v>6.25</v>
      </c>
      <c r="W28" s="1152"/>
      <c r="X28" s="1150"/>
      <c r="Y28" s="1151"/>
      <c r="Z28" s="1154">
        <v>8</v>
      </c>
      <c r="AA28" s="1154"/>
      <c r="AB28" s="1154"/>
      <c r="AC28" s="133"/>
      <c r="AD28" s="1596" t="str">
        <f t="shared" si="9"/>
        <v>Ringerike og Hole</v>
      </c>
      <c r="AE28" s="1151">
        <f>'3.1 Reiseomfang og reiselengde'!T28</f>
        <v>12.400600000000001</v>
      </c>
      <c r="AF28" s="1152"/>
      <c r="AG28" s="1150"/>
      <c r="AH28" s="1151"/>
      <c r="AI28" s="1154">
        <v>13.8223</v>
      </c>
      <c r="AJ28" s="1154"/>
      <c r="AK28" s="1152"/>
      <c r="AL28" s="224"/>
      <c r="AM28" s="607" t="str">
        <f t="shared" si="10"/>
        <v>Ringerike og Hole</v>
      </c>
      <c r="AN28" s="1175"/>
      <c r="AO28" s="1175"/>
      <c r="AP28" s="1175"/>
      <c r="AQ28" s="1176"/>
      <c r="AR28" s="1177"/>
      <c r="AS28" s="1177"/>
      <c r="AT28" s="1182"/>
      <c r="AV28" s="500" t="s">
        <v>169</v>
      </c>
      <c r="AW28" s="1417"/>
      <c r="AX28" s="1417"/>
      <c r="AY28" s="1418"/>
      <c r="AZ28" s="1419"/>
      <c r="BA28" s="1419"/>
      <c r="BB28" s="1419"/>
      <c r="BD28" s="500" t="s">
        <v>29</v>
      </c>
      <c r="BE28" s="1195">
        <v>0.25800000000000001</v>
      </c>
      <c r="BF28" s="1195">
        <v>0.29599999999999999</v>
      </c>
      <c r="BG28" s="1195">
        <v>0.25600000000000001</v>
      </c>
      <c r="BH28" s="1195">
        <v>9.5000000000000001E-2</v>
      </c>
      <c r="BI28" s="1195">
        <v>4.8000000000000001E-2</v>
      </c>
      <c r="BJ28" s="1196">
        <v>4.5999999999999999E-2</v>
      </c>
      <c r="BK28" s="192"/>
      <c r="BL28" s="682" t="str">
        <f t="shared" si="11"/>
        <v>Ringerike og Hole</v>
      </c>
      <c r="BM28" s="1203">
        <f>'3.1 Reiseomfang og reiselengde'!AK28</f>
        <v>25.4374</v>
      </c>
      <c r="BN28" s="1203"/>
      <c r="BO28" s="1203"/>
      <c r="BP28" s="1203"/>
      <c r="BQ28" s="1202">
        <v>21.564499999999999</v>
      </c>
      <c r="BR28" s="1219"/>
      <c r="BS28" s="1220"/>
      <c r="BU28" s="228"/>
    </row>
    <row r="29" spans="1:73" ht="15" customHeight="1">
      <c r="A29" s="1779"/>
      <c r="C29" s="498" t="s">
        <v>170</v>
      </c>
      <c r="D29" s="276">
        <v>493</v>
      </c>
      <c r="E29" s="276">
        <v>86</v>
      </c>
      <c r="F29" s="276">
        <v>9</v>
      </c>
      <c r="G29" s="276">
        <v>25</v>
      </c>
      <c r="H29" s="276">
        <v>313</v>
      </c>
      <c r="I29" s="276">
        <v>50</v>
      </c>
      <c r="J29" s="277">
        <v>10</v>
      </c>
      <c r="L29" s="21"/>
      <c r="M29" s="3"/>
      <c r="N29" s="3"/>
      <c r="O29" s="3"/>
      <c r="P29" s="3"/>
      <c r="Q29" s="3"/>
      <c r="R29" s="3"/>
      <c r="S29" s="3"/>
      <c r="U29" s="21"/>
      <c r="V29" s="3"/>
      <c r="W29" s="3"/>
      <c r="X29" s="3"/>
      <c r="Y29" s="3"/>
      <c r="Z29" s="3"/>
      <c r="AA29" s="3"/>
      <c r="AB29" s="3"/>
      <c r="AD29" s="21"/>
      <c r="AE29" s="3"/>
      <c r="AF29" s="3"/>
      <c r="AG29" s="3"/>
      <c r="AH29" s="3"/>
      <c r="AI29" s="3"/>
      <c r="AJ29" s="3"/>
      <c r="AK29" s="3"/>
      <c r="AM29" s="21"/>
      <c r="AN29" s="3"/>
      <c r="AO29" s="3"/>
      <c r="AP29" s="3"/>
      <c r="AQ29" s="3"/>
      <c r="AR29" s="3"/>
      <c r="AS29" s="3"/>
      <c r="AT29" s="3"/>
      <c r="AV29" s="21"/>
      <c r="AW29" s="3"/>
      <c r="AX29" s="3"/>
      <c r="AY29" s="3"/>
      <c r="AZ29" s="3"/>
      <c r="BA29" s="3"/>
      <c r="BB29" s="3"/>
      <c r="BD29" s="500" t="s">
        <v>437</v>
      </c>
      <c r="BE29" s="1195">
        <v>4.7E-2</v>
      </c>
      <c r="BF29" s="1195">
        <v>0.11700000000000001</v>
      </c>
      <c r="BG29" s="1195">
        <v>6.7000000000000004E-2</v>
      </c>
      <c r="BH29" s="1195">
        <v>0.193</v>
      </c>
      <c r="BI29" s="1195">
        <v>0.24</v>
      </c>
      <c r="BJ29" s="1196">
        <v>0.33700000000000002</v>
      </c>
      <c r="BK29" s="192"/>
      <c r="BM29" s="3"/>
      <c r="BN29" s="3"/>
      <c r="BO29" s="3"/>
      <c r="BP29" s="3"/>
      <c r="BQ29" s="3"/>
      <c r="BR29" s="3"/>
      <c r="BS29" s="3"/>
      <c r="BU29" s="228"/>
    </row>
    <row r="30" spans="1:73" s="21" customFormat="1" ht="15" customHeight="1">
      <c r="A30" s="134"/>
      <c r="B30" s="3"/>
      <c r="C30" s="36"/>
      <c r="D30" s="6"/>
      <c r="E30" s="6"/>
      <c r="F30" s="6"/>
      <c r="G30" s="6"/>
      <c r="H30" s="6"/>
      <c r="I30" s="6"/>
      <c r="J30" s="6"/>
      <c r="K30" s="3"/>
      <c r="L30" s="1844" t="s">
        <v>200</v>
      </c>
      <c r="M30" s="1845"/>
      <c r="N30" s="1845"/>
      <c r="O30" s="1845"/>
      <c r="P30" s="1845"/>
      <c r="Q30" s="1845"/>
      <c r="R30" s="1845"/>
      <c r="S30" s="1846"/>
      <c r="T30" s="3"/>
      <c r="U30" s="1847" t="str">
        <f>L30</f>
        <v>Figur</v>
      </c>
      <c r="V30" s="1848"/>
      <c r="W30" s="1848"/>
      <c r="X30" s="1848"/>
      <c r="Y30" s="1848"/>
      <c r="Z30" s="1848"/>
      <c r="AA30" s="1848"/>
      <c r="AB30" s="1848"/>
      <c r="AC30" s="3"/>
      <c r="AD30" s="1847" t="str">
        <f>AM30</f>
        <v>Figur</v>
      </c>
      <c r="AE30" s="1848"/>
      <c r="AF30" s="1848"/>
      <c r="AG30" s="1848"/>
      <c r="AH30" s="1848"/>
      <c r="AI30" s="1848"/>
      <c r="AJ30" s="1848"/>
      <c r="AK30" s="1848"/>
      <c r="AL30" s="3"/>
      <c r="AM30" s="1844" t="str">
        <f>U30</f>
        <v>Figur</v>
      </c>
      <c r="AN30" s="1845"/>
      <c r="AO30" s="1845"/>
      <c r="AP30" s="1845"/>
      <c r="AQ30" s="1845"/>
      <c r="AR30" s="1845"/>
      <c r="AS30" s="1845"/>
      <c r="AT30" s="1846"/>
      <c r="AU30" s="3"/>
      <c r="AV30" s="1847" t="str">
        <f>AM30</f>
        <v>Figur</v>
      </c>
      <c r="AW30" s="1848"/>
      <c r="AX30" s="1848"/>
      <c r="AY30" s="1848"/>
      <c r="AZ30" s="1848"/>
      <c r="BA30" s="1848"/>
      <c r="BB30" s="1848"/>
      <c r="BC30" s="3"/>
      <c r="BD30" s="500" t="s">
        <v>28</v>
      </c>
      <c r="BE30" s="1195">
        <v>0.03</v>
      </c>
      <c r="BF30" s="1195">
        <v>0.17</v>
      </c>
      <c r="BG30" s="1195">
        <v>0.17899999999999999</v>
      </c>
      <c r="BH30" s="1195">
        <v>0.23499999999999999</v>
      </c>
      <c r="BI30" s="1195">
        <v>0.183</v>
      </c>
      <c r="BJ30" s="1196">
        <v>0.20499999999999999</v>
      </c>
      <c r="BK30" s="192"/>
      <c r="BL30" s="1844" t="str">
        <f>BD54</f>
        <v>Figur</v>
      </c>
      <c r="BM30" s="1845"/>
      <c r="BN30" s="1845"/>
      <c r="BO30" s="1845"/>
      <c r="BP30" s="1845"/>
      <c r="BQ30" s="1845"/>
      <c r="BR30" s="1845"/>
      <c r="BS30" s="1846"/>
      <c r="BT30" s="3"/>
      <c r="BU30" s="228"/>
    </row>
    <row r="31" spans="1:73">
      <c r="B31" s="9"/>
      <c r="K31" s="9"/>
      <c r="V31" s="146"/>
      <c r="AE31" s="146"/>
      <c r="BD31" s="500" t="s">
        <v>410</v>
      </c>
      <c r="BE31" s="1195">
        <v>1.6E-2</v>
      </c>
      <c r="BF31" s="1195">
        <v>0.128</v>
      </c>
      <c r="BG31" s="1195">
        <v>0.13400000000000001</v>
      </c>
      <c r="BH31" s="1195">
        <v>0.27700000000000002</v>
      </c>
      <c r="BI31" s="1195">
        <v>0.108</v>
      </c>
      <c r="BJ31" s="1196">
        <v>0.33800000000000002</v>
      </c>
      <c r="BK31" s="192"/>
      <c r="BU31" s="228"/>
    </row>
    <row r="32" spans="1:73">
      <c r="AN32" s="52"/>
      <c r="AO32" s="53"/>
      <c r="AP32" s="53"/>
      <c r="AQ32" s="53"/>
      <c r="BD32" s="497" t="s">
        <v>37</v>
      </c>
      <c r="BE32" s="1195">
        <v>7.2999999999999995E-2</v>
      </c>
      <c r="BF32" s="1195">
        <v>0.111</v>
      </c>
      <c r="BG32" s="1195">
        <v>0.17699999999999999</v>
      </c>
      <c r="BH32" s="1195">
        <v>0.104</v>
      </c>
      <c r="BI32" s="1195">
        <v>9.5000000000000001E-2</v>
      </c>
      <c r="BJ32" s="1196">
        <v>0.44</v>
      </c>
      <c r="BK32" s="192"/>
      <c r="BU32" s="228"/>
    </row>
    <row r="33" spans="40:73">
      <c r="AN33" s="52"/>
      <c r="BE33" s="1563"/>
      <c r="BF33" s="1563"/>
      <c r="BG33" s="1563"/>
      <c r="BH33" s="1563"/>
      <c r="BI33" s="1563"/>
      <c r="BJ33" s="1563"/>
    </row>
    <row r="34" spans="40:73">
      <c r="BD34" s="1915" t="s">
        <v>362</v>
      </c>
      <c r="BE34" s="1913"/>
      <c r="BF34" s="1913"/>
      <c r="BG34" s="1913"/>
      <c r="BH34" s="1913"/>
      <c r="BI34" s="1913"/>
      <c r="BJ34" s="1916"/>
    </row>
    <row r="35" spans="40:73">
      <c r="BD35" s="409"/>
      <c r="BE35" s="1193" t="s">
        <v>178</v>
      </c>
      <c r="BF35" s="1193" t="s">
        <v>42</v>
      </c>
      <c r="BG35" s="1193" t="s">
        <v>43</v>
      </c>
      <c r="BH35" s="1193" t="s">
        <v>44</v>
      </c>
      <c r="BI35" s="1193" t="s">
        <v>45</v>
      </c>
      <c r="BJ35" s="1194" t="s">
        <v>212</v>
      </c>
      <c r="BT35" s="228"/>
    </row>
    <row r="36" spans="40:73">
      <c r="BD36" s="500" t="s">
        <v>27</v>
      </c>
      <c r="BE36" s="995">
        <v>8.5999999999999993E-2</v>
      </c>
      <c r="BF36" s="995">
        <v>0.191</v>
      </c>
      <c r="BG36" s="995">
        <v>0.14499999999999999</v>
      </c>
      <c r="BH36" s="995">
        <v>0.182</v>
      </c>
      <c r="BI36" s="995">
        <v>0.186</v>
      </c>
      <c r="BJ36" s="990">
        <v>0.21</v>
      </c>
      <c r="BT36" s="228"/>
    </row>
    <row r="37" spans="40:73">
      <c r="BD37" s="500" t="s">
        <v>116</v>
      </c>
      <c r="BE37" s="1195">
        <v>0.38400000000000001</v>
      </c>
      <c r="BF37" s="1195">
        <v>0.40100000000000002</v>
      </c>
      <c r="BG37" s="1195">
        <v>0.104</v>
      </c>
      <c r="BH37" s="1195">
        <v>8.3000000000000004E-2</v>
      </c>
      <c r="BI37" s="1195">
        <v>2.4E-2</v>
      </c>
      <c r="BJ37" s="1196">
        <v>5.0000000000000001E-3</v>
      </c>
      <c r="BK37" s="192"/>
      <c r="BT37" s="228"/>
      <c r="BU37" s="228"/>
    </row>
    <row r="38" spans="40:73">
      <c r="BD38" s="500" t="s">
        <v>29</v>
      </c>
      <c r="BE38" s="1195">
        <v>0.10100000000000001</v>
      </c>
      <c r="BF38" s="1195">
        <v>0.36399999999999999</v>
      </c>
      <c r="BG38" s="1195">
        <v>0.17</v>
      </c>
      <c r="BH38" s="1195">
        <v>0.121</v>
      </c>
      <c r="BI38" s="1195">
        <v>0.17299999999999999</v>
      </c>
      <c r="BJ38" s="1196">
        <v>7.0999999999999994E-2</v>
      </c>
      <c r="BK38" s="192"/>
      <c r="BT38" s="228"/>
      <c r="BU38" s="228"/>
    </row>
    <row r="39" spans="40:73">
      <c r="BD39" s="500" t="s">
        <v>437</v>
      </c>
      <c r="BE39" s="1195">
        <v>2E-3</v>
      </c>
      <c r="BF39" s="1195">
        <v>4.7E-2</v>
      </c>
      <c r="BG39" s="1195">
        <v>8.5999999999999993E-2</v>
      </c>
      <c r="BH39" s="1195">
        <v>0.19500000000000001</v>
      </c>
      <c r="BI39" s="1195">
        <v>0.33400000000000002</v>
      </c>
      <c r="BJ39" s="1196">
        <v>0.33700000000000002</v>
      </c>
      <c r="BK39" s="192"/>
      <c r="BT39" s="228"/>
      <c r="BU39" s="228"/>
    </row>
    <row r="40" spans="40:73">
      <c r="BD40" s="500" t="s">
        <v>28</v>
      </c>
      <c r="BE40" s="1195">
        <v>2.9000000000000001E-2</v>
      </c>
      <c r="BF40" s="1195">
        <v>0.16500000000000001</v>
      </c>
      <c r="BG40" s="1195">
        <v>0.16900000000000001</v>
      </c>
      <c r="BH40" s="1195">
        <v>0.20699999999999999</v>
      </c>
      <c r="BI40" s="1195">
        <v>0.19500000000000001</v>
      </c>
      <c r="BJ40" s="1196">
        <v>0.23400000000000001</v>
      </c>
      <c r="BK40" s="192"/>
      <c r="BT40" s="228"/>
      <c r="BU40" s="228"/>
    </row>
    <row r="41" spans="40:73">
      <c r="BD41" s="497" t="s">
        <v>410</v>
      </c>
      <c r="BE41" s="1195">
        <v>0.02</v>
      </c>
      <c r="BF41" s="1195">
        <v>0.154</v>
      </c>
      <c r="BG41" s="1195">
        <v>0.161</v>
      </c>
      <c r="BH41" s="1195">
        <v>0.21099999999999999</v>
      </c>
      <c r="BI41" s="1195">
        <v>0.19800000000000001</v>
      </c>
      <c r="BJ41" s="1196">
        <v>0.25600000000000001</v>
      </c>
      <c r="BK41" s="192"/>
      <c r="BT41" s="228"/>
      <c r="BU41" s="228"/>
    </row>
    <row r="42" spans="40:73">
      <c r="BD42" s="498" t="s">
        <v>37</v>
      </c>
      <c r="BE42" s="1197">
        <v>6.3E-2</v>
      </c>
      <c r="BF42" s="1197">
        <v>0.15</v>
      </c>
      <c r="BG42" s="1197">
        <v>0.14799999999999999</v>
      </c>
      <c r="BH42" s="1197">
        <v>0.186</v>
      </c>
      <c r="BI42" s="1197">
        <v>0.114</v>
      </c>
      <c r="BJ42" s="1198">
        <v>0.34</v>
      </c>
      <c r="BK42" s="192"/>
      <c r="BT42" s="228"/>
      <c r="BU42" s="228"/>
    </row>
    <row r="43" spans="40:73">
      <c r="BT43" s="228"/>
    </row>
    <row r="44" spans="40:73">
      <c r="BD44" s="1915" t="s">
        <v>363</v>
      </c>
      <c r="BE44" s="1913"/>
      <c r="BF44" s="1913"/>
      <c r="BG44" s="1913"/>
      <c r="BH44" s="1913"/>
      <c r="BI44" s="1913"/>
      <c r="BJ44" s="1916"/>
      <c r="BT44" s="228"/>
    </row>
    <row r="45" spans="40:73">
      <c r="BD45" s="409"/>
      <c r="BE45" s="1193" t="s">
        <v>178</v>
      </c>
      <c r="BF45" s="1193" t="s">
        <v>42</v>
      </c>
      <c r="BG45" s="1193" t="s">
        <v>43</v>
      </c>
      <c r="BH45" s="1193" t="s">
        <v>44</v>
      </c>
      <c r="BI45" s="1193" t="s">
        <v>45</v>
      </c>
      <c r="BJ45" s="1194" t="s">
        <v>212</v>
      </c>
      <c r="BT45" s="228"/>
    </row>
    <row r="46" spans="40:73">
      <c r="BD46" s="500" t="s">
        <v>27</v>
      </c>
      <c r="BE46" s="995">
        <v>8.1000000000000003E-2</v>
      </c>
      <c r="BF46" s="995">
        <v>0.188</v>
      </c>
      <c r="BG46" s="995">
        <v>0.14899999999999999</v>
      </c>
      <c r="BH46" s="995">
        <v>0.21099999999999999</v>
      </c>
      <c r="BI46" s="995">
        <v>0.16800000000000001</v>
      </c>
      <c r="BJ46" s="990">
        <v>0.20300000000000001</v>
      </c>
      <c r="BT46" s="228"/>
    </row>
    <row r="47" spans="40:73">
      <c r="BD47" s="500" t="s">
        <v>116</v>
      </c>
      <c r="BE47" s="1195">
        <v>0.34399999999999997</v>
      </c>
      <c r="BF47" s="1195">
        <v>0.38100000000000001</v>
      </c>
      <c r="BG47" s="1195">
        <v>0.14799999999999999</v>
      </c>
      <c r="BH47" s="1195">
        <v>0.10199999999999999</v>
      </c>
      <c r="BI47" s="1195">
        <v>0.02</v>
      </c>
      <c r="BJ47" s="1196">
        <v>5.0000000000000001E-3</v>
      </c>
      <c r="BK47" s="192"/>
      <c r="BT47" s="228"/>
      <c r="BU47" s="228"/>
    </row>
    <row r="48" spans="40:73">
      <c r="BD48" s="500" t="s">
        <v>29</v>
      </c>
      <c r="BE48" s="1195">
        <v>0.111</v>
      </c>
      <c r="BF48" s="1195">
        <v>0.38400000000000001</v>
      </c>
      <c r="BG48" s="1195">
        <v>0.19800000000000001</v>
      </c>
      <c r="BH48" s="1195">
        <v>0.159</v>
      </c>
      <c r="BI48" s="1195">
        <v>9.1999999999999998E-2</v>
      </c>
      <c r="BJ48" s="1196">
        <v>5.6000000000000001E-2</v>
      </c>
      <c r="BK48" s="192"/>
      <c r="BT48" s="228"/>
      <c r="BU48" s="228"/>
    </row>
    <row r="49" spans="56:73">
      <c r="BD49" s="500" t="s">
        <v>437</v>
      </c>
      <c r="BE49" s="1195">
        <v>2E-3</v>
      </c>
      <c r="BF49" s="1195">
        <v>5.1999999999999998E-2</v>
      </c>
      <c r="BG49" s="1195">
        <v>9.7000000000000003E-2</v>
      </c>
      <c r="BH49" s="1195">
        <v>0.20599999999999999</v>
      </c>
      <c r="BI49" s="1195">
        <v>0.18099999999999999</v>
      </c>
      <c r="BJ49" s="1196">
        <v>0.46</v>
      </c>
      <c r="BK49" s="192"/>
      <c r="BT49" s="228"/>
      <c r="BU49" s="228"/>
    </row>
    <row r="50" spans="56:73">
      <c r="BD50" s="500" t="s">
        <v>28</v>
      </c>
      <c r="BE50" s="1195">
        <v>0.03</v>
      </c>
      <c r="BF50" s="1195">
        <v>0.154</v>
      </c>
      <c r="BG50" s="1195">
        <v>0.154</v>
      </c>
      <c r="BH50" s="1195">
        <v>0.23699999999999999</v>
      </c>
      <c r="BI50" s="1195">
        <v>0.20200000000000001</v>
      </c>
      <c r="BJ50" s="1196">
        <v>0.224</v>
      </c>
      <c r="BK50" s="192"/>
      <c r="BT50" s="228"/>
      <c r="BU50" s="228"/>
    </row>
    <row r="51" spans="56:73">
      <c r="BD51" s="497" t="s">
        <v>410</v>
      </c>
      <c r="BE51" s="1195">
        <v>0.02</v>
      </c>
      <c r="BF51" s="1195">
        <v>0.12</v>
      </c>
      <c r="BG51" s="1195">
        <v>0.13700000000000001</v>
      </c>
      <c r="BH51" s="1195">
        <v>0.246</v>
      </c>
      <c r="BI51" s="1195">
        <v>0.21099999999999999</v>
      </c>
      <c r="BJ51" s="1196">
        <v>0.26600000000000001</v>
      </c>
      <c r="BK51" s="192"/>
      <c r="BT51" s="228"/>
      <c r="BU51" s="228"/>
    </row>
    <row r="52" spans="56:73">
      <c r="BD52" s="498" t="s">
        <v>37</v>
      </c>
      <c r="BE52" s="1197">
        <v>3.3000000000000002E-2</v>
      </c>
      <c r="BF52" s="1197">
        <v>0.113</v>
      </c>
      <c r="BG52" s="1197">
        <v>0.153</v>
      </c>
      <c r="BH52" s="1197">
        <v>0.26</v>
      </c>
      <c r="BI52" s="1197">
        <v>0.20699999999999999</v>
      </c>
      <c r="BJ52" s="1198">
        <v>0.23300000000000001</v>
      </c>
      <c r="BK52" s="192"/>
      <c r="BT52" s="228"/>
      <c r="BU52" s="228"/>
    </row>
    <row r="53" spans="56:73">
      <c r="BD53" s="6"/>
      <c r="BE53" s="6"/>
      <c r="BF53" s="6"/>
      <c r="BG53" s="6"/>
      <c r="BH53" s="6"/>
      <c r="BI53" s="6"/>
      <c r="BJ53" s="6"/>
      <c r="BT53" s="228"/>
    </row>
    <row r="54" spans="56:73">
      <c r="BD54" s="1924" t="str">
        <f>AV30</f>
        <v>Figur</v>
      </c>
      <c r="BE54" s="1905"/>
      <c r="BF54" s="1905"/>
      <c r="BG54" s="1905"/>
      <c r="BH54" s="1905"/>
      <c r="BI54" s="1905"/>
      <c r="BJ54" s="1906"/>
      <c r="BT54" s="228"/>
    </row>
    <row r="55" spans="56:73">
      <c r="BD55" s="6"/>
      <c r="BE55" s="6"/>
      <c r="BF55" s="6"/>
      <c r="BG55" s="6"/>
      <c r="BH55" s="6"/>
      <c r="BI55" s="6"/>
      <c r="BJ55" s="6"/>
      <c r="BT55" s="228"/>
    </row>
    <row r="56" spans="56:73">
      <c r="BD56" s="6"/>
      <c r="BE56" s="6"/>
      <c r="BF56" s="6"/>
      <c r="BG56" s="6"/>
      <c r="BH56" s="6"/>
      <c r="BI56" s="6"/>
      <c r="BJ56" s="6"/>
      <c r="BT56" s="228"/>
    </row>
    <row r="57" spans="56:73">
      <c r="BD57" s="6"/>
      <c r="BE57" s="6"/>
      <c r="BF57" s="6"/>
      <c r="BG57" s="6"/>
      <c r="BH57" s="6"/>
      <c r="BI57" s="6"/>
      <c r="BJ57" s="6"/>
      <c r="BT57" s="228"/>
    </row>
    <row r="58" spans="56:73">
      <c r="BD58" s="6"/>
      <c r="BE58" s="6"/>
      <c r="BF58" s="6"/>
      <c r="BG58" s="6"/>
      <c r="BH58" s="6"/>
      <c r="BI58" s="6"/>
      <c r="BJ58" s="6"/>
      <c r="BT58" s="228"/>
    </row>
    <row r="59" spans="56:73">
      <c r="BD59" s="6"/>
      <c r="BE59" s="6"/>
      <c r="BF59" s="6"/>
      <c r="BG59" s="6"/>
      <c r="BH59" s="6"/>
      <c r="BI59" s="6"/>
      <c r="BJ59" s="6"/>
      <c r="BT59" s="228"/>
    </row>
    <row r="60" spans="56:73">
      <c r="BD60" s="6"/>
      <c r="BE60" s="6"/>
      <c r="BF60" s="6"/>
      <c r="BG60" s="6"/>
      <c r="BH60" s="6"/>
      <c r="BI60" s="6"/>
      <c r="BJ60" s="6"/>
      <c r="BT60" s="228"/>
    </row>
    <row r="61" spans="56:73">
      <c r="BD61" s="6"/>
      <c r="BE61" s="6"/>
      <c r="BF61" s="6"/>
      <c r="BG61" s="6"/>
      <c r="BH61" s="6"/>
      <c r="BI61" s="6"/>
      <c r="BJ61" s="6"/>
      <c r="BT61" s="228"/>
    </row>
    <row r="62" spans="56:73">
      <c r="BD62" s="6"/>
      <c r="BE62" s="6"/>
      <c r="BF62" s="6"/>
      <c r="BG62" s="6"/>
      <c r="BH62" s="6"/>
      <c r="BI62" s="6"/>
      <c r="BJ62" s="6"/>
      <c r="BT62" s="228"/>
    </row>
    <row r="63" spans="56:73">
      <c r="BD63" s="6"/>
      <c r="BE63" s="6"/>
      <c r="BF63" s="6"/>
      <c r="BG63" s="6"/>
      <c r="BH63" s="6"/>
      <c r="BI63" s="6"/>
      <c r="BJ63" s="6"/>
      <c r="BT63" s="228"/>
    </row>
    <row r="64" spans="56:73">
      <c r="BD64" s="6"/>
      <c r="BE64" s="6"/>
      <c r="BF64" s="6"/>
      <c r="BG64" s="6"/>
      <c r="BH64" s="6"/>
      <c r="BI64" s="6"/>
      <c r="BJ64" s="6"/>
      <c r="BT64" s="228"/>
    </row>
    <row r="65" spans="21:72">
      <c r="AB65" s="105"/>
      <c r="AK65" s="105"/>
      <c r="BD65" s="6"/>
      <c r="BE65" s="6"/>
      <c r="BF65" s="6"/>
      <c r="BG65" s="6"/>
      <c r="BH65" s="6"/>
      <c r="BI65" s="6"/>
      <c r="BJ65" s="6"/>
      <c r="BT65" s="228"/>
    </row>
    <row r="66" spans="21:72">
      <c r="U66" s="149"/>
      <c r="AB66" s="105"/>
      <c r="AD66" s="149"/>
      <c r="AK66" s="105"/>
      <c r="BD66" s="6"/>
      <c r="BE66" s="6"/>
      <c r="BF66" s="6"/>
      <c r="BG66" s="6"/>
      <c r="BH66" s="6"/>
      <c r="BI66" s="6"/>
      <c r="BJ66" s="6"/>
      <c r="BT66" s="228"/>
    </row>
    <row r="67" spans="21:72">
      <c r="AB67" s="105"/>
      <c r="AK67" s="105"/>
      <c r="BD67" s="6"/>
      <c r="BE67" s="6"/>
      <c r="BF67" s="6"/>
      <c r="BG67" s="6"/>
      <c r="BH67" s="6"/>
      <c r="BI67" s="6"/>
      <c r="BJ67" s="6"/>
    </row>
    <row r="68" spans="21:72">
      <c r="AB68" s="105"/>
      <c r="AK68" s="105"/>
      <c r="BD68" s="6"/>
      <c r="BE68" s="6"/>
      <c r="BF68" s="6"/>
      <c r="BG68" s="6"/>
      <c r="BH68" s="6"/>
      <c r="BI68" s="6"/>
      <c r="BJ68" s="6"/>
    </row>
    <row r="69" spans="21:72">
      <c r="AB69" s="105"/>
      <c r="AK69" s="105"/>
      <c r="BD69" s="6"/>
      <c r="BE69" s="6"/>
      <c r="BF69" s="6"/>
      <c r="BG69" s="6"/>
      <c r="BH69" s="6"/>
      <c r="BI69" s="6"/>
      <c r="BJ69" s="6"/>
    </row>
    <row r="70" spans="21:72">
      <c r="AB70" s="105"/>
      <c r="AK70" s="105"/>
      <c r="BD70" s="6"/>
      <c r="BE70" s="6"/>
      <c r="BF70" s="6"/>
      <c r="BG70" s="6"/>
      <c r="BH70" s="6"/>
      <c r="BI70" s="6"/>
      <c r="BJ70" s="6"/>
    </row>
    <row r="71" spans="21:72">
      <c r="AB71" s="105"/>
      <c r="AK71" s="105"/>
      <c r="BD71" s="6"/>
      <c r="BE71" s="6"/>
      <c r="BF71" s="6"/>
      <c r="BG71" s="6"/>
      <c r="BH71" s="6"/>
      <c r="BI71" s="6"/>
      <c r="BJ71" s="6"/>
    </row>
    <row r="72" spans="21:72">
      <c r="AB72" s="105"/>
      <c r="AK72" s="105"/>
      <c r="BD72" s="6"/>
      <c r="BE72" s="6"/>
      <c r="BF72" s="6"/>
      <c r="BG72" s="6"/>
      <c r="BH72" s="6"/>
      <c r="BI72" s="6"/>
      <c r="BJ72" s="6"/>
    </row>
    <row r="73" spans="21:72">
      <c r="BD73" s="6"/>
      <c r="BE73" s="6"/>
      <c r="BF73" s="6"/>
      <c r="BG73" s="6"/>
      <c r="BH73" s="6"/>
      <c r="BI73" s="6"/>
      <c r="BJ73" s="6"/>
    </row>
    <row r="74" spans="21:72">
      <c r="BD74" s="6"/>
      <c r="BE74" s="6"/>
      <c r="BF74" s="6"/>
      <c r="BG74" s="6"/>
      <c r="BH74" s="6"/>
      <c r="BI74" s="6"/>
      <c r="BJ74" s="6"/>
    </row>
    <row r="75" spans="21:72">
      <c r="BD75" s="6"/>
      <c r="BE75" s="6"/>
      <c r="BF75" s="6"/>
      <c r="BG75" s="6"/>
      <c r="BH75" s="6"/>
      <c r="BI75" s="6"/>
      <c r="BJ75" s="6"/>
    </row>
    <row r="76" spans="21:72">
      <c r="BD76" s="6"/>
      <c r="BE76" s="6"/>
      <c r="BF76" s="6"/>
      <c r="BG76" s="6"/>
      <c r="BH76" s="6"/>
      <c r="BI76" s="6"/>
      <c r="BJ76" s="6"/>
    </row>
    <row r="77" spans="21:72">
      <c r="BD77" s="6"/>
      <c r="BE77" s="6"/>
      <c r="BF77" s="6"/>
      <c r="BG77" s="6"/>
      <c r="BH77" s="6"/>
      <c r="BI77" s="6"/>
      <c r="BJ77" s="6"/>
    </row>
    <row r="78" spans="21:72">
      <c r="BD78" s="6"/>
      <c r="BE78" s="6"/>
      <c r="BF78" s="6"/>
      <c r="BG78" s="6"/>
      <c r="BH78" s="6"/>
      <c r="BI78" s="6"/>
      <c r="BJ78" s="6"/>
    </row>
    <row r="79" spans="21:72">
      <c r="BD79" s="6"/>
      <c r="BE79" s="6"/>
      <c r="BF79" s="6"/>
      <c r="BG79" s="6"/>
      <c r="BH79" s="6"/>
      <c r="BI79" s="6"/>
      <c r="BJ79" s="6"/>
    </row>
    <row r="80" spans="21:72">
      <c r="BD80" s="6"/>
      <c r="BE80" s="6"/>
      <c r="BF80" s="6"/>
      <c r="BG80" s="6"/>
      <c r="BH80" s="6"/>
      <c r="BI80" s="6"/>
      <c r="BJ80" s="6"/>
    </row>
    <row r="81" spans="56:62">
      <c r="BD81" s="6"/>
      <c r="BE81" s="6"/>
      <c r="BF81" s="6"/>
      <c r="BG81" s="6"/>
      <c r="BH81" s="6"/>
      <c r="BI81" s="6"/>
      <c r="BJ81" s="6"/>
    </row>
    <row r="82" spans="56:62">
      <c r="BD82" s="6"/>
      <c r="BE82" s="6"/>
      <c r="BF82" s="6"/>
      <c r="BG82" s="6"/>
      <c r="BH82" s="6"/>
      <c r="BI82" s="6"/>
      <c r="BJ82" s="6"/>
    </row>
    <row r="83" spans="56:62">
      <c r="BD83" s="6"/>
      <c r="BE83" s="6"/>
      <c r="BF83" s="6"/>
      <c r="BG83" s="6"/>
      <c r="BH83" s="6"/>
      <c r="BI83" s="6"/>
      <c r="BJ83" s="6"/>
    </row>
    <row r="84" spans="56:62">
      <c r="BD84" s="6"/>
      <c r="BE84" s="6"/>
      <c r="BF84" s="6"/>
      <c r="BG84" s="6"/>
      <c r="BH84" s="6"/>
      <c r="BI84" s="6"/>
      <c r="BJ84" s="6"/>
    </row>
    <row r="85" spans="56:62">
      <c r="BD85" s="6"/>
      <c r="BE85" s="6"/>
      <c r="BF85" s="6"/>
      <c r="BG85" s="6"/>
      <c r="BH85" s="6"/>
      <c r="BI85" s="6"/>
      <c r="BJ85" s="6"/>
    </row>
  </sheetData>
  <mergeCells count="37">
    <mergeCell ref="BL4:BS4"/>
    <mergeCell ref="BL3:BS3"/>
    <mergeCell ref="BL1:BS1"/>
    <mergeCell ref="BD4:BJ4"/>
    <mergeCell ref="BD14:BJ14"/>
    <mergeCell ref="BD1:BJ1"/>
    <mergeCell ref="BD3:BJ3"/>
    <mergeCell ref="AV30:BB30"/>
    <mergeCell ref="BD54:BJ54"/>
    <mergeCell ref="BL30:BS30"/>
    <mergeCell ref="BD34:BJ34"/>
    <mergeCell ref="BD44:BJ44"/>
    <mergeCell ref="L30:S30"/>
    <mergeCell ref="U30:AB30"/>
    <mergeCell ref="AM30:AT30"/>
    <mergeCell ref="L1:S1"/>
    <mergeCell ref="U3:AB3"/>
    <mergeCell ref="AM1:AT1"/>
    <mergeCell ref="U1:AB1"/>
    <mergeCell ref="AD30:AK30"/>
    <mergeCell ref="A3:A29"/>
    <mergeCell ref="L3:S3"/>
    <mergeCell ref="AV4:BB4"/>
    <mergeCell ref="U4:AB4"/>
    <mergeCell ref="AM4:AT4"/>
    <mergeCell ref="AM3:AT3"/>
    <mergeCell ref="L4:S4"/>
    <mergeCell ref="BD24:BJ24"/>
    <mergeCell ref="AU6:AU9"/>
    <mergeCell ref="AD1:AK1"/>
    <mergeCell ref="AD3:AK3"/>
    <mergeCell ref="AD4:AK4"/>
    <mergeCell ref="C1:J1"/>
    <mergeCell ref="C3:J3"/>
    <mergeCell ref="C4:J4"/>
    <mergeCell ref="AV1:BB1"/>
    <mergeCell ref="AV3:BB3"/>
  </mergeCells>
  <conditionalFormatting sqref="D14:J29">
    <cfRule type="cellIs" dxfId="5" priority="2" operator="lessThan">
      <formula>500</formula>
    </cfRule>
  </conditionalFormatting>
  <conditionalFormatting sqref="J11">
    <cfRule type="cellIs" dxfId="4" priority="1" operator="lessThan">
      <formula>500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A225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.42578125" defaultRowHeight="15"/>
  <cols>
    <col min="1" max="1" width="3.140625" style="6" customWidth="1"/>
    <col min="2" max="2" width="2.140625" style="3" customWidth="1"/>
    <col min="3" max="3" width="21.7109375" style="36" customWidth="1"/>
    <col min="4" max="27" width="7.7109375" style="36" customWidth="1"/>
    <col min="28" max="28" width="2.5703125" style="3" customWidth="1"/>
    <col min="29" max="33" width="14" style="36" customWidth="1"/>
    <col min="34" max="34" width="2.140625" style="3" customWidth="1"/>
    <col min="35" max="16384" width="11.42578125" style="6"/>
  </cols>
  <sheetData>
    <row r="1" spans="1:53" s="1538" customFormat="1" ht="16.5">
      <c r="A1" s="1552"/>
      <c r="B1" s="1543"/>
      <c r="C1" s="1811" t="s">
        <v>239</v>
      </c>
      <c r="D1" s="1812"/>
      <c r="E1" s="1812"/>
      <c r="F1" s="1812"/>
      <c r="G1" s="1812"/>
      <c r="H1" s="1812"/>
      <c r="I1" s="1812"/>
      <c r="J1" s="1812"/>
      <c r="K1" s="1812"/>
      <c r="L1" s="1812"/>
      <c r="M1" s="1812"/>
      <c r="N1" s="1812"/>
      <c r="O1" s="1812"/>
      <c r="P1" s="1812"/>
      <c r="Q1" s="1812"/>
      <c r="R1" s="1812"/>
      <c r="S1" s="1812"/>
      <c r="T1" s="1812"/>
      <c r="U1" s="1812"/>
      <c r="V1" s="1812"/>
      <c r="W1" s="1812"/>
      <c r="X1" s="1812"/>
      <c r="Y1" s="1812"/>
      <c r="Z1" s="1812"/>
      <c r="AA1" s="1812"/>
      <c r="AB1" s="1560"/>
      <c r="AC1" s="1811" t="s">
        <v>104</v>
      </c>
      <c r="AD1" s="1812"/>
      <c r="AE1" s="1812"/>
      <c r="AF1" s="1812"/>
      <c r="AG1" s="1812"/>
      <c r="AH1" s="1543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</row>
    <row r="2" spans="1:53" s="18" customFormat="1" ht="16.5">
      <c r="C2" s="135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34"/>
      <c r="AC2" s="136"/>
      <c r="AD2" s="136"/>
      <c r="AE2" s="136"/>
      <c r="AF2" s="136"/>
      <c r="AG2" s="136"/>
      <c r="AH2" s="35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26.25" customHeight="1">
      <c r="A3" s="1928" t="s">
        <v>213</v>
      </c>
      <c r="B3" s="11"/>
      <c r="C3" s="107" t="s">
        <v>487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C3" s="1930" t="s">
        <v>240</v>
      </c>
      <c r="AD3" s="1931"/>
      <c r="AE3" s="1931"/>
      <c r="AF3" s="1931"/>
      <c r="AG3" s="1931"/>
      <c r="AH3" s="17"/>
    </row>
    <row r="4" spans="1:53" ht="17.25" customHeight="1">
      <c r="A4" s="1929"/>
      <c r="B4" s="17"/>
      <c r="C4" s="1847" t="s">
        <v>172</v>
      </c>
      <c r="D4" s="1848"/>
      <c r="E4" s="1848"/>
      <c r="F4" s="1848"/>
      <c r="G4" s="1848"/>
      <c r="H4" s="1848"/>
      <c r="I4" s="1848"/>
      <c r="J4" s="1848"/>
      <c r="K4" s="1848"/>
      <c r="L4" s="1848"/>
      <c r="M4" s="1848"/>
      <c r="N4" s="1848"/>
      <c r="O4" s="1848"/>
      <c r="P4" s="1848"/>
      <c r="Q4" s="1848"/>
      <c r="R4" s="1848"/>
      <c r="S4" s="1848"/>
      <c r="T4" s="1848"/>
      <c r="U4" s="1848"/>
      <c r="V4" s="1848"/>
      <c r="W4" s="1848"/>
      <c r="X4" s="1848"/>
      <c r="Y4" s="1848"/>
      <c r="Z4" s="1848"/>
      <c r="AA4" s="1848"/>
      <c r="AB4" s="17"/>
      <c r="AC4" s="1932" t="s">
        <v>172</v>
      </c>
      <c r="AD4" s="1933"/>
      <c r="AE4" s="1933"/>
      <c r="AF4" s="1933"/>
      <c r="AG4" s="1933"/>
      <c r="AH4" s="17"/>
    </row>
    <row r="5" spans="1:53">
      <c r="A5" s="1929"/>
      <c r="B5" s="31"/>
      <c r="C5" s="472"/>
      <c r="D5" s="1934" t="s">
        <v>103</v>
      </c>
      <c r="E5" s="1899"/>
      <c r="F5" s="1899"/>
      <c r="G5" s="1899"/>
      <c r="H5" s="1899"/>
      <c r="I5" s="1899"/>
      <c r="J5" s="1899"/>
      <c r="K5" s="1899"/>
      <c r="L5" s="1899"/>
      <c r="M5" s="1899"/>
      <c r="N5" s="1899"/>
      <c r="O5" s="1899"/>
      <c r="P5" s="1899"/>
      <c r="Q5" s="1899"/>
      <c r="R5" s="1899"/>
      <c r="S5" s="1899"/>
      <c r="T5" s="1899"/>
      <c r="U5" s="1899"/>
      <c r="V5" s="1899"/>
      <c r="W5" s="1899"/>
      <c r="X5" s="1899"/>
      <c r="Y5" s="1899"/>
      <c r="Z5" s="1899"/>
      <c r="AA5" s="1925"/>
      <c r="AB5" s="31"/>
      <c r="AC5" s="725"/>
      <c r="AD5" s="1934" t="s">
        <v>103</v>
      </c>
      <c r="AE5" s="1899"/>
      <c r="AF5" s="1899"/>
      <c r="AG5" s="1925"/>
      <c r="AH5" s="31"/>
    </row>
    <row r="6" spans="1:53" ht="30">
      <c r="A6" s="1929"/>
      <c r="B6" s="17"/>
      <c r="C6" s="1226" t="s">
        <v>149</v>
      </c>
      <c r="D6" s="1227" t="s">
        <v>50</v>
      </c>
      <c r="E6" s="1228" t="s">
        <v>51</v>
      </c>
      <c r="F6" s="1228" t="s">
        <v>52</v>
      </c>
      <c r="G6" s="1228" t="s">
        <v>53</v>
      </c>
      <c r="H6" s="1228" t="s">
        <v>54</v>
      </c>
      <c r="I6" s="1228" t="s">
        <v>55</v>
      </c>
      <c r="J6" s="1228" t="s">
        <v>56</v>
      </c>
      <c r="K6" s="1228" t="s">
        <v>57</v>
      </c>
      <c r="L6" s="1228" t="s">
        <v>58</v>
      </c>
      <c r="M6" s="1228" t="s">
        <v>59</v>
      </c>
      <c r="N6" s="1228" t="s">
        <v>60</v>
      </c>
      <c r="O6" s="1228" t="s">
        <v>61</v>
      </c>
      <c r="P6" s="1228" t="s">
        <v>62</v>
      </c>
      <c r="Q6" s="1228" t="s">
        <v>63</v>
      </c>
      <c r="R6" s="1228" t="s">
        <v>64</v>
      </c>
      <c r="S6" s="1228" t="s">
        <v>65</v>
      </c>
      <c r="T6" s="1228" t="s">
        <v>66</v>
      </c>
      <c r="U6" s="1228" t="s">
        <v>67</v>
      </c>
      <c r="V6" s="1228" t="s">
        <v>68</v>
      </c>
      <c r="W6" s="1228" t="s">
        <v>69</v>
      </c>
      <c r="X6" s="1228" t="s">
        <v>70</v>
      </c>
      <c r="Y6" s="1228" t="s">
        <v>71</v>
      </c>
      <c r="Z6" s="1228" t="s">
        <v>72</v>
      </c>
      <c r="AA6" s="1228" t="s">
        <v>73</v>
      </c>
      <c r="AB6" s="17"/>
      <c r="AC6" s="472"/>
      <c r="AD6" s="1233" t="s">
        <v>99</v>
      </c>
      <c r="AE6" s="1234" t="s">
        <v>100</v>
      </c>
      <c r="AF6" s="1234" t="s">
        <v>101</v>
      </c>
      <c r="AG6" s="1235" t="s">
        <v>102</v>
      </c>
      <c r="AH6" s="17"/>
    </row>
    <row r="7" spans="1:53" ht="15.75" customHeight="1">
      <c r="A7" s="1929"/>
      <c r="B7" s="8"/>
      <c r="C7" s="1229" t="s">
        <v>27</v>
      </c>
      <c r="D7" s="1237">
        <v>5.0000000000000001E-3</v>
      </c>
      <c r="E7" s="1238">
        <v>3.0000000000000001E-3</v>
      </c>
      <c r="F7" s="1238">
        <v>2E-3</v>
      </c>
      <c r="G7" s="1238">
        <v>1E-3</v>
      </c>
      <c r="H7" s="1238">
        <v>1E-3</v>
      </c>
      <c r="I7" s="1238">
        <v>6.0000000000000001E-3</v>
      </c>
      <c r="J7" s="1238">
        <v>0.03</v>
      </c>
      <c r="K7" s="1238">
        <v>7.2999999999999995E-2</v>
      </c>
      <c r="L7" s="1238">
        <v>6.3E-2</v>
      </c>
      <c r="M7" s="1238">
        <v>3.5999999999999997E-2</v>
      </c>
      <c r="N7" s="1238">
        <v>4.4999999999999998E-2</v>
      </c>
      <c r="O7" s="1238">
        <v>5.0999999999999997E-2</v>
      </c>
      <c r="P7" s="1239">
        <v>5.6000000000000001E-2</v>
      </c>
      <c r="Q7" s="1240">
        <v>5.5E-2</v>
      </c>
      <c r="R7" s="1240">
        <v>6.9000000000000006E-2</v>
      </c>
      <c r="S7" s="1240">
        <v>9.4E-2</v>
      </c>
      <c r="T7" s="1240">
        <v>0.10199999999999999</v>
      </c>
      <c r="U7" s="1240">
        <v>0.08</v>
      </c>
      <c r="V7" s="1240">
        <v>6.4000000000000001E-2</v>
      </c>
      <c r="W7" s="1240">
        <v>5.2999999999999999E-2</v>
      </c>
      <c r="X7" s="1240">
        <v>4.3999999999999997E-2</v>
      </c>
      <c r="Y7" s="1240">
        <v>3.1E-2</v>
      </c>
      <c r="Z7" s="1240">
        <v>2.1000000000000001E-2</v>
      </c>
      <c r="AA7" s="1240">
        <v>1.2999999999999999E-2</v>
      </c>
      <c r="AB7" s="17"/>
      <c r="AC7" s="522" t="s">
        <v>27</v>
      </c>
      <c r="AD7" s="1249">
        <f t="shared" ref="AD7:AD13" si="0">J7+K7+L7</f>
        <v>0.16599999999999998</v>
      </c>
      <c r="AE7" s="1249">
        <f t="shared" ref="AE7:AE12" si="1">M7+N7+O7+P7+Q7+R7</f>
        <v>0.31199999999999994</v>
      </c>
      <c r="AF7" s="1249">
        <f t="shared" ref="AF7:AF13" si="2">S7+T7+U7</f>
        <v>0.27600000000000002</v>
      </c>
      <c r="AG7" s="1249">
        <f t="shared" ref="AG7:AG12" si="3">V7+W7+X7+Y7+Z7+AA7+D7+E7+F7+G7+H7+I7</f>
        <v>0.24399999999999999</v>
      </c>
      <c r="AH7" s="17"/>
    </row>
    <row r="8" spans="1:53">
      <c r="A8" s="1929"/>
      <c r="B8" s="8"/>
      <c r="C8" s="1230" t="s">
        <v>241</v>
      </c>
      <c r="D8" s="1241">
        <v>5.0000000000000001E-3</v>
      </c>
      <c r="E8" s="1242">
        <v>3.0000000000000001E-3</v>
      </c>
      <c r="F8" s="1242">
        <v>2E-3</v>
      </c>
      <c r="G8" s="1242">
        <v>1E-3</v>
      </c>
      <c r="H8" s="1242">
        <v>1E-3</v>
      </c>
      <c r="I8" s="1242">
        <v>3.0000000000000001E-3</v>
      </c>
      <c r="J8" s="1242">
        <v>1.6E-2</v>
      </c>
      <c r="K8" s="1242">
        <v>4.9000000000000002E-2</v>
      </c>
      <c r="L8" s="1242">
        <v>6.9000000000000006E-2</v>
      </c>
      <c r="M8" s="1242">
        <v>3.7999999999999999E-2</v>
      </c>
      <c r="N8" s="1242">
        <v>4.9000000000000002E-2</v>
      </c>
      <c r="O8" s="1242">
        <v>5.3999999999999999E-2</v>
      </c>
      <c r="P8" s="1243">
        <v>6.5000000000000002E-2</v>
      </c>
      <c r="Q8" s="1244">
        <v>5.8999999999999997E-2</v>
      </c>
      <c r="R8" s="1244">
        <v>7.0999999999999994E-2</v>
      </c>
      <c r="S8" s="1244">
        <v>8.2000000000000003E-2</v>
      </c>
      <c r="T8" s="1244">
        <v>9.1999999999999998E-2</v>
      </c>
      <c r="U8" s="1244">
        <v>8.1000000000000003E-2</v>
      </c>
      <c r="V8" s="1244">
        <v>6.6000000000000003E-2</v>
      </c>
      <c r="W8" s="1244">
        <v>5.8999999999999997E-2</v>
      </c>
      <c r="X8" s="1244">
        <v>5.8000000000000003E-2</v>
      </c>
      <c r="Y8" s="1244">
        <v>3.9E-2</v>
      </c>
      <c r="Z8" s="1244">
        <v>2.3E-2</v>
      </c>
      <c r="AA8" s="1244">
        <v>1.5559449843343422E-2</v>
      </c>
      <c r="AB8" s="8"/>
      <c r="AC8" s="1236" t="str">
        <f t="shared" ref="AC8:AC13" si="4">C8</f>
        <v>Gange</v>
      </c>
      <c r="AD8" s="509">
        <f t="shared" si="0"/>
        <v>0.13400000000000001</v>
      </c>
      <c r="AE8" s="509">
        <f t="shared" si="1"/>
        <v>0.33600000000000002</v>
      </c>
      <c r="AF8" s="509">
        <f t="shared" si="2"/>
        <v>0.255</v>
      </c>
      <c r="AG8" s="509">
        <f t="shared" si="3"/>
        <v>0.27555944984334341</v>
      </c>
      <c r="AH8" s="17"/>
    </row>
    <row r="9" spans="1:53" ht="15" customHeight="1">
      <c r="A9" s="1929"/>
      <c r="B9" s="8"/>
      <c r="C9" s="1231" t="s">
        <v>29</v>
      </c>
      <c r="D9" s="1241">
        <v>5.0000000000000001E-3</v>
      </c>
      <c r="E9" s="1242">
        <v>2E-3</v>
      </c>
      <c r="F9" s="1242">
        <v>1E-3</v>
      </c>
      <c r="G9" s="1242">
        <v>1E-3</v>
      </c>
      <c r="H9" s="1242">
        <v>1E-3</v>
      </c>
      <c r="I9" s="1242">
        <v>5.0000000000000001E-3</v>
      </c>
      <c r="J9" s="1242">
        <v>4.1000000000000002E-2</v>
      </c>
      <c r="K9" s="1242">
        <v>9.8000000000000004E-2</v>
      </c>
      <c r="L9" s="1242">
        <v>0.112</v>
      </c>
      <c r="M9" s="1242">
        <v>2.9000000000000001E-2</v>
      </c>
      <c r="N9" s="1242">
        <v>4.2000000000000003E-2</v>
      </c>
      <c r="O9" s="1242">
        <v>4.2000000000000003E-2</v>
      </c>
      <c r="P9" s="1243">
        <v>3.7999999999999999E-2</v>
      </c>
      <c r="Q9" s="1244">
        <v>4.1000000000000002E-2</v>
      </c>
      <c r="R9" s="1244">
        <v>7.5999999999999998E-2</v>
      </c>
      <c r="S9" s="1244">
        <v>9.7000000000000003E-2</v>
      </c>
      <c r="T9" s="1244">
        <v>0.11600000000000001</v>
      </c>
      <c r="U9" s="1244">
        <v>0.08</v>
      </c>
      <c r="V9" s="1244">
        <v>5.5E-2</v>
      </c>
      <c r="W9" s="1244">
        <v>4.4999999999999998E-2</v>
      </c>
      <c r="X9" s="1244">
        <v>3.1E-2</v>
      </c>
      <c r="Y9" s="1244">
        <v>1.4999999999999999E-2</v>
      </c>
      <c r="Z9" s="1244">
        <v>1.7000000000000001E-2</v>
      </c>
      <c r="AA9" s="1244">
        <v>1.0707756594411073E-2</v>
      </c>
      <c r="AB9" s="8"/>
      <c r="AC9" s="1231" t="str">
        <f t="shared" si="4"/>
        <v>Sykkel</v>
      </c>
      <c r="AD9" s="315">
        <f t="shared" si="0"/>
        <v>0.251</v>
      </c>
      <c r="AE9" s="1250">
        <f t="shared" si="1"/>
        <v>0.26800000000000002</v>
      </c>
      <c r="AF9" s="1250">
        <f t="shared" si="2"/>
        <v>0.29300000000000004</v>
      </c>
      <c r="AG9" s="316">
        <f t="shared" si="3"/>
        <v>0.18870775659441111</v>
      </c>
      <c r="AH9" s="17"/>
    </row>
    <row r="10" spans="1:53" ht="15" customHeight="1">
      <c r="A10" s="1929"/>
      <c r="B10" s="8"/>
      <c r="C10" s="1231" t="s">
        <v>198</v>
      </c>
      <c r="D10" s="1241">
        <v>6.0000000000000001E-3</v>
      </c>
      <c r="E10" s="1242">
        <v>3.0000000000000001E-3</v>
      </c>
      <c r="F10" s="1242">
        <v>1E-3</v>
      </c>
      <c r="G10" s="1242">
        <v>1E-3</v>
      </c>
      <c r="H10" s="1242">
        <v>2E-3</v>
      </c>
      <c r="I10" s="1242">
        <v>8.9999999999999993E-3</v>
      </c>
      <c r="J10" s="1242">
        <v>0.05</v>
      </c>
      <c r="K10" s="1242">
        <v>0.11899999999999999</v>
      </c>
      <c r="L10" s="1242">
        <v>8.5000000000000006E-2</v>
      </c>
      <c r="M10" s="1242">
        <v>3.4000000000000002E-2</v>
      </c>
      <c r="N10" s="1242">
        <v>0.03</v>
      </c>
      <c r="O10" s="1242">
        <v>0.04</v>
      </c>
      <c r="P10" s="1243">
        <v>0.04</v>
      </c>
      <c r="Q10" s="1244">
        <v>3.9E-2</v>
      </c>
      <c r="R10" s="1244">
        <v>6.6000000000000003E-2</v>
      </c>
      <c r="S10" s="1244">
        <v>0.105</v>
      </c>
      <c r="T10" s="1244">
        <v>0.121</v>
      </c>
      <c r="U10" s="1244">
        <v>7.5999999999999998E-2</v>
      </c>
      <c r="V10" s="1244">
        <v>4.9000000000000002E-2</v>
      </c>
      <c r="W10" s="1244">
        <v>3.1E-2</v>
      </c>
      <c r="X10" s="1244">
        <v>2.8000000000000001E-2</v>
      </c>
      <c r="Y10" s="1244">
        <v>2.5999999999999999E-2</v>
      </c>
      <c r="Z10" s="1244">
        <v>2.1000000000000001E-2</v>
      </c>
      <c r="AA10" s="1244">
        <v>1.819790218627575E-2</v>
      </c>
      <c r="AB10" s="8"/>
      <c r="AC10" s="1231" t="str">
        <f t="shared" si="4"/>
        <v>Kollektivtransport</v>
      </c>
      <c r="AD10" s="315">
        <f t="shared" si="0"/>
        <v>0.254</v>
      </c>
      <c r="AE10" s="1250">
        <f t="shared" si="1"/>
        <v>0.24900000000000003</v>
      </c>
      <c r="AF10" s="1250">
        <f t="shared" si="2"/>
        <v>0.30199999999999999</v>
      </c>
      <c r="AG10" s="316">
        <f t="shared" si="3"/>
        <v>0.19519790218627578</v>
      </c>
      <c r="AH10" s="17"/>
    </row>
    <row r="11" spans="1:53" ht="15" customHeight="1">
      <c r="A11" s="1929"/>
      <c r="B11" s="8"/>
      <c r="C11" s="1231" t="s">
        <v>28</v>
      </c>
      <c r="D11" s="1241">
        <v>3.0000000000000001E-3</v>
      </c>
      <c r="E11" s="1242">
        <v>2E-3</v>
      </c>
      <c r="F11" s="1242">
        <v>1E-3</v>
      </c>
      <c r="G11" s="1242">
        <v>1E-3</v>
      </c>
      <c r="H11" s="1242">
        <v>2E-3</v>
      </c>
      <c r="I11" s="1242">
        <v>8.0000000000000002E-3</v>
      </c>
      <c r="J11" s="1242">
        <v>3.2000000000000001E-2</v>
      </c>
      <c r="K11" s="1242">
        <v>7.2999999999999995E-2</v>
      </c>
      <c r="L11" s="1242">
        <v>5.3999999999999999E-2</v>
      </c>
      <c r="M11" s="1242">
        <v>3.6999999999999998E-2</v>
      </c>
      <c r="N11" s="1242">
        <v>4.9000000000000002E-2</v>
      </c>
      <c r="O11" s="1242">
        <v>5.1999999999999998E-2</v>
      </c>
      <c r="P11" s="1243">
        <v>5.6000000000000001E-2</v>
      </c>
      <c r="Q11" s="1244">
        <v>5.8000000000000003E-2</v>
      </c>
      <c r="R11" s="1244">
        <v>6.6000000000000003E-2</v>
      </c>
      <c r="S11" s="1244">
        <v>9.7000000000000003E-2</v>
      </c>
      <c r="T11" s="1244">
        <v>0.1</v>
      </c>
      <c r="U11" s="1244">
        <v>8.1000000000000003E-2</v>
      </c>
      <c r="V11" s="1244">
        <v>6.9000000000000006E-2</v>
      </c>
      <c r="W11" s="1244">
        <v>5.8000000000000003E-2</v>
      </c>
      <c r="X11" s="1244">
        <v>4.2999999999999997E-2</v>
      </c>
      <c r="Y11" s="1244">
        <v>3.1E-2</v>
      </c>
      <c r="Z11" s="1244">
        <v>0.02</v>
      </c>
      <c r="AA11" s="1244">
        <v>8.9874610422555623E-3</v>
      </c>
      <c r="AB11" s="8"/>
      <c r="AC11" s="1231" t="str">
        <f t="shared" si="4"/>
        <v>Bilfører</v>
      </c>
      <c r="AD11" s="315">
        <f t="shared" si="0"/>
        <v>0.159</v>
      </c>
      <c r="AE11" s="1250">
        <f t="shared" si="1"/>
        <v>0.318</v>
      </c>
      <c r="AF11" s="1250">
        <f t="shared" si="2"/>
        <v>0.27800000000000002</v>
      </c>
      <c r="AG11" s="316">
        <f t="shared" si="3"/>
        <v>0.24698746104225555</v>
      </c>
      <c r="AH11" s="17"/>
    </row>
    <row r="12" spans="1:53" ht="15" customHeight="1">
      <c r="A12" s="1929"/>
      <c r="B12" s="8"/>
      <c r="C12" s="1231" t="s">
        <v>75</v>
      </c>
      <c r="D12" s="1241">
        <v>8.0000000000000002E-3</v>
      </c>
      <c r="E12" s="1242">
        <v>4.0000000000000001E-3</v>
      </c>
      <c r="F12" s="1242">
        <v>3.0000000000000001E-3</v>
      </c>
      <c r="G12" s="1242">
        <v>1E-3</v>
      </c>
      <c r="H12" s="1242">
        <v>1E-3</v>
      </c>
      <c r="I12" s="1242">
        <v>2E-3</v>
      </c>
      <c r="J12" s="1242">
        <v>1.2E-2</v>
      </c>
      <c r="K12" s="1242">
        <v>2.8000000000000001E-2</v>
      </c>
      <c r="L12" s="1242">
        <v>3.2000000000000001E-2</v>
      </c>
      <c r="M12" s="1242">
        <v>3.1E-2</v>
      </c>
      <c r="N12" s="1242">
        <v>4.7E-2</v>
      </c>
      <c r="O12" s="1242">
        <v>6.3E-2</v>
      </c>
      <c r="P12" s="1243">
        <v>6.8000000000000005E-2</v>
      </c>
      <c r="Q12" s="1244">
        <v>6.7000000000000004E-2</v>
      </c>
      <c r="R12" s="1244">
        <v>8.1000000000000003E-2</v>
      </c>
      <c r="S12" s="1244">
        <v>8.6999999999999994E-2</v>
      </c>
      <c r="T12" s="1244">
        <v>0.10100000000000001</v>
      </c>
      <c r="U12" s="1244">
        <v>8.5000000000000006E-2</v>
      </c>
      <c r="V12" s="1244">
        <v>0.08</v>
      </c>
      <c r="W12" s="1244">
        <v>6.7000000000000004E-2</v>
      </c>
      <c r="X12" s="1244">
        <v>0.06</v>
      </c>
      <c r="Y12" s="1244">
        <v>3.3000000000000002E-2</v>
      </c>
      <c r="Z12" s="1244">
        <v>2.3E-2</v>
      </c>
      <c r="AA12" s="1244">
        <v>1.5634850586306898E-2</v>
      </c>
      <c r="AB12" s="8"/>
      <c r="AC12" s="1231" t="str">
        <f t="shared" si="4"/>
        <v>Bilpassasjer</v>
      </c>
      <c r="AD12" s="315">
        <f t="shared" si="0"/>
        <v>7.2000000000000008E-2</v>
      </c>
      <c r="AE12" s="1250">
        <f t="shared" si="1"/>
        <v>0.35700000000000004</v>
      </c>
      <c r="AF12" s="1250">
        <f t="shared" si="2"/>
        <v>0.27300000000000002</v>
      </c>
      <c r="AG12" s="316">
        <f t="shared" si="3"/>
        <v>0.2976348505863069</v>
      </c>
      <c r="AH12" s="17"/>
    </row>
    <row r="13" spans="1:53" ht="15" customHeight="1">
      <c r="A13" s="21"/>
      <c r="B13" s="21"/>
      <c r="C13" s="1232" t="s">
        <v>37</v>
      </c>
      <c r="D13" s="1245">
        <v>1.7000000000000001E-2</v>
      </c>
      <c r="E13" s="1246">
        <v>1.7999999999999999E-2</v>
      </c>
      <c r="F13" s="1246">
        <v>1.7999999999999999E-2</v>
      </c>
      <c r="G13" s="1246">
        <v>1.7000000000000001E-2</v>
      </c>
      <c r="H13" s="1246">
        <v>4.0000000000000001E-3</v>
      </c>
      <c r="I13" s="1246">
        <v>1.2E-2</v>
      </c>
      <c r="J13" s="1246">
        <v>2.7E-2</v>
      </c>
      <c r="K13" s="1246">
        <v>6.4000000000000001E-2</v>
      </c>
      <c r="L13" s="1246">
        <v>3.4000000000000002E-2</v>
      </c>
      <c r="M13" s="1246">
        <v>3.4000000000000002E-2</v>
      </c>
      <c r="N13" s="1246">
        <v>6.4000000000000001E-2</v>
      </c>
      <c r="O13" s="1246">
        <v>8.4000000000000005E-2</v>
      </c>
      <c r="P13" s="1247">
        <v>5.8000000000000003E-2</v>
      </c>
      <c r="Q13" s="1248">
        <v>6.4000000000000001E-2</v>
      </c>
      <c r="R13" s="1248">
        <v>6.9000000000000006E-2</v>
      </c>
      <c r="S13" s="1248">
        <v>7.4999999999999997E-2</v>
      </c>
      <c r="T13" s="1248">
        <v>6.7000000000000004E-2</v>
      </c>
      <c r="U13" s="1248">
        <v>6.2E-2</v>
      </c>
      <c r="V13" s="1248">
        <v>4.4999999999999998E-2</v>
      </c>
      <c r="W13" s="1248">
        <v>4.3999999999999997E-2</v>
      </c>
      <c r="X13" s="1248">
        <v>3.5999999999999997E-2</v>
      </c>
      <c r="Y13" s="1248">
        <v>3.1E-2</v>
      </c>
      <c r="Z13" s="1248">
        <v>2.9000000000000001E-2</v>
      </c>
      <c r="AA13" s="1248">
        <v>3.4793814432989692E-2</v>
      </c>
      <c r="AB13" s="9"/>
      <c r="AC13" s="1232" t="str">
        <f t="shared" si="4"/>
        <v>Annet</v>
      </c>
      <c r="AD13" s="315">
        <f t="shared" si="0"/>
        <v>0.125</v>
      </c>
      <c r="AE13" s="1250">
        <f>M13+N13+O13+P13+Q13+R13</f>
        <v>0.373</v>
      </c>
      <c r="AF13" s="1250">
        <f t="shared" si="2"/>
        <v>0.20400000000000001</v>
      </c>
      <c r="AG13" s="316">
        <f>V13+W13+X13+Y13+Z13+AA13+D13+E13+F13+G13+H13+I13</f>
        <v>0.30579381443298975</v>
      </c>
      <c r="AH13" s="11"/>
    </row>
    <row r="14" spans="1:53">
      <c r="A14" s="36"/>
      <c r="B14" s="3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36"/>
      <c r="AH14" s="36"/>
      <c r="AI14" s="36"/>
      <c r="AJ14" s="36"/>
      <c r="AK14" s="36"/>
    </row>
    <row r="15" spans="1:53">
      <c r="A15" s="36"/>
      <c r="B15" s="36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150"/>
      <c r="AA15" s="43"/>
      <c r="AB15" s="36"/>
      <c r="AH15" s="36"/>
      <c r="AI15" s="36"/>
      <c r="AJ15" s="36"/>
      <c r="AK15" s="36"/>
    </row>
    <row r="16" spans="1:53">
      <c r="A16" s="36"/>
      <c r="B16" s="36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137"/>
      <c r="X16" s="43"/>
      <c r="Y16" s="43"/>
      <c r="Z16" s="43"/>
      <c r="AA16" s="43"/>
      <c r="AB16" s="36"/>
      <c r="AH16" s="36"/>
      <c r="AI16" s="36"/>
      <c r="AJ16" s="36"/>
      <c r="AK16" s="36"/>
    </row>
    <row r="17" spans="1:37">
      <c r="A17" s="36"/>
      <c r="B17" s="36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138"/>
      <c r="X17" s="43"/>
      <c r="Y17" s="43"/>
      <c r="Z17" s="43"/>
      <c r="AA17" s="43"/>
      <c r="AB17" s="36"/>
      <c r="AH17" s="36"/>
      <c r="AI17" s="36"/>
      <c r="AJ17" s="36"/>
      <c r="AK17" s="36"/>
    </row>
    <row r="18" spans="1:37">
      <c r="A18" s="36"/>
      <c r="B18" s="36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36"/>
      <c r="AH18" s="36"/>
      <c r="AI18" s="36"/>
      <c r="AJ18" s="36"/>
      <c r="AK18" s="36"/>
    </row>
    <row r="19" spans="1:37">
      <c r="A19" s="36"/>
      <c r="B19" s="36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36"/>
      <c r="AH19" s="36"/>
      <c r="AI19" s="36"/>
      <c r="AJ19" s="36"/>
      <c r="AK19" s="36"/>
    </row>
    <row r="20" spans="1:37">
      <c r="A20" s="36"/>
      <c r="B20" s="36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36"/>
      <c r="AH20" s="36"/>
      <c r="AI20" s="36"/>
      <c r="AJ20" s="36"/>
      <c r="AK20" s="36"/>
    </row>
    <row r="21" spans="1:37">
      <c r="A21" s="36"/>
      <c r="B21" s="36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36"/>
      <c r="AH21" s="36"/>
      <c r="AI21" s="36"/>
      <c r="AJ21" s="36"/>
      <c r="AK21" s="36"/>
    </row>
    <row r="22" spans="1:37">
      <c r="A22" s="36"/>
      <c r="B22" s="36"/>
      <c r="AB22" s="36"/>
      <c r="AH22" s="36"/>
      <c r="AI22" s="36"/>
      <c r="AJ22" s="36"/>
      <c r="AK22" s="36"/>
    </row>
    <row r="23" spans="1:37">
      <c r="A23" s="36"/>
      <c r="B23" s="36"/>
      <c r="AB23" s="36"/>
      <c r="AH23" s="36"/>
      <c r="AI23" s="36"/>
      <c r="AJ23" s="36"/>
      <c r="AK23" s="36"/>
    </row>
    <row r="24" spans="1:37">
      <c r="A24" s="36"/>
      <c r="B24" s="36"/>
      <c r="AB24" s="36"/>
      <c r="AH24" s="36"/>
      <c r="AI24" s="36"/>
      <c r="AJ24" s="36"/>
      <c r="AK24" s="36"/>
    </row>
    <row r="25" spans="1:37">
      <c r="A25" s="36"/>
      <c r="B25" s="36"/>
      <c r="AB25" s="36"/>
      <c r="AH25" s="36"/>
      <c r="AI25" s="36"/>
      <c r="AJ25" s="36"/>
      <c r="AK25" s="36"/>
    </row>
    <row r="26" spans="1:37">
      <c r="A26" s="36"/>
      <c r="B26" s="36"/>
      <c r="AB26" s="36"/>
      <c r="AH26" s="36"/>
      <c r="AI26" s="36"/>
      <c r="AJ26" s="36"/>
      <c r="AK26" s="36"/>
    </row>
    <row r="27" spans="1:37">
      <c r="A27" s="36"/>
      <c r="B27" s="36"/>
      <c r="AB27" s="36"/>
      <c r="AH27" s="36"/>
      <c r="AI27" s="36"/>
      <c r="AJ27" s="36"/>
      <c r="AK27" s="36"/>
    </row>
    <row r="28" spans="1:37">
      <c r="A28" s="36"/>
      <c r="B28" s="36"/>
      <c r="AB28" s="36"/>
      <c r="AH28" s="36"/>
      <c r="AI28" s="36"/>
      <c r="AJ28" s="36"/>
      <c r="AK28" s="36"/>
    </row>
    <row r="29" spans="1:37">
      <c r="A29" s="36"/>
      <c r="B29" s="36"/>
      <c r="AB29" s="36"/>
      <c r="AH29" s="36"/>
      <c r="AI29" s="36"/>
      <c r="AJ29" s="36"/>
      <c r="AK29" s="36"/>
    </row>
    <row r="30" spans="1:37">
      <c r="A30" s="36"/>
      <c r="B30" s="36"/>
      <c r="AB30" s="36"/>
      <c r="AH30" s="36"/>
      <c r="AI30" s="36"/>
      <c r="AJ30" s="36"/>
      <c r="AK30" s="36"/>
    </row>
    <row r="31" spans="1:37">
      <c r="A31" s="36"/>
      <c r="B31" s="36"/>
      <c r="AB31" s="36"/>
      <c r="AH31" s="36"/>
      <c r="AI31" s="36"/>
      <c r="AJ31" s="36"/>
      <c r="AK31" s="36"/>
    </row>
    <row r="32" spans="1:37">
      <c r="A32" s="36"/>
      <c r="B32" s="36"/>
      <c r="AB32" s="36"/>
      <c r="AH32" s="36"/>
      <c r="AI32" s="36"/>
      <c r="AJ32" s="36"/>
      <c r="AK32" s="36"/>
    </row>
    <row r="33" spans="1:37">
      <c r="A33" s="36"/>
      <c r="B33" s="36"/>
      <c r="AB33" s="36"/>
      <c r="AH33" s="36"/>
      <c r="AI33" s="36"/>
      <c r="AJ33" s="36"/>
      <c r="AK33" s="36"/>
    </row>
    <row r="34" spans="1:37">
      <c r="A34" s="36"/>
      <c r="B34" s="36"/>
      <c r="AB34" s="36"/>
      <c r="AH34" s="36"/>
      <c r="AI34" s="36"/>
      <c r="AJ34" s="36"/>
      <c r="AK34" s="36"/>
    </row>
    <row r="35" spans="1:37">
      <c r="A35" s="36"/>
      <c r="B35" s="36"/>
      <c r="AB35" s="36"/>
      <c r="AH35" s="36"/>
      <c r="AI35" s="36"/>
      <c r="AJ35" s="36"/>
      <c r="AK35" s="36"/>
    </row>
    <row r="36" spans="1:37">
      <c r="A36" s="36"/>
      <c r="B36" s="36"/>
      <c r="AB36" s="36"/>
      <c r="AH36" s="36"/>
      <c r="AI36" s="36"/>
      <c r="AJ36" s="36"/>
      <c r="AK36" s="36"/>
    </row>
    <row r="37" spans="1:37">
      <c r="A37" s="36"/>
      <c r="B37" s="36"/>
      <c r="AB37" s="36"/>
      <c r="AH37" s="36"/>
      <c r="AI37" s="36"/>
      <c r="AJ37" s="36"/>
      <c r="AK37" s="36"/>
    </row>
    <row r="38" spans="1:37">
      <c r="A38" s="36"/>
      <c r="B38" s="36"/>
      <c r="AB38" s="36"/>
      <c r="AH38" s="36"/>
      <c r="AI38" s="36"/>
      <c r="AJ38" s="36"/>
      <c r="AK38" s="36"/>
    </row>
    <row r="39" spans="1:37">
      <c r="A39" s="36"/>
      <c r="B39" s="36"/>
      <c r="AB39" s="36"/>
      <c r="AH39" s="36"/>
      <c r="AI39" s="36"/>
      <c r="AJ39" s="36"/>
      <c r="AK39" s="36"/>
    </row>
    <row r="40" spans="1:37">
      <c r="A40" s="36"/>
      <c r="B40" s="36"/>
      <c r="AB40" s="36"/>
      <c r="AH40" s="36"/>
      <c r="AI40" s="36"/>
      <c r="AJ40" s="36"/>
      <c r="AK40" s="36"/>
    </row>
    <row r="41" spans="1:37">
      <c r="A41" s="36"/>
      <c r="B41" s="36"/>
      <c r="AB41" s="36"/>
      <c r="AH41" s="36"/>
      <c r="AI41" s="36"/>
      <c r="AJ41" s="36"/>
      <c r="AK41" s="36"/>
    </row>
    <row r="42" spans="1:37">
      <c r="A42" s="36"/>
      <c r="B42" s="36"/>
      <c r="AB42" s="36"/>
      <c r="AH42" s="36"/>
      <c r="AI42" s="36"/>
      <c r="AJ42" s="36"/>
      <c r="AK42" s="36"/>
    </row>
    <row r="43" spans="1:37">
      <c r="A43" s="36"/>
      <c r="B43" s="36"/>
      <c r="AB43" s="36"/>
      <c r="AH43" s="36"/>
      <c r="AI43" s="36"/>
      <c r="AJ43" s="36"/>
      <c r="AK43" s="36"/>
    </row>
    <row r="44" spans="1:37">
      <c r="A44" s="36"/>
      <c r="B44" s="36"/>
      <c r="AB44" s="36"/>
      <c r="AH44" s="36"/>
      <c r="AI44" s="36"/>
      <c r="AJ44" s="36"/>
      <c r="AK44" s="36"/>
    </row>
    <row r="45" spans="1:37">
      <c r="A45" s="36"/>
      <c r="B45" s="36"/>
      <c r="AB45" s="36"/>
      <c r="AH45" s="36"/>
      <c r="AI45" s="36"/>
      <c r="AJ45" s="36"/>
      <c r="AK45" s="36"/>
    </row>
    <row r="46" spans="1:37">
      <c r="A46" s="36"/>
      <c r="B46" s="36"/>
      <c r="AB46" s="36"/>
      <c r="AH46" s="36"/>
      <c r="AI46" s="36"/>
      <c r="AJ46" s="36"/>
      <c r="AK46" s="36"/>
    </row>
    <row r="47" spans="1:37">
      <c r="A47" s="36"/>
      <c r="B47" s="36"/>
      <c r="AB47" s="36"/>
      <c r="AH47" s="36"/>
      <c r="AI47" s="36"/>
      <c r="AJ47" s="36"/>
      <c r="AK47" s="36"/>
    </row>
    <row r="48" spans="1:37">
      <c r="A48" s="36"/>
      <c r="B48" s="36"/>
      <c r="AB48" s="36"/>
      <c r="AH48" s="36"/>
      <c r="AI48" s="36"/>
      <c r="AJ48" s="36"/>
      <c r="AK48" s="36"/>
    </row>
    <row r="49" spans="1:37">
      <c r="A49" s="36"/>
      <c r="B49" s="36"/>
      <c r="AB49" s="36"/>
      <c r="AH49" s="36"/>
      <c r="AI49" s="36"/>
      <c r="AJ49" s="36"/>
      <c r="AK49" s="36"/>
    </row>
    <row r="50" spans="1:37">
      <c r="A50" s="36"/>
      <c r="B50" s="36"/>
      <c r="AB50" s="36"/>
      <c r="AH50" s="36"/>
      <c r="AI50" s="36"/>
      <c r="AJ50" s="36"/>
      <c r="AK50" s="36"/>
    </row>
    <row r="51" spans="1:37">
      <c r="A51" s="36"/>
      <c r="B51" s="36"/>
      <c r="AB51" s="36"/>
      <c r="AH51" s="36"/>
      <c r="AI51" s="36"/>
      <c r="AJ51" s="36"/>
      <c r="AK51" s="36"/>
    </row>
    <row r="52" spans="1:37">
      <c r="A52" s="36"/>
      <c r="B52" s="36"/>
      <c r="AB52" s="36"/>
      <c r="AH52" s="36"/>
      <c r="AI52" s="36"/>
      <c r="AJ52" s="36"/>
      <c r="AK52" s="36"/>
    </row>
    <row r="53" spans="1:37">
      <c r="A53" s="36"/>
      <c r="B53" s="36"/>
      <c r="AB53" s="36"/>
      <c r="AH53" s="36"/>
      <c r="AI53" s="36"/>
      <c r="AJ53" s="36"/>
      <c r="AK53" s="36"/>
    </row>
    <row r="54" spans="1:37">
      <c r="A54" s="36"/>
      <c r="B54" s="36"/>
      <c r="AB54" s="36"/>
      <c r="AH54" s="36"/>
      <c r="AI54" s="36"/>
      <c r="AJ54" s="36"/>
      <c r="AK54" s="36"/>
    </row>
    <row r="55" spans="1:37">
      <c r="A55" s="36"/>
      <c r="B55" s="36"/>
      <c r="AB55" s="36"/>
      <c r="AH55" s="36"/>
      <c r="AI55" s="36"/>
      <c r="AJ55" s="36"/>
      <c r="AK55" s="36"/>
    </row>
    <row r="56" spans="1:37">
      <c r="A56" s="36"/>
      <c r="B56" s="36"/>
      <c r="AB56" s="36"/>
      <c r="AH56" s="36"/>
      <c r="AI56" s="36"/>
      <c r="AJ56" s="36"/>
      <c r="AK56" s="36"/>
    </row>
    <row r="57" spans="1:37">
      <c r="A57" s="36"/>
      <c r="B57" s="36"/>
      <c r="AB57" s="36"/>
      <c r="AH57" s="36"/>
      <c r="AI57" s="36"/>
      <c r="AJ57" s="36"/>
      <c r="AK57" s="36"/>
    </row>
    <row r="58" spans="1:37">
      <c r="A58" s="36"/>
      <c r="B58" s="36"/>
      <c r="AB58" s="36"/>
      <c r="AH58" s="36"/>
      <c r="AI58" s="36"/>
      <c r="AJ58" s="36"/>
      <c r="AK58" s="36"/>
    </row>
    <row r="59" spans="1:37">
      <c r="A59" s="36"/>
      <c r="B59" s="36"/>
      <c r="AB59" s="36"/>
      <c r="AH59" s="36"/>
      <c r="AI59" s="36"/>
      <c r="AJ59" s="36"/>
      <c r="AK59" s="36"/>
    </row>
    <row r="60" spans="1:37">
      <c r="A60" s="36"/>
      <c r="B60" s="36"/>
      <c r="AB60" s="36"/>
      <c r="AH60" s="36"/>
      <c r="AI60" s="36"/>
      <c r="AJ60" s="36"/>
      <c r="AK60" s="36"/>
    </row>
    <row r="61" spans="1:37">
      <c r="A61" s="36"/>
      <c r="B61" s="36"/>
      <c r="AB61" s="36"/>
      <c r="AH61" s="36"/>
      <c r="AI61" s="36"/>
      <c r="AJ61" s="36"/>
      <c r="AK61" s="36"/>
    </row>
    <row r="62" spans="1:37">
      <c r="A62" s="36"/>
      <c r="B62" s="36"/>
      <c r="AB62" s="36"/>
      <c r="AH62" s="6"/>
    </row>
    <row r="63" spans="1:37">
      <c r="A63" s="36"/>
      <c r="B63" s="36"/>
      <c r="AB63" s="36"/>
      <c r="AH63" s="6"/>
    </row>
    <row r="64" spans="1:37">
      <c r="A64" s="36"/>
      <c r="B64" s="36"/>
      <c r="AB64" s="36"/>
      <c r="AH64" s="6"/>
    </row>
    <row r="65" spans="1:37">
      <c r="A65" s="36"/>
      <c r="B65" s="36"/>
      <c r="AB65" s="36"/>
      <c r="AH65" s="6"/>
    </row>
    <row r="66" spans="1:37">
      <c r="A66" s="36"/>
      <c r="B66" s="36"/>
      <c r="AB66" s="36"/>
      <c r="AH66" s="6"/>
    </row>
    <row r="67" spans="1:37">
      <c r="A67" s="36"/>
      <c r="B67" s="36"/>
      <c r="AB67" s="36"/>
      <c r="AH67" s="6"/>
    </row>
    <row r="68" spans="1:37">
      <c r="A68" s="36"/>
      <c r="B68" s="36"/>
      <c r="AB68" s="36"/>
      <c r="AH68" s="36"/>
    </row>
    <row r="69" spans="1:37">
      <c r="A69" s="36"/>
      <c r="B69" s="36"/>
      <c r="AB69" s="36"/>
      <c r="AH69" s="36"/>
    </row>
    <row r="70" spans="1:37">
      <c r="A70" s="36"/>
      <c r="B70" s="36"/>
      <c r="AB70" s="36"/>
      <c r="AH70" s="36"/>
    </row>
    <row r="71" spans="1:37">
      <c r="A71" s="36"/>
      <c r="B71" s="36"/>
      <c r="AB71" s="36"/>
      <c r="AH71" s="36"/>
    </row>
    <row r="72" spans="1:37">
      <c r="A72" s="36"/>
      <c r="B72" s="36"/>
      <c r="AB72" s="36"/>
      <c r="AH72" s="36"/>
    </row>
    <row r="73" spans="1:37">
      <c r="A73" s="36"/>
      <c r="B73" s="36"/>
      <c r="AB73" s="36"/>
      <c r="AH73" s="36"/>
    </row>
    <row r="74" spans="1:37">
      <c r="A74" s="36"/>
      <c r="B74" s="36"/>
      <c r="AB74" s="36"/>
      <c r="AH74" s="36"/>
    </row>
    <row r="75" spans="1:37">
      <c r="A75" s="36"/>
      <c r="B75" s="36"/>
      <c r="AB75" s="36"/>
      <c r="AH75" s="36"/>
    </row>
    <row r="76" spans="1:37">
      <c r="A76" s="36"/>
      <c r="B76" s="36"/>
      <c r="AB76" s="36"/>
      <c r="AH76" s="36"/>
    </row>
    <row r="77" spans="1:37">
      <c r="A77" s="36"/>
      <c r="B77" s="36"/>
      <c r="AB77" s="36"/>
      <c r="AH77" s="36"/>
    </row>
    <row r="78" spans="1:37">
      <c r="A78" s="36"/>
      <c r="B78" s="36"/>
      <c r="AB78" s="36"/>
      <c r="AH78" s="36"/>
      <c r="AI78" s="36"/>
      <c r="AJ78" s="36"/>
      <c r="AK78" s="36"/>
    </row>
    <row r="79" spans="1:37">
      <c r="A79" s="36"/>
      <c r="B79" s="36"/>
      <c r="AB79" s="36"/>
      <c r="AH79" s="36"/>
      <c r="AI79" s="36"/>
      <c r="AJ79" s="36"/>
      <c r="AK79" s="36"/>
    </row>
    <row r="80" spans="1:37">
      <c r="A80" s="36"/>
      <c r="B80" s="36"/>
      <c r="AB80" s="36"/>
      <c r="AH80" s="36"/>
      <c r="AI80" s="36"/>
      <c r="AJ80" s="36"/>
      <c r="AK80" s="36"/>
    </row>
    <row r="81" spans="1:37">
      <c r="A81" s="36"/>
      <c r="B81" s="36"/>
      <c r="AB81" s="36"/>
      <c r="AH81" s="36"/>
      <c r="AI81" s="36"/>
      <c r="AJ81" s="36"/>
      <c r="AK81" s="36"/>
    </row>
    <row r="82" spans="1:37">
      <c r="A82" s="36"/>
      <c r="B82" s="36"/>
      <c r="AB82" s="36"/>
      <c r="AH82" s="36"/>
      <c r="AI82" s="36"/>
      <c r="AJ82" s="36"/>
      <c r="AK82" s="36"/>
    </row>
    <row r="83" spans="1:37">
      <c r="A83" s="36"/>
      <c r="B83" s="36"/>
      <c r="AB83" s="36"/>
      <c r="AH83" s="36"/>
      <c r="AI83" s="36"/>
      <c r="AJ83" s="36"/>
      <c r="AK83" s="36"/>
    </row>
    <row r="84" spans="1:37">
      <c r="A84" s="36"/>
      <c r="B84" s="36"/>
      <c r="AB84" s="36"/>
      <c r="AH84" s="36"/>
      <c r="AI84" s="36"/>
      <c r="AJ84" s="36"/>
      <c r="AK84" s="36"/>
    </row>
    <row r="85" spans="1:37">
      <c r="A85" s="36"/>
      <c r="B85" s="36"/>
      <c r="AB85" s="36"/>
      <c r="AH85" s="36"/>
      <c r="AI85" s="36"/>
      <c r="AJ85" s="36"/>
      <c r="AK85" s="36"/>
    </row>
    <row r="86" spans="1:37">
      <c r="A86" s="36"/>
      <c r="B86" s="36"/>
      <c r="AB86" s="36"/>
      <c r="AH86" s="36"/>
      <c r="AI86" s="36"/>
      <c r="AJ86" s="36"/>
      <c r="AK86" s="36"/>
    </row>
    <row r="87" spans="1:37">
      <c r="A87" s="36"/>
      <c r="B87" s="36"/>
      <c r="AB87" s="36"/>
      <c r="AH87" s="36"/>
      <c r="AI87" s="36"/>
      <c r="AJ87" s="36"/>
      <c r="AK87" s="36"/>
    </row>
    <row r="88" spans="1:37">
      <c r="A88" s="36"/>
      <c r="B88" s="36"/>
      <c r="AB88" s="36"/>
      <c r="AH88" s="36"/>
      <c r="AI88" s="36"/>
      <c r="AJ88" s="36"/>
      <c r="AK88" s="36"/>
    </row>
    <row r="89" spans="1:37">
      <c r="A89" s="36"/>
      <c r="B89" s="36"/>
      <c r="AB89" s="36"/>
      <c r="AH89" s="36"/>
      <c r="AI89" s="36"/>
      <c r="AJ89" s="36"/>
      <c r="AK89" s="36"/>
    </row>
    <row r="90" spans="1:37">
      <c r="A90" s="36"/>
      <c r="B90" s="36"/>
      <c r="AB90" s="36"/>
      <c r="AH90" s="36"/>
      <c r="AI90" s="36"/>
      <c r="AJ90" s="36"/>
      <c r="AK90" s="36"/>
    </row>
    <row r="91" spans="1:37">
      <c r="A91" s="36"/>
      <c r="B91" s="36"/>
      <c r="AB91" s="36"/>
      <c r="AH91" s="36"/>
      <c r="AI91" s="36"/>
      <c r="AJ91" s="36"/>
      <c r="AK91" s="36"/>
    </row>
    <row r="92" spans="1:37">
      <c r="A92" s="36"/>
      <c r="B92" s="36"/>
      <c r="AB92" s="36"/>
      <c r="AH92" s="36"/>
      <c r="AI92" s="36"/>
      <c r="AJ92" s="36"/>
      <c r="AK92" s="36"/>
    </row>
    <row r="93" spans="1:37">
      <c r="A93" s="36"/>
      <c r="B93" s="36"/>
      <c r="AB93" s="36"/>
      <c r="AH93" s="36"/>
      <c r="AI93" s="36"/>
      <c r="AJ93" s="36"/>
      <c r="AK93" s="36"/>
    </row>
    <row r="94" spans="1:37">
      <c r="A94" s="36"/>
      <c r="B94" s="36"/>
      <c r="AB94" s="36"/>
      <c r="AH94" s="36"/>
      <c r="AI94" s="36"/>
      <c r="AJ94" s="36"/>
      <c r="AK94" s="36"/>
    </row>
    <row r="95" spans="1:37">
      <c r="A95" s="36"/>
      <c r="B95" s="36"/>
      <c r="AB95" s="36"/>
      <c r="AH95" s="36"/>
      <c r="AI95" s="36"/>
      <c r="AJ95" s="36"/>
      <c r="AK95" s="36"/>
    </row>
    <row r="96" spans="1:37">
      <c r="A96" s="36"/>
      <c r="B96" s="36"/>
      <c r="AB96" s="36"/>
      <c r="AH96" s="36"/>
      <c r="AI96" s="36"/>
      <c r="AJ96" s="36"/>
      <c r="AK96" s="36"/>
    </row>
    <row r="97" spans="1:37">
      <c r="A97" s="36"/>
      <c r="B97" s="36"/>
      <c r="AB97" s="36"/>
      <c r="AH97" s="36"/>
      <c r="AI97" s="36"/>
      <c r="AJ97" s="36"/>
      <c r="AK97" s="36"/>
    </row>
    <row r="98" spans="1:37">
      <c r="A98" s="36"/>
      <c r="B98" s="36"/>
      <c r="AB98" s="36"/>
      <c r="AH98" s="36"/>
      <c r="AI98" s="36"/>
      <c r="AJ98" s="36"/>
      <c r="AK98" s="36"/>
    </row>
    <row r="99" spans="1:37">
      <c r="A99" s="36"/>
      <c r="B99" s="36"/>
      <c r="AB99" s="36"/>
      <c r="AH99" s="36"/>
      <c r="AI99" s="36"/>
      <c r="AJ99" s="36"/>
      <c r="AK99" s="36"/>
    </row>
    <row r="100" spans="1:37">
      <c r="A100" s="36"/>
      <c r="B100" s="36"/>
      <c r="AB100" s="36"/>
      <c r="AH100" s="36"/>
      <c r="AI100" s="36"/>
      <c r="AJ100" s="36"/>
      <c r="AK100" s="36"/>
    </row>
    <row r="101" spans="1:37">
      <c r="A101" s="36"/>
      <c r="B101" s="36"/>
      <c r="AB101" s="36"/>
      <c r="AH101" s="36"/>
      <c r="AI101" s="36"/>
      <c r="AJ101" s="36"/>
      <c r="AK101" s="36"/>
    </row>
    <row r="102" spans="1:37">
      <c r="A102" s="36"/>
      <c r="B102" s="36"/>
      <c r="AB102" s="36"/>
      <c r="AH102" s="36"/>
      <c r="AI102" s="36"/>
      <c r="AJ102" s="36"/>
      <c r="AK102" s="36"/>
    </row>
    <row r="103" spans="1:37">
      <c r="A103" s="36"/>
      <c r="B103" s="36"/>
      <c r="AB103" s="36"/>
      <c r="AH103" s="36"/>
      <c r="AI103" s="36"/>
      <c r="AJ103" s="36"/>
      <c r="AK103" s="36"/>
    </row>
    <row r="104" spans="1:37">
      <c r="A104" s="36"/>
      <c r="B104" s="36"/>
      <c r="AB104" s="36"/>
      <c r="AH104" s="36"/>
      <c r="AI104" s="36"/>
      <c r="AJ104" s="36"/>
      <c r="AK104" s="36"/>
    </row>
    <row r="105" spans="1:37">
      <c r="A105" s="36"/>
      <c r="B105" s="36"/>
      <c r="AB105" s="36"/>
      <c r="AH105" s="36"/>
      <c r="AI105" s="36"/>
      <c r="AJ105" s="36"/>
      <c r="AK105" s="36"/>
    </row>
    <row r="106" spans="1:37">
      <c r="A106" s="36"/>
      <c r="B106" s="36"/>
      <c r="AB106" s="36"/>
      <c r="AH106" s="36"/>
      <c r="AI106" s="36"/>
      <c r="AJ106" s="36"/>
      <c r="AK106" s="36"/>
    </row>
    <row r="107" spans="1:37">
      <c r="A107" s="36"/>
      <c r="B107" s="36"/>
      <c r="AB107" s="36"/>
      <c r="AH107" s="36"/>
      <c r="AI107" s="36"/>
      <c r="AJ107" s="36"/>
      <c r="AK107" s="36"/>
    </row>
    <row r="108" spans="1:37">
      <c r="A108" s="36"/>
      <c r="B108" s="36"/>
      <c r="AB108" s="36"/>
      <c r="AH108" s="36"/>
      <c r="AI108" s="36"/>
      <c r="AJ108" s="36"/>
      <c r="AK108" s="36"/>
    </row>
    <row r="109" spans="1:37">
      <c r="A109" s="36"/>
      <c r="B109" s="36"/>
      <c r="AB109" s="36"/>
      <c r="AH109" s="36"/>
      <c r="AI109" s="36"/>
      <c r="AJ109" s="36"/>
      <c r="AK109" s="36"/>
    </row>
    <row r="110" spans="1:37">
      <c r="A110" s="36"/>
      <c r="B110" s="36"/>
      <c r="AB110" s="36"/>
      <c r="AH110" s="36"/>
      <c r="AI110" s="36"/>
      <c r="AJ110" s="36"/>
      <c r="AK110" s="36"/>
    </row>
    <row r="111" spans="1:37">
      <c r="A111" s="36"/>
      <c r="B111" s="36"/>
      <c r="AB111" s="36"/>
      <c r="AH111" s="36"/>
      <c r="AI111" s="36"/>
      <c r="AJ111" s="36"/>
      <c r="AK111" s="36"/>
    </row>
    <row r="112" spans="1:37">
      <c r="A112" s="36"/>
      <c r="B112" s="36"/>
      <c r="AB112" s="36"/>
      <c r="AH112" s="36"/>
      <c r="AI112" s="36"/>
      <c r="AJ112" s="36"/>
      <c r="AK112" s="36"/>
    </row>
    <row r="113" spans="1:37">
      <c r="A113" s="36"/>
      <c r="B113" s="36"/>
      <c r="AB113" s="36"/>
      <c r="AH113" s="36"/>
      <c r="AI113" s="36"/>
      <c r="AJ113" s="36"/>
      <c r="AK113" s="36"/>
    </row>
    <row r="114" spans="1:37">
      <c r="A114" s="36"/>
      <c r="B114" s="36"/>
      <c r="AB114" s="36"/>
      <c r="AH114" s="36"/>
      <c r="AI114" s="36"/>
      <c r="AJ114" s="36"/>
      <c r="AK114" s="36"/>
    </row>
    <row r="115" spans="1:37">
      <c r="A115" s="36"/>
      <c r="B115" s="36"/>
      <c r="AB115" s="36"/>
      <c r="AH115" s="36"/>
      <c r="AI115" s="36"/>
      <c r="AJ115" s="36"/>
      <c r="AK115" s="36"/>
    </row>
    <row r="116" spans="1:37">
      <c r="A116" s="36"/>
      <c r="B116" s="36"/>
      <c r="AB116" s="36"/>
      <c r="AH116" s="36"/>
      <c r="AI116" s="36"/>
      <c r="AJ116" s="36"/>
      <c r="AK116" s="36"/>
    </row>
    <row r="117" spans="1:37">
      <c r="A117" s="36"/>
      <c r="B117" s="36"/>
      <c r="AB117" s="36"/>
      <c r="AH117" s="36"/>
      <c r="AI117" s="36"/>
      <c r="AJ117" s="36"/>
      <c r="AK117" s="36"/>
    </row>
    <row r="118" spans="1:37">
      <c r="A118" s="36"/>
      <c r="B118" s="36"/>
      <c r="AB118" s="36"/>
      <c r="AH118" s="36"/>
      <c r="AI118" s="36"/>
      <c r="AJ118" s="36"/>
      <c r="AK118" s="36"/>
    </row>
    <row r="119" spans="1:37">
      <c r="A119" s="36"/>
      <c r="B119" s="36"/>
      <c r="AB119" s="36"/>
      <c r="AH119" s="36"/>
      <c r="AI119" s="36"/>
      <c r="AJ119" s="36"/>
      <c r="AK119" s="36"/>
    </row>
    <row r="120" spans="1:37">
      <c r="A120" s="36"/>
      <c r="B120" s="36"/>
      <c r="AB120" s="36"/>
      <c r="AH120" s="36"/>
      <c r="AI120" s="36"/>
      <c r="AJ120" s="36"/>
      <c r="AK120" s="36"/>
    </row>
    <row r="121" spans="1:37">
      <c r="A121" s="36"/>
      <c r="B121" s="36"/>
      <c r="AB121" s="36"/>
      <c r="AH121" s="36"/>
      <c r="AI121" s="36"/>
      <c r="AJ121" s="36"/>
      <c r="AK121" s="36"/>
    </row>
    <row r="122" spans="1:37">
      <c r="A122" s="36"/>
      <c r="B122" s="36"/>
      <c r="AB122" s="36"/>
      <c r="AH122" s="36"/>
      <c r="AI122" s="36"/>
      <c r="AJ122" s="36"/>
      <c r="AK122" s="36"/>
    </row>
    <row r="123" spans="1:37">
      <c r="A123" s="36"/>
      <c r="B123" s="36"/>
      <c r="AB123" s="36"/>
      <c r="AH123" s="36"/>
      <c r="AI123" s="36"/>
      <c r="AJ123" s="36"/>
      <c r="AK123" s="36"/>
    </row>
    <row r="124" spans="1:37">
      <c r="A124" s="36"/>
      <c r="B124" s="36"/>
      <c r="AB124" s="36"/>
      <c r="AH124" s="36"/>
      <c r="AI124" s="36"/>
      <c r="AJ124" s="36"/>
      <c r="AK124" s="36"/>
    </row>
    <row r="125" spans="1:37">
      <c r="A125" s="36"/>
      <c r="B125" s="36"/>
      <c r="AB125" s="36"/>
      <c r="AH125" s="36"/>
      <c r="AI125" s="36"/>
      <c r="AJ125" s="36"/>
      <c r="AK125" s="36"/>
    </row>
    <row r="126" spans="1:37">
      <c r="A126" s="36"/>
      <c r="B126" s="36"/>
      <c r="AB126" s="36"/>
      <c r="AH126" s="36"/>
      <c r="AI126" s="36"/>
      <c r="AJ126" s="36"/>
      <c r="AK126" s="36"/>
    </row>
    <row r="127" spans="1:37">
      <c r="A127" s="36"/>
      <c r="B127" s="36"/>
      <c r="AB127" s="36"/>
      <c r="AH127" s="36"/>
      <c r="AI127" s="36"/>
      <c r="AJ127" s="36"/>
      <c r="AK127" s="36"/>
    </row>
    <row r="128" spans="1:37">
      <c r="A128" s="36"/>
      <c r="B128" s="36"/>
      <c r="AB128" s="36"/>
      <c r="AH128" s="36"/>
      <c r="AI128" s="36"/>
      <c r="AJ128" s="36"/>
      <c r="AK128" s="36"/>
    </row>
    <row r="129" spans="1:37">
      <c r="A129" s="36"/>
      <c r="B129" s="36"/>
      <c r="AB129" s="36"/>
      <c r="AH129" s="36"/>
      <c r="AI129" s="36"/>
      <c r="AJ129" s="36"/>
      <c r="AK129" s="36"/>
    </row>
    <row r="130" spans="1:37">
      <c r="A130" s="36"/>
      <c r="B130" s="36"/>
      <c r="AB130" s="36"/>
      <c r="AH130" s="36"/>
      <c r="AI130" s="36"/>
      <c r="AJ130" s="36"/>
      <c r="AK130" s="36"/>
    </row>
    <row r="131" spans="1:37">
      <c r="A131" s="36"/>
      <c r="B131" s="36"/>
      <c r="AB131" s="36"/>
      <c r="AH131" s="36"/>
      <c r="AI131" s="36"/>
      <c r="AJ131" s="36"/>
      <c r="AK131" s="36"/>
    </row>
    <row r="132" spans="1:37">
      <c r="A132" s="36"/>
      <c r="B132" s="36"/>
      <c r="AB132" s="36"/>
      <c r="AH132" s="36"/>
      <c r="AI132" s="36"/>
      <c r="AJ132" s="36"/>
      <c r="AK132" s="36"/>
    </row>
    <row r="133" spans="1:37">
      <c r="A133" s="36"/>
      <c r="B133" s="36"/>
      <c r="AB133" s="36"/>
      <c r="AH133" s="36"/>
      <c r="AI133" s="36"/>
      <c r="AJ133" s="36"/>
      <c r="AK133" s="36"/>
    </row>
    <row r="134" spans="1:37">
      <c r="A134" s="36"/>
      <c r="B134" s="36"/>
      <c r="AB134" s="36"/>
      <c r="AH134" s="36"/>
      <c r="AI134" s="36"/>
      <c r="AJ134" s="36"/>
      <c r="AK134" s="36"/>
    </row>
    <row r="135" spans="1:37">
      <c r="A135" s="36"/>
      <c r="B135" s="36"/>
      <c r="AB135" s="36"/>
      <c r="AH135" s="36"/>
      <c r="AI135" s="36"/>
      <c r="AJ135" s="36"/>
      <c r="AK135" s="36"/>
    </row>
    <row r="136" spans="1:37">
      <c r="A136" s="36"/>
      <c r="B136" s="36"/>
      <c r="AB136" s="36"/>
      <c r="AH136" s="36"/>
      <c r="AI136" s="36"/>
      <c r="AJ136" s="36"/>
      <c r="AK136" s="36"/>
    </row>
    <row r="137" spans="1:37">
      <c r="A137" s="36"/>
      <c r="B137" s="36"/>
      <c r="AB137" s="36"/>
      <c r="AH137" s="36"/>
      <c r="AI137" s="36"/>
      <c r="AJ137" s="36"/>
      <c r="AK137" s="36"/>
    </row>
    <row r="138" spans="1:37">
      <c r="A138" s="36"/>
      <c r="B138" s="36"/>
      <c r="AB138" s="36"/>
      <c r="AH138" s="36"/>
      <c r="AI138" s="36"/>
      <c r="AJ138" s="36"/>
      <c r="AK138" s="36"/>
    </row>
    <row r="139" spans="1:37">
      <c r="A139" s="36"/>
      <c r="B139" s="36"/>
      <c r="AB139" s="36"/>
      <c r="AH139" s="36"/>
      <c r="AI139" s="36"/>
      <c r="AJ139" s="36"/>
      <c r="AK139" s="36"/>
    </row>
    <row r="140" spans="1:37">
      <c r="A140" s="36"/>
      <c r="B140" s="36"/>
      <c r="AB140" s="36"/>
      <c r="AH140" s="36"/>
      <c r="AI140" s="36"/>
      <c r="AJ140" s="36"/>
      <c r="AK140" s="36"/>
    </row>
    <row r="141" spans="1:37">
      <c r="A141" s="36"/>
      <c r="B141" s="36"/>
      <c r="AB141" s="36"/>
      <c r="AH141" s="36"/>
      <c r="AI141" s="36"/>
      <c r="AJ141" s="36"/>
      <c r="AK141" s="36"/>
    </row>
    <row r="142" spans="1:37">
      <c r="A142" s="36"/>
      <c r="B142" s="36"/>
      <c r="AB142" s="36"/>
      <c r="AH142" s="36"/>
      <c r="AI142" s="36"/>
      <c r="AJ142" s="36"/>
      <c r="AK142" s="36"/>
    </row>
    <row r="143" spans="1:37">
      <c r="A143" s="36"/>
      <c r="B143" s="36"/>
      <c r="AB143" s="36"/>
      <c r="AH143" s="36"/>
      <c r="AI143" s="36"/>
      <c r="AJ143" s="36"/>
      <c r="AK143" s="36"/>
    </row>
    <row r="144" spans="1:37">
      <c r="A144" s="36"/>
      <c r="B144" s="36"/>
      <c r="AB144" s="36"/>
      <c r="AH144" s="36"/>
      <c r="AI144" s="36"/>
      <c r="AJ144" s="36"/>
      <c r="AK144" s="36"/>
    </row>
    <row r="145" spans="1:37">
      <c r="A145" s="36"/>
      <c r="B145" s="36"/>
      <c r="AB145" s="36"/>
      <c r="AH145" s="36"/>
      <c r="AI145" s="36"/>
      <c r="AJ145" s="36"/>
      <c r="AK145" s="36"/>
    </row>
    <row r="146" spans="1:37">
      <c r="A146" s="36"/>
      <c r="B146" s="36"/>
      <c r="AB146" s="36"/>
      <c r="AH146" s="36"/>
      <c r="AI146" s="36"/>
      <c r="AJ146" s="36"/>
      <c r="AK146" s="36"/>
    </row>
    <row r="147" spans="1:37">
      <c r="A147" s="36"/>
      <c r="B147" s="36"/>
      <c r="AB147" s="36"/>
      <c r="AH147" s="36"/>
      <c r="AI147" s="36"/>
      <c r="AJ147" s="36"/>
      <c r="AK147" s="36"/>
    </row>
    <row r="148" spans="1:37">
      <c r="A148" s="36"/>
      <c r="B148" s="36"/>
      <c r="AB148" s="36"/>
      <c r="AH148" s="36"/>
      <c r="AI148" s="36"/>
      <c r="AJ148" s="36"/>
      <c r="AK148" s="36"/>
    </row>
    <row r="149" spans="1:37">
      <c r="A149" s="36"/>
      <c r="B149" s="36"/>
      <c r="AB149" s="36"/>
      <c r="AH149" s="36"/>
      <c r="AI149" s="36"/>
      <c r="AJ149" s="36"/>
      <c r="AK149" s="36"/>
    </row>
    <row r="150" spans="1:37">
      <c r="A150" s="36"/>
      <c r="B150" s="36"/>
      <c r="AB150" s="36"/>
      <c r="AH150" s="36"/>
      <c r="AI150" s="36"/>
      <c r="AJ150" s="36"/>
      <c r="AK150" s="36"/>
    </row>
    <row r="151" spans="1:37">
      <c r="A151" s="36"/>
      <c r="B151" s="36"/>
      <c r="AB151" s="36"/>
      <c r="AH151" s="36"/>
      <c r="AI151" s="36"/>
      <c r="AJ151" s="36"/>
      <c r="AK151" s="36"/>
    </row>
    <row r="152" spans="1:37">
      <c r="A152" s="36"/>
      <c r="B152" s="36"/>
      <c r="AB152" s="36"/>
      <c r="AH152" s="36"/>
      <c r="AI152" s="36"/>
      <c r="AJ152" s="36"/>
      <c r="AK152" s="36"/>
    </row>
    <row r="153" spans="1:37">
      <c r="A153" s="36"/>
      <c r="B153" s="36"/>
      <c r="AB153" s="36"/>
      <c r="AH153" s="36"/>
      <c r="AI153" s="36"/>
      <c r="AJ153" s="36"/>
      <c r="AK153" s="36"/>
    </row>
    <row r="154" spans="1:37">
      <c r="A154" s="36"/>
      <c r="B154" s="36"/>
      <c r="AB154" s="36"/>
      <c r="AH154" s="36"/>
      <c r="AI154" s="36"/>
      <c r="AJ154" s="36"/>
      <c r="AK154" s="36"/>
    </row>
    <row r="155" spans="1:37">
      <c r="A155" s="36"/>
      <c r="B155" s="36"/>
      <c r="AB155" s="36"/>
      <c r="AH155" s="36"/>
      <c r="AI155" s="36"/>
      <c r="AJ155" s="36"/>
      <c r="AK155" s="36"/>
    </row>
    <row r="156" spans="1:37">
      <c r="A156" s="36"/>
      <c r="B156" s="36"/>
      <c r="AB156" s="36"/>
      <c r="AH156" s="36"/>
      <c r="AI156" s="36"/>
      <c r="AJ156" s="36"/>
      <c r="AK156" s="36"/>
    </row>
    <row r="157" spans="1:37">
      <c r="A157" s="36"/>
      <c r="B157" s="36"/>
      <c r="AB157" s="36"/>
      <c r="AH157" s="36"/>
      <c r="AI157" s="36"/>
      <c r="AJ157" s="36"/>
      <c r="AK157" s="36"/>
    </row>
    <row r="158" spans="1:37">
      <c r="A158" s="36"/>
      <c r="B158" s="36"/>
      <c r="AB158" s="36"/>
      <c r="AH158" s="36"/>
      <c r="AI158" s="36"/>
      <c r="AJ158" s="36"/>
      <c r="AK158" s="36"/>
    </row>
    <row r="159" spans="1:37">
      <c r="A159" s="36"/>
      <c r="B159" s="36"/>
      <c r="AB159" s="36"/>
      <c r="AH159" s="36"/>
      <c r="AI159" s="36"/>
      <c r="AJ159" s="36"/>
      <c r="AK159" s="36"/>
    </row>
    <row r="160" spans="1:37">
      <c r="A160" s="36"/>
      <c r="B160" s="36"/>
      <c r="AB160" s="36"/>
      <c r="AH160" s="36"/>
      <c r="AI160" s="36"/>
      <c r="AJ160" s="36"/>
      <c r="AK160" s="36"/>
    </row>
    <row r="161" spans="1:37">
      <c r="A161" s="36"/>
      <c r="B161" s="36"/>
      <c r="AB161" s="36"/>
      <c r="AH161" s="36"/>
      <c r="AI161" s="36"/>
      <c r="AJ161" s="36"/>
      <c r="AK161" s="36"/>
    </row>
    <row r="162" spans="1:37">
      <c r="A162" s="36"/>
      <c r="B162" s="36"/>
      <c r="AB162" s="36"/>
      <c r="AH162" s="36"/>
      <c r="AI162" s="36"/>
      <c r="AJ162" s="36"/>
      <c r="AK162" s="36"/>
    </row>
    <row r="163" spans="1:37">
      <c r="A163" s="36"/>
      <c r="B163" s="36"/>
      <c r="AB163" s="36"/>
      <c r="AH163" s="36"/>
      <c r="AI163" s="36"/>
      <c r="AJ163" s="36"/>
      <c r="AK163" s="36"/>
    </row>
    <row r="164" spans="1:37">
      <c r="A164" s="36"/>
      <c r="B164" s="36"/>
      <c r="AB164" s="36"/>
      <c r="AH164" s="36"/>
      <c r="AI164" s="36"/>
      <c r="AJ164" s="36"/>
      <c r="AK164" s="36"/>
    </row>
    <row r="165" spans="1:37">
      <c r="A165" s="36"/>
      <c r="B165" s="36"/>
      <c r="AB165" s="36"/>
      <c r="AH165" s="36"/>
      <c r="AI165" s="36"/>
      <c r="AJ165" s="36"/>
      <c r="AK165" s="36"/>
    </row>
    <row r="166" spans="1:37">
      <c r="A166" s="36"/>
      <c r="B166" s="36"/>
      <c r="AB166" s="36"/>
      <c r="AH166" s="36"/>
      <c r="AI166" s="36"/>
      <c r="AJ166" s="36"/>
      <c r="AK166" s="36"/>
    </row>
    <row r="167" spans="1:37">
      <c r="A167" s="36"/>
      <c r="B167" s="36"/>
      <c r="AB167" s="36"/>
      <c r="AH167" s="36"/>
      <c r="AI167" s="36"/>
      <c r="AJ167" s="36"/>
      <c r="AK167" s="36"/>
    </row>
    <row r="168" spans="1:37">
      <c r="A168" s="36"/>
      <c r="B168" s="36"/>
      <c r="AB168" s="36"/>
      <c r="AH168" s="36"/>
      <c r="AI168" s="36"/>
      <c r="AJ168" s="36"/>
      <c r="AK168" s="36"/>
    </row>
    <row r="169" spans="1:37">
      <c r="A169" s="36"/>
      <c r="B169" s="36"/>
      <c r="AB169" s="36"/>
      <c r="AH169" s="36"/>
      <c r="AI169" s="36"/>
      <c r="AJ169" s="36"/>
      <c r="AK169" s="36"/>
    </row>
    <row r="170" spans="1:37">
      <c r="A170" s="36"/>
      <c r="B170" s="36"/>
      <c r="AB170" s="36"/>
      <c r="AH170" s="36"/>
      <c r="AI170" s="36"/>
      <c r="AJ170" s="36"/>
      <c r="AK170" s="36"/>
    </row>
    <row r="171" spans="1:37">
      <c r="A171" s="36"/>
      <c r="B171" s="36"/>
      <c r="AB171" s="36"/>
      <c r="AH171" s="36"/>
      <c r="AI171" s="36"/>
      <c r="AJ171" s="36"/>
      <c r="AK171" s="36"/>
    </row>
    <row r="172" spans="1:37">
      <c r="A172" s="36"/>
      <c r="B172" s="36"/>
      <c r="AB172" s="36"/>
      <c r="AH172" s="36"/>
      <c r="AI172" s="36"/>
      <c r="AJ172" s="36"/>
      <c r="AK172" s="36"/>
    </row>
    <row r="173" spans="1:37">
      <c r="A173" s="36"/>
      <c r="B173" s="36"/>
      <c r="AB173" s="36"/>
      <c r="AH173" s="36"/>
      <c r="AI173" s="36"/>
      <c r="AJ173" s="36"/>
      <c r="AK173" s="36"/>
    </row>
    <row r="174" spans="1:37">
      <c r="A174" s="36"/>
      <c r="B174" s="36"/>
      <c r="AB174" s="36"/>
      <c r="AH174" s="36"/>
      <c r="AI174" s="36"/>
      <c r="AJ174" s="36"/>
      <c r="AK174" s="36"/>
    </row>
    <row r="175" spans="1:37">
      <c r="A175" s="36"/>
      <c r="B175" s="36"/>
      <c r="AB175" s="36"/>
      <c r="AH175" s="36"/>
      <c r="AI175" s="36"/>
      <c r="AJ175" s="36"/>
      <c r="AK175" s="36"/>
    </row>
    <row r="176" spans="1:37">
      <c r="A176" s="36"/>
      <c r="B176" s="36"/>
      <c r="AB176" s="36"/>
      <c r="AH176" s="36"/>
      <c r="AI176" s="36"/>
      <c r="AJ176" s="36"/>
      <c r="AK176" s="36"/>
    </row>
    <row r="177" spans="1:37">
      <c r="A177" s="36"/>
      <c r="B177" s="36"/>
      <c r="AB177" s="36"/>
      <c r="AH177" s="36"/>
      <c r="AI177" s="36"/>
      <c r="AJ177" s="36"/>
      <c r="AK177" s="36"/>
    </row>
    <row r="178" spans="1:37">
      <c r="A178" s="36"/>
      <c r="B178" s="36"/>
      <c r="AB178" s="36"/>
      <c r="AH178" s="36"/>
      <c r="AI178" s="36"/>
      <c r="AJ178" s="36"/>
      <c r="AK178" s="36"/>
    </row>
    <row r="179" spans="1:37">
      <c r="A179" s="36"/>
      <c r="B179" s="36"/>
      <c r="AB179" s="36"/>
      <c r="AH179" s="36"/>
      <c r="AI179" s="36"/>
      <c r="AJ179" s="36"/>
      <c r="AK179" s="36"/>
    </row>
    <row r="180" spans="1:37">
      <c r="A180" s="36"/>
      <c r="B180" s="36"/>
      <c r="AB180" s="36"/>
      <c r="AH180" s="36"/>
      <c r="AI180" s="36"/>
      <c r="AJ180" s="36"/>
      <c r="AK180" s="36"/>
    </row>
    <row r="181" spans="1:37">
      <c r="A181" s="36"/>
      <c r="B181" s="36"/>
      <c r="AB181" s="36"/>
      <c r="AH181" s="36"/>
      <c r="AI181" s="36"/>
      <c r="AJ181" s="36"/>
      <c r="AK181" s="36"/>
    </row>
    <row r="182" spans="1:37">
      <c r="A182" s="36"/>
      <c r="B182" s="36"/>
      <c r="AB182" s="36"/>
      <c r="AH182" s="36"/>
      <c r="AI182" s="36"/>
      <c r="AJ182" s="36"/>
      <c r="AK182" s="36"/>
    </row>
    <row r="183" spans="1:37">
      <c r="A183" s="36"/>
      <c r="B183" s="36"/>
      <c r="AB183" s="36"/>
      <c r="AH183" s="36"/>
      <c r="AI183" s="36"/>
      <c r="AJ183" s="36"/>
      <c r="AK183" s="36"/>
    </row>
    <row r="184" spans="1:37">
      <c r="A184" s="36"/>
      <c r="B184" s="36"/>
      <c r="AB184" s="36"/>
      <c r="AH184" s="36"/>
      <c r="AI184" s="36"/>
      <c r="AJ184" s="36"/>
      <c r="AK184" s="36"/>
    </row>
    <row r="185" spans="1:37">
      <c r="A185" s="36"/>
      <c r="B185" s="36"/>
      <c r="AB185" s="36"/>
      <c r="AH185" s="36"/>
      <c r="AI185" s="36"/>
      <c r="AJ185" s="36"/>
      <c r="AK185" s="36"/>
    </row>
    <row r="186" spans="1:37">
      <c r="A186" s="36"/>
      <c r="B186" s="36"/>
      <c r="AB186" s="36"/>
      <c r="AH186" s="36"/>
      <c r="AI186" s="36"/>
      <c r="AJ186" s="36"/>
      <c r="AK186" s="36"/>
    </row>
    <row r="187" spans="1:37">
      <c r="A187" s="36"/>
      <c r="B187" s="36"/>
      <c r="AB187" s="36"/>
      <c r="AH187" s="36"/>
      <c r="AI187" s="36"/>
      <c r="AJ187" s="36"/>
      <c r="AK187" s="36"/>
    </row>
    <row r="188" spans="1:37">
      <c r="A188" s="36"/>
      <c r="B188" s="36"/>
      <c r="AB188" s="36"/>
      <c r="AH188" s="36"/>
      <c r="AI188" s="36"/>
      <c r="AJ188" s="36"/>
      <c r="AK188" s="36"/>
    </row>
    <row r="189" spans="1:37">
      <c r="A189" s="36"/>
      <c r="B189" s="36"/>
      <c r="AB189" s="36"/>
      <c r="AH189" s="36"/>
      <c r="AI189" s="36"/>
      <c r="AJ189" s="36"/>
      <c r="AK189" s="36"/>
    </row>
    <row r="190" spans="1:37">
      <c r="A190" s="36"/>
      <c r="B190" s="36"/>
      <c r="AB190" s="36"/>
      <c r="AH190" s="36"/>
      <c r="AI190" s="36"/>
      <c r="AJ190" s="36"/>
      <c r="AK190" s="36"/>
    </row>
    <row r="191" spans="1:37">
      <c r="A191" s="36"/>
      <c r="B191" s="36"/>
      <c r="AB191" s="36"/>
      <c r="AH191" s="36"/>
      <c r="AI191" s="36"/>
      <c r="AJ191" s="36"/>
      <c r="AK191" s="36"/>
    </row>
    <row r="192" spans="1:37">
      <c r="A192" s="36"/>
      <c r="B192" s="36"/>
      <c r="AB192" s="36"/>
      <c r="AH192" s="36"/>
      <c r="AI192" s="36"/>
      <c r="AJ192" s="36"/>
      <c r="AK192" s="36"/>
    </row>
    <row r="193" spans="1:37">
      <c r="A193" s="36"/>
      <c r="B193" s="36"/>
      <c r="AB193" s="36"/>
      <c r="AH193" s="36"/>
      <c r="AI193" s="36"/>
      <c r="AJ193" s="36"/>
      <c r="AK193" s="36"/>
    </row>
    <row r="194" spans="1:37">
      <c r="A194" s="36"/>
      <c r="B194" s="36"/>
      <c r="AB194" s="36"/>
      <c r="AH194" s="36"/>
      <c r="AI194" s="36"/>
      <c r="AJ194" s="36"/>
      <c r="AK194" s="36"/>
    </row>
    <row r="195" spans="1:37">
      <c r="A195" s="36"/>
      <c r="B195" s="36"/>
      <c r="AB195" s="36"/>
      <c r="AH195" s="36"/>
      <c r="AI195" s="36"/>
      <c r="AJ195" s="36"/>
      <c r="AK195" s="36"/>
    </row>
    <row r="196" spans="1:37">
      <c r="A196" s="36"/>
      <c r="B196" s="36"/>
      <c r="AB196" s="36"/>
      <c r="AH196" s="36"/>
      <c r="AI196" s="36"/>
      <c r="AJ196" s="36"/>
      <c r="AK196" s="36"/>
    </row>
    <row r="197" spans="1:37">
      <c r="A197" s="36"/>
      <c r="B197" s="36"/>
      <c r="AB197" s="36"/>
      <c r="AH197" s="36"/>
      <c r="AI197" s="36"/>
      <c r="AJ197" s="36"/>
      <c r="AK197" s="36"/>
    </row>
    <row r="198" spans="1:37">
      <c r="A198" s="36"/>
      <c r="B198" s="36"/>
      <c r="AB198" s="36"/>
      <c r="AH198" s="36"/>
      <c r="AI198" s="36"/>
      <c r="AJ198" s="36"/>
      <c r="AK198" s="36"/>
    </row>
    <row r="199" spans="1:37">
      <c r="A199" s="36"/>
      <c r="B199" s="36"/>
      <c r="AB199" s="36"/>
      <c r="AH199" s="36"/>
      <c r="AI199" s="36"/>
      <c r="AJ199" s="36"/>
      <c r="AK199" s="36"/>
    </row>
    <row r="200" spans="1:37">
      <c r="A200" s="36"/>
      <c r="B200" s="36"/>
      <c r="AB200" s="36"/>
      <c r="AH200" s="36"/>
      <c r="AI200" s="36"/>
      <c r="AJ200" s="36"/>
      <c r="AK200" s="36"/>
    </row>
    <row r="201" spans="1:37">
      <c r="A201" s="36"/>
      <c r="B201" s="36"/>
      <c r="AB201" s="36"/>
      <c r="AH201" s="36"/>
      <c r="AI201" s="36"/>
      <c r="AJ201" s="36"/>
      <c r="AK201" s="36"/>
    </row>
    <row r="202" spans="1:37">
      <c r="A202" s="36"/>
      <c r="B202" s="36"/>
      <c r="AB202" s="36"/>
      <c r="AH202" s="36"/>
      <c r="AI202" s="36"/>
      <c r="AJ202" s="36"/>
      <c r="AK202" s="36"/>
    </row>
    <row r="203" spans="1:37">
      <c r="A203" s="36"/>
      <c r="B203" s="36"/>
      <c r="AB203" s="36"/>
      <c r="AH203" s="36"/>
      <c r="AI203" s="36"/>
      <c r="AJ203" s="36"/>
      <c r="AK203" s="36"/>
    </row>
    <row r="204" spans="1:37">
      <c r="A204" s="36"/>
      <c r="B204" s="36"/>
      <c r="AB204" s="36"/>
      <c r="AH204" s="36"/>
      <c r="AI204" s="36"/>
      <c r="AJ204" s="36"/>
      <c r="AK204" s="36"/>
    </row>
    <row r="205" spans="1:37">
      <c r="A205" s="36"/>
      <c r="B205" s="36"/>
      <c r="AB205" s="36"/>
      <c r="AH205" s="36"/>
      <c r="AI205" s="36"/>
      <c r="AJ205" s="36"/>
      <c r="AK205" s="36"/>
    </row>
    <row r="206" spans="1:37">
      <c r="A206" s="36"/>
      <c r="B206" s="36"/>
      <c r="AB206" s="36"/>
      <c r="AH206" s="36"/>
      <c r="AI206" s="36"/>
      <c r="AJ206" s="36"/>
      <c r="AK206" s="36"/>
    </row>
    <row r="207" spans="1:37">
      <c r="A207" s="36"/>
      <c r="B207" s="36"/>
      <c r="AB207" s="36"/>
      <c r="AH207" s="36"/>
      <c r="AI207" s="36"/>
      <c r="AJ207" s="36"/>
      <c r="AK207" s="36"/>
    </row>
    <row r="208" spans="1:37">
      <c r="A208" s="36"/>
      <c r="B208" s="36"/>
      <c r="AB208" s="36"/>
      <c r="AH208" s="36"/>
      <c r="AI208" s="36"/>
      <c r="AJ208" s="36"/>
      <c r="AK208" s="36"/>
    </row>
    <row r="209" spans="1:37">
      <c r="A209" s="36"/>
      <c r="B209" s="36"/>
      <c r="AB209" s="36"/>
      <c r="AH209" s="36"/>
      <c r="AI209" s="36"/>
      <c r="AJ209" s="36"/>
      <c r="AK209" s="36"/>
    </row>
    <row r="210" spans="1:37">
      <c r="A210" s="36"/>
      <c r="B210" s="36"/>
      <c r="AB210" s="36"/>
      <c r="AH210" s="36"/>
      <c r="AI210" s="36"/>
      <c r="AJ210" s="36"/>
      <c r="AK210" s="36"/>
    </row>
    <row r="211" spans="1:37">
      <c r="A211" s="36"/>
      <c r="B211" s="36"/>
      <c r="AB211" s="36"/>
      <c r="AH211" s="36"/>
      <c r="AI211" s="36"/>
      <c r="AJ211" s="36"/>
      <c r="AK211" s="36"/>
    </row>
    <row r="212" spans="1:37">
      <c r="A212" s="36"/>
      <c r="B212" s="36"/>
      <c r="AB212" s="36"/>
      <c r="AH212" s="36"/>
      <c r="AI212" s="36"/>
      <c r="AJ212" s="36"/>
      <c r="AK212" s="36"/>
    </row>
    <row r="213" spans="1:37">
      <c r="A213" s="36"/>
      <c r="B213" s="36"/>
      <c r="AB213" s="36"/>
      <c r="AH213" s="36"/>
      <c r="AI213" s="36"/>
      <c r="AJ213" s="36"/>
      <c r="AK213" s="36"/>
    </row>
    <row r="214" spans="1:37">
      <c r="A214" s="36"/>
      <c r="B214" s="36"/>
      <c r="AB214" s="36"/>
      <c r="AH214" s="36"/>
      <c r="AI214" s="36"/>
      <c r="AJ214" s="36"/>
      <c r="AK214" s="36"/>
    </row>
    <row r="215" spans="1:37">
      <c r="A215" s="36"/>
      <c r="B215" s="36"/>
      <c r="AB215" s="36"/>
      <c r="AH215" s="36"/>
      <c r="AI215" s="36"/>
      <c r="AJ215" s="36"/>
      <c r="AK215" s="36"/>
    </row>
    <row r="216" spans="1:37">
      <c r="A216" s="36"/>
      <c r="B216" s="36"/>
      <c r="AB216" s="36"/>
      <c r="AH216" s="36"/>
      <c r="AI216" s="36"/>
      <c r="AJ216" s="36"/>
      <c r="AK216" s="36"/>
    </row>
    <row r="217" spans="1:37">
      <c r="A217" s="36"/>
      <c r="B217" s="36"/>
      <c r="AH217" s="36"/>
      <c r="AI217" s="36"/>
      <c r="AJ217" s="36"/>
      <c r="AK217" s="36"/>
    </row>
    <row r="218" spans="1:37">
      <c r="A218" s="36"/>
      <c r="B218" s="36"/>
      <c r="AH218" s="36"/>
      <c r="AI218" s="36"/>
      <c r="AJ218" s="36"/>
      <c r="AK218" s="36"/>
    </row>
    <row r="219" spans="1:37">
      <c r="A219" s="36"/>
      <c r="B219" s="36"/>
      <c r="AH219" s="36"/>
      <c r="AI219" s="36"/>
      <c r="AJ219" s="36"/>
      <c r="AK219" s="36"/>
    </row>
    <row r="220" spans="1:37">
      <c r="A220" s="36"/>
      <c r="B220" s="36"/>
      <c r="AH220" s="36"/>
      <c r="AI220" s="36"/>
      <c r="AJ220" s="36"/>
      <c r="AK220" s="36"/>
    </row>
    <row r="221" spans="1:37">
      <c r="A221" s="36"/>
      <c r="B221" s="36"/>
      <c r="AH221" s="36"/>
      <c r="AI221" s="36"/>
      <c r="AJ221" s="36"/>
      <c r="AK221" s="36"/>
    </row>
    <row r="222" spans="1:37">
      <c r="A222" s="36"/>
      <c r="B222" s="36"/>
      <c r="AH222" s="36"/>
      <c r="AI222" s="36"/>
      <c r="AJ222" s="36"/>
      <c r="AK222" s="36"/>
    </row>
    <row r="223" spans="1:37">
      <c r="A223" s="36"/>
      <c r="B223" s="36"/>
      <c r="AH223" s="36"/>
      <c r="AI223" s="36"/>
      <c r="AJ223" s="36"/>
      <c r="AK223" s="36"/>
    </row>
    <row r="224" spans="1:37">
      <c r="A224" s="36"/>
      <c r="B224" s="36"/>
      <c r="AH224" s="36"/>
      <c r="AI224" s="36"/>
      <c r="AJ224" s="36"/>
      <c r="AK224" s="36"/>
    </row>
    <row r="225" spans="1:37">
      <c r="A225" s="36"/>
      <c r="B225" s="36"/>
      <c r="AH225" s="36"/>
      <c r="AI225" s="36"/>
      <c r="AJ225" s="36"/>
      <c r="AK225" s="36"/>
    </row>
  </sheetData>
  <mergeCells count="8">
    <mergeCell ref="C1:AA1"/>
    <mergeCell ref="AC1:AG1"/>
    <mergeCell ref="A3:A12"/>
    <mergeCell ref="AC3:AG3"/>
    <mergeCell ref="C4:AA4"/>
    <mergeCell ref="AC4:AG4"/>
    <mergeCell ref="D5:AA5"/>
    <mergeCell ref="AD5:AG5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P3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.5703125" defaultRowHeight="15"/>
  <cols>
    <col min="1" max="1" width="3.5703125" style="6" customWidth="1"/>
    <col min="2" max="2" width="2.140625" style="3" customWidth="1"/>
    <col min="3" max="3" width="23.85546875" style="6" customWidth="1"/>
    <col min="4" max="4" width="11.5703125" style="6" customWidth="1"/>
    <col min="5" max="9" width="10.42578125" style="6" customWidth="1"/>
    <col min="10" max="10" width="3" style="3" customWidth="1"/>
    <col min="11" max="11" width="20.7109375" style="6" bestFit="1" customWidth="1"/>
    <col min="12" max="12" width="11.5703125" style="6"/>
    <col min="13" max="17" width="10.42578125" style="6" customWidth="1"/>
    <col min="18" max="18" width="3.85546875" style="3" customWidth="1"/>
    <col min="19" max="19" width="23.85546875" style="6" customWidth="1"/>
    <col min="20" max="20" width="11.5703125" style="6"/>
    <col min="21" max="25" width="10.42578125" style="6" customWidth="1"/>
    <col min="26" max="26" width="3.5703125" style="3" customWidth="1"/>
    <col min="27" max="27" width="23.85546875" style="6" customWidth="1"/>
    <col min="28" max="28" width="11.5703125" style="6"/>
    <col min="29" max="33" width="10.42578125" style="6" customWidth="1"/>
    <col min="34" max="34" width="3.42578125" style="3" customWidth="1"/>
    <col min="35" max="35" width="23.85546875" style="6" customWidth="1"/>
    <col min="36" max="36" width="11.5703125" style="6"/>
    <col min="37" max="41" width="10.42578125" style="6" customWidth="1"/>
    <col min="42" max="42" width="3" style="21" customWidth="1"/>
    <col min="43" max="16384" width="11.5703125" style="36"/>
  </cols>
  <sheetData>
    <row r="1" spans="1:42" s="1556" customFormat="1" ht="17.25" customHeight="1">
      <c r="A1" s="1538"/>
      <c r="B1" s="1543"/>
      <c r="C1" s="1777" t="s">
        <v>306</v>
      </c>
      <c r="D1" s="1777"/>
      <c r="E1" s="1777"/>
      <c r="F1" s="1777"/>
      <c r="G1" s="1777"/>
      <c r="H1" s="1777"/>
      <c r="I1" s="1777"/>
      <c r="J1" s="1543"/>
      <c r="K1" s="1777" t="s">
        <v>305</v>
      </c>
      <c r="L1" s="1777"/>
      <c r="M1" s="1777"/>
      <c r="N1" s="1777"/>
      <c r="O1" s="1777"/>
      <c r="P1" s="1777"/>
      <c r="Q1" s="1777"/>
      <c r="R1" s="1543"/>
      <c r="S1" s="1777" t="s">
        <v>304</v>
      </c>
      <c r="T1" s="1777"/>
      <c r="U1" s="1777"/>
      <c r="V1" s="1777"/>
      <c r="W1" s="1777"/>
      <c r="X1" s="1777"/>
      <c r="Y1" s="1777"/>
      <c r="Z1" s="1543"/>
      <c r="AA1" s="1777" t="s">
        <v>307</v>
      </c>
      <c r="AB1" s="1777"/>
      <c r="AC1" s="1777"/>
      <c r="AD1" s="1777"/>
      <c r="AE1" s="1777"/>
      <c r="AF1" s="1777"/>
      <c r="AG1" s="1777"/>
      <c r="AH1" s="1543"/>
      <c r="AI1" s="1777" t="s">
        <v>303</v>
      </c>
      <c r="AJ1" s="1777"/>
      <c r="AK1" s="1777"/>
      <c r="AL1" s="1777"/>
      <c r="AM1" s="1777"/>
      <c r="AN1" s="1777"/>
      <c r="AO1" s="1777"/>
      <c r="AP1" s="1559"/>
    </row>
    <row r="2" spans="1:42">
      <c r="C2" s="158"/>
      <c r="D2" s="3"/>
      <c r="E2" s="3"/>
      <c r="F2" s="3"/>
      <c r="G2" s="3"/>
      <c r="H2" s="3"/>
      <c r="I2" s="3"/>
      <c r="L2" s="3"/>
      <c r="M2" s="3"/>
      <c r="N2" s="3"/>
      <c r="O2" s="3"/>
      <c r="P2" s="3"/>
      <c r="Q2" s="3"/>
      <c r="T2" s="3"/>
      <c r="U2" s="3"/>
      <c r="V2" s="3"/>
      <c r="W2" s="3"/>
      <c r="X2" s="3"/>
      <c r="Y2" s="3"/>
      <c r="AB2" s="3"/>
      <c r="AC2" s="3"/>
      <c r="AD2" s="3"/>
      <c r="AE2" s="3"/>
      <c r="AF2" s="3"/>
      <c r="AG2" s="3"/>
      <c r="AJ2" s="3"/>
      <c r="AK2" s="3"/>
      <c r="AL2" s="3"/>
      <c r="AM2" s="3"/>
      <c r="AN2" s="3"/>
      <c r="AO2" s="3"/>
    </row>
    <row r="3" spans="1:42" ht="15" customHeight="1">
      <c r="A3" s="1889" t="s">
        <v>184</v>
      </c>
      <c r="B3" s="11"/>
      <c r="C3" s="1847" t="s">
        <v>172</v>
      </c>
      <c r="D3" s="1848"/>
      <c r="E3" s="1848"/>
      <c r="F3" s="1848"/>
      <c r="G3" s="1848"/>
      <c r="H3" s="1848"/>
      <c r="I3" s="1848"/>
      <c r="J3" s="11"/>
      <c r="K3" s="1847" t="s">
        <v>172</v>
      </c>
      <c r="L3" s="1848"/>
      <c r="M3" s="1848"/>
      <c r="N3" s="1848"/>
      <c r="O3" s="1848"/>
      <c r="P3" s="1848"/>
      <c r="Q3" s="1848"/>
      <c r="R3" s="11"/>
      <c r="S3" s="1847" t="s">
        <v>172</v>
      </c>
      <c r="T3" s="1848"/>
      <c r="U3" s="1848"/>
      <c r="V3" s="1848"/>
      <c r="W3" s="1848"/>
      <c r="X3" s="1848"/>
      <c r="Y3" s="1848"/>
      <c r="Z3" s="11"/>
      <c r="AA3" s="1847" t="s">
        <v>172</v>
      </c>
      <c r="AB3" s="1848"/>
      <c r="AC3" s="1848"/>
      <c r="AD3" s="1848"/>
      <c r="AE3" s="1848"/>
      <c r="AF3" s="1848"/>
      <c r="AG3" s="1848"/>
      <c r="AH3" s="9"/>
      <c r="AI3" s="1844" t="s">
        <v>172</v>
      </c>
      <c r="AJ3" s="1845"/>
      <c r="AK3" s="1845"/>
      <c r="AL3" s="1845"/>
      <c r="AM3" s="1845"/>
      <c r="AN3" s="1845"/>
      <c r="AO3" s="1846"/>
    </row>
    <row r="4" spans="1:42" ht="12.75" customHeight="1">
      <c r="A4" s="1890"/>
      <c r="B4" s="19"/>
      <c r="C4" s="1915" t="s">
        <v>742</v>
      </c>
      <c r="D4" s="1921"/>
      <c r="E4" s="1921"/>
      <c r="F4" s="1921"/>
      <c r="G4" s="1921"/>
      <c r="H4" s="1921"/>
      <c r="I4" s="1921"/>
      <c r="J4" s="19"/>
      <c r="K4" s="1915" t="s">
        <v>743</v>
      </c>
      <c r="L4" s="1921"/>
      <c r="M4" s="1921"/>
      <c r="N4" s="1921"/>
      <c r="O4" s="1921"/>
      <c r="P4" s="1921"/>
      <c r="Q4" s="1921"/>
      <c r="R4" s="19"/>
      <c r="S4" s="1915" t="s">
        <v>744</v>
      </c>
      <c r="T4" s="1921"/>
      <c r="U4" s="1921"/>
      <c r="V4" s="1921"/>
      <c r="W4" s="1921"/>
      <c r="X4" s="1921"/>
      <c r="Y4" s="1921"/>
      <c r="Z4" s="19"/>
      <c r="AA4" s="1915" t="s">
        <v>745</v>
      </c>
      <c r="AB4" s="1921"/>
      <c r="AC4" s="1921"/>
      <c r="AD4" s="1921"/>
      <c r="AE4" s="1921"/>
      <c r="AF4" s="1921"/>
      <c r="AG4" s="1921"/>
      <c r="AH4" s="19"/>
      <c r="AI4" s="1915" t="s">
        <v>746</v>
      </c>
      <c r="AJ4" s="1921"/>
      <c r="AK4" s="1921"/>
      <c r="AL4" s="1921"/>
      <c r="AM4" s="1921"/>
      <c r="AN4" s="1921"/>
      <c r="AO4" s="1921"/>
    </row>
    <row r="5" spans="1:42" ht="54" customHeight="1">
      <c r="A5" s="1890"/>
      <c r="B5" s="9"/>
      <c r="C5" s="471"/>
      <c r="D5" s="1251" t="s">
        <v>298</v>
      </c>
      <c r="E5" s="1251" t="s">
        <v>299</v>
      </c>
      <c r="F5" s="1251" t="s">
        <v>300</v>
      </c>
      <c r="G5" s="1251" t="s">
        <v>301</v>
      </c>
      <c r="H5" s="1251" t="s">
        <v>16</v>
      </c>
      <c r="I5" s="1251" t="s">
        <v>302</v>
      </c>
      <c r="J5" s="9"/>
      <c r="K5" s="471"/>
      <c r="L5" s="1251" t="s">
        <v>298</v>
      </c>
      <c r="M5" s="1251" t="s">
        <v>299</v>
      </c>
      <c r="N5" s="1251" t="s">
        <v>300</v>
      </c>
      <c r="O5" s="1251" t="s">
        <v>301</v>
      </c>
      <c r="P5" s="1251" t="s">
        <v>16</v>
      </c>
      <c r="Q5" s="1251" t="s">
        <v>302</v>
      </c>
      <c r="R5" s="9"/>
      <c r="S5" s="471"/>
      <c r="T5" s="1251" t="s">
        <v>298</v>
      </c>
      <c r="U5" s="1251" t="s">
        <v>299</v>
      </c>
      <c r="V5" s="1251" t="s">
        <v>300</v>
      </c>
      <c r="W5" s="1251" t="s">
        <v>301</v>
      </c>
      <c r="X5" s="1251" t="s">
        <v>16</v>
      </c>
      <c r="Y5" s="1251" t="s">
        <v>302</v>
      </c>
      <c r="Z5" s="9"/>
      <c r="AA5" s="471"/>
      <c r="AB5" s="1251" t="s">
        <v>298</v>
      </c>
      <c r="AC5" s="1251" t="s">
        <v>299</v>
      </c>
      <c r="AD5" s="1251" t="s">
        <v>300</v>
      </c>
      <c r="AE5" s="1251" t="s">
        <v>301</v>
      </c>
      <c r="AF5" s="1251" t="s">
        <v>16</v>
      </c>
      <c r="AG5" s="1251" t="s">
        <v>302</v>
      </c>
      <c r="AH5" s="9"/>
      <c r="AI5" s="471"/>
      <c r="AJ5" s="1251" t="s">
        <v>298</v>
      </c>
      <c r="AK5" s="1251" t="s">
        <v>299</v>
      </c>
      <c r="AL5" s="1251" t="s">
        <v>300</v>
      </c>
      <c r="AM5" s="1251" t="s">
        <v>301</v>
      </c>
      <c r="AN5" s="1251" t="s">
        <v>16</v>
      </c>
      <c r="AO5" s="1251" t="s">
        <v>302</v>
      </c>
    </row>
    <row r="6" spans="1:42">
      <c r="A6" s="1890"/>
      <c r="B6" s="9"/>
      <c r="C6" s="1252" t="s">
        <v>105</v>
      </c>
      <c r="D6" s="1253">
        <v>0.55600000000000005</v>
      </c>
      <c r="E6" s="1253">
        <v>0.18099999999999999</v>
      </c>
      <c r="F6" s="1254">
        <v>0.128</v>
      </c>
      <c r="G6" s="1255">
        <v>5.5E-2</v>
      </c>
      <c r="H6" s="1255">
        <v>4.4999999999999998E-2</v>
      </c>
      <c r="I6" s="1256">
        <v>3.5000000000000003E-2</v>
      </c>
      <c r="J6" s="194"/>
      <c r="K6" s="1252" t="str">
        <f>C6</f>
        <v>Hele landet</v>
      </c>
      <c r="L6" s="1253">
        <v>7.8E-2</v>
      </c>
      <c r="M6" s="1253">
        <v>0.13100000000000001</v>
      </c>
      <c r="N6" s="1254">
        <v>0.29599999999999999</v>
      </c>
      <c r="O6" s="1255">
        <v>0.20799999999999999</v>
      </c>
      <c r="P6" s="1255">
        <v>0.191</v>
      </c>
      <c r="Q6" s="1256">
        <v>9.6000000000000002E-2</v>
      </c>
      <c r="R6" s="194"/>
      <c r="S6" s="1252" t="str">
        <f>K6</f>
        <v>Hele landet</v>
      </c>
      <c r="T6" s="1253">
        <v>0.153</v>
      </c>
      <c r="U6" s="1253">
        <v>5.8000000000000003E-2</v>
      </c>
      <c r="V6" s="1254">
        <v>0.105</v>
      </c>
      <c r="W6" s="1255">
        <v>0.20300000000000001</v>
      </c>
      <c r="X6" s="1255">
        <v>0.25900000000000001</v>
      </c>
      <c r="Y6" s="1256">
        <v>0.222</v>
      </c>
      <c r="Z6" s="194"/>
      <c r="AA6" s="1252" t="str">
        <f>S6</f>
        <v>Hele landet</v>
      </c>
      <c r="AB6" s="1253">
        <v>7.3999999999999996E-2</v>
      </c>
      <c r="AC6" s="1253">
        <v>4.9000000000000002E-2</v>
      </c>
      <c r="AD6" s="1254">
        <v>7.3999999999999996E-2</v>
      </c>
      <c r="AE6" s="1255">
        <v>6.4000000000000001E-2</v>
      </c>
      <c r="AF6" s="1255">
        <v>0.152</v>
      </c>
      <c r="AG6" s="1256">
        <v>0.58699999999999997</v>
      </c>
      <c r="AH6" s="194"/>
      <c r="AI6" s="1252" t="str">
        <f>AA6</f>
        <v>Hele landet</v>
      </c>
      <c r="AJ6" s="1253">
        <v>0.25700000000000001</v>
      </c>
      <c r="AK6" s="1253">
        <v>0.13400000000000001</v>
      </c>
      <c r="AL6" s="1254">
        <v>0.16200000000000001</v>
      </c>
      <c r="AM6" s="1255">
        <v>8.5000000000000006E-2</v>
      </c>
      <c r="AN6" s="1255">
        <v>0.14299999999999999</v>
      </c>
      <c r="AO6" s="1256">
        <v>0.218</v>
      </c>
      <c r="AP6" s="229"/>
    </row>
    <row r="7" spans="1:42">
      <c r="A7" s="1890"/>
      <c r="B7" s="9"/>
      <c r="C7" s="673" t="s">
        <v>317</v>
      </c>
      <c r="D7" s="1257">
        <v>0.60499999999999998</v>
      </c>
      <c r="E7" s="1257">
        <v>0.183</v>
      </c>
      <c r="F7" s="1258">
        <v>0.124</v>
      </c>
      <c r="G7" s="1259">
        <v>3.5999999999999997E-2</v>
      </c>
      <c r="H7" s="1259">
        <v>2.7E-2</v>
      </c>
      <c r="I7" s="1260">
        <v>2.5999999999999999E-2</v>
      </c>
      <c r="J7" s="194"/>
      <c r="K7" s="673" t="str">
        <f>C7</f>
        <v xml:space="preserve">Viken </v>
      </c>
      <c r="L7" s="1257">
        <v>8.8999999999999996E-2</v>
      </c>
      <c r="M7" s="1257">
        <v>0.13700000000000001</v>
      </c>
      <c r="N7" s="1258">
        <v>0.29799999999999999</v>
      </c>
      <c r="O7" s="1259">
        <v>0.19900000000000001</v>
      </c>
      <c r="P7" s="1259">
        <v>0.18</v>
      </c>
      <c r="Q7" s="1260">
        <v>9.7000000000000003E-2</v>
      </c>
      <c r="R7" s="194"/>
      <c r="S7" s="673" t="str">
        <f>K7</f>
        <v xml:space="preserve">Viken </v>
      </c>
      <c r="T7" s="1257">
        <v>0.16300000000000001</v>
      </c>
      <c r="U7" s="1257">
        <v>5.8000000000000003E-2</v>
      </c>
      <c r="V7" s="1258">
        <v>0.104</v>
      </c>
      <c r="W7" s="1259">
        <v>0.22800000000000001</v>
      </c>
      <c r="X7" s="1259">
        <v>0.251</v>
      </c>
      <c r="Y7" s="1260">
        <v>0.19600000000000001</v>
      </c>
      <c r="Z7" s="194"/>
      <c r="AA7" s="673" t="str">
        <f>S7</f>
        <v xml:space="preserve">Viken </v>
      </c>
      <c r="AB7" s="1257">
        <v>5.8000000000000003E-2</v>
      </c>
      <c r="AC7" s="1257">
        <v>3.9E-2</v>
      </c>
      <c r="AD7" s="1258">
        <v>7.4999999999999997E-2</v>
      </c>
      <c r="AE7" s="1259">
        <v>5.6000000000000001E-2</v>
      </c>
      <c r="AF7" s="1259">
        <v>0.153</v>
      </c>
      <c r="AG7" s="1260">
        <v>0.61899999999999999</v>
      </c>
      <c r="AH7" s="194"/>
      <c r="AI7" s="673" t="str">
        <f>AA7</f>
        <v xml:space="preserve">Viken </v>
      </c>
      <c r="AJ7" s="1257">
        <v>0.22</v>
      </c>
      <c r="AK7" s="1257">
        <v>0.124</v>
      </c>
      <c r="AL7" s="1258">
        <v>0.16500000000000001</v>
      </c>
      <c r="AM7" s="1259">
        <v>8.7999999999999995E-2</v>
      </c>
      <c r="AN7" s="1259">
        <v>0.161</v>
      </c>
      <c r="AO7" s="1260">
        <v>0.24299999999999999</v>
      </c>
      <c r="AP7" s="229"/>
    </row>
    <row r="8" spans="1:42">
      <c r="A8" s="1890"/>
      <c r="B8" s="9"/>
      <c r="C8" s="673" t="s">
        <v>233</v>
      </c>
      <c r="D8" s="1257">
        <v>0.247</v>
      </c>
      <c r="E8" s="1257">
        <v>0.159</v>
      </c>
      <c r="F8" s="1258">
        <v>0.20799999999999999</v>
      </c>
      <c r="G8" s="1259">
        <v>0.157</v>
      </c>
      <c r="H8" s="1259">
        <v>0.14000000000000001</v>
      </c>
      <c r="I8" s="1260">
        <v>8.7999999999999995E-2</v>
      </c>
      <c r="J8" s="194"/>
      <c r="K8" s="673" t="str">
        <f>C8</f>
        <v xml:space="preserve">Oslo kommune </v>
      </c>
      <c r="L8" s="1257">
        <v>0.04</v>
      </c>
      <c r="M8" s="1257">
        <v>7.8E-2</v>
      </c>
      <c r="N8" s="1258">
        <v>0.23499999999999999</v>
      </c>
      <c r="O8" s="1259">
        <v>0.27500000000000002</v>
      </c>
      <c r="P8" s="1259">
        <v>0.253</v>
      </c>
      <c r="Q8" s="1260">
        <v>0.11899999999999999</v>
      </c>
      <c r="R8" s="194"/>
      <c r="S8" s="673" t="str">
        <f>K8</f>
        <v xml:space="preserve">Oslo kommune </v>
      </c>
      <c r="T8" s="1257">
        <v>0.41499999999999998</v>
      </c>
      <c r="U8" s="1257">
        <v>0.127</v>
      </c>
      <c r="V8" s="1258">
        <v>0.19800000000000001</v>
      </c>
      <c r="W8" s="1259">
        <v>0.154</v>
      </c>
      <c r="X8" s="1259">
        <v>6.8000000000000005E-2</v>
      </c>
      <c r="Y8" s="1260">
        <v>3.7999999999999999E-2</v>
      </c>
      <c r="Z8" s="194"/>
      <c r="AA8" s="673" t="str">
        <f>S8</f>
        <v xml:space="preserve">Oslo kommune </v>
      </c>
      <c r="AB8" s="1257">
        <v>0.1</v>
      </c>
      <c r="AC8" s="1257">
        <v>5.5E-2</v>
      </c>
      <c r="AD8" s="1258">
        <v>7.4999999999999997E-2</v>
      </c>
      <c r="AE8" s="1259">
        <v>5.8000000000000003E-2</v>
      </c>
      <c r="AF8" s="1259">
        <v>0.128</v>
      </c>
      <c r="AG8" s="1260">
        <v>0.58499999999999996</v>
      </c>
      <c r="AH8" s="194"/>
      <c r="AI8" s="673" t="str">
        <f>AA8</f>
        <v xml:space="preserve">Oslo kommune </v>
      </c>
      <c r="AJ8" s="1257">
        <v>0.38200000000000001</v>
      </c>
      <c r="AK8" s="1257">
        <v>0.18</v>
      </c>
      <c r="AL8" s="1258">
        <v>0.184</v>
      </c>
      <c r="AM8" s="1259">
        <v>6.9000000000000006E-2</v>
      </c>
      <c r="AN8" s="1259">
        <v>8.4000000000000005E-2</v>
      </c>
      <c r="AO8" s="1260">
        <v>0.10100000000000001</v>
      </c>
      <c r="AP8" s="229"/>
    </row>
    <row r="9" spans="1:42" ht="15" customHeight="1">
      <c r="A9" s="1890"/>
      <c r="B9" s="9"/>
      <c r="C9" s="674"/>
      <c r="D9" s="1261"/>
      <c r="E9" s="1261"/>
      <c r="F9" s="1262"/>
      <c r="G9" s="1263"/>
      <c r="H9" s="1263"/>
      <c r="I9" s="1264"/>
      <c r="J9" s="139"/>
      <c r="K9" s="674"/>
      <c r="L9" s="1261"/>
      <c r="M9" s="1261"/>
      <c r="N9" s="1262"/>
      <c r="O9" s="1263"/>
      <c r="P9" s="1263"/>
      <c r="Q9" s="1264"/>
      <c r="R9" s="139"/>
      <c r="S9" s="674"/>
      <c r="T9" s="1261"/>
      <c r="U9" s="1261"/>
      <c r="V9" s="1262"/>
      <c r="W9" s="1263"/>
      <c r="X9" s="1263"/>
      <c r="Y9" s="1264"/>
      <c r="Z9" s="139"/>
      <c r="AA9" s="674"/>
      <c r="AB9" s="1261"/>
      <c r="AC9" s="1261"/>
      <c r="AD9" s="1262"/>
      <c r="AE9" s="1263"/>
      <c r="AF9" s="1263"/>
      <c r="AG9" s="1264"/>
      <c r="AH9" s="139"/>
      <c r="AI9" s="674"/>
      <c r="AJ9" s="1261"/>
      <c r="AK9" s="1261"/>
      <c r="AL9" s="1262"/>
      <c r="AM9" s="1263"/>
      <c r="AN9" s="1263"/>
      <c r="AO9" s="1264"/>
    </row>
    <row r="10" spans="1:42">
      <c r="A10" s="1890"/>
      <c r="B10" s="9"/>
      <c r="C10" s="675" t="s">
        <v>161</v>
      </c>
      <c r="D10" s="1265">
        <v>0.67100000000000004</v>
      </c>
      <c r="E10" s="1265">
        <v>0.16300000000000001</v>
      </c>
      <c r="F10" s="1266">
        <v>8.4000000000000005E-2</v>
      </c>
      <c r="G10" s="1267">
        <v>2.3E-2</v>
      </c>
      <c r="H10" s="1267">
        <v>3.1E-2</v>
      </c>
      <c r="I10" s="1268">
        <v>2.9000000000000001E-2</v>
      </c>
      <c r="J10" s="194"/>
      <c r="K10" s="675" t="str">
        <f>C10</f>
        <v>Tidligere Østfold fylke</v>
      </c>
      <c r="L10" s="1265">
        <v>0.1</v>
      </c>
      <c r="M10" s="1265">
        <v>0.159</v>
      </c>
      <c r="N10" s="1266">
        <v>0.27900000000000003</v>
      </c>
      <c r="O10" s="1267">
        <v>0.19700000000000001</v>
      </c>
      <c r="P10" s="1267">
        <v>0.154</v>
      </c>
      <c r="Q10" s="1268">
        <v>0.11</v>
      </c>
      <c r="R10" s="194"/>
      <c r="S10" s="675" t="str">
        <f>K10</f>
        <v>Tidligere Østfold fylke</v>
      </c>
      <c r="T10" s="1265">
        <v>0.08</v>
      </c>
      <c r="U10" s="1265">
        <v>3.7999999999999999E-2</v>
      </c>
      <c r="V10" s="1266">
        <v>6.3E-2</v>
      </c>
      <c r="W10" s="1267">
        <v>0.216</v>
      </c>
      <c r="X10" s="1267">
        <v>0.29899999999999999</v>
      </c>
      <c r="Y10" s="1268">
        <v>0.30299999999999999</v>
      </c>
      <c r="Z10" s="194"/>
      <c r="AA10" s="675" t="str">
        <f>S10</f>
        <v>Tidligere Østfold fylke</v>
      </c>
      <c r="AB10" s="1265">
        <v>5.8999999999999997E-2</v>
      </c>
      <c r="AC10" s="1265">
        <v>3.5000000000000003E-2</v>
      </c>
      <c r="AD10" s="1266">
        <v>7.0000000000000007E-2</v>
      </c>
      <c r="AE10" s="1267">
        <v>5.5E-2</v>
      </c>
      <c r="AF10" s="1267">
        <v>0.16</v>
      </c>
      <c r="AG10" s="1268">
        <v>0.621</v>
      </c>
      <c r="AH10" s="194"/>
      <c r="AI10" s="675" t="str">
        <f>AA10</f>
        <v>Tidligere Østfold fylke</v>
      </c>
      <c r="AJ10" s="1265">
        <v>0.215</v>
      </c>
      <c r="AK10" s="1265">
        <v>0.125</v>
      </c>
      <c r="AL10" s="1266">
        <v>0.17</v>
      </c>
      <c r="AM10" s="1267">
        <v>8.6999999999999994E-2</v>
      </c>
      <c r="AN10" s="1267">
        <v>0.16800000000000001</v>
      </c>
      <c r="AO10" s="1268">
        <v>0.23599999999999999</v>
      </c>
      <c r="AP10" s="229"/>
    </row>
    <row r="11" spans="1:42">
      <c r="A11" s="1890"/>
      <c r="B11" s="9"/>
      <c r="C11" s="670" t="s">
        <v>162</v>
      </c>
      <c r="D11" s="1257">
        <v>0.56000000000000005</v>
      </c>
      <c r="E11" s="1257">
        <v>0.191</v>
      </c>
      <c r="F11" s="1258">
        <v>0.151</v>
      </c>
      <c r="G11" s="1259">
        <v>4.3999999999999997E-2</v>
      </c>
      <c r="H11" s="1259">
        <v>2.9000000000000001E-2</v>
      </c>
      <c r="I11" s="1260">
        <v>2.5000000000000001E-2</v>
      </c>
      <c r="J11" s="194"/>
      <c r="K11" s="670" t="str">
        <f>C11</f>
        <v xml:space="preserve">Tidligere Akershus fylke </v>
      </c>
      <c r="L11" s="1257">
        <v>8.6999999999999994E-2</v>
      </c>
      <c r="M11" s="1257">
        <v>0.13</v>
      </c>
      <c r="N11" s="1258">
        <v>0.308</v>
      </c>
      <c r="O11" s="1259">
        <v>0.20300000000000001</v>
      </c>
      <c r="P11" s="1259">
        <v>0.18099999999999999</v>
      </c>
      <c r="Q11" s="1260">
        <v>0.09</v>
      </c>
      <c r="R11" s="194"/>
      <c r="S11" s="670" t="str">
        <f>K11</f>
        <v xml:space="preserve">Tidligere Akershus fylke </v>
      </c>
      <c r="T11" s="1257">
        <v>0.23400000000000001</v>
      </c>
      <c r="U11" s="1257">
        <v>7.0999999999999994E-2</v>
      </c>
      <c r="V11" s="1258">
        <v>0.13200000000000001</v>
      </c>
      <c r="W11" s="1259">
        <v>0.249</v>
      </c>
      <c r="X11" s="1259">
        <v>0.2</v>
      </c>
      <c r="Y11" s="1260">
        <v>0.114</v>
      </c>
      <c r="Z11" s="194"/>
      <c r="AA11" s="670" t="str">
        <f>S11</f>
        <v xml:space="preserve">Tidligere Akershus fylke </v>
      </c>
      <c r="AB11" s="1257">
        <v>6.0999999999999999E-2</v>
      </c>
      <c r="AC11" s="1257">
        <v>4.1000000000000002E-2</v>
      </c>
      <c r="AD11" s="1258">
        <v>7.6999999999999999E-2</v>
      </c>
      <c r="AE11" s="1259">
        <v>5.7000000000000002E-2</v>
      </c>
      <c r="AF11" s="1259">
        <v>0.14899999999999999</v>
      </c>
      <c r="AG11" s="1260">
        <v>0.61399999999999999</v>
      </c>
      <c r="AH11" s="194"/>
      <c r="AI11" s="670" t="str">
        <f>AA11</f>
        <v xml:space="preserve">Tidligere Akershus fylke </v>
      </c>
      <c r="AJ11" s="1257">
        <v>0.22700000000000001</v>
      </c>
      <c r="AK11" s="1257">
        <v>0.125</v>
      </c>
      <c r="AL11" s="1258">
        <v>0.16900000000000001</v>
      </c>
      <c r="AM11" s="1259">
        <v>9.0999999999999998E-2</v>
      </c>
      <c r="AN11" s="1259">
        <v>0.152</v>
      </c>
      <c r="AO11" s="1260">
        <v>0.23499999999999999</v>
      </c>
      <c r="AP11" s="229"/>
    </row>
    <row r="12" spans="1:42" ht="15" customHeight="1">
      <c r="A12" s="1890"/>
      <c r="B12" s="9"/>
      <c r="C12" s="670" t="s">
        <v>163</v>
      </c>
      <c r="D12" s="1257">
        <v>0.624</v>
      </c>
      <c r="E12" s="1257">
        <v>0.18099999999999999</v>
      </c>
      <c r="F12" s="1258">
        <v>0.11700000000000001</v>
      </c>
      <c r="G12" s="1259">
        <v>3.5000000000000003E-2</v>
      </c>
      <c r="H12" s="1259">
        <v>0.02</v>
      </c>
      <c r="I12" s="1260">
        <v>2.1999999999999999E-2</v>
      </c>
      <c r="J12" s="194"/>
      <c r="K12" s="670" t="str">
        <f>C12</f>
        <v xml:space="preserve">Tidligere Buskerud fylke </v>
      </c>
      <c r="L12" s="1257">
        <v>8.2000000000000003E-2</v>
      </c>
      <c r="M12" s="1257">
        <v>0.126</v>
      </c>
      <c r="N12" s="1258">
        <v>0.30599999999999999</v>
      </c>
      <c r="O12" s="1259">
        <v>0.2</v>
      </c>
      <c r="P12" s="1259">
        <v>0.2</v>
      </c>
      <c r="Q12" s="1260">
        <v>8.5999999999999993E-2</v>
      </c>
      <c r="R12" s="194"/>
      <c r="S12" s="670" t="str">
        <f>K12</f>
        <v xml:space="preserve">Tidligere Buskerud fylke </v>
      </c>
      <c r="T12" s="1257">
        <v>0.109</v>
      </c>
      <c r="U12" s="1257">
        <v>5.6000000000000001E-2</v>
      </c>
      <c r="V12" s="1258">
        <v>8.8999999999999996E-2</v>
      </c>
      <c r="W12" s="1259">
        <v>0.20599999999999999</v>
      </c>
      <c r="X12" s="1259">
        <v>0.29499999999999998</v>
      </c>
      <c r="Y12" s="1260">
        <v>0.245</v>
      </c>
      <c r="Z12" s="194"/>
      <c r="AA12" s="670" t="str">
        <f>S12</f>
        <v xml:space="preserve">Tidligere Buskerud fylke </v>
      </c>
      <c r="AB12" s="1257">
        <v>5.2999999999999999E-2</v>
      </c>
      <c r="AC12" s="1257">
        <v>3.5000000000000003E-2</v>
      </c>
      <c r="AD12" s="1258">
        <v>7.4999999999999997E-2</v>
      </c>
      <c r="AE12" s="1259">
        <v>5.2999999999999999E-2</v>
      </c>
      <c r="AF12" s="1259">
        <v>0.14799999999999999</v>
      </c>
      <c r="AG12" s="1260">
        <v>0.63600000000000001</v>
      </c>
      <c r="AH12" s="194"/>
      <c r="AI12" s="670" t="str">
        <f>AA12</f>
        <v xml:space="preserve">Tidligere Buskerud fylke </v>
      </c>
      <c r="AJ12" s="1257">
        <v>0.214</v>
      </c>
      <c r="AK12" s="1257">
        <v>0.122</v>
      </c>
      <c r="AL12" s="1258">
        <v>0.151</v>
      </c>
      <c r="AM12" s="1259">
        <v>7.9000000000000001E-2</v>
      </c>
      <c r="AN12" s="1259">
        <v>0.16400000000000001</v>
      </c>
      <c r="AO12" s="1260">
        <v>0.27</v>
      </c>
      <c r="AP12" s="229"/>
    </row>
    <row r="13" spans="1:42">
      <c r="A13" s="1890"/>
      <c r="B13" s="9"/>
      <c r="C13" s="674"/>
      <c r="D13" s="1269"/>
      <c r="E13" s="1269"/>
      <c r="F13" s="1270"/>
      <c r="G13" s="1271"/>
      <c r="H13" s="1271"/>
      <c r="I13" s="1272"/>
      <c r="J13" s="194"/>
      <c r="K13" s="674"/>
      <c r="L13" s="1269"/>
      <c r="M13" s="1269"/>
      <c r="N13" s="1270"/>
      <c r="O13" s="1271"/>
      <c r="P13" s="1271"/>
      <c r="Q13" s="1272"/>
      <c r="R13" s="194"/>
      <c r="S13" s="674"/>
      <c r="T13" s="1269"/>
      <c r="U13" s="1269"/>
      <c r="V13" s="1270"/>
      <c r="W13" s="1271"/>
      <c r="X13" s="1271"/>
      <c r="Y13" s="1272"/>
      <c r="Z13" s="194"/>
      <c r="AA13" s="674"/>
      <c r="AB13" s="1269"/>
      <c r="AC13" s="1269"/>
      <c r="AD13" s="1270"/>
      <c r="AE13" s="1271"/>
      <c r="AF13" s="1271"/>
      <c r="AG13" s="1272"/>
      <c r="AH13" s="194"/>
      <c r="AI13" s="674"/>
      <c r="AJ13" s="1269"/>
      <c r="AK13" s="1269"/>
      <c r="AL13" s="1270"/>
      <c r="AM13" s="1271"/>
      <c r="AN13" s="1271"/>
      <c r="AO13" s="1272"/>
      <c r="AP13" s="229"/>
    </row>
    <row r="14" spans="1:42">
      <c r="A14" s="1890"/>
      <c r="B14" s="9"/>
      <c r="C14" s="675" t="s">
        <v>107</v>
      </c>
      <c r="D14" s="1257">
        <v>0.11700000000000001</v>
      </c>
      <c r="E14" s="1257">
        <v>9.5000000000000001E-2</v>
      </c>
      <c r="F14" s="1258">
        <v>0.19800000000000001</v>
      </c>
      <c r="G14" s="1259">
        <v>0.22600000000000001</v>
      </c>
      <c r="H14" s="1259">
        <v>0.23699999999999999</v>
      </c>
      <c r="I14" s="1260">
        <v>0.127</v>
      </c>
      <c r="J14" s="194"/>
      <c r="K14" s="675" t="str">
        <f t="shared" ref="K14:K28" si="0">C14</f>
        <v>Indre Oslo</v>
      </c>
      <c r="L14" s="1257">
        <v>2.3E-2</v>
      </c>
      <c r="M14" s="1257">
        <v>4.2999999999999997E-2</v>
      </c>
      <c r="N14" s="1258">
        <v>0.17899999999999999</v>
      </c>
      <c r="O14" s="1259">
        <v>0.33400000000000002</v>
      </c>
      <c r="P14" s="1259">
        <v>0.30399999999999999</v>
      </c>
      <c r="Q14" s="1260">
        <v>0.11799999999999999</v>
      </c>
      <c r="R14" s="194"/>
      <c r="S14" s="675" t="str">
        <f t="shared" ref="S14:S28" si="1">K14</f>
        <v>Indre Oslo</v>
      </c>
      <c r="T14" s="1257">
        <v>0.47899999999999998</v>
      </c>
      <c r="U14" s="1257">
        <v>0.14000000000000001</v>
      </c>
      <c r="V14" s="1258">
        <v>0.20799999999999999</v>
      </c>
      <c r="W14" s="1259">
        <v>0.11</v>
      </c>
      <c r="X14" s="1259">
        <v>4.1000000000000002E-2</v>
      </c>
      <c r="Y14" s="1260">
        <v>2.3E-2</v>
      </c>
      <c r="Z14" s="194"/>
      <c r="AA14" s="675" t="str">
        <f t="shared" ref="AA14:AA28" si="2">S14</f>
        <v>Indre Oslo</v>
      </c>
      <c r="AB14" s="1257">
        <v>0.125</v>
      </c>
      <c r="AC14" s="1257">
        <v>6.4000000000000001E-2</v>
      </c>
      <c r="AD14" s="1258">
        <v>7.6999999999999999E-2</v>
      </c>
      <c r="AE14" s="1259">
        <v>5.8999999999999997E-2</v>
      </c>
      <c r="AF14" s="1259">
        <v>0.13</v>
      </c>
      <c r="AG14" s="1260">
        <v>0.54400000000000004</v>
      </c>
      <c r="AH14" s="194"/>
      <c r="AI14" s="675" t="str">
        <f t="shared" ref="AI14:AI28" si="3">AA14</f>
        <v>Indre Oslo</v>
      </c>
      <c r="AJ14" s="1257">
        <v>0.52</v>
      </c>
      <c r="AK14" s="1257">
        <v>0.184</v>
      </c>
      <c r="AL14" s="1258">
        <v>0.154</v>
      </c>
      <c r="AM14" s="1259">
        <v>4.2999999999999997E-2</v>
      </c>
      <c r="AN14" s="1259">
        <v>5.1999999999999998E-2</v>
      </c>
      <c r="AO14" s="1260">
        <v>4.7E-2</v>
      </c>
      <c r="AP14" s="229"/>
    </row>
    <row r="15" spans="1:42">
      <c r="A15" s="1890"/>
      <c r="B15" s="9"/>
      <c r="C15" s="670" t="s">
        <v>108</v>
      </c>
      <c r="D15" s="1257">
        <v>0.29799999999999999</v>
      </c>
      <c r="E15" s="1257">
        <v>0.20399999999999999</v>
      </c>
      <c r="F15" s="1258">
        <v>0.24199999999999999</v>
      </c>
      <c r="G15" s="1259">
        <v>0.125</v>
      </c>
      <c r="H15" s="1259">
        <v>7.4999999999999997E-2</v>
      </c>
      <c r="I15" s="1260">
        <v>5.7000000000000002E-2</v>
      </c>
      <c r="J15" s="194"/>
      <c r="K15" s="670" t="str">
        <f t="shared" si="0"/>
        <v>Oslo vest</v>
      </c>
      <c r="L15" s="1257">
        <v>0.05</v>
      </c>
      <c r="M15" s="1257">
        <v>9.5000000000000001E-2</v>
      </c>
      <c r="N15" s="1258">
        <v>0.29299999999999998</v>
      </c>
      <c r="O15" s="1259">
        <v>0.248</v>
      </c>
      <c r="P15" s="1259">
        <v>0.222</v>
      </c>
      <c r="Q15" s="1260">
        <v>9.1999999999999998E-2</v>
      </c>
      <c r="R15" s="194"/>
      <c r="S15" s="670" t="str">
        <f t="shared" si="1"/>
        <v>Oslo vest</v>
      </c>
      <c r="T15" s="1257">
        <v>0.35</v>
      </c>
      <c r="U15" s="1257">
        <v>0.14299999999999999</v>
      </c>
      <c r="V15" s="1258">
        <v>0.23</v>
      </c>
      <c r="W15" s="1259">
        <v>0.17899999999999999</v>
      </c>
      <c r="X15" s="1259">
        <v>6.7000000000000004E-2</v>
      </c>
      <c r="Y15" s="1260">
        <v>0.03</v>
      </c>
      <c r="Z15" s="194"/>
      <c r="AA15" s="670" t="str">
        <f t="shared" si="2"/>
        <v>Oslo vest</v>
      </c>
      <c r="AB15" s="1257">
        <v>0.11899999999999999</v>
      </c>
      <c r="AC15" s="1257">
        <v>6.5000000000000002E-2</v>
      </c>
      <c r="AD15" s="1258">
        <v>7.1999999999999995E-2</v>
      </c>
      <c r="AE15" s="1259">
        <v>5.8999999999999997E-2</v>
      </c>
      <c r="AF15" s="1259">
        <v>0.13400000000000001</v>
      </c>
      <c r="AG15" s="1260">
        <v>0.55200000000000005</v>
      </c>
      <c r="AH15" s="194"/>
      <c r="AI15" s="670" t="str">
        <f t="shared" si="3"/>
        <v>Oslo vest</v>
      </c>
      <c r="AJ15" s="1257">
        <v>0.31900000000000001</v>
      </c>
      <c r="AK15" s="1257">
        <v>0.16300000000000001</v>
      </c>
      <c r="AL15" s="1258">
        <v>0.21</v>
      </c>
      <c r="AM15" s="1259">
        <v>8.6999999999999994E-2</v>
      </c>
      <c r="AN15" s="1259">
        <v>0.10100000000000001</v>
      </c>
      <c r="AO15" s="1260">
        <v>0.121</v>
      </c>
      <c r="AP15" s="229"/>
    </row>
    <row r="16" spans="1:42">
      <c r="A16" s="1890"/>
      <c r="B16" s="9"/>
      <c r="C16" s="670" t="s">
        <v>109</v>
      </c>
      <c r="D16" s="1257">
        <v>0.34200000000000003</v>
      </c>
      <c r="E16" s="1257">
        <v>0.20899999999999999</v>
      </c>
      <c r="F16" s="1258">
        <v>0.193</v>
      </c>
      <c r="G16" s="1259">
        <v>0.106</v>
      </c>
      <c r="H16" s="1259">
        <v>8.2000000000000003E-2</v>
      </c>
      <c r="I16" s="1260">
        <v>6.8000000000000005E-2</v>
      </c>
      <c r="J16" s="194"/>
      <c r="K16" s="670" t="str">
        <f t="shared" si="0"/>
        <v>Oslo nordøst</v>
      </c>
      <c r="L16" s="1257">
        <v>6.0999999999999999E-2</v>
      </c>
      <c r="M16" s="1257">
        <v>0.105</v>
      </c>
      <c r="N16" s="1258">
        <v>0.251</v>
      </c>
      <c r="O16" s="1259">
        <v>0.221</v>
      </c>
      <c r="P16" s="1259">
        <v>0.223</v>
      </c>
      <c r="Q16" s="1260">
        <v>0.14000000000000001</v>
      </c>
      <c r="R16" s="194"/>
      <c r="S16" s="670" t="str">
        <f t="shared" si="1"/>
        <v>Oslo nordøst</v>
      </c>
      <c r="T16" s="1257">
        <v>0.378</v>
      </c>
      <c r="U16" s="1257">
        <v>0.111</v>
      </c>
      <c r="V16" s="1258">
        <v>0.16900000000000001</v>
      </c>
      <c r="W16" s="1259">
        <v>0.16900000000000001</v>
      </c>
      <c r="X16" s="1259">
        <v>0.111</v>
      </c>
      <c r="Y16" s="1260">
        <v>6.4000000000000001E-2</v>
      </c>
      <c r="Z16" s="194"/>
      <c r="AA16" s="670" t="str">
        <f t="shared" si="2"/>
        <v>Oslo nordøst</v>
      </c>
      <c r="AB16" s="1257">
        <v>5.6000000000000001E-2</v>
      </c>
      <c r="AC16" s="1257">
        <v>3.6999999999999998E-2</v>
      </c>
      <c r="AD16" s="1258">
        <v>6.6000000000000003E-2</v>
      </c>
      <c r="AE16" s="1259">
        <v>5.0999999999999997E-2</v>
      </c>
      <c r="AF16" s="1259">
        <v>0.122</v>
      </c>
      <c r="AG16" s="1260">
        <v>0.66700000000000004</v>
      </c>
      <c r="AH16" s="194"/>
      <c r="AI16" s="670" t="str">
        <f t="shared" si="3"/>
        <v>Oslo nordøst</v>
      </c>
      <c r="AJ16" s="1257">
        <v>0.28399999999999997</v>
      </c>
      <c r="AK16" s="1257">
        <v>0.17699999999999999</v>
      </c>
      <c r="AL16" s="1258">
        <v>0.188</v>
      </c>
      <c r="AM16" s="1259">
        <v>9.4E-2</v>
      </c>
      <c r="AN16" s="1259">
        <v>0.106</v>
      </c>
      <c r="AO16" s="1260">
        <v>0.152</v>
      </c>
      <c r="AP16" s="229"/>
    </row>
    <row r="17" spans="1:42">
      <c r="A17" s="1890"/>
      <c r="B17" s="9"/>
      <c r="C17" s="670" t="s">
        <v>110</v>
      </c>
      <c r="D17" s="1257">
        <v>0.36</v>
      </c>
      <c r="E17" s="1257">
        <v>0.186</v>
      </c>
      <c r="F17" s="1258">
        <v>0.214</v>
      </c>
      <c r="G17" s="1259">
        <v>0.10299999999999999</v>
      </c>
      <c r="H17" s="1259">
        <v>6.9000000000000006E-2</v>
      </c>
      <c r="I17" s="1260">
        <v>6.7000000000000004E-2</v>
      </c>
      <c r="J17" s="194"/>
      <c r="K17" s="670" t="str">
        <f t="shared" si="0"/>
        <v>Oslo sør</v>
      </c>
      <c r="L17" s="1257">
        <v>3.5000000000000003E-2</v>
      </c>
      <c r="M17" s="1257">
        <v>0.10100000000000001</v>
      </c>
      <c r="N17" s="1258">
        <v>0.27600000000000002</v>
      </c>
      <c r="O17" s="1259">
        <v>0.24199999999999999</v>
      </c>
      <c r="P17" s="1259">
        <v>0.21299999999999999</v>
      </c>
      <c r="Q17" s="1260">
        <v>0.13300000000000001</v>
      </c>
      <c r="R17" s="194"/>
      <c r="S17" s="670" t="str">
        <f t="shared" si="1"/>
        <v>Oslo sør</v>
      </c>
      <c r="T17" s="1257">
        <v>0.371</v>
      </c>
      <c r="U17" s="1257">
        <v>0.114</v>
      </c>
      <c r="V17" s="1258">
        <v>0.184</v>
      </c>
      <c r="W17" s="1259">
        <v>0.19900000000000001</v>
      </c>
      <c r="X17" s="1259">
        <v>8.3000000000000004E-2</v>
      </c>
      <c r="Y17" s="1260">
        <v>4.9000000000000002E-2</v>
      </c>
      <c r="Z17" s="194"/>
      <c r="AA17" s="670" t="str">
        <f t="shared" si="2"/>
        <v>Oslo sør</v>
      </c>
      <c r="AB17" s="1257">
        <v>7.9000000000000001E-2</v>
      </c>
      <c r="AC17" s="1257">
        <v>4.5999999999999999E-2</v>
      </c>
      <c r="AD17" s="1258">
        <v>7.8E-2</v>
      </c>
      <c r="AE17" s="1259">
        <v>5.6000000000000001E-2</v>
      </c>
      <c r="AF17" s="1259">
        <v>0.128</v>
      </c>
      <c r="AG17" s="1260">
        <v>0.61299999999999999</v>
      </c>
      <c r="AH17" s="194"/>
      <c r="AI17" s="670" t="str">
        <f t="shared" si="3"/>
        <v>Oslo sør</v>
      </c>
      <c r="AJ17" s="1257">
        <v>0.29499999999999998</v>
      </c>
      <c r="AK17" s="1257">
        <v>0.188</v>
      </c>
      <c r="AL17" s="1258">
        <v>0.20399999999999999</v>
      </c>
      <c r="AM17" s="1259">
        <v>7.2999999999999995E-2</v>
      </c>
      <c r="AN17" s="1259">
        <v>0.105</v>
      </c>
      <c r="AO17" s="1260">
        <v>0.13500000000000001</v>
      </c>
      <c r="AP17" s="229"/>
    </row>
    <row r="18" spans="1:42">
      <c r="A18" s="1890"/>
      <c r="B18" s="9"/>
      <c r="C18" s="670" t="s">
        <v>111</v>
      </c>
      <c r="D18" s="1257">
        <v>0.51900000000000002</v>
      </c>
      <c r="E18" s="1257">
        <v>0.214</v>
      </c>
      <c r="F18" s="1258">
        <v>0.16</v>
      </c>
      <c r="G18" s="1259">
        <v>4.8000000000000001E-2</v>
      </c>
      <c r="H18" s="1259">
        <v>3.3000000000000002E-2</v>
      </c>
      <c r="I18" s="1260">
        <v>2.5999999999999999E-2</v>
      </c>
      <c r="J18" s="194"/>
      <c r="K18" s="670" t="str">
        <f t="shared" si="0"/>
        <v>Asker og Bærum</v>
      </c>
      <c r="L18" s="1257">
        <v>8.7999999999999995E-2</v>
      </c>
      <c r="M18" s="1257">
        <v>0.13700000000000001</v>
      </c>
      <c r="N18" s="1258">
        <v>0.317</v>
      </c>
      <c r="O18" s="1259">
        <v>0.20200000000000001</v>
      </c>
      <c r="P18" s="1259">
        <v>0.16800000000000001</v>
      </c>
      <c r="Q18" s="1260">
        <v>8.6999999999999994E-2</v>
      </c>
      <c r="R18" s="194"/>
      <c r="S18" s="670" t="str">
        <f t="shared" si="1"/>
        <v>Asker og Bærum</v>
      </c>
      <c r="T18" s="1257">
        <v>0.253</v>
      </c>
      <c r="U18" s="1257">
        <v>8.3000000000000004E-2</v>
      </c>
      <c r="V18" s="1258">
        <v>0.16400000000000001</v>
      </c>
      <c r="W18" s="1259">
        <v>0.26</v>
      </c>
      <c r="X18" s="1259">
        <v>0.156</v>
      </c>
      <c r="Y18" s="1260">
        <v>8.3000000000000004E-2</v>
      </c>
      <c r="Z18" s="194"/>
      <c r="AA18" s="670" t="str">
        <f t="shared" si="2"/>
        <v>Asker og Bærum</v>
      </c>
      <c r="AB18" s="1257">
        <v>6.7000000000000004E-2</v>
      </c>
      <c r="AC18" s="1257">
        <v>3.9E-2</v>
      </c>
      <c r="AD18" s="1258">
        <v>7.0000000000000007E-2</v>
      </c>
      <c r="AE18" s="1259">
        <v>6.6000000000000003E-2</v>
      </c>
      <c r="AF18" s="1259">
        <v>0.14799999999999999</v>
      </c>
      <c r="AG18" s="1260">
        <v>0.60899999999999999</v>
      </c>
      <c r="AH18" s="194"/>
      <c r="AI18" s="670" t="str">
        <f t="shared" si="3"/>
        <v>Asker og Bærum</v>
      </c>
      <c r="AJ18" s="1257">
        <v>0.22600000000000001</v>
      </c>
      <c r="AK18" s="1257">
        <v>0.13400000000000001</v>
      </c>
      <c r="AL18" s="1258">
        <v>0.189</v>
      </c>
      <c r="AM18" s="1259">
        <v>0.112</v>
      </c>
      <c r="AN18" s="1259">
        <v>0.13400000000000001</v>
      </c>
      <c r="AO18" s="1260">
        <v>0.20499999999999999</v>
      </c>
      <c r="AP18" s="229"/>
    </row>
    <row r="19" spans="1:42">
      <c r="A19" s="1890"/>
      <c r="B19" s="9"/>
      <c r="C19" s="670" t="s">
        <v>112</v>
      </c>
      <c r="D19" s="1257">
        <v>0.59599999999999997</v>
      </c>
      <c r="E19" s="1257">
        <v>0.16400000000000001</v>
      </c>
      <c r="F19" s="1258">
        <v>0.13500000000000001</v>
      </c>
      <c r="G19" s="1259">
        <v>4.9000000000000002E-2</v>
      </c>
      <c r="H19" s="1259">
        <v>2.9000000000000001E-2</v>
      </c>
      <c r="I19" s="1260">
        <v>2.5999999999999999E-2</v>
      </c>
      <c r="J19" s="194"/>
      <c r="K19" s="670" t="str">
        <f t="shared" si="0"/>
        <v>Nedre Romerike</v>
      </c>
      <c r="L19" s="1257">
        <v>8.1000000000000003E-2</v>
      </c>
      <c r="M19" s="1257">
        <v>0.11799999999999999</v>
      </c>
      <c r="N19" s="1258">
        <v>0.314</v>
      </c>
      <c r="O19" s="1259">
        <v>0.20599999999999999</v>
      </c>
      <c r="P19" s="1259">
        <v>0.187</v>
      </c>
      <c r="Q19" s="1260">
        <v>9.1999999999999998E-2</v>
      </c>
      <c r="R19" s="194"/>
      <c r="S19" s="670" t="str">
        <f t="shared" si="1"/>
        <v>Nedre Romerike</v>
      </c>
      <c r="T19" s="1257">
        <v>0.222</v>
      </c>
      <c r="U19" s="1257">
        <v>6.7000000000000004E-2</v>
      </c>
      <c r="V19" s="1258">
        <v>0.11899999999999999</v>
      </c>
      <c r="W19" s="1259">
        <v>0.24299999999999999</v>
      </c>
      <c r="X19" s="1259">
        <v>0.219</v>
      </c>
      <c r="Y19" s="1260">
        <v>0.129</v>
      </c>
      <c r="Z19" s="194"/>
      <c r="AA19" s="670" t="str">
        <f t="shared" si="2"/>
        <v>Nedre Romerike</v>
      </c>
      <c r="AB19" s="1257">
        <v>5.6000000000000001E-2</v>
      </c>
      <c r="AC19" s="1257">
        <v>4.4999999999999998E-2</v>
      </c>
      <c r="AD19" s="1258">
        <v>7.6999999999999999E-2</v>
      </c>
      <c r="AE19" s="1259">
        <v>5.5E-2</v>
      </c>
      <c r="AF19" s="1259">
        <v>0.13800000000000001</v>
      </c>
      <c r="AG19" s="1260">
        <v>0.629</v>
      </c>
      <c r="AH19" s="194"/>
      <c r="AI19" s="670" t="str">
        <f t="shared" si="3"/>
        <v>Nedre Romerike</v>
      </c>
      <c r="AJ19" s="1257">
        <v>0.22800000000000001</v>
      </c>
      <c r="AK19" s="1257">
        <v>0.11899999999999999</v>
      </c>
      <c r="AL19" s="1258">
        <v>0.156</v>
      </c>
      <c r="AM19" s="1259">
        <v>7.6999999999999999E-2</v>
      </c>
      <c r="AN19" s="1259">
        <v>0.17199999999999999</v>
      </c>
      <c r="AO19" s="1260">
        <v>0.248</v>
      </c>
      <c r="AP19" s="229"/>
    </row>
    <row r="20" spans="1:42">
      <c r="A20" s="1890"/>
      <c r="B20" s="9"/>
      <c r="C20" s="670" t="s">
        <v>113</v>
      </c>
      <c r="D20" s="1257">
        <v>0.68200000000000005</v>
      </c>
      <c r="E20" s="1257">
        <v>0.16800000000000001</v>
      </c>
      <c r="F20" s="1258">
        <v>9.6000000000000002E-2</v>
      </c>
      <c r="G20" s="1259">
        <v>1.9E-2</v>
      </c>
      <c r="H20" s="1259">
        <v>1.4999999999999999E-2</v>
      </c>
      <c r="I20" s="1260">
        <v>0.02</v>
      </c>
      <c r="J20" s="194"/>
      <c r="K20" s="670" t="str">
        <f t="shared" si="0"/>
        <v>Øvre Romerike</v>
      </c>
      <c r="L20" s="1257">
        <v>0.107</v>
      </c>
      <c r="M20" s="1257">
        <v>0.113</v>
      </c>
      <c r="N20" s="1258">
        <v>0.29499999999999998</v>
      </c>
      <c r="O20" s="1259">
        <v>0.20499999999999999</v>
      </c>
      <c r="P20" s="1259">
        <v>0.191</v>
      </c>
      <c r="Q20" s="1260">
        <v>8.8999999999999996E-2</v>
      </c>
      <c r="R20" s="194"/>
      <c r="S20" s="670" t="str">
        <f t="shared" si="1"/>
        <v>Øvre Romerike</v>
      </c>
      <c r="T20" s="1257">
        <v>0.156</v>
      </c>
      <c r="U20" s="1257">
        <v>3.7999999999999999E-2</v>
      </c>
      <c r="V20" s="1258">
        <v>7.6999999999999999E-2</v>
      </c>
      <c r="W20" s="1259">
        <v>0.22600000000000001</v>
      </c>
      <c r="X20" s="1259">
        <v>0.28999999999999998</v>
      </c>
      <c r="Y20" s="1260">
        <v>0.21299999999999999</v>
      </c>
      <c r="Z20" s="194"/>
      <c r="AA20" s="670" t="str">
        <f t="shared" si="2"/>
        <v>Øvre Romerike</v>
      </c>
      <c r="AB20" s="1257">
        <v>4.1000000000000002E-2</v>
      </c>
      <c r="AC20" s="1257">
        <v>3.5000000000000003E-2</v>
      </c>
      <c r="AD20" s="1258">
        <v>6.8000000000000005E-2</v>
      </c>
      <c r="AE20" s="1259">
        <v>4.7E-2</v>
      </c>
      <c r="AF20" s="1259">
        <v>0.16900000000000001</v>
      </c>
      <c r="AG20" s="1260">
        <v>0.64100000000000001</v>
      </c>
      <c r="AH20" s="194"/>
      <c r="AI20" s="670" t="str">
        <f t="shared" si="3"/>
        <v>Øvre Romerike</v>
      </c>
      <c r="AJ20" s="1257">
        <v>0.184</v>
      </c>
      <c r="AK20" s="1257">
        <v>8.6999999999999994E-2</v>
      </c>
      <c r="AL20" s="1258">
        <v>0.14000000000000001</v>
      </c>
      <c r="AM20" s="1259">
        <v>8.6999999999999994E-2</v>
      </c>
      <c r="AN20" s="1259">
        <v>0.18099999999999999</v>
      </c>
      <c r="AO20" s="1260">
        <v>0.32</v>
      </c>
      <c r="AP20" s="229"/>
    </row>
    <row r="21" spans="1:42">
      <c r="A21" s="1890"/>
      <c r="B21" s="9"/>
      <c r="C21" s="670" t="s">
        <v>114</v>
      </c>
      <c r="D21" s="1257">
        <v>0.51100000000000001</v>
      </c>
      <c r="E21" s="1257">
        <v>0.20499999999999999</v>
      </c>
      <c r="F21" s="1258">
        <v>0.18099999999999999</v>
      </c>
      <c r="G21" s="1259">
        <v>4.5999999999999999E-2</v>
      </c>
      <c r="H21" s="1259">
        <v>3.2000000000000001E-2</v>
      </c>
      <c r="I21" s="1260">
        <v>2.5999999999999999E-2</v>
      </c>
      <c r="J21" s="194"/>
      <c r="K21" s="670" t="str">
        <f t="shared" si="0"/>
        <v>Follo</v>
      </c>
      <c r="L21" s="1257">
        <v>7.6999999999999999E-2</v>
      </c>
      <c r="M21" s="1257">
        <v>0.14399999999999999</v>
      </c>
      <c r="N21" s="1258">
        <v>0.29599999999999999</v>
      </c>
      <c r="O21" s="1259">
        <v>0.19600000000000001</v>
      </c>
      <c r="P21" s="1259">
        <v>0.19</v>
      </c>
      <c r="Q21" s="1260">
        <v>9.5000000000000001E-2</v>
      </c>
      <c r="R21" s="194"/>
      <c r="S21" s="670" t="str">
        <f t="shared" si="1"/>
        <v>Follo</v>
      </c>
      <c r="T21" s="1257">
        <v>0.247</v>
      </c>
      <c r="U21" s="1257">
        <v>7.3999999999999996E-2</v>
      </c>
      <c r="V21" s="1258">
        <v>0.128</v>
      </c>
      <c r="W21" s="1259">
        <v>0.249</v>
      </c>
      <c r="X21" s="1259">
        <v>0.19900000000000001</v>
      </c>
      <c r="Y21" s="1260">
        <v>0.10199999999999999</v>
      </c>
      <c r="Z21" s="194"/>
      <c r="AA21" s="670" t="str">
        <f t="shared" si="2"/>
        <v>Follo</v>
      </c>
      <c r="AB21" s="1257">
        <v>6.6000000000000003E-2</v>
      </c>
      <c r="AC21" s="1257">
        <v>3.7999999999999999E-2</v>
      </c>
      <c r="AD21" s="1258">
        <v>8.5999999999999993E-2</v>
      </c>
      <c r="AE21" s="1259">
        <v>4.9000000000000002E-2</v>
      </c>
      <c r="AF21" s="1259">
        <v>0.14899999999999999</v>
      </c>
      <c r="AG21" s="1260">
        <v>0.61199999999999999</v>
      </c>
      <c r="AH21" s="194"/>
      <c r="AI21" s="670" t="str">
        <f t="shared" si="3"/>
        <v>Follo</v>
      </c>
      <c r="AJ21" s="1257">
        <v>0.255</v>
      </c>
      <c r="AK21" s="1257">
        <v>0.13800000000000001</v>
      </c>
      <c r="AL21" s="1258">
        <v>0.17</v>
      </c>
      <c r="AM21" s="1259">
        <v>8.3000000000000004E-2</v>
      </c>
      <c r="AN21" s="1259">
        <v>0.13900000000000001</v>
      </c>
      <c r="AO21" s="1260">
        <v>0.216</v>
      </c>
      <c r="AP21" s="229"/>
    </row>
    <row r="22" spans="1:42">
      <c r="A22" s="1890"/>
      <c r="B22" s="9"/>
      <c r="C22" s="670" t="s">
        <v>164</v>
      </c>
      <c r="D22" s="1257">
        <v>0.70499999999999996</v>
      </c>
      <c r="E22" s="1257">
        <v>0.14899999999999999</v>
      </c>
      <c r="F22" s="1258">
        <v>8.1000000000000003E-2</v>
      </c>
      <c r="G22" s="1259">
        <v>2.5999999999999999E-2</v>
      </c>
      <c r="H22" s="1259">
        <v>1.7999999999999999E-2</v>
      </c>
      <c r="I22" s="1260">
        <v>2.1000000000000001E-2</v>
      </c>
      <c r="J22" s="194"/>
      <c r="K22" s="670" t="str">
        <f t="shared" si="0"/>
        <v>Sarpsborg</v>
      </c>
      <c r="L22" s="1257">
        <v>0.104</v>
      </c>
      <c r="M22" s="1257">
        <v>0.14499999999999999</v>
      </c>
      <c r="N22" s="1258">
        <v>0.29799999999999999</v>
      </c>
      <c r="O22" s="1259">
        <v>0.19800000000000001</v>
      </c>
      <c r="P22" s="1259">
        <v>0.156</v>
      </c>
      <c r="Q22" s="1260">
        <v>9.9000000000000005E-2</v>
      </c>
      <c r="R22" s="194"/>
      <c r="S22" s="670" t="str">
        <f t="shared" si="1"/>
        <v>Sarpsborg</v>
      </c>
      <c r="T22" s="1257">
        <v>5.8999999999999997E-2</v>
      </c>
      <c r="U22" s="1257">
        <v>5.6000000000000001E-2</v>
      </c>
      <c r="V22" s="1258">
        <v>6.7000000000000004E-2</v>
      </c>
      <c r="W22" s="1259">
        <v>0.16200000000000001</v>
      </c>
      <c r="X22" s="1259">
        <v>0.30599999999999999</v>
      </c>
      <c r="Y22" s="1260">
        <v>0.35099999999999998</v>
      </c>
      <c r="Z22" s="194"/>
      <c r="AA22" s="670" t="str">
        <f t="shared" si="2"/>
        <v>Sarpsborg</v>
      </c>
      <c r="AB22" s="1257">
        <v>0.05</v>
      </c>
      <c r="AC22" s="1257">
        <v>4.2000000000000003E-2</v>
      </c>
      <c r="AD22" s="1258">
        <v>6.0999999999999999E-2</v>
      </c>
      <c r="AE22" s="1259">
        <v>0.05</v>
      </c>
      <c r="AF22" s="1259">
        <v>0.14899999999999999</v>
      </c>
      <c r="AG22" s="1260">
        <v>0.64700000000000002</v>
      </c>
      <c r="AH22" s="194"/>
      <c r="AI22" s="670" t="str">
        <f t="shared" si="3"/>
        <v>Sarpsborg</v>
      </c>
      <c r="AJ22" s="1257">
        <v>0.193</v>
      </c>
      <c r="AK22" s="1257">
        <v>0.11</v>
      </c>
      <c r="AL22" s="1258">
        <v>0.154</v>
      </c>
      <c r="AM22" s="1259">
        <v>9.4E-2</v>
      </c>
      <c r="AN22" s="1259">
        <v>0.14799999999999999</v>
      </c>
      <c r="AO22" s="1260">
        <v>0.30099999999999999</v>
      </c>
      <c r="AP22" s="229"/>
    </row>
    <row r="23" spans="1:42">
      <c r="A23" s="1890"/>
      <c r="B23" s="9"/>
      <c r="C23" s="670" t="s">
        <v>165</v>
      </c>
      <c r="D23" s="1257">
        <v>0.64700000000000002</v>
      </c>
      <c r="E23" s="1257">
        <v>0.16</v>
      </c>
      <c r="F23" s="1258">
        <v>0.11700000000000001</v>
      </c>
      <c r="G23" s="1259">
        <v>3.1E-2</v>
      </c>
      <c r="H23" s="1259">
        <v>2.9000000000000001E-2</v>
      </c>
      <c r="I23" s="1260">
        <v>1.6E-2</v>
      </c>
      <c r="J23" s="194"/>
      <c r="K23" s="670" t="str">
        <f t="shared" si="0"/>
        <v>Fredrikstad</v>
      </c>
      <c r="L23" s="1257">
        <v>8.3000000000000004E-2</v>
      </c>
      <c r="M23" s="1257">
        <v>0.156</v>
      </c>
      <c r="N23" s="1258">
        <v>0.29799999999999999</v>
      </c>
      <c r="O23" s="1259">
        <v>0.20599999999999999</v>
      </c>
      <c r="P23" s="1259">
        <v>0.16800000000000001</v>
      </c>
      <c r="Q23" s="1260">
        <v>8.8999999999999996E-2</v>
      </c>
      <c r="R23" s="194"/>
      <c r="S23" s="670" t="str">
        <f t="shared" si="1"/>
        <v>Fredrikstad</v>
      </c>
      <c r="T23" s="1257">
        <v>8.2000000000000003E-2</v>
      </c>
      <c r="U23" s="1257">
        <v>5.1999999999999998E-2</v>
      </c>
      <c r="V23" s="1258">
        <v>8.6999999999999994E-2</v>
      </c>
      <c r="W23" s="1259">
        <v>0.17799999999999999</v>
      </c>
      <c r="X23" s="1259">
        <v>0.30599999999999999</v>
      </c>
      <c r="Y23" s="1260">
        <v>0.29399999999999998</v>
      </c>
      <c r="Z23" s="194"/>
      <c r="AA23" s="670" t="str">
        <f t="shared" si="2"/>
        <v>Fredrikstad</v>
      </c>
      <c r="AB23" s="1257">
        <v>7.9000000000000001E-2</v>
      </c>
      <c r="AC23" s="1257">
        <v>5.1999999999999998E-2</v>
      </c>
      <c r="AD23" s="1258">
        <v>8.2000000000000003E-2</v>
      </c>
      <c r="AE23" s="1259">
        <v>7.0999999999999994E-2</v>
      </c>
      <c r="AF23" s="1259">
        <v>0.17</v>
      </c>
      <c r="AG23" s="1260">
        <v>0.54500000000000004</v>
      </c>
      <c r="AH23" s="194"/>
      <c r="AI23" s="670" t="str">
        <f t="shared" si="3"/>
        <v>Fredrikstad</v>
      </c>
      <c r="AJ23" s="1257">
        <v>0.20499999999999999</v>
      </c>
      <c r="AK23" s="1257">
        <v>0.111</v>
      </c>
      <c r="AL23" s="1258">
        <v>0.157</v>
      </c>
      <c r="AM23" s="1259">
        <v>9.8000000000000004E-2</v>
      </c>
      <c r="AN23" s="1259">
        <v>0.17399999999999999</v>
      </c>
      <c r="AO23" s="1260">
        <v>0.255</v>
      </c>
      <c r="AP23" s="229"/>
    </row>
    <row r="24" spans="1:42">
      <c r="A24" s="1890"/>
      <c r="C24" s="670" t="s">
        <v>166</v>
      </c>
      <c r="D24" s="1257">
        <v>0.625</v>
      </c>
      <c r="E24" s="1257">
        <v>0.18099999999999999</v>
      </c>
      <c r="F24" s="1258">
        <v>0.11700000000000001</v>
      </c>
      <c r="G24" s="1259">
        <v>2.8000000000000001E-2</v>
      </c>
      <c r="H24" s="1259">
        <v>2.5000000000000001E-2</v>
      </c>
      <c r="I24" s="1260">
        <v>2.4E-2</v>
      </c>
      <c r="J24" s="194"/>
      <c r="K24" s="670" t="str">
        <f t="shared" si="0"/>
        <v>Moss</v>
      </c>
      <c r="L24" s="1257">
        <v>9.6000000000000002E-2</v>
      </c>
      <c r="M24" s="1257">
        <v>0.14099999999999999</v>
      </c>
      <c r="N24" s="1258">
        <v>0.29599999999999999</v>
      </c>
      <c r="O24" s="1259">
        <v>0.188</v>
      </c>
      <c r="P24" s="1259">
        <v>0.17899999999999999</v>
      </c>
      <c r="Q24" s="1260">
        <v>0.1</v>
      </c>
      <c r="R24" s="194"/>
      <c r="S24" s="670" t="str">
        <f t="shared" si="1"/>
        <v>Moss</v>
      </c>
      <c r="T24" s="1257">
        <v>0.127</v>
      </c>
      <c r="U24" s="1257">
        <v>4.9000000000000002E-2</v>
      </c>
      <c r="V24" s="1258">
        <v>6.2E-2</v>
      </c>
      <c r="W24" s="1259">
        <v>0.215</v>
      </c>
      <c r="X24" s="1259">
        <v>0.28599999999999998</v>
      </c>
      <c r="Y24" s="1260">
        <v>0.26200000000000001</v>
      </c>
      <c r="Z24" s="230"/>
      <c r="AA24" s="670" t="str">
        <f t="shared" si="2"/>
        <v>Moss</v>
      </c>
      <c r="AB24" s="1257">
        <v>7.2999999999999995E-2</v>
      </c>
      <c r="AC24" s="1257">
        <v>5.0999999999999997E-2</v>
      </c>
      <c r="AD24" s="1258">
        <v>7.6999999999999999E-2</v>
      </c>
      <c r="AE24" s="1259">
        <v>6.0999999999999999E-2</v>
      </c>
      <c r="AF24" s="1259">
        <v>0.16400000000000001</v>
      </c>
      <c r="AG24" s="1260">
        <v>0.57399999999999995</v>
      </c>
      <c r="AH24" s="194"/>
      <c r="AI24" s="670" t="str">
        <f t="shared" si="3"/>
        <v>Moss</v>
      </c>
      <c r="AJ24" s="1257">
        <v>0.245</v>
      </c>
      <c r="AK24" s="1257">
        <v>0.14000000000000001</v>
      </c>
      <c r="AL24" s="1258">
        <v>0.17599999999999999</v>
      </c>
      <c r="AM24" s="1259">
        <v>9.5000000000000001E-2</v>
      </c>
      <c r="AN24" s="1259">
        <v>0.14699999999999999</v>
      </c>
      <c r="AO24" s="1260">
        <v>0.19700000000000001</v>
      </c>
      <c r="AP24" s="229"/>
    </row>
    <row r="25" spans="1:42">
      <c r="A25" s="1890"/>
      <c r="B25" s="9"/>
      <c r="C25" s="670" t="s">
        <v>356</v>
      </c>
      <c r="D25" s="1257">
        <v>0.58899999999999997</v>
      </c>
      <c r="E25" s="1257">
        <v>0.18</v>
      </c>
      <c r="F25" s="1258">
        <v>0.129</v>
      </c>
      <c r="G25" s="1259">
        <v>3.7999999999999999E-2</v>
      </c>
      <c r="H25" s="1259">
        <v>2.8000000000000001E-2</v>
      </c>
      <c r="I25" s="1260">
        <v>3.5000000000000003E-2</v>
      </c>
      <c r="J25" s="194"/>
      <c r="K25" s="670" t="str">
        <f t="shared" si="0"/>
        <v xml:space="preserve">Drammen </v>
      </c>
      <c r="L25" s="1257">
        <v>8.2000000000000003E-2</v>
      </c>
      <c r="M25" s="1257">
        <v>0.13400000000000001</v>
      </c>
      <c r="N25" s="1258">
        <v>0.27800000000000002</v>
      </c>
      <c r="O25" s="1259">
        <v>0.19800000000000001</v>
      </c>
      <c r="P25" s="1259">
        <v>0.20399999999999999</v>
      </c>
      <c r="Q25" s="1260">
        <v>0.104</v>
      </c>
      <c r="R25" s="194"/>
      <c r="S25" s="670" t="str">
        <f t="shared" si="1"/>
        <v xml:space="preserve">Drammen </v>
      </c>
      <c r="T25" s="1257">
        <v>0.158</v>
      </c>
      <c r="U25" s="1257">
        <v>6.4000000000000001E-2</v>
      </c>
      <c r="V25" s="1258">
        <v>0.13600000000000001</v>
      </c>
      <c r="W25" s="1259">
        <v>0.23200000000000001</v>
      </c>
      <c r="X25" s="1259">
        <v>0.25600000000000001</v>
      </c>
      <c r="Y25" s="1260">
        <v>0.154</v>
      </c>
      <c r="Z25" s="194"/>
      <c r="AA25" s="670" t="str">
        <f t="shared" si="2"/>
        <v xml:space="preserve">Drammen </v>
      </c>
      <c r="AB25" s="1257">
        <v>5.5E-2</v>
      </c>
      <c r="AC25" s="1257">
        <v>4.3999999999999997E-2</v>
      </c>
      <c r="AD25" s="1258">
        <v>5.1999999999999998E-2</v>
      </c>
      <c r="AE25" s="1259">
        <v>5.7000000000000002E-2</v>
      </c>
      <c r="AF25" s="1259">
        <v>0.153</v>
      </c>
      <c r="AG25" s="1260">
        <v>0.63900000000000001</v>
      </c>
      <c r="AH25" s="194"/>
      <c r="AI25" s="670" t="str">
        <f t="shared" si="3"/>
        <v xml:space="preserve">Drammen </v>
      </c>
      <c r="AJ25" s="1257">
        <v>0.23100000000000001</v>
      </c>
      <c r="AK25" s="1257">
        <v>0.13500000000000001</v>
      </c>
      <c r="AL25" s="1258">
        <v>0.186</v>
      </c>
      <c r="AM25" s="1259">
        <v>8.5000000000000006E-2</v>
      </c>
      <c r="AN25" s="1259">
        <v>0.14899999999999999</v>
      </c>
      <c r="AO25" s="1260">
        <v>0.21299999999999999</v>
      </c>
      <c r="AP25" s="229"/>
    </row>
    <row r="26" spans="1:42">
      <c r="A26" s="1890"/>
      <c r="C26" s="670" t="s">
        <v>344</v>
      </c>
      <c r="D26" s="1257">
        <v>0.50900000000000001</v>
      </c>
      <c r="E26" s="1257">
        <v>0.219</v>
      </c>
      <c r="F26" s="1258">
        <v>0.17199999999999999</v>
      </c>
      <c r="G26" s="1259">
        <v>5.5E-2</v>
      </c>
      <c r="H26" s="1259">
        <v>1.7999999999999999E-2</v>
      </c>
      <c r="I26" s="1260">
        <v>2.5999999999999999E-2</v>
      </c>
      <c r="J26" s="194"/>
      <c r="K26" s="670" t="str">
        <f t="shared" si="0"/>
        <v>Kongsberg</v>
      </c>
      <c r="L26" s="1257">
        <v>7.0000000000000007E-2</v>
      </c>
      <c r="M26" s="1257">
        <v>0.13500000000000001</v>
      </c>
      <c r="N26" s="1258">
        <v>0.33</v>
      </c>
      <c r="O26" s="1259">
        <v>0.21199999999999999</v>
      </c>
      <c r="P26" s="1259">
        <v>0.17699999999999999</v>
      </c>
      <c r="Q26" s="1260">
        <v>7.5999999999999998E-2</v>
      </c>
      <c r="R26" s="194"/>
      <c r="S26" s="670" t="str">
        <f t="shared" si="1"/>
        <v>Kongsberg</v>
      </c>
      <c r="T26" s="1257">
        <v>5.1999999999999998E-2</v>
      </c>
      <c r="U26" s="1257">
        <v>4.5999999999999999E-2</v>
      </c>
      <c r="V26" s="1258">
        <v>6.8000000000000005E-2</v>
      </c>
      <c r="W26" s="1259">
        <v>0.22</v>
      </c>
      <c r="X26" s="1259">
        <v>0.379</v>
      </c>
      <c r="Y26" s="1260">
        <v>0.23499999999999999</v>
      </c>
      <c r="Z26" s="194"/>
      <c r="AA26" s="670" t="str">
        <f t="shared" si="2"/>
        <v>Kongsberg</v>
      </c>
      <c r="AB26" s="1257">
        <v>0.14599999999999999</v>
      </c>
      <c r="AC26" s="1257">
        <v>5.7000000000000002E-2</v>
      </c>
      <c r="AD26" s="1258">
        <v>6.8000000000000005E-2</v>
      </c>
      <c r="AE26" s="1259">
        <v>5.1999999999999998E-2</v>
      </c>
      <c r="AF26" s="1259">
        <v>0.14199999999999999</v>
      </c>
      <c r="AG26" s="1260">
        <v>0.53600000000000003</v>
      </c>
      <c r="AH26" s="194"/>
      <c r="AI26" s="670" t="str">
        <f t="shared" si="3"/>
        <v>Kongsberg</v>
      </c>
      <c r="AJ26" s="1257">
        <v>0.251</v>
      </c>
      <c r="AK26" s="1257">
        <v>0.105</v>
      </c>
      <c r="AL26" s="1258">
        <v>0.16600000000000001</v>
      </c>
      <c r="AM26" s="1259">
        <v>9.6000000000000002E-2</v>
      </c>
      <c r="AN26" s="1259">
        <v>0.153</v>
      </c>
      <c r="AO26" s="1260">
        <v>0.23100000000000001</v>
      </c>
      <c r="AP26" s="229"/>
    </row>
    <row r="27" spans="1:42">
      <c r="A27" s="1890"/>
      <c r="C27" s="670" t="s">
        <v>168</v>
      </c>
      <c r="D27" s="1257">
        <v>0.71699999999999997</v>
      </c>
      <c r="E27" s="1257">
        <v>0.14899999999999999</v>
      </c>
      <c r="F27" s="1258">
        <v>7.9000000000000001E-2</v>
      </c>
      <c r="G27" s="1259">
        <v>1.2999999999999999E-2</v>
      </c>
      <c r="H27" s="1259">
        <v>2.1999999999999999E-2</v>
      </c>
      <c r="I27" s="1260">
        <v>0.02</v>
      </c>
      <c r="J27" s="194"/>
      <c r="K27" s="670" t="str">
        <f t="shared" si="0"/>
        <v>Resten av Buskerudbyen</v>
      </c>
      <c r="L27" s="1257">
        <v>0.104</v>
      </c>
      <c r="M27" s="1257">
        <v>0.13700000000000001</v>
      </c>
      <c r="N27" s="1258">
        <v>0.31</v>
      </c>
      <c r="O27" s="1259">
        <v>0.21099999999999999</v>
      </c>
      <c r="P27" s="1259">
        <v>0.16500000000000001</v>
      </c>
      <c r="Q27" s="1260">
        <v>7.2999999999999995E-2</v>
      </c>
      <c r="R27" s="194"/>
      <c r="S27" s="670" t="str">
        <f t="shared" si="1"/>
        <v>Resten av Buskerudbyen</v>
      </c>
      <c r="T27" s="1257">
        <v>0.13</v>
      </c>
      <c r="U27" s="1257">
        <v>4.9000000000000002E-2</v>
      </c>
      <c r="V27" s="1258">
        <v>6.3E-2</v>
      </c>
      <c r="W27" s="1259">
        <v>0.22900000000000001</v>
      </c>
      <c r="X27" s="1259">
        <v>0.30099999999999999</v>
      </c>
      <c r="Y27" s="1260">
        <v>0.22800000000000001</v>
      </c>
      <c r="Z27" s="194"/>
      <c r="AA27" s="670" t="str">
        <f t="shared" si="2"/>
        <v>Resten av Buskerudbyen</v>
      </c>
      <c r="AB27" s="1257">
        <v>4.9000000000000002E-2</v>
      </c>
      <c r="AC27" s="1257">
        <v>3.4000000000000002E-2</v>
      </c>
      <c r="AD27" s="1258">
        <v>5.6000000000000001E-2</v>
      </c>
      <c r="AE27" s="1259">
        <v>0.05</v>
      </c>
      <c r="AF27" s="1259">
        <v>0.154</v>
      </c>
      <c r="AG27" s="1260">
        <v>0.65700000000000003</v>
      </c>
      <c r="AH27" s="194"/>
      <c r="AI27" s="670" t="str">
        <f t="shared" si="3"/>
        <v>Resten av Buskerudbyen</v>
      </c>
      <c r="AJ27" s="1257">
        <v>0.18</v>
      </c>
      <c r="AK27" s="1257">
        <v>0.11700000000000001</v>
      </c>
      <c r="AL27" s="1258">
        <v>0.159</v>
      </c>
      <c r="AM27" s="1259">
        <v>9.7000000000000003E-2</v>
      </c>
      <c r="AN27" s="1259">
        <v>0.16900000000000001</v>
      </c>
      <c r="AO27" s="1260">
        <v>0.27700000000000002</v>
      </c>
      <c r="AP27" s="229"/>
    </row>
    <row r="28" spans="1:42">
      <c r="A28" s="1890"/>
      <c r="C28" s="670" t="s">
        <v>169</v>
      </c>
      <c r="D28" s="1257">
        <v>0.66400000000000003</v>
      </c>
      <c r="E28" s="1257">
        <v>0.19400000000000001</v>
      </c>
      <c r="F28" s="1258">
        <v>9.6000000000000002E-2</v>
      </c>
      <c r="G28" s="1259">
        <v>2.3E-2</v>
      </c>
      <c r="H28" s="1259">
        <v>1.2E-2</v>
      </c>
      <c r="I28" s="1260">
        <v>1.2E-2</v>
      </c>
      <c r="J28" s="194"/>
      <c r="K28" s="670" t="str">
        <f t="shared" si="0"/>
        <v>Ringerike og Hole</v>
      </c>
      <c r="L28" s="1257">
        <v>8.1000000000000003E-2</v>
      </c>
      <c r="M28" s="1257">
        <v>0.14799999999999999</v>
      </c>
      <c r="N28" s="1258">
        <v>0.27700000000000002</v>
      </c>
      <c r="O28" s="1259">
        <v>0.20300000000000001</v>
      </c>
      <c r="P28" s="1259">
        <v>0.19500000000000001</v>
      </c>
      <c r="Q28" s="1260">
        <v>9.6000000000000002E-2</v>
      </c>
      <c r="R28" s="194"/>
      <c r="S28" s="670" t="str">
        <f t="shared" si="1"/>
        <v>Ringerike og Hole</v>
      </c>
      <c r="T28" s="1257">
        <v>7.4999999999999997E-2</v>
      </c>
      <c r="U28" s="1257">
        <v>2.5000000000000001E-2</v>
      </c>
      <c r="V28" s="1258">
        <v>4.9000000000000002E-2</v>
      </c>
      <c r="W28" s="1259">
        <v>0.16800000000000001</v>
      </c>
      <c r="X28" s="1259">
        <v>0.34300000000000003</v>
      </c>
      <c r="Y28" s="1260">
        <v>0.34</v>
      </c>
      <c r="Z28" s="194"/>
      <c r="AA28" s="670" t="str">
        <f t="shared" si="2"/>
        <v>Ringerike og Hole</v>
      </c>
      <c r="AB28" s="1257">
        <v>4.8000000000000001E-2</v>
      </c>
      <c r="AC28" s="1257">
        <v>4.3999999999999997E-2</v>
      </c>
      <c r="AD28" s="1258">
        <v>6.6000000000000003E-2</v>
      </c>
      <c r="AE28" s="1259">
        <v>6.5000000000000002E-2</v>
      </c>
      <c r="AF28" s="1259">
        <v>0.16600000000000001</v>
      </c>
      <c r="AG28" s="1260">
        <v>0.61099999999999999</v>
      </c>
      <c r="AH28" s="194"/>
      <c r="AI28" s="670" t="str">
        <f t="shared" si="3"/>
        <v>Ringerike og Hole</v>
      </c>
      <c r="AJ28" s="1257">
        <v>0.186</v>
      </c>
      <c r="AK28" s="1257">
        <v>0.121</v>
      </c>
      <c r="AL28" s="1258">
        <v>0.15</v>
      </c>
      <c r="AM28" s="1259">
        <v>7.4999999999999997E-2</v>
      </c>
      <c r="AN28" s="1259">
        <v>0.16500000000000001</v>
      </c>
      <c r="AO28" s="1260">
        <v>0.30199999999999999</v>
      </c>
      <c r="AP28" s="229"/>
    </row>
    <row r="30" spans="1:42" ht="15" customHeight="1">
      <c r="B30" s="11"/>
      <c r="C30" s="1847" t="s">
        <v>200</v>
      </c>
      <c r="D30" s="1848"/>
      <c r="E30" s="1848"/>
      <c r="F30" s="1848"/>
      <c r="G30" s="1848"/>
      <c r="H30" s="1848"/>
      <c r="I30" s="1848"/>
      <c r="J30" s="11"/>
      <c r="K30" s="1847" t="s">
        <v>200</v>
      </c>
      <c r="L30" s="1848"/>
      <c r="M30" s="1848"/>
      <c r="N30" s="1848"/>
      <c r="O30" s="1848"/>
      <c r="P30" s="1848"/>
      <c r="Q30" s="1848"/>
      <c r="R30" s="11"/>
      <c r="S30" s="1847" t="s">
        <v>200</v>
      </c>
      <c r="T30" s="1848"/>
      <c r="U30" s="1848"/>
      <c r="V30" s="1848"/>
      <c r="W30" s="1848"/>
      <c r="X30" s="1848"/>
      <c r="Y30" s="1848"/>
      <c r="Z30" s="11"/>
      <c r="AA30" s="1847" t="s">
        <v>200</v>
      </c>
      <c r="AB30" s="1848"/>
      <c r="AC30" s="1848"/>
      <c r="AD30" s="1848"/>
      <c r="AE30" s="1848"/>
      <c r="AF30" s="1848"/>
      <c r="AG30" s="1848"/>
      <c r="AH30" s="11"/>
      <c r="AI30" s="1847" t="s">
        <v>200</v>
      </c>
      <c r="AJ30" s="1848"/>
      <c r="AK30" s="1848"/>
      <c r="AL30" s="1848"/>
      <c r="AM30" s="1848"/>
      <c r="AN30" s="1848"/>
      <c r="AO30" s="1848"/>
    </row>
  </sheetData>
  <mergeCells count="21">
    <mergeCell ref="AI1:AO1"/>
    <mergeCell ref="AI3:AO3"/>
    <mergeCell ref="AI4:AO4"/>
    <mergeCell ref="AI30:AO30"/>
    <mergeCell ref="S1:Y1"/>
    <mergeCell ref="S3:Y3"/>
    <mergeCell ref="S4:Y4"/>
    <mergeCell ref="S30:Y30"/>
    <mergeCell ref="AA1:AG1"/>
    <mergeCell ref="AA3:AG3"/>
    <mergeCell ref="AA4:AG4"/>
    <mergeCell ref="AA30:AG30"/>
    <mergeCell ref="A3:A28"/>
    <mergeCell ref="C3:I3"/>
    <mergeCell ref="C30:I30"/>
    <mergeCell ref="K1:Q1"/>
    <mergeCell ref="K3:Q3"/>
    <mergeCell ref="K4:Q4"/>
    <mergeCell ref="K30:Q30"/>
    <mergeCell ref="C4:I4"/>
    <mergeCell ref="C1:I1"/>
  </mergeCells>
  <phoneticPr fontId="30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J8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.42578125" defaultRowHeight="12"/>
  <cols>
    <col min="1" max="1" width="3.5703125" style="6" customWidth="1"/>
    <col min="2" max="2" width="2.140625" style="3" customWidth="1"/>
    <col min="3" max="3" width="28.5703125" style="3" customWidth="1"/>
    <col min="4" max="4" width="7.85546875" style="6" customWidth="1"/>
    <col min="5" max="5" width="8" style="6" customWidth="1"/>
    <col min="6" max="6" width="8.42578125" style="6" customWidth="1"/>
    <col min="7" max="8" width="9.140625" style="6" customWidth="1"/>
    <col min="9" max="9" width="7.85546875" style="6" customWidth="1"/>
    <col min="10" max="10" width="11.140625" style="6" customWidth="1"/>
    <col min="11" max="11" width="10.28515625" style="6" customWidth="1"/>
    <col min="12" max="12" width="8.140625" style="6" customWidth="1"/>
    <col min="13" max="13" width="3.85546875" style="3" customWidth="1"/>
    <col min="14" max="14" width="23" style="3" customWidth="1"/>
    <col min="15" max="15" width="7.85546875" style="6" customWidth="1"/>
    <col min="16" max="16" width="8" style="6" customWidth="1"/>
    <col min="17" max="17" width="8.42578125" style="6" customWidth="1"/>
    <col min="18" max="18" width="9.140625" style="6" customWidth="1"/>
    <col min="19" max="19" width="8.5703125" style="6" customWidth="1"/>
    <col min="20" max="20" width="7.85546875" style="6" customWidth="1"/>
    <col min="21" max="21" width="11" style="6" customWidth="1"/>
    <col min="22" max="22" width="10.5703125" style="6" customWidth="1"/>
    <col min="23" max="23" width="4.28515625" style="3" customWidth="1"/>
    <col min="24" max="24" width="23.7109375" style="3" customWidth="1"/>
    <col min="25" max="25" width="7.85546875" style="6" customWidth="1"/>
    <col min="26" max="26" width="8" style="6" customWidth="1"/>
    <col min="27" max="27" width="8.42578125" style="6" customWidth="1"/>
    <col min="28" max="28" width="7.7109375" style="6" bestFit="1" customWidth="1"/>
    <col min="29" max="29" width="7.85546875" style="6" bestFit="1" customWidth="1"/>
    <col min="30" max="30" width="7.85546875" style="6" customWidth="1"/>
    <col min="31" max="31" width="10.85546875" style="6" customWidth="1"/>
    <col min="32" max="32" width="9.5703125" style="6" customWidth="1"/>
    <col min="33" max="33" width="8.140625" style="6" customWidth="1"/>
    <col min="34" max="34" width="2.140625" style="3" customWidth="1"/>
    <col min="35" max="35" width="11.42578125" style="6"/>
    <col min="36" max="36" width="0" style="6" hidden="1" customWidth="1"/>
    <col min="37" max="16384" width="11.42578125" style="6"/>
  </cols>
  <sheetData>
    <row r="1" spans="1:36" s="1538" customFormat="1" ht="15" customHeight="1">
      <c r="B1" s="1543"/>
      <c r="C1" s="1777" t="s">
        <v>38</v>
      </c>
      <c r="D1" s="1777"/>
      <c r="E1" s="1777"/>
      <c r="F1" s="1777"/>
      <c r="G1" s="1777"/>
      <c r="H1" s="1777"/>
      <c r="I1" s="1777"/>
      <c r="J1" s="1777"/>
      <c r="K1" s="1777"/>
      <c r="L1" s="1777"/>
      <c r="M1" s="1552"/>
      <c r="N1" s="1811" t="s">
        <v>227</v>
      </c>
      <c r="O1" s="1812"/>
      <c r="P1" s="1812"/>
      <c r="Q1" s="1812"/>
      <c r="R1" s="1812"/>
      <c r="S1" s="1812"/>
      <c r="T1" s="1812"/>
      <c r="U1" s="1812"/>
      <c r="V1" s="1812"/>
      <c r="W1" s="1552"/>
      <c r="X1" s="1811" t="s">
        <v>228</v>
      </c>
      <c r="Y1" s="1812"/>
      <c r="Z1" s="1812"/>
      <c r="AA1" s="1812"/>
      <c r="AB1" s="1812"/>
      <c r="AC1" s="1812"/>
      <c r="AD1" s="1812"/>
      <c r="AE1" s="1812"/>
      <c r="AF1" s="1812"/>
      <c r="AG1" s="1812"/>
      <c r="AH1" s="1552"/>
    </row>
    <row r="2" spans="1:36" ht="15" customHeight="1">
      <c r="C2" s="51"/>
      <c r="D2" s="3"/>
      <c r="E2" s="3"/>
      <c r="F2" s="3"/>
      <c r="G2" s="3"/>
      <c r="H2" s="3"/>
      <c r="I2" s="3"/>
      <c r="J2" s="3"/>
      <c r="K2" s="3"/>
      <c r="L2" s="3"/>
      <c r="O2" s="3"/>
      <c r="P2" s="3"/>
      <c r="Q2" s="3"/>
      <c r="R2" s="3"/>
      <c r="S2" s="3"/>
      <c r="T2" s="3"/>
      <c r="U2" s="3"/>
      <c r="V2" s="3"/>
      <c r="Y2" s="3"/>
      <c r="Z2" s="3"/>
      <c r="AA2" s="3"/>
      <c r="AB2" s="3"/>
      <c r="AC2" s="3"/>
      <c r="AD2" s="3"/>
      <c r="AE2" s="3"/>
      <c r="AF2" s="3"/>
      <c r="AG2" s="3"/>
    </row>
    <row r="3" spans="1:36" ht="15" customHeight="1">
      <c r="A3" s="1778" t="s">
        <v>184</v>
      </c>
      <c r="B3" s="9"/>
      <c r="C3" s="1907" t="s">
        <v>172</v>
      </c>
      <c r="D3" s="1908"/>
      <c r="E3" s="1908"/>
      <c r="F3" s="1908"/>
      <c r="G3" s="1908"/>
      <c r="H3" s="1908"/>
      <c r="I3" s="1908"/>
      <c r="J3" s="1908"/>
      <c r="K3" s="1908"/>
      <c r="L3" s="1909"/>
      <c r="N3" s="1907" t="str">
        <f>C3</f>
        <v xml:space="preserve">Tabell </v>
      </c>
      <c r="O3" s="1908"/>
      <c r="P3" s="1908"/>
      <c r="Q3" s="1908"/>
      <c r="R3" s="1908"/>
      <c r="S3" s="1908"/>
      <c r="T3" s="1908"/>
      <c r="U3" s="1908"/>
      <c r="V3" s="1908"/>
      <c r="X3" s="1907" t="str">
        <f>N3</f>
        <v xml:space="preserve">Tabell </v>
      </c>
      <c r="Y3" s="1908"/>
      <c r="Z3" s="1908"/>
      <c r="AA3" s="1908"/>
      <c r="AB3" s="1908"/>
      <c r="AC3" s="1908"/>
      <c r="AD3" s="1908"/>
      <c r="AE3" s="1908"/>
      <c r="AF3" s="1908"/>
      <c r="AG3" s="1909"/>
    </row>
    <row r="4" spans="1:36" ht="15" customHeight="1">
      <c r="A4" s="1779"/>
      <c r="B4" s="25"/>
      <c r="C4" s="1935" t="s">
        <v>434</v>
      </c>
      <c r="D4" s="1936"/>
      <c r="E4" s="1936"/>
      <c r="F4" s="1936"/>
      <c r="G4" s="1936"/>
      <c r="H4" s="1936"/>
      <c r="I4" s="1936"/>
      <c r="J4" s="1936"/>
      <c r="K4" s="1936"/>
      <c r="L4" s="1937"/>
      <c r="N4" s="1938" t="s">
        <v>779</v>
      </c>
      <c r="O4" s="1885"/>
      <c r="P4" s="1885"/>
      <c r="Q4" s="1885"/>
      <c r="R4" s="1885"/>
      <c r="S4" s="1885"/>
      <c r="T4" s="1885"/>
      <c r="U4" s="1885"/>
      <c r="V4" s="1885"/>
      <c r="X4" s="1313" t="s">
        <v>229</v>
      </c>
      <c r="Y4" s="1314"/>
      <c r="Z4" s="1314"/>
      <c r="AA4" s="1314"/>
      <c r="AB4" s="1314"/>
      <c r="AC4" s="1314"/>
      <c r="AD4" s="1314"/>
      <c r="AE4" s="1315"/>
      <c r="AF4" s="1314"/>
      <c r="AG4" s="1316"/>
    </row>
    <row r="5" spans="1:36" ht="36">
      <c r="A5" s="1779"/>
      <c r="B5" s="9"/>
      <c r="C5" s="909"/>
      <c r="D5" s="1273" t="s">
        <v>33</v>
      </c>
      <c r="E5" s="1273" t="s">
        <v>34</v>
      </c>
      <c r="F5" s="1274" t="s">
        <v>35</v>
      </c>
      <c r="G5" s="1275" t="s">
        <v>221</v>
      </c>
      <c r="H5" s="1275" t="s">
        <v>74</v>
      </c>
      <c r="I5" s="1273" t="s">
        <v>36</v>
      </c>
      <c r="J5" s="1275" t="s">
        <v>222</v>
      </c>
      <c r="K5" s="1275" t="s">
        <v>223</v>
      </c>
      <c r="L5" s="1274" t="s">
        <v>37</v>
      </c>
      <c r="N5" s="498"/>
      <c r="O5" s="1276" t="str">
        <f t="shared" ref="O5:V5" si="0">D5</f>
        <v>Arbeid</v>
      </c>
      <c r="P5" s="1276" t="str">
        <f t="shared" si="0"/>
        <v>Skole</v>
      </c>
      <c r="Q5" s="1276" t="str">
        <f t="shared" si="0"/>
        <v>Tjeneste</v>
      </c>
      <c r="R5" s="1276" t="str">
        <f t="shared" si="0"/>
        <v>Handel/service</v>
      </c>
      <c r="S5" s="1276" t="str">
        <f t="shared" si="0"/>
        <v>Følge/omsorg</v>
      </c>
      <c r="T5" s="1276" t="str">
        <f t="shared" si="0"/>
        <v>Besøk</v>
      </c>
      <c r="U5" s="1276" t="str">
        <f t="shared" si="0"/>
        <v xml:space="preserve">Øvrig fritid, lokalt </v>
      </c>
      <c r="V5" s="1276" t="str">
        <f t="shared" si="0"/>
        <v>Øvrig fritid, ferie</v>
      </c>
      <c r="X5" s="498"/>
      <c r="Y5" s="1276" t="str">
        <f t="shared" ref="Y5:AF5" si="1">O5</f>
        <v>Arbeid</v>
      </c>
      <c r="Z5" s="1276" t="str">
        <f t="shared" si="1"/>
        <v>Skole</v>
      </c>
      <c r="AA5" s="1276" t="str">
        <f t="shared" si="1"/>
        <v>Tjeneste</v>
      </c>
      <c r="AB5" s="1276" t="str">
        <f t="shared" si="1"/>
        <v>Handel/service</v>
      </c>
      <c r="AC5" s="1276" t="str">
        <f t="shared" si="1"/>
        <v>Følge/omsorg</v>
      </c>
      <c r="AD5" s="1276" t="str">
        <f t="shared" si="1"/>
        <v>Besøk</v>
      </c>
      <c r="AE5" s="1276" t="str">
        <f t="shared" si="1"/>
        <v xml:space="preserve">Øvrig fritid, lokalt </v>
      </c>
      <c r="AF5" s="1276" t="str">
        <f t="shared" si="1"/>
        <v>Øvrig fritid, ferie</v>
      </c>
      <c r="AG5" s="1276" t="s">
        <v>542</v>
      </c>
      <c r="AI5" s="15"/>
    </row>
    <row r="6" spans="1:36" ht="15" customHeight="1">
      <c r="A6" s="1779"/>
      <c r="B6" s="9"/>
      <c r="C6" s="607" t="s">
        <v>105</v>
      </c>
      <c r="D6" s="1277">
        <v>0.21099999999999999</v>
      </c>
      <c r="E6" s="1278">
        <v>3.5000000000000003E-2</v>
      </c>
      <c r="F6" s="1278">
        <v>0.03</v>
      </c>
      <c r="G6" s="1278">
        <v>0.28100000000000003</v>
      </c>
      <c r="H6" s="1278">
        <v>9.1999999999999998E-2</v>
      </c>
      <c r="I6" s="1278">
        <v>0.10299999999999999</v>
      </c>
      <c r="J6" s="1278">
        <v>0.217</v>
      </c>
      <c r="K6" s="1278">
        <v>1.2E-2</v>
      </c>
      <c r="L6" s="1278">
        <v>1.7999999999999999E-2</v>
      </c>
      <c r="M6" s="231"/>
      <c r="N6" s="471" t="str">
        <f>C6</f>
        <v>Hele landet</v>
      </c>
      <c r="O6" s="1294">
        <v>0.33400000000000002</v>
      </c>
      <c r="P6" s="1294">
        <v>5.6000000000000001E-2</v>
      </c>
      <c r="Q6" s="1294">
        <v>4.3999999999999997E-2</v>
      </c>
      <c r="R6" s="1294">
        <v>0.36799999999999999</v>
      </c>
      <c r="S6" s="1295">
        <v>0.108</v>
      </c>
      <c r="T6" s="1296">
        <v>0.155</v>
      </c>
      <c r="U6" s="1297">
        <v>0.315</v>
      </c>
      <c r="V6" s="1297">
        <v>2.5999999999999999E-2</v>
      </c>
      <c r="X6" s="471" t="str">
        <f>N6</f>
        <v>Hele landet</v>
      </c>
      <c r="Y6" s="1302">
        <v>0.59540000000000004</v>
      </c>
      <c r="Z6" s="1302">
        <v>9.8299999999999998E-2</v>
      </c>
      <c r="AA6" s="1302">
        <v>8.48E-2</v>
      </c>
      <c r="AB6" s="1302">
        <v>0.7923</v>
      </c>
      <c r="AC6" s="1303">
        <v>0.26019999999999999</v>
      </c>
      <c r="AD6" s="1304">
        <v>0.2898</v>
      </c>
      <c r="AE6" s="1304">
        <v>0.61050000000000004</v>
      </c>
      <c r="AF6" s="1304">
        <v>3.49E-2</v>
      </c>
      <c r="AG6" s="1304">
        <v>5.1499999999999997E-2</v>
      </c>
      <c r="AH6" s="232"/>
      <c r="AI6" s="15"/>
      <c r="AJ6" s="163">
        <f>AE6+AF6</f>
        <v>0.64540000000000008</v>
      </c>
    </row>
    <row r="7" spans="1:36" ht="15" customHeight="1">
      <c r="A7" s="1779"/>
      <c r="B7" s="9"/>
      <c r="C7" s="607" t="s">
        <v>317</v>
      </c>
      <c r="D7" s="1279">
        <v>0.21199999999999999</v>
      </c>
      <c r="E7" s="1279">
        <v>3.7999999999999999E-2</v>
      </c>
      <c r="F7" s="1279">
        <v>3.1E-2</v>
      </c>
      <c r="G7" s="1279">
        <v>0.27900000000000003</v>
      </c>
      <c r="H7" s="1279">
        <v>9.9000000000000005E-2</v>
      </c>
      <c r="I7" s="1280">
        <v>0.1</v>
      </c>
      <c r="J7" s="1279">
        <v>0.21</v>
      </c>
      <c r="K7" s="1279">
        <v>1.0999999999999999E-2</v>
      </c>
      <c r="L7" s="1280">
        <v>1.9E-2</v>
      </c>
      <c r="M7" s="232"/>
      <c r="N7" s="607" t="str">
        <f>C7</f>
        <v xml:space="preserve">Viken </v>
      </c>
      <c r="O7" s="1298">
        <v>0.32900000000000001</v>
      </c>
      <c r="P7" s="1298">
        <v>5.8000000000000003E-2</v>
      </c>
      <c r="Q7" s="1298">
        <v>4.2000000000000003E-2</v>
      </c>
      <c r="R7" s="1298">
        <v>0.35499999999999998</v>
      </c>
      <c r="S7" s="1299">
        <v>0.11600000000000001</v>
      </c>
      <c r="T7" s="1300">
        <v>0.14499999999999999</v>
      </c>
      <c r="U7" s="1300">
        <v>0.29699999999999999</v>
      </c>
      <c r="V7" s="1300">
        <v>2.3E-2</v>
      </c>
      <c r="X7" s="607" t="str">
        <f>N7</f>
        <v xml:space="preserve">Viken </v>
      </c>
      <c r="Y7" s="1305">
        <v>0.58179999999999998</v>
      </c>
      <c r="Z7" s="1305">
        <v>0.1031</v>
      </c>
      <c r="AA7" s="1305">
        <v>8.4599999999999995E-2</v>
      </c>
      <c r="AB7" s="1305">
        <v>0.76600000000000001</v>
      </c>
      <c r="AC7" s="1306">
        <v>0.27139999999999997</v>
      </c>
      <c r="AD7" s="1307">
        <v>0.27360000000000001</v>
      </c>
      <c r="AE7" s="1307">
        <v>0.57669999999999999</v>
      </c>
      <c r="AF7" s="1307">
        <v>3.0700000000000002E-2</v>
      </c>
      <c r="AG7" s="1307">
        <v>5.33E-2</v>
      </c>
      <c r="AH7" s="232"/>
      <c r="AI7" s="15"/>
      <c r="AJ7" s="163">
        <f t="shared" ref="AJ7:AJ28" si="2">AE7+AF7</f>
        <v>0.60739999999999994</v>
      </c>
    </row>
    <row r="8" spans="1:36" ht="15" customHeight="1">
      <c r="A8" s="1779"/>
      <c r="B8" s="9"/>
      <c r="C8" s="607" t="s">
        <v>233</v>
      </c>
      <c r="D8" s="1281">
        <v>0.22600000000000001</v>
      </c>
      <c r="E8" s="1281">
        <v>4.1000000000000002E-2</v>
      </c>
      <c r="F8" s="1281">
        <v>3.3000000000000002E-2</v>
      </c>
      <c r="G8" s="1281">
        <v>0.26800000000000002</v>
      </c>
      <c r="H8" s="1279">
        <v>6.9000000000000006E-2</v>
      </c>
      <c r="I8" s="1280">
        <v>9.2999999999999999E-2</v>
      </c>
      <c r="J8" s="1280">
        <v>0.24</v>
      </c>
      <c r="K8" s="1280">
        <v>1.0999999999999999E-2</v>
      </c>
      <c r="L8" s="1280">
        <v>1.9E-2</v>
      </c>
      <c r="M8" s="232"/>
      <c r="N8" s="607" t="str">
        <f>C8</f>
        <v xml:space="preserve">Oslo kommune </v>
      </c>
      <c r="O8" s="1298">
        <v>0.39</v>
      </c>
      <c r="P8" s="1298">
        <v>6.8000000000000005E-2</v>
      </c>
      <c r="Q8" s="1298">
        <v>4.9000000000000002E-2</v>
      </c>
      <c r="R8" s="1298">
        <v>0.36299999999999999</v>
      </c>
      <c r="S8" s="1299">
        <v>9.0999999999999998E-2</v>
      </c>
      <c r="T8" s="1300">
        <v>0.14699999999999999</v>
      </c>
      <c r="U8" s="1300">
        <v>0.34599999999999997</v>
      </c>
      <c r="V8" s="1300">
        <v>2.5999999999999999E-2</v>
      </c>
      <c r="X8" s="607" t="str">
        <f>N8</f>
        <v xml:space="preserve">Oslo kommune </v>
      </c>
      <c r="Y8" s="1305">
        <v>0.6552</v>
      </c>
      <c r="Z8" s="1305">
        <v>0.1187</v>
      </c>
      <c r="AA8" s="1305">
        <v>9.5299999999999996E-2</v>
      </c>
      <c r="AB8" s="1305">
        <v>0.77839999999999998</v>
      </c>
      <c r="AC8" s="1306">
        <v>0.2009</v>
      </c>
      <c r="AD8" s="1307">
        <v>0.26869999999999999</v>
      </c>
      <c r="AE8" s="1307">
        <v>0.69599999999999995</v>
      </c>
      <c r="AF8" s="1307">
        <v>3.2599999999999997E-2</v>
      </c>
      <c r="AG8" s="1307">
        <v>5.6300000000000003E-2</v>
      </c>
      <c r="AH8" s="232"/>
      <c r="AI8" s="15"/>
      <c r="AJ8" s="163">
        <f t="shared" si="2"/>
        <v>0.72859999999999991</v>
      </c>
    </row>
    <row r="9" spans="1:36" ht="15" customHeight="1">
      <c r="A9" s="1779"/>
      <c r="B9" s="9"/>
      <c r="C9" s="523"/>
      <c r="D9" s="1093"/>
      <c r="E9" s="1093"/>
      <c r="F9" s="1093"/>
      <c r="G9" s="1093"/>
      <c r="H9" s="937"/>
      <c r="I9" s="1094"/>
      <c r="J9" s="1094"/>
      <c r="K9" s="1094"/>
      <c r="L9" s="1094"/>
      <c r="N9" s="523"/>
      <c r="O9" s="1093"/>
      <c r="P9" s="1093"/>
      <c r="Q9" s="1093"/>
      <c r="R9" s="1093"/>
      <c r="S9" s="937"/>
      <c r="T9" s="1094"/>
      <c r="U9" s="1094"/>
      <c r="V9" s="1094"/>
      <c r="X9" s="523"/>
      <c r="Y9" s="1179"/>
      <c r="Z9" s="1179"/>
      <c r="AA9" s="1179"/>
      <c r="AB9" s="1179"/>
      <c r="AC9" s="1180"/>
      <c r="AD9" s="1181"/>
      <c r="AE9" s="1181"/>
      <c r="AF9" s="1181"/>
      <c r="AG9" s="1181"/>
      <c r="AI9" s="15"/>
      <c r="AJ9" s="163">
        <f t="shared" si="2"/>
        <v>0</v>
      </c>
    </row>
    <row r="10" spans="1:36" ht="15" customHeight="1">
      <c r="A10" s="1779"/>
      <c r="B10" s="9"/>
      <c r="C10" s="471" t="s">
        <v>161</v>
      </c>
      <c r="D10" s="1282">
        <v>0.20100000000000001</v>
      </c>
      <c r="E10" s="1282">
        <v>3.5000000000000003E-2</v>
      </c>
      <c r="F10" s="1282">
        <v>2.5999999999999999E-2</v>
      </c>
      <c r="G10" s="1282">
        <v>0.28299999999999997</v>
      </c>
      <c r="H10" s="1283">
        <v>9.4E-2</v>
      </c>
      <c r="I10" s="1284">
        <v>0.123</v>
      </c>
      <c r="J10" s="1284">
        <v>0.21</v>
      </c>
      <c r="K10" s="1284">
        <v>1.0999999999999999E-2</v>
      </c>
      <c r="L10" s="1284">
        <v>1.7000000000000001E-2</v>
      </c>
      <c r="M10" s="232"/>
      <c r="N10" s="471" t="str">
        <f>C10</f>
        <v>Tidligere Østfold fylke</v>
      </c>
      <c r="O10" s="1294">
        <v>0.30599999999999999</v>
      </c>
      <c r="P10" s="1294">
        <v>5.3999999999999999E-2</v>
      </c>
      <c r="Q10" s="1294">
        <v>3.7999999999999999E-2</v>
      </c>
      <c r="R10" s="1294">
        <v>0.36399999999999999</v>
      </c>
      <c r="S10" s="1295">
        <v>0.104</v>
      </c>
      <c r="T10" s="1297">
        <v>0.17199999999999999</v>
      </c>
      <c r="U10" s="1297">
        <v>0.29199999999999998</v>
      </c>
      <c r="V10" s="1297">
        <v>2.4E-2</v>
      </c>
      <c r="X10" s="471" t="str">
        <f>N10</f>
        <v>Tidligere Østfold fylke</v>
      </c>
      <c r="Y10" s="1302">
        <v>0.54020000000000001</v>
      </c>
      <c r="Z10" s="1302">
        <v>9.4500000000000001E-2</v>
      </c>
      <c r="AA10" s="1302">
        <v>6.8900000000000003E-2</v>
      </c>
      <c r="AB10" s="1302">
        <v>0.76039999999999996</v>
      </c>
      <c r="AC10" s="1303">
        <v>0.25190000000000001</v>
      </c>
      <c r="AD10" s="1304">
        <v>0.33029999999999998</v>
      </c>
      <c r="AE10" s="1304">
        <v>0.56530000000000002</v>
      </c>
      <c r="AF10" s="1304">
        <v>2.9399999999999999E-2</v>
      </c>
      <c r="AG10" s="1304">
        <v>4.4699999999999997E-2</v>
      </c>
      <c r="AH10" s="232"/>
      <c r="AI10" s="15"/>
      <c r="AJ10" s="163">
        <f t="shared" si="2"/>
        <v>0.59470000000000001</v>
      </c>
    </row>
    <row r="11" spans="1:36" ht="15" customHeight="1">
      <c r="A11" s="1779"/>
      <c r="B11" s="9"/>
      <c r="C11" s="607" t="s">
        <v>162</v>
      </c>
      <c r="D11" s="1281">
        <v>0.221</v>
      </c>
      <c r="E11" s="1281">
        <v>4.1000000000000002E-2</v>
      </c>
      <c r="F11" s="1281">
        <v>3.1E-2</v>
      </c>
      <c r="G11" s="1281">
        <v>0.27200000000000002</v>
      </c>
      <c r="H11" s="1279">
        <v>0.104</v>
      </c>
      <c r="I11" s="1280">
        <v>8.5999999999999993E-2</v>
      </c>
      <c r="J11" s="1280">
        <v>0.214</v>
      </c>
      <c r="K11" s="1280">
        <v>1.2E-2</v>
      </c>
      <c r="L11" s="1280">
        <v>0.02</v>
      </c>
      <c r="M11" s="232"/>
      <c r="N11" s="607" t="str">
        <f>C11</f>
        <v xml:space="preserve">Tidligere Akershus fylke </v>
      </c>
      <c r="O11" s="1298">
        <v>0.35399999999999998</v>
      </c>
      <c r="P11" s="1298">
        <v>6.5000000000000002E-2</v>
      </c>
      <c r="Q11" s="1298">
        <v>4.2000000000000003E-2</v>
      </c>
      <c r="R11" s="1298">
        <v>0.35299999999999998</v>
      </c>
      <c r="S11" s="1299">
        <v>0.126</v>
      </c>
      <c r="T11" s="1300">
        <v>0.13100000000000001</v>
      </c>
      <c r="U11" s="1300">
        <v>0.31</v>
      </c>
      <c r="V11" s="1300">
        <v>2.5999999999999999E-2</v>
      </c>
      <c r="X11" s="607" t="str">
        <f>N11</f>
        <v xml:space="preserve">Tidligere Akershus fylke </v>
      </c>
      <c r="Y11" s="1305">
        <v>0.62809999999999999</v>
      </c>
      <c r="Z11" s="1305">
        <v>0.1168</v>
      </c>
      <c r="AA11" s="1305">
        <v>8.6800000000000002E-2</v>
      </c>
      <c r="AB11" s="1305">
        <v>0.77359999999999995</v>
      </c>
      <c r="AC11" s="1306">
        <v>0.29480000000000001</v>
      </c>
      <c r="AD11" s="1307">
        <v>0.24540000000000001</v>
      </c>
      <c r="AE11" s="1307">
        <v>0.60819999999999996</v>
      </c>
      <c r="AF11" s="1307">
        <v>3.5099999999999999E-2</v>
      </c>
      <c r="AG11" s="1307">
        <v>5.5599999999999997E-2</v>
      </c>
      <c r="AH11" s="232"/>
      <c r="AI11" s="15"/>
      <c r="AJ11" s="163">
        <f t="shared" si="2"/>
        <v>0.64329999999999998</v>
      </c>
    </row>
    <row r="12" spans="1:36" ht="15" customHeight="1">
      <c r="A12" s="1779"/>
      <c r="B12" s="9"/>
      <c r="C12" s="607" t="s">
        <v>163</v>
      </c>
      <c r="D12" s="1281">
        <v>0.21</v>
      </c>
      <c r="E12" s="1281">
        <v>3.5000000000000003E-2</v>
      </c>
      <c r="F12" s="1281">
        <v>3.2000000000000001E-2</v>
      </c>
      <c r="G12" s="1281">
        <v>0.29199999999999998</v>
      </c>
      <c r="H12" s="1279">
        <v>9.8000000000000004E-2</v>
      </c>
      <c r="I12" s="1280">
        <v>9.9000000000000005E-2</v>
      </c>
      <c r="J12" s="1280">
        <v>0.20300000000000001</v>
      </c>
      <c r="K12" s="1280">
        <v>0.01</v>
      </c>
      <c r="L12" s="1280">
        <v>2.1999999999999999E-2</v>
      </c>
      <c r="M12" s="232"/>
      <c r="N12" s="607" t="str">
        <f>C12</f>
        <v xml:space="preserve">Tidligere Buskerud fylke </v>
      </c>
      <c r="O12" s="1298">
        <v>0.313</v>
      </c>
      <c r="P12" s="1298">
        <v>5.0999999999999997E-2</v>
      </c>
      <c r="Q12" s="1298">
        <v>4.2000000000000003E-2</v>
      </c>
      <c r="R12" s="1298">
        <v>0.35399999999999998</v>
      </c>
      <c r="S12" s="1299">
        <v>0.114</v>
      </c>
      <c r="T12" s="1300">
        <v>0.13800000000000001</v>
      </c>
      <c r="U12" s="1300">
        <v>0.28199999999999997</v>
      </c>
      <c r="V12" s="1300">
        <v>1.9E-2</v>
      </c>
      <c r="X12" s="607" t="str">
        <f>N12</f>
        <v xml:space="preserve">Tidligere Buskerud fylke </v>
      </c>
      <c r="Y12" s="1305">
        <v>0.5504</v>
      </c>
      <c r="Z12" s="1305">
        <v>9.2200000000000004E-2</v>
      </c>
      <c r="AA12" s="1305">
        <v>8.3500000000000005E-2</v>
      </c>
      <c r="AB12" s="1305">
        <v>0.7661</v>
      </c>
      <c r="AC12" s="1306">
        <v>0.25690000000000002</v>
      </c>
      <c r="AD12" s="1307">
        <v>0.25979999999999998</v>
      </c>
      <c r="AE12" s="1307">
        <v>0.53290000000000004</v>
      </c>
      <c r="AF12" s="1307">
        <v>2.58E-2</v>
      </c>
      <c r="AG12" s="1307">
        <v>5.8799999999999998E-2</v>
      </c>
      <c r="AH12" s="232"/>
      <c r="AI12" s="15"/>
      <c r="AJ12" s="163">
        <f t="shared" si="2"/>
        <v>0.55870000000000009</v>
      </c>
    </row>
    <row r="13" spans="1:36" ht="15" customHeight="1">
      <c r="A13" s="1779"/>
      <c r="B13" s="9"/>
      <c r="C13" s="607"/>
      <c r="D13" s="1285"/>
      <c r="E13" s="1285"/>
      <c r="F13" s="1285"/>
      <c r="G13" s="1286"/>
      <c r="H13" s="1287"/>
      <c r="I13" s="1288"/>
      <c r="J13" s="1288"/>
      <c r="K13" s="1288"/>
      <c r="L13" s="1288"/>
      <c r="N13" s="607"/>
      <c r="O13" s="1100"/>
      <c r="P13" s="1100"/>
      <c r="Q13" s="1100"/>
      <c r="R13" s="1100"/>
      <c r="S13" s="1101"/>
      <c r="T13" s="1102"/>
      <c r="U13" s="1102"/>
      <c r="V13" s="1102"/>
      <c r="X13" s="607"/>
      <c r="Y13" s="1179"/>
      <c r="Z13" s="1179"/>
      <c r="AA13" s="1179"/>
      <c r="AB13" s="1179"/>
      <c r="AC13" s="1180"/>
      <c r="AD13" s="1181"/>
      <c r="AE13" s="1181"/>
      <c r="AF13" s="1181"/>
      <c r="AG13" s="1181"/>
      <c r="AI13" s="15"/>
      <c r="AJ13" s="163">
        <f t="shared" si="2"/>
        <v>0</v>
      </c>
    </row>
    <row r="14" spans="1:36" ht="15" customHeight="1">
      <c r="A14" s="1779"/>
      <c r="B14" s="9"/>
      <c r="C14" s="731" t="s">
        <v>107</v>
      </c>
      <c r="D14" s="1289">
        <v>0.24399999999999999</v>
      </c>
      <c r="E14" s="1289">
        <v>3.7999999999999999E-2</v>
      </c>
      <c r="F14" s="1289">
        <v>3.2000000000000001E-2</v>
      </c>
      <c r="G14" s="1289">
        <v>0.26500000000000001</v>
      </c>
      <c r="H14" s="1290">
        <v>4.1000000000000002E-2</v>
      </c>
      <c r="I14" s="1291">
        <v>9.7000000000000003E-2</v>
      </c>
      <c r="J14" s="1291">
        <v>0.254</v>
      </c>
      <c r="K14" s="1291">
        <v>0.01</v>
      </c>
      <c r="L14" s="1292">
        <v>0.02</v>
      </c>
      <c r="M14" s="232"/>
      <c r="N14" s="686" t="str">
        <f t="shared" ref="N14:N28" si="3">C14</f>
        <v>Indre Oslo</v>
      </c>
      <c r="O14" s="1301">
        <v>0.43099999999999999</v>
      </c>
      <c r="P14" s="1298">
        <v>6.6000000000000003E-2</v>
      </c>
      <c r="Q14" s="1298">
        <v>5.2999999999999999E-2</v>
      </c>
      <c r="R14" s="1298">
        <v>0.36499999999999999</v>
      </c>
      <c r="S14" s="1299">
        <v>0.06</v>
      </c>
      <c r="T14" s="1300">
        <v>0.16500000000000001</v>
      </c>
      <c r="U14" s="1300">
        <v>0.373</v>
      </c>
      <c r="V14" s="1300">
        <v>2.5999999999999999E-2</v>
      </c>
      <c r="X14" s="731" t="str">
        <f t="shared" ref="X14:X28" si="4">N14</f>
        <v>Indre Oslo</v>
      </c>
      <c r="Y14" s="1308">
        <v>0.73219999999999996</v>
      </c>
      <c r="Z14" s="1308">
        <v>0.1129</v>
      </c>
      <c r="AA14" s="1308">
        <v>9.5299999999999996E-2</v>
      </c>
      <c r="AB14" s="1308">
        <v>0.79490000000000005</v>
      </c>
      <c r="AC14" s="1309">
        <v>0.1226</v>
      </c>
      <c r="AD14" s="1310">
        <v>0.29220000000000002</v>
      </c>
      <c r="AE14" s="1310">
        <v>0.76229999999999998</v>
      </c>
      <c r="AF14" s="1310">
        <v>2.93E-2</v>
      </c>
      <c r="AG14" s="1311">
        <v>5.8900000000000001E-2</v>
      </c>
      <c r="AJ14" s="163">
        <f t="shared" si="2"/>
        <v>0.79159999999999997</v>
      </c>
    </row>
    <row r="15" spans="1:36" ht="15" customHeight="1">
      <c r="A15" s="1779"/>
      <c r="B15" s="9"/>
      <c r="C15" s="670" t="s">
        <v>108</v>
      </c>
      <c r="D15" s="1281">
        <v>0.192</v>
      </c>
      <c r="E15" s="1281">
        <v>4.9000000000000002E-2</v>
      </c>
      <c r="F15" s="1281">
        <v>3.4000000000000002E-2</v>
      </c>
      <c r="G15" s="1281">
        <v>0.255</v>
      </c>
      <c r="H15" s="1279">
        <v>9.2999999999999999E-2</v>
      </c>
      <c r="I15" s="1280">
        <v>9.1999999999999998E-2</v>
      </c>
      <c r="J15" s="1280">
        <v>0.248</v>
      </c>
      <c r="K15" s="1280">
        <v>1.7000000000000001E-2</v>
      </c>
      <c r="L15" s="1293">
        <v>0.02</v>
      </c>
      <c r="M15" s="232"/>
      <c r="N15" s="687" t="str">
        <f t="shared" si="3"/>
        <v>Oslo vest</v>
      </c>
      <c r="O15" s="1301">
        <v>0.34699999999999998</v>
      </c>
      <c r="P15" s="1298">
        <v>8.3000000000000004E-2</v>
      </c>
      <c r="Q15" s="1298">
        <v>5.5E-2</v>
      </c>
      <c r="R15" s="1298">
        <v>0.35599999999999998</v>
      </c>
      <c r="S15" s="1299">
        <v>0.12</v>
      </c>
      <c r="T15" s="1300">
        <v>0.14799999999999999</v>
      </c>
      <c r="U15" s="1300">
        <v>0.36099999999999999</v>
      </c>
      <c r="V15" s="1300">
        <v>3.5999999999999997E-2</v>
      </c>
      <c r="X15" s="670" t="str">
        <f t="shared" si="4"/>
        <v>Oslo vest</v>
      </c>
      <c r="Y15" s="1305">
        <v>0.57189999999999996</v>
      </c>
      <c r="Z15" s="1305">
        <v>0.14530000000000001</v>
      </c>
      <c r="AA15" s="1305">
        <v>0.1012</v>
      </c>
      <c r="AB15" s="1305">
        <v>0.75870000000000004</v>
      </c>
      <c r="AC15" s="1306">
        <v>0.2772</v>
      </c>
      <c r="AD15" s="1307">
        <v>0.27310000000000001</v>
      </c>
      <c r="AE15" s="1307">
        <v>0.73809999999999998</v>
      </c>
      <c r="AF15" s="1307">
        <v>4.9399999999999999E-2</v>
      </c>
      <c r="AG15" s="1312">
        <v>5.8099999999999999E-2</v>
      </c>
      <c r="AJ15" s="163">
        <f t="shared" si="2"/>
        <v>0.78749999999999998</v>
      </c>
    </row>
    <row r="16" spans="1:36" ht="15" customHeight="1">
      <c r="A16" s="1779"/>
      <c r="B16" s="9"/>
      <c r="C16" s="670" t="s">
        <v>109</v>
      </c>
      <c r="D16" s="1281">
        <v>0.22500000000000001</v>
      </c>
      <c r="E16" s="1281">
        <v>4.2999999999999997E-2</v>
      </c>
      <c r="F16" s="1281">
        <v>2.9000000000000001E-2</v>
      </c>
      <c r="G16" s="1281">
        <v>0.29299999999999998</v>
      </c>
      <c r="H16" s="1279">
        <v>7.6999999999999999E-2</v>
      </c>
      <c r="I16" s="1280">
        <v>7.8E-2</v>
      </c>
      <c r="J16" s="1280">
        <v>0.22</v>
      </c>
      <c r="K16" s="1280">
        <v>1.2E-2</v>
      </c>
      <c r="L16" s="1293">
        <v>2.3E-2</v>
      </c>
      <c r="M16" s="232"/>
      <c r="N16" s="687" t="str">
        <f t="shared" si="3"/>
        <v>Oslo nordøst</v>
      </c>
      <c r="O16" s="1301">
        <v>0.35399999999999998</v>
      </c>
      <c r="P16" s="1298">
        <v>6.5000000000000002E-2</v>
      </c>
      <c r="Q16" s="1298">
        <v>4.4999999999999998E-2</v>
      </c>
      <c r="R16" s="1298">
        <v>0.36099999999999999</v>
      </c>
      <c r="S16" s="1299">
        <v>9.2999999999999999E-2</v>
      </c>
      <c r="T16" s="1300">
        <v>0.115</v>
      </c>
      <c r="U16" s="1300">
        <v>0.3</v>
      </c>
      <c r="V16" s="1300">
        <v>2.7E-2</v>
      </c>
      <c r="X16" s="670" t="str">
        <f t="shared" si="4"/>
        <v>Oslo nordøst</v>
      </c>
      <c r="Y16" s="1305">
        <v>0.59319999999999995</v>
      </c>
      <c r="Z16" s="1305">
        <v>0.11409999999999999</v>
      </c>
      <c r="AA16" s="1305">
        <v>7.5600000000000001E-2</v>
      </c>
      <c r="AB16" s="1305">
        <v>0.77380000000000004</v>
      </c>
      <c r="AC16" s="1306">
        <v>0.20430000000000001</v>
      </c>
      <c r="AD16" s="1307">
        <v>0.20499999999999999</v>
      </c>
      <c r="AE16" s="1307">
        <v>0.5796</v>
      </c>
      <c r="AF16" s="1307">
        <v>3.2599999999999997E-2</v>
      </c>
      <c r="AG16" s="1312">
        <v>6.1100000000000002E-2</v>
      </c>
      <c r="AJ16" s="163">
        <f t="shared" si="2"/>
        <v>0.61219999999999997</v>
      </c>
    </row>
    <row r="17" spans="1:36" ht="15" customHeight="1">
      <c r="A17" s="1779"/>
      <c r="B17" s="9"/>
      <c r="C17" s="670" t="s">
        <v>110</v>
      </c>
      <c r="D17" s="1281">
        <v>0.218</v>
      </c>
      <c r="E17" s="1281">
        <v>4.2000000000000003E-2</v>
      </c>
      <c r="F17" s="1281">
        <v>3.4000000000000002E-2</v>
      </c>
      <c r="G17" s="1281">
        <v>0.27500000000000002</v>
      </c>
      <c r="H17" s="1279">
        <v>8.2000000000000003E-2</v>
      </c>
      <c r="I17" s="1280">
        <v>9.7000000000000003E-2</v>
      </c>
      <c r="J17" s="1280">
        <v>0.22700000000000001</v>
      </c>
      <c r="K17" s="1280">
        <v>8.9999999999999993E-3</v>
      </c>
      <c r="L17" s="1293">
        <v>1.7000000000000001E-2</v>
      </c>
      <c r="M17" s="232"/>
      <c r="N17" s="687" t="str">
        <f t="shared" si="3"/>
        <v>Oslo sør</v>
      </c>
      <c r="O17" s="1301">
        <v>0.36899999999999999</v>
      </c>
      <c r="P17" s="1298">
        <v>6.7000000000000004E-2</v>
      </c>
      <c r="Q17" s="1298">
        <v>0.04</v>
      </c>
      <c r="R17" s="1298">
        <v>0.375</v>
      </c>
      <c r="S17" s="1299">
        <v>0.104</v>
      </c>
      <c r="T17" s="1300">
        <v>0.14399999999999999</v>
      </c>
      <c r="U17" s="1300">
        <v>0.32300000000000001</v>
      </c>
      <c r="V17" s="1300">
        <v>1.9E-2</v>
      </c>
      <c r="X17" s="670" t="str">
        <f t="shared" si="4"/>
        <v>Oslo sør</v>
      </c>
      <c r="Y17" s="1305">
        <v>0.62250000000000005</v>
      </c>
      <c r="Z17" s="1305">
        <v>0.1193</v>
      </c>
      <c r="AA17" s="1305">
        <v>9.5799999999999996E-2</v>
      </c>
      <c r="AB17" s="1305">
        <v>0.78559999999999997</v>
      </c>
      <c r="AC17" s="1306">
        <v>0.23430000000000001</v>
      </c>
      <c r="AD17" s="1307">
        <v>0.27800000000000002</v>
      </c>
      <c r="AE17" s="1307">
        <v>0.64970000000000006</v>
      </c>
      <c r="AF17" s="1307">
        <v>2.5399999999999999E-2</v>
      </c>
      <c r="AG17" s="1312">
        <v>4.7699999999999999E-2</v>
      </c>
      <c r="AJ17" s="163">
        <f t="shared" si="2"/>
        <v>0.67510000000000003</v>
      </c>
    </row>
    <row r="18" spans="1:36" ht="15" customHeight="1">
      <c r="A18" s="1779"/>
      <c r="B18" s="9"/>
      <c r="C18" s="670" t="s">
        <v>111</v>
      </c>
      <c r="D18" s="1281">
        <v>0.224</v>
      </c>
      <c r="E18" s="1281">
        <v>3.9E-2</v>
      </c>
      <c r="F18" s="1281">
        <v>3.3000000000000002E-2</v>
      </c>
      <c r="G18" s="1281">
        <v>0.26600000000000001</v>
      </c>
      <c r="H18" s="1279">
        <v>0.104</v>
      </c>
      <c r="I18" s="1280">
        <v>8.4000000000000005E-2</v>
      </c>
      <c r="J18" s="1280">
        <v>0.216</v>
      </c>
      <c r="K18" s="1280">
        <v>1.2999999999999999E-2</v>
      </c>
      <c r="L18" s="1293">
        <v>2.1999999999999999E-2</v>
      </c>
      <c r="M18" s="232"/>
      <c r="N18" s="687" t="str">
        <f t="shared" si="3"/>
        <v>Asker og Bærum</v>
      </c>
      <c r="O18" s="1301">
        <v>0.36899999999999999</v>
      </c>
      <c r="P18" s="1298">
        <v>6.2E-2</v>
      </c>
      <c r="Q18" s="1298">
        <v>4.8000000000000001E-2</v>
      </c>
      <c r="R18" s="1298">
        <v>0.35</v>
      </c>
      <c r="S18" s="1299">
        <v>0.126</v>
      </c>
      <c r="T18" s="1300">
        <v>0.13</v>
      </c>
      <c r="U18" s="1300">
        <v>0.32500000000000001</v>
      </c>
      <c r="V18" s="1300">
        <v>0.03</v>
      </c>
      <c r="X18" s="670" t="str">
        <f t="shared" si="4"/>
        <v>Asker og Bærum</v>
      </c>
      <c r="Y18" s="1305">
        <v>0.64539999999999997</v>
      </c>
      <c r="Z18" s="1305">
        <v>0.1118</v>
      </c>
      <c r="AA18" s="1305">
        <v>9.5000000000000001E-2</v>
      </c>
      <c r="AB18" s="1305">
        <v>0.76739999999999997</v>
      </c>
      <c r="AC18" s="1306">
        <v>0.2999</v>
      </c>
      <c r="AD18" s="1307">
        <v>0.2409</v>
      </c>
      <c r="AE18" s="1307">
        <v>0.62260000000000004</v>
      </c>
      <c r="AF18" s="1307">
        <v>3.6900000000000002E-2</v>
      </c>
      <c r="AG18" s="1312">
        <v>6.4100000000000004E-2</v>
      </c>
      <c r="AJ18" s="163">
        <f t="shared" si="2"/>
        <v>0.65950000000000009</v>
      </c>
    </row>
    <row r="19" spans="1:36" ht="15" customHeight="1">
      <c r="A19" s="1779"/>
      <c r="B19" s="9"/>
      <c r="C19" s="670" t="s">
        <v>112</v>
      </c>
      <c r="D19" s="1281">
        <v>0.22900000000000001</v>
      </c>
      <c r="E19" s="1281">
        <v>3.7999999999999999E-2</v>
      </c>
      <c r="F19" s="1281">
        <v>3.2000000000000001E-2</v>
      </c>
      <c r="G19" s="1281">
        <v>0.26600000000000001</v>
      </c>
      <c r="H19" s="1279">
        <v>0.11</v>
      </c>
      <c r="I19" s="1280">
        <v>8.5999999999999993E-2</v>
      </c>
      <c r="J19" s="1280">
        <v>0.20499999999999999</v>
      </c>
      <c r="K19" s="1280">
        <v>1.6E-2</v>
      </c>
      <c r="L19" s="1293">
        <v>1.9E-2</v>
      </c>
      <c r="M19" s="232"/>
      <c r="N19" s="687" t="str">
        <f t="shared" si="3"/>
        <v>Nedre Romerike</v>
      </c>
      <c r="O19" s="1301">
        <v>0.36499999999999999</v>
      </c>
      <c r="P19" s="1298">
        <v>6.2E-2</v>
      </c>
      <c r="Q19" s="1298">
        <v>4.2999999999999997E-2</v>
      </c>
      <c r="R19" s="1298">
        <v>0.34100000000000003</v>
      </c>
      <c r="S19" s="1299">
        <v>0.13500000000000001</v>
      </c>
      <c r="T19" s="1300">
        <v>0.13</v>
      </c>
      <c r="U19" s="1300">
        <v>0.28699999999999998</v>
      </c>
      <c r="V19" s="1300">
        <v>0.03</v>
      </c>
      <c r="X19" s="670" t="str">
        <f t="shared" si="4"/>
        <v>Nedre Romerike</v>
      </c>
      <c r="Y19" s="1305">
        <v>0.64939999999999998</v>
      </c>
      <c r="Z19" s="1305">
        <v>0.10730000000000001</v>
      </c>
      <c r="AA19" s="1305">
        <v>9.0399999999999994E-2</v>
      </c>
      <c r="AB19" s="1305">
        <v>0.75370000000000004</v>
      </c>
      <c r="AC19" s="1306">
        <v>0.31109999999999999</v>
      </c>
      <c r="AD19" s="1307">
        <v>0.24310000000000001</v>
      </c>
      <c r="AE19" s="1307">
        <v>0.58130000000000004</v>
      </c>
      <c r="AF19" s="1307">
        <v>4.5100000000000001E-2</v>
      </c>
      <c r="AG19" s="1312">
        <v>5.2999999999999999E-2</v>
      </c>
      <c r="AJ19" s="163">
        <f t="shared" si="2"/>
        <v>0.62640000000000007</v>
      </c>
    </row>
    <row r="20" spans="1:36" ht="15" customHeight="1">
      <c r="A20" s="1779"/>
      <c r="B20" s="9"/>
      <c r="C20" s="670" t="s">
        <v>113</v>
      </c>
      <c r="D20" s="1281">
        <v>0.22700000000000001</v>
      </c>
      <c r="E20" s="1281">
        <v>3.4000000000000002E-2</v>
      </c>
      <c r="F20" s="1281">
        <v>2.7E-2</v>
      </c>
      <c r="G20" s="1281">
        <v>0.29199999999999998</v>
      </c>
      <c r="H20" s="1279">
        <v>9.9000000000000005E-2</v>
      </c>
      <c r="I20" s="1280">
        <v>0.09</v>
      </c>
      <c r="J20" s="1280">
        <v>0.20499999999999999</v>
      </c>
      <c r="K20" s="1280">
        <v>8.0000000000000002E-3</v>
      </c>
      <c r="L20" s="1293">
        <v>1.7999999999999999E-2</v>
      </c>
      <c r="M20" s="232"/>
      <c r="N20" s="687" t="str">
        <f t="shared" si="3"/>
        <v>Øvre Romerike</v>
      </c>
      <c r="O20" s="1301">
        <v>0.34300000000000003</v>
      </c>
      <c r="P20" s="1298">
        <v>5.2999999999999999E-2</v>
      </c>
      <c r="Q20" s="1298">
        <v>3.7999999999999999E-2</v>
      </c>
      <c r="R20" s="1298">
        <v>0.378</v>
      </c>
      <c r="S20" s="1299">
        <v>0.112</v>
      </c>
      <c r="T20" s="1300">
        <v>0.129</v>
      </c>
      <c r="U20" s="1300">
        <v>0.29599999999999999</v>
      </c>
      <c r="V20" s="1300">
        <v>1.7999999999999999E-2</v>
      </c>
      <c r="X20" s="670" t="str">
        <f t="shared" si="4"/>
        <v>Øvre Romerike</v>
      </c>
      <c r="Y20" s="1305">
        <v>0.62790000000000001</v>
      </c>
      <c r="Z20" s="1305">
        <v>9.4799999999999995E-2</v>
      </c>
      <c r="AA20" s="1305">
        <v>7.3599999999999999E-2</v>
      </c>
      <c r="AB20" s="1305">
        <v>0.80869999999999997</v>
      </c>
      <c r="AC20" s="1306">
        <v>0.27410000000000001</v>
      </c>
      <c r="AD20" s="1307">
        <v>0.25</v>
      </c>
      <c r="AE20" s="1307">
        <v>0.56899999999999995</v>
      </c>
      <c r="AF20" s="1307">
        <v>2.0799999999999999E-2</v>
      </c>
      <c r="AG20" s="1312">
        <v>4.9500000000000002E-2</v>
      </c>
      <c r="AJ20" s="163">
        <f t="shared" si="2"/>
        <v>0.58979999999999999</v>
      </c>
    </row>
    <row r="21" spans="1:36" ht="15" customHeight="1">
      <c r="A21" s="1779"/>
      <c r="B21" s="9"/>
      <c r="C21" s="670" t="s">
        <v>114</v>
      </c>
      <c r="D21" s="1281">
        <v>0.20100000000000001</v>
      </c>
      <c r="E21" s="1281">
        <v>5.1999999999999998E-2</v>
      </c>
      <c r="F21" s="1281">
        <v>2.8000000000000001E-2</v>
      </c>
      <c r="G21" s="1281">
        <v>0.27900000000000003</v>
      </c>
      <c r="H21" s="1279">
        <v>0.1</v>
      </c>
      <c r="I21" s="1280">
        <v>8.5999999999999993E-2</v>
      </c>
      <c r="J21" s="1280">
        <v>0.22500000000000001</v>
      </c>
      <c r="K21" s="1280">
        <v>0.01</v>
      </c>
      <c r="L21" s="1293">
        <v>1.9E-2</v>
      </c>
      <c r="M21" s="232"/>
      <c r="N21" s="687" t="str">
        <f t="shared" si="3"/>
        <v>Follo</v>
      </c>
      <c r="O21" s="1301">
        <v>0.32200000000000001</v>
      </c>
      <c r="P21" s="1298">
        <v>7.8E-2</v>
      </c>
      <c r="Q21" s="1298">
        <v>3.5000000000000003E-2</v>
      </c>
      <c r="R21" s="1298">
        <v>0.35499999999999998</v>
      </c>
      <c r="S21" s="1299">
        <v>0.12</v>
      </c>
      <c r="T21" s="1300">
        <v>0.129</v>
      </c>
      <c r="U21" s="1300">
        <v>0.32500000000000001</v>
      </c>
      <c r="V21" s="1300">
        <v>1.9E-2</v>
      </c>
      <c r="X21" s="670" t="str">
        <f t="shared" si="4"/>
        <v>Follo</v>
      </c>
      <c r="Y21" s="1305">
        <v>0.5655</v>
      </c>
      <c r="Z21" s="1305">
        <v>0.14530000000000001</v>
      </c>
      <c r="AA21" s="1305">
        <v>7.9200000000000007E-2</v>
      </c>
      <c r="AB21" s="1305">
        <v>0.78639999999999999</v>
      </c>
      <c r="AC21" s="1306">
        <v>0.28260000000000002</v>
      </c>
      <c r="AD21" s="1307">
        <v>0.24179999999999999</v>
      </c>
      <c r="AE21" s="1307">
        <v>0.63439999999999996</v>
      </c>
      <c r="AF21" s="1307">
        <v>2.69E-2</v>
      </c>
      <c r="AG21" s="1312">
        <v>5.28E-2</v>
      </c>
      <c r="AJ21" s="163">
        <f t="shared" si="2"/>
        <v>0.6613</v>
      </c>
    </row>
    <row r="22" spans="1:36" ht="15" customHeight="1">
      <c r="A22" s="1779"/>
      <c r="B22" s="9"/>
      <c r="C22" s="670" t="s">
        <v>164</v>
      </c>
      <c r="D22" s="1281">
        <v>0.19700000000000001</v>
      </c>
      <c r="E22" s="1281">
        <v>3.9E-2</v>
      </c>
      <c r="F22" s="1281">
        <v>2.1999999999999999E-2</v>
      </c>
      <c r="G22" s="1281">
        <v>0.29799999999999999</v>
      </c>
      <c r="H22" s="1279">
        <v>0.111</v>
      </c>
      <c r="I22" s="1280">
        <v>0.10100000000000001</v>
      </c>
      <c r="J22" s="1280">
        <v>0.2</v>
      </c>
      <c r="K22" s="1280">
        <v>1.6E-2</v>
      </c>
      <c r="L22" s="1293">
        <v>1.6E-2</v>
      </c>
      <c r="M22" s="232"/>
      <c r="N22" s="687" t="str">
        <f t="shared" si="3"/>
        <v>Sarpsborg</v>
      </c>
      <c r="O22" s="1301">
        <v>0.30299999999999999</v>
      </c>
      <c r="P22" s="1298">
        <v>5.8999999999999997E-2</v>
      </c>
      <c r="Q22" s="1298">
        <v>3.4000000000000002E-2</v>
      </c>
      <c r="R22" s="1298">
        <v>0.38</v>
      </c>
      <c r="S22" s="1299">
        <v>0.115</v>
      </c>
      <c r="T22" s="1300">
        <v>0.155</v>
      </c>
      <c r="U22" s="1300">
        <v>0.29399999999999998</v>
      </c>
      <c r="V22" s="1300">
        <v>3.3000000000000002E-2</v>
      </c>
      <c r="X22" s="670" t="str">
        <f t="shared" si="4"/>
        <v>Sarpsborg</v>
      </c>
      <c r="Y22" s="1305">
        <v>0.55389999999999995</v>
      </c>
      <c r="Z22" s="1305">
        <v>0.10979999999999999</v>
      </c>
      <c r="AA22" s="1305">
        <v>6.2E-2</v>
      </c>
      <c r="AB22" s="1305">
        <v>0.83609999999999995</v>
      </c>
      <c r="AC22" s="1306">
        <v>0.31130000000000002</v>
      </c>
      <c r="AD22" s="1307">
        <v>0.28260000000000002</v>
      </c>
      <c r="AE22" s="1307">
        <v>0.56200000000000006</v>
      </c>
      <c r="AF22" s="1307">
        <v>4.3900000000000002E-2</v>
      </c>
      <c r="AG22" s="1312">
        <v>4.5999999999999999E-2</v>
      </c>
      <c r="AJ22" s="163">
        <f t="shared" si="2"/>
        <v>0.60590000000000011</v>
      </c>
    </row>
    <row r="23" spans="1:36" ht="15" customHeight="1">
      <c r="A23" s="1779"/>
      <c r="B23" s="9"/>
      <c r="C23" s="670" t="s">
        <v>165</v>
      </c>
      <c r="D23" s="1281">
        <v>0.20200000000000001</v>
      </c>
      <c r="E23" s="1281">
        <v>4.2000000000000003E-2</v>
      </c>
      <c r="F23" s="1281">
        <v>2.9000000000000001E-2</v>
      </c>
      <c r="G23" s="1281">
        <v>0.28499999999999998</v>
      </c>
      <c r="H23" s="1279">
        <v>0.1</v>
      </c>
      <c r="I23" s="1280">
        <v>0.105</v>
      </c>
      <c r="J23" s="1280">
        <v>0.20599999999999999</v>
      </c>
      <c r="K23" s="1280">
        <v>1.2999999999999999E-2</v>
      </c>
      <c r="L23" s="1293">
        <v>1.7000000000000001E-2</v>
      </c>
      <c r="M23" s="232"/>
      <c r="N23" s="687" t="str">
        <f t="shared" si="3"/>
        <v>Fredrikstad</v>
      </c>
      <c r="O23" s="1301">
        <v>0.315</v>
      </c>
      <c r="P23" s="1298">
        <v>6.6000000000000003E-2</v>
      </c>
      <c r="Q23" s="1298">
        <v>4.2000000000000003E-2</v>
      </c>
      <c r="R23" s="1298">
        <v>0.371</v>
      </c>
      <c r="S23" s="1299">
        <v>0.11600000000000001</v>
      </c>
      <c r="T23" s="1300">
        <v>0.151</v>
      </c>
      <c r="U23" s="1300">
        <v>0.30599999999999999</v>
      </c>
      <c r="V23" s="1300">
        <v>2.5999999999999999E-2</v>
      </c>
      <c r="X23" s="670" t="str">
        <f t="shared" si="4"/>
        <v>Fredrikstad</v>
      </c>
      <c r="Y23" s="1305">
        <v>0.56399999999999995</v>
      </c>
      <c r="Z23" s="1305">
        <v>0.11840000000000001</v>
      </c>
      <c r="AA23" s="1305">
        <v>8.1199999999999994E-2</v>
      </c>
      <c r="AB23" s="1305">
        <v>0.79579999999999995</v>
      </c>
      <c r="AC23" s="1306">
        <v>0.27900000000000003</v>
      </c>
      <c r="AD23" s="1307">
        <v>0.2923</v>
      </c>
      <c r="AE23" s="1307">
        <v>0.57650000000000001</v>
      </c>
      <c r="AF23" s="1307">
        <v>3.6700000000000003E-2</v>
      </c>
      <c r="AG23" s="1312">
        <v>4.9000000000000002E-2</v>
      </c>
      <c r="AJ23" s="163">
        <f t="shared" si="2"/>
        <v>0.61319999999999997</v>
      </c>
    </row>
    <row r="24" spans="1:36" ht="15" customHeight="1">
      <c r="A24" s="1779"/>
      <c r="B24" s="9"/>
      <c r="C24" s="670" t="s">
        <v>166</v>
      </c>
      <c r="D24" s="1281">
        <v>0.191</v>
      </c>
      <c r="E24" s="1281">
        <v>3.1E-2</v>
      </c>
      <c r="F24" s="1281">
        <v>2.3E-2</v>
      </c>
      <c r="G24" s="1281">
        <v>0.28699999999999998</v>
      </c>
      <c r="H24" s="1279">
        <v>0.10299999999999999</v>
      </c>
      <c r="I24" s="1280">
        <v>9.8000000000000004E-2</v>
      </c>
      <c r="J24" s="1280">
        <v>0.24199999999999999</v>
      </c>
      <c r="K24" s="1280">
        <v>0.01</v>
      </c>
      <c r="L24" s="1293">
        <v>1.6E-2</v>
      </c>
      <c r="M24" s="232"/>
      <c r="N24" s="687" t="str">
        <f t="shared" si="3"/>
        <v>Moss</v>
      </c>
      <c r="O24" s="1301">
        <v>0.3</v>
      </c>
      <c r="P24" s="1298">
        <v>4.9000000000000002E-2</v>
      </c>
      <c r="Q24" s="1298">
        <v>3.4000000000000002E-2</v>
      </c>
      <c r="R24" s="1298">
        <v>0.375</v>
      </c>
      <c r="S24" s="1299">
        <v>0.122</v>
      </c>
      <c r="T24" s="1300">
        <v>0.14699999999999999</v>
      </c>
      <c r="U24" s="1300">
        <v>0.35</v>
      </c>
      <c r="V24" s="1300">
        <v>2.1999999999999999E-2</v>
      </c>
      <c r="X24" s="670" t="str">
        <f t="shared" si="4"/>
        <v>Moss</v>
      </c>
      <c r="Y24" s="1305">
        <v>0.53849999999999998</v>
      </c>
      <c r="Z24" s="1305">
        <v>8.5800000000000001E-2</v>
      </c>
      <c r="AA24" s="1305">
        <v>6.4299999999999996E-2</v>
      </c>
      <c r="AB24" s="1305">
        <v>0.81</v>
      </c>
      <c r="AC24" s="1306">
        <v>0.29139999999999999</v>
      </c>
      <c r="AD24" s="1307">
        <v>0.27550000000000002</v>
      </c>
      <c r="AE24" s="1307">
        <v>0.68400000000000005</v>
      </c>
      <c r="AF24" s="1307">
        <v>2.9600000000000001E-2</v>
      </c>
      <c r="AG24" s="1312">
        <v>4.48E-2</v>
      </c>
      <c r="AJ24" s="163">
        <f t="shared" si="2"/>
        <v>0.71360000000000001</v>
      </c>
    </row>
    <row r="25" spans="1:36" ht="15" customHeight="1">
      <c r="A25" s="1779"/>
      <c r="B25" s="9"/>
      <c r="C25" s="670" t="s">
        <v>356</v>
      </c>
      <c r="D25" s="1281">
        <v>0.20799999999999999</v>
      </c>
      <c r="E25" s="1281">
        <v>3.7999999999999999E-2</v>
      </c>
      <c r="F25" s="1281">
        <v>5.1999999999999998E-2</v>
      </c>
      <c r="G25" s="1281">
        <v>0.28299999999999997</v>
      </c>
      <c r="H25" s="1279">
        <v>9.2999999999999999E-2</v>
      </c>
      <c r="I25" s="1280">
        <v>9.7000000000000003E-2</v>
      </c>
      <c r="J25" s="1280">
        <v>0.193</v>
      </c>
      <c r="K25" s="1280">
        <v>1.2999999999999999E-2</v>
      </c>
      <c r="L25" s="1293">
        <v>2.3E-2</v>
      </c>
      <c r="M25" s="232"/>
      <c r="N25" s="687" t="str">
        <f t="shared" si="3"/>
        <v xml:space="preserve">Drammen </v>
      </c>
      <c r="O25" s="1301">
        <v>0.317</v>
      </c>
      <c r="P25" s="1298">
        <v>5.3999999999999999E-2</v>
      </c>
      <c r="Q25" s="1298">
        <v>5.6000000000000001E-2</v>
      </c>
      <c r="R25" s="1298">
        <v>0.33800000000000002</v>
      </c>
      <c r="S25" s="1299">
        <v>0.10100000000000001</v>
      </c>
      <c r="T25" s="1300">
        <v>0.13900000000000001</v>
      </c>
      <c r="U25" s="1300">
        <v>0.26700000000000002</v>
      </c>
      <c r="V25" s="1300">
        <v>2.5000000000000001E-2</v>
      </c>
      <c r="X25" s="670" t="str">
        <f t="shared" si="4"/>
        <v xml:space="preserve">Drammen </v>
      </c>
      <c r="Y25" s="1305">
        <v>0.54459999999999997</v>
      </c>
      <c r="Z25" s="1305">
        <v>9.8500000000000004E-2</v>
      </c>
      <c r="AA25" s="1305">
        <v>0.1376</v>
      </c>
      <c r="AB25" s="1305">
        <v>0.73980000000000001</v>
      </c>
      <c r="AC25" s="1306">
        <v>0.24210000000000001</v>
      </c>
      <c r="AD25" s="1307">
        <v>0.25509999999999999</v>
      </c>
      <c r="AE25" s="1307">
        <v>0.50680000000000003</v>
      </c>
      <c r="AF25" s="1307">
        <v>3.3399999999999999E-2</v>
      </c>
      <c r="AG25" s="1312">
        <v>6.0900000000000003E-2</v>
      </c>
      <c r="AJ25" s="163">
        <f t="shared" si="2"/>
        <v>0.54020000000000001</v>
      </c>
    </row>
    <row r="26" spans="1:36" ht="15" customHeight="1">
      <c r="A26" s="1779"/>
      <c r="B26" s="9"/>
      <c r="C26" s="670" t="s">
        <v>344</v>
      </c>
      <c r="D26" s="1281">
        <v>0.19800000000000001</v>
      </c>
      <c r="E26" s="1281">
        <v>3.7999999999999999E-2</v>
      </c>
      <c r="F26" s="1281">
        <v>0.03</v>
      </c>
      <c r="G26" s="1281">
        <v>0.28599999999999998</v>
      </c>
      <c r="H26" s="1279">
        <v>0.11899999999999999</v>
      </c>
      <c r="I26" s="1280">
        <v>7.4999999999999997E-2</v>
      </c>
      <c r="J26" s="1280">
        <v>0.22500000000000001</v>
      </c>
      <c r="K26" s="1280">
        <v>8.9999999999999993E-3</v>
      </c>
      <c r="L26" s="1293">
        <v>2.1000000000000001E-2</v>
      </c>
      <c r="M26" s="232"/>
      <c r="N26" s="687" t="str">
        <f t="shared" si="3"/>
        <v>Kongsberg</v>
      </c>
      <c r="O26" s="1301">
        <v>0.308</v>
      </c>
      <c r="P26" s="1298">
        <v>6.3E-2</v>
      </c>
      <c r="Q26" s="1298">
        <v>4.1000000000000002E-2</v>
      </c>
      <c r="R26" s="1298">
        <v>0.35599999999999998</v>
      </c>
      <c r="S26" s="1299">
        <v>0.13800000000000001</v>
      </c>
      <c r="T26" s="1300">
        <v>0.11799999999999999</v>
      </c>
      <c r="U26" s="1300">
        <v>0.32500000000000001</v>
      </c>
      <c r="V26" s="1300">
        <v>0.02</v>
      </c>
      <c r="X26" s="670" t="str">
        <f t="shared" si="4"/>
        <v>Kongsberg</v>
      </c>
      <c r="Y26" s="1305">
        <v>0.55120000000000002</v>
      </c>
      <c r="Z26" s="1305">
        <v>0.1057</v>
      </c>
      <c r="AA26" s="1305">
        <v>8.3099999999999993E-2</v>
      </c>
      <c r="AB26" s="1305">
        <v>0.79469999999999996</v>
      </c>
      <c r="AC26" s="1306">
        <v>0.33040000000000003</v>
      </c>
      <c r="AD26" s="1307">
        <v>0.21060000000000001</v>
      </c>
      <c r="AE26" s="1307">
        <v>0.62519999999999998</v>
      </c>
      <c r="AF26" s="1307">
        <v>2.3400000000000001E-2</v>
      </c>
      <c r="AG26" s="1312">
        <v>5.8900000000000001E-2</v>
      </c>
      <c r="AJ26" s="163">
        <f t="shared" si="2"/>
        <v>0.64859999999999995</v>
      </c>
    </row>
    <row r="27" spans="1:36" ht="15" customHeight="1">
      <c r="A27" s="1779"/>
      <c r="B27" s="9"/>
      <c r="C27" s="670" t="s">
        <v>168</v>
      </c>
      <c r="D27" s="1281">
        <v>0.221</v>
      </c>
      <c r="E27" s="1281">
        <v>0.04</v>
      </c>
      <c r="F27" s="1281">
        <v>2.9000000000000001E-2</v>
      </c>
      <c r="G27" s="1281">
        <v>0.26500000000000001</v>
      </c>
      <c r="H27" s="1279">
        <v>0.11799999999999999</v>
      </c>
      <c r="I27" s="1280">
        <v>0.105</v>
      </c>
      <c r="J27" s="1280">
        <v>0.19900000000000001</v>
      </c>
      <c r="K27" s="1280">
        <v>5.0000000000000001E-3</v>
      </c>
      <c r="L27" s="1293">
        <v>1.7999999999999999E-2</v>
      </c>
      <c r="M27" s="232"/>
      <c r="N27" s="687" t="str">
        <f t="shared" si="3"/>
        <v>Resten av Buskerudbyen</v>
      </c>
      <c r="O27" s="1301">
        <v>0.34200000000000003</v>
      </c>
      <c r="P27" s="1298">
        <v>0.06</v>
      </c>
      <c r="Q27" s="1298">
        <v>3.7999999999999999E-2</v>
      </c>
      <c r="R27" s="1298">
        <v>0.34499999999999997</v>
      </c>
      <c r="S27" s="1299">
        <v>0.14000000000000001</v>
      </c>
      <c r="T27" s="1300">
        <v>0.151</v>
      </c>
      <c r="U27" s="1300">
        <v>0.28699999999999998</v>
      </c>
      <c r="V27" s="1300">
        <v>0.01</v>
      </c>
      <c r="X27" s="670" t="str">
        <f t="shared" si="4"/>
        <v>Resten av Buskerudbyen</v>
      </c>
      <c r="Y27" s="1305">
        <v>0.60029999999999994</v>
      </c>
      <c r="Z27" s="1305">
        <v>0.1075</v>
      </c>
      <c r="AA27" s="1305">
        <v>8.0399999999999999E-2</v>
      </c>
      <c r="AB27" s="1305">
        <v>0.72040000000000004</v>
      </c>
      <c r="AC27" s="1306">
        <v>0.32229999999999998</v>
      </c>
      <c r="AD27" s="1307">
        <v>0.28539999999999999</v>
      </c>
      <c r="AE27" s="1307">
        <v>0.54169999999999996</v>
      </c>
      <c r="AF27" s="1307">
        <v>1.29E-2</v>
      </c>
      <c r="AG27" s="1312">
        <v>4.8399999999999999E-2</v>
      </c>
      <c r="AJ27" s="163">
        <f t="shared" si="2"/>
        <v>0.55459999999999998</v>
      </c>
    </row>
    <row r="28" spans="1:36" ht="15" customHeight="1">
      <c r="A28" s="1779"/>
      <c r="B28" s="9"/>
      <c r="C28" s="670" t="s">
        <v>169</v>
      </c>
      <c r="D28" s="1281">
        <v>0.20699999999999999</v>
      </c>
      <c r="E28" s="1281">
        <v>0.04</v>
      </c>
      <c r="F28" s="1281">
        <v>2.7E-2</v>
      </c>
      <c r="G28" s="1281">
        <v>0.29199999999999998</v>
      </c>
      <c r="H28" s="1279">
        <v>0.09</v>
      </c>
      <c r="I28" s="1280">
        <v>9.6000000000000002E-2</v>
      </c>
      <c r="J28" s="1280">
        <v>0.22600000000000001</v>
      </c>
      <c r="K28" s="1280">
        <v>7.0000000000000001E-3</v>
      </c>
      <c r="L28" s="1293">
        <v>1.4E-2</v>
      </c>
      <c r="M28" s="232"/>
      <c r="N28" s="687" t="str">
        <f t="shared" si="3"/>
        <v>Ringerike og Hole</v>
      </c>
      <c r="O28" s="1301">
        <v>0.32300000000000001</v>
      </c>
      <c r="P28" s="1298">
        <v>5.6000000000000001E-2</v>
      </c>
      <c r="Q28" s="1298">
        <v>4.1000000000000002E-2</v>
      </c>
      <c r="R28" s="1298">
        <v>0.38</v>
      </c>
      <c r="S28" s="1299">
        <v>0.11</v>
      </c>
      <c r="T28" s="1300">
        <v>0.13800000000000001</v>
      </c>
      <c r="U28" s="1300">
        <v>0.32400000000000001</v>
      </c>
      <c r="V28" s="1300">
        <v>1.4E-2</v>
      </c>
      <c r="X28" s="670" t="str">
        <f t="shared" si="4"/>
        <v>Ringerike og Hole</v>
      </c>
      <c r="Y28" s="1305">
        <v>0.57489999999999997</v>
      </c>
      <c r="Z28" s="1305">
        <v>0.1114</v>
      </c>
      <c r="AA28" s="1305">
        <v>7.4700000000000003E-2</v>
      </c>
      <c r="AB28" s="1305">
        <v>0.81040000000000001</v>
      </c>
      <c r="AC28" s="1306">
        <v>0.24990000000000001</v>
      </c>
      <c r="AD28" s="1307">
        <v>0.26579999999999998</v>
      </c>
      <c r="AE28" s="1307">
        <v>0.626</v>
      </c>
      <c r="AF28" s="1307">
        <v>1.78E-2</v>
      </c>
      <c r="AG28" s="1312">
        <v>3.9399999999999998E-2</v>
      </c>
      <c r="AJ28" s="163">
        <f t="shared" si="2"/>
        <v>0.64380000000000004</v>
      </c>
    </row>
    <row r="29" spans="1:36" s="3" customFormat="1"/>
    <row r="30" spans="1:36" ht="12.75">
      <c r="B30" s="6"/>
      <c r="C30" s="1844" t="s">
        <v>200</v>
      </c>
      <c r="D30" s="1845"/>
      <c r="E30" s="1845"/>
      <c r="F30" s="1845"/>
      <c r="G30" s="1845"/>
      <c r="H30" s="1845"/>
      <c r="I30" s="1845"/>
      <c r="J30" s="1845"/>
      <c r="K30" s="1845"/>
      <c r="L30" s="1846"/>
      <c r="N30" s="1844" t="s">
        <v>200</v>
      </c>
      <c r="O30" s="1845"/>
      <c r="P30" s="1845"/>
      <c r="Q30" s="1845"/>
      <c r="R30" s="1845"/>
      <c r="S30" s="1845"/>
      <c r="T30" s="1845"/>
      <c r="U30" s="1845"/>
      <c r="V30" s="1845"/>
      <c r="W30" s="6"/>
      <c r="X30" s="1844" t="s">
        <v>200</v>
      </c>
      <c r="Y30" s="1845"/>
      <c r="Z30" s="1845"/>
      <c r="AA30" s="1845"/>
      <c r="AB30" s="1845"/>
      <c r="AC30" s="1845"/>
      <c r="AD30" s="1845"/>
      <c r="AE30" s="1845"/>
      <c r="AF30" s="1845"/>
      <c r="AG30" s="1846"/>
      <c r="AH30" s="232"/>
    </row>
    <row r="31" spans="1:36" ht="12.75">
      <c r="B31" s="6"/>
      <c r="C31" s="6"/>
      <c r="N31" s="6"/>
      <c r="W31" s="6"/>
      <c r="X31" s="6"/>
      <c r="AH31" s="232"/>
    </row>
    <row r="32" spans="1:36" ht="12.75">
      <c r="B32" s="6"/>
      <c r="C32" s="6"/>
      <c r="N32" s="6"/>
      <c r="W32" s="6"/>
      <c r="X32" s="6"/>
      <c r="AH32" s="232"/>
    </row>
    <row r="33" spans="2:34" ht="12.75">
      <c r="B33" s="6"/>
      <c r="C33" s="6"/>
      <c r="N33" s="6"/>
      <c r="W33" s="6"/>
      <c r="X33" s="6"/>
      <c r="AH33" s="232"/>
    </row>
    <row r="34" spans="2:34" ht="12.75">
      <c r="B34" s="6"/>
      <c r="C34" s="6"/>
      <c r="N34" s="6"/>
      <c r="W34" s="6"/>
      <c r="X34" s="6"/>
      <c r="AH34" s="232"/>
    </row>
    <row r="35" spans="2:34" ht="12.75">
      <c r="B35" s="6"/>
      <c r="C35" s="6"/>
      <c r="N35" s="6"/>
      <c r="W35" s="6"/>
      <c r="X35" s="6"/>
      <c r="AH35" s="232"/>
    </row>
    <row r="36" spans="2:34" ht="12.75">
      <c r="B36" s="6"/>
      <c r="C36" s="6"/>
      <c r="N36" s="6"/>
      <c r="W36" s="6"/>
      <c r="X36" s="6"/>
      <c r="AH36" s="232"/>
    </row>
    <row r="37" spans="2:34" ht="12.75">
      <c r="B37" s="6"/>
      <c r="C37" s="6"/>
      <c r="N37" s="6"/>
      <c r="W37" s="6"/>
      <c r="X37" s="6"/>
      <c r="AH37" s="232"/>
    </row>
    <row r="38" spans="2:34" ht="12.75">
      <c r="B38" s="6"/>
      <c r="C38" s="6"/>
      <c r="N38" s="6"/>
      <c r="W38" s="6"/>
      <c r="X38" s="6"/>
      <c r="AH38" s="232"/>
    </row>
    <row r="39" spans="2:34" ht="12.75">
      <c r="B39" s="6"/>
      <c r="C39" s="6"/>
      <c r="N39" s="6"/>
      <c r="W39" s="6"/>
      <c r="X39" s="6"/>
      <c r="AH39" s="232"/>
    </row>
    <row r="40" spans="2:34" ht="12.75">
      <c r="B40" s="6"/>
      <c r="C40" s="6"/>
      <c r="N40" s="6"/>
      <c r="W40" s="6"/>
      <c r="X40" s="6"/>
      <c r="AH40" s="232"/>
    </row>
    <row r="41" spans="2:34" ht="12.75">
      <c r="B41" s="6"/>
      <c r="C41" s="6"/>
      <c r="N41" s="6"/>
      <c r="W41" s="6"/>
      <c r="X41" s="6"/>
      <c r="AH41" s="232"/>
    </row>
    <row r="42" spans="2:34" ht="12.75">
      <c r="B42" s="6"/>
      <c r="C42" s="6"/>
      <c r="N42" s="6"/>
      <c r="W42" s="6"/>
      <c r="X42" s="6"/>
      <c r="AH42" s="232"/>
    </row>
    <row r="43" spans="2:34" ht="12.75">
      <c r="B43" s="6"/>
      <c r="C43" s="6"/>
      <c r="N43" s="6"/>
      <c r="W43" s="6"/>
      <c r="X43" s="6"/>
      <c r="AH43" s="232"/>
    </row>
    <row r="44" spans="2:34" ht="12.75">
      <c r="B44" s="6"/>
      <c r="C44" s="6"/>
      <c r="N44" s="6"/>
      <c r="W44" s="6"/>
      <c r="X44" s="6"/>
      <c r="AH44" s="232"/>
    </row>
    <row r="45" spans="2:34" ht="12.75">
      <c r="B45" s="6"/>
      <c r="C45" s="6"/>
      <c r="N45" s="6"/>
      <c r="W45" s="6"/>
      <c r="X45" s="6"/>
      <c r="AH45" s="232"/>
    </row>
    <row r="46" spans="2:34" ht="12.75">
      <c r="B46" s="6"/>
      <c r="C46" s="6"/>
      <c r="N46" s="6"/>
      <c r="W46" s="6"/>
      <c r="X46" s="6"/>
      <c r="AH46" s="232"/>
    </row>
    <row r="47" spans="2:34" ht="12.75">
      <c r="B47" s="6"/>
      <c r="C47" s="6"/>
      <c r="N47" s="6"/>
      <c r="W47" s="6"/>
      <c r="X47" s="6"/>
      <c r="AH47" s="232"/>
    </row>
    <row r="48" spans="2:34" ht="12.75">
      <c r="B48" s="6"/>
      <c r="C48" s="6"/>
      <c r="N48" s="6"/>
      <c r="W48" s="6"/>
      <c r="X48" s="6"/>
      <c r="AH48" s="232"/>
    </row>
    <row r="49" spans="2:34" ht="12.75">
      <c r="B49" s="6"/>
      <c r="C49" s="6"/>
      <c r="N49" s="6"/>
      <c r="W49" s="6"/>
      <c r="X49" s="6"/>
      <c r="AH49" s="232"/>
    </row>
    <row r="50" spans="2:34" ht="12.75">
      <c r="B50" s="6"/>
      <c r="C50" s="6"/>
      <c r="N50" s="6"/>
      <c r="W50" s="6"/>
      <c r="X50" s="6"/>
      <c r="AH50" s="232"/>
    </row>
    <row r="51" spans="2:34" ht="12.75">
      <c r="B51" s="6"/>
      <c r="C51" s="6"/>
      <c r="N51" s="6"/>
      <c r="W51" s="6"/>
      <c r="X51" s="6"/>
      <c r="AH51" s="232"/>
    </row>
    <row r="52" spans="2:34" ht="12.75">
      <c r="B52" s="6"/>
      <c r="C52" s="6"/>
      <c r="N52" s="6"/>
      <c r="W52" s="6"/>
      <c r="X52" s="6"/>
      <c r="AH52" s="232"/>
    </row>
    <row r="53" spans="2:34" ht="12.75">
      <c r="B53" s="6"/>
      <c r="C53" s="6"/>
      <c r="N53" s="6"/>
      <c r="W53" s="6"/>
      <c r="X53" s="6"/>
      <c r="AH53" s="232"/>
    </row>
    <row r="54" spans="2:34" ht="12.75">
      <c r="B54" s="6"/>
      <c r="C54" s="6"/>
      <c r="N54" s="6"/>
      <c r="W54" s="6"/>
      <c r="X54" s="6"/>
      <c r="AH54" s="232"/>
    </row>
    <row r="55" spans="2:34" ht="12.75">
      <c r="B55" s="6"/>
      <c r="C55" s="6"/>
      <c r="N55" s="6"/>
      <c r="W55" s="6"/>
      <c r="X55" s="6"/>
      <c r="AH55" s="232"/>
    </row>
    <row r="56" spans="2:34" ht="12.75">
      <c r="B56" s="6"/>
      <c r="C56" s="6"/>
      <c r="N56" s="6"/>
      <c r="W56" s="6"/>
      <c r="X56" s="6"/>
      <c r="AH56" s="232"/>
    </row>
    <row r="57" spans="2:34" ht="12.75">
      <c r="B57" s="6"/>
      <c r="C57" s="6"/>
      <c r="N57" s="6"/>
      <c r="W57" s="6"/>
      <c r="X57" s="6"/>
      <c r="AH57" s="232"/>
    </row>
    <row r="58" spans="2:34" ht="12.75">
      <c r="B58" s="6"/>
      <c r="C58" s="6"/>
      <c r="N58" s="6"/>
      <c r="W58" s="6"/>
      <c r="X58" s="6"/>
      <c r="AH58" s="232"/>
    </row>
    <row r="59" spans="2:34" ht="12.75">
      <c r="B59" s="6"/>
      <c r="C59" s="6"/>
      <c r="N59" s="6"/>
      <c r="W59" s="6"/>
      <c r="X59" s="6"/>
      <c r="AH59" s="232"/>
    </row>
    <row r="60" spans="2:34" ht="12.75">
      <c r="B60" s="6"/>
      <c r="C60" s="6"/>
      <c r="N60" s="6"/>
      <c r="W60" s="6"/>
      <c r="X60" s="6"/>
      <c r="AH60" s="232"/>
    </row>
    <row r="61" spans="2:34" ht="12.75">
      <c r="B61" s="6"/>
      <c r="C61" s="6"/>
      <c r="N61" s="6"/>
      <c r="W61" s="6"/>
      <c r="X61" s="6"/>
      <c r="AH61" s="232"/>
    </row>
    <row r="62" spans="2:34">
      <c r="B62" s="6"/>
      <c r="C62" s="6"/>
      <c r="N62" s="6"/>
      <c r="W62" s="6"/>
      <c r="X62" s="6"/>
    </row>
    <row r="63" spans="2:34">
      <c r="B63" s="6"/>
      <c r="C63" s="6"/>
      <c r="N63" s="6"/>
      <c r="W63" s="6"/>
      <c r="X63" s="6"/>
    </row>
    <row r="64" spans="2:34">
      <c r="B64" s="6"/>
      <c r="C64" s="6"/>
      <c r="N64" s="6"/>
      <c r="W64" s="6"/>
      <c r="X64" s="6"/>
    </row>
    <row r="65" spans="2:24">
      <c r="B65" s="6"/>
      <c r="C65" s="6"/>
      <c r="N65" s="6"/>
      <c r="W65" s="6"/>
      <c r="X65" s="6"/>
    </row>
    <row r="66" spans="2:24">
      <c r="B66" s="6"/>
      <c r="C66" s="6"/>
      <c r="N66" s="6"/>
      <c r="W66" s="6"/>
      <c r="X66" s="6"/>
    </row>
    <row r="67" spans="2:24">
      <c r="B67" s="6"/>
      <c r="C67" s="6"/>
      <c r="N67" s="6"/>
      <c r="W67" s="6"/>
      <c r="X67" s="6"/>
    </row>
    <row r="68" spans="2:24">
      <c r="B68" s="6"/>
      <c r="C68" s="6"/>
      <c r="N68" s="6"/>
      <c r="W68" s="6"/>
      <c r="X68" s="6"/>
    </row>
    <row r="69" spans="2:24">
      <c r="B69" s="6"/>
      <c r="C69" s="6"/>
      <c r="N69" s="6"/>
      <c r="W69" s="6"/>
      <c r="X69" s="6"/>
    </row>
    <row r="70" spans="2:24">
      <c r="B70" s="6"/>
      <c r="C70" s="6"/>
      <c r="N70" s="6"/>
      <c r="W70" s="6"/>
      <c r="X70" s="6"/>
    </row>
    <row r="71" spans="2:24">
      <c r="B71" s="6"/>
      <c r="C71" s="6"/>
      <c r="N71" s="6"/>
      <c r="W71" s="6"/>
      <c r="X71" s="6"/>
    </row>
    <row r="72" spans="2:24">
      <c r="B72" s="6"/>
      <c r="C72" s="6"/>
      <c r="N72" s="6"/>
      <c r="W72" s="6"/>
      <c r="X72" s="6"/>
    </row>
    <row r="73" spans="2:24">
      <c r="B73" s="6"/>
      <c r="C73" s="6"/>
      <c r="N73" s="6"/>
      <c r="W73" s="6"/>
      <c r="X73" s="6"/>
    </row>
    <row r="74" spans="2:24">
      <c r="B74" s="6"/>
      <c r="C74" s="6"/>
      <c r="N74" s="6"/>
      <c r="W74" s="6"/>
      <c r="X74" s="6"/>
    </row>
    <row r="75" spans="2:24">
      <c r="B75" s="6"/>
      <c r="C75" s="6"/>
      <c r="N75" s="6"/>
      <c r="W75" s="6"/>
      <c r="X75" s="6"/>
    </row>
    <row r="76" spans="2:24">
      <c r="B76" s="6"/>
      <c r="C76" s="6"/>
      <c r="N76" s="6"/>
      <c r="W76" s="6"/>
      <c r="X76" s="6"/>
    </row>
    <row r="77" spans="2:24">
      <c r="B77" s="6"/>
      <c r="C77" s="6"/>
      <c r="N77" s="6"/>
      <c r="W77" s="6"/>
      <c r="X77" s="6"/>
    </row>
    <row r="78" spans="2:24">
      <c r="B78" s="6"/>
      <c r="C78" s="6"/>
      <c r="N78" s="6"/>
      <c r="W78" s="6"/>
      <c r="X78" s="6"/>
    </row>
    <row r="79" spans="2:24">
      <c r="B79" s="6"/>
      <c r="C79" s="6"/>
      <c r="N79" s="6"/>
      <c r="W79" s="6"/>
      <c r="X79" s="6"/>
    </row>
    <row r="80" spans="2:24">
      <c r="B80" s="6"/>
      <c r="C80" s="6"/>
      <c r="N80" s="6"/>
      <c r="W80" s="6"/>
      <c r="X80" s="6"/>
    </row>
    <row r="81" spans="2:24">
      <c r="B81" s="6"/>
      <c r="C81" s="6"/>
      <c r="N81" s="6"/>
      <c r="W81" s="6"/>
      <c r="X81" s="6"/>
    </row>
    <row r="82" spans="2:24">
      <c r="B82" s="6"/>
      <c r="C82" s="6"/>
      <c r="N82" s="6"/>
      <c r="W82" s="6"/>
      <c r="X82" s="6"/>
    </row>
  </sheetData>
  <mergeCells count="12">
    <mergeCell ref="X1:AG1"/>
    <mergeCell ref="X3:AG3"/>
    <mergeCell ref="N1:V1"/>
    <mergeCell ref="N3:V3"/>
    <mergeCell ref="C1:L1"/>
    <mergeCell ref="C30:L30"/>
    <mergeCell ref="N30:V30"/>
    <mergeCell ref="X30:AG30"/>
    <mergeCell ref="A3:A28"/>
    <mergeCell ref="C4:L4"/>
    <mergeCell ref="C3:L3"/>
    <mergeCell ref="N4:V4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D8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.42578125" defaultRowHeight="12"/>
  <cols>
    <col min="1" max="1" width="3.5703125" style="6" customWidth="1"/>
    <col min="2" max="2" width="2.140625" style="3" customWidth="1"/>
    <col min="3" max="3" width="25.140625" style="3" customWidth="1"/>
    <col min="4" max="4" width="7.85546875" style="6" customWidth="1"/>
    <col min="5" max="5" width="8" style="6" customWidth="1"/>
    <col min="6" max="6" width="9.28515625" style="6" customWidth="1"/>
    <col min="7" max="7" width="8.140625" style="6" customWidth="1"/>
    <col min="8" max="8" width="9.28515625" style="6" customWidth="1"/>
    <col min="9" max="9" width="7.85546875" style="6" customWidth="1"/>
    <col min="10" max="10" width="10.7109375" style="6" customWidth="1"/>
    <col min="11" max="11" width="10" style="6" customWidth="1"/>
    <col min="12" max="12" width="10.140625" style="6" customWidth="1"/>
    <col min="13" max="13" width="2.140625" style="3" customWidth="1"/>
    <col min="14" max="14" width="23.5703125" style="3" customWidth="1"/>
    <col min="15" max="15" width="7.5703125" style="6" customWidth="1"/>
    <col min="16" max="16" width="7.42578125" style="6" customWidth="1"/>
    <col min="17" max="17" width="8.7109375" style="6" bestFit="1" customWidth="1"/>
    <col min="18" max="18" width="9.140625" style="6" customWidth="1"/>
    <col min="19" max="19" width="9.28515625" style="6" customWidth="1"/>
    <col min="20" max="20" width="7.7109375" style="6" bestFit="1" customWidth="1"/>
    <col min="21" max="21" width="10.140625" style="6" customWidth="1"/>
    <col min="22" max="23" width="10" style="6" customWidth="1"/>
    <col min="24" max="24" width="2.5703125" style="3" customWidth="1"/>
    <col min="25" max="25" width="23.42578125" style="3" customWidth="1"/>
    <col min="26" max="26" width="7.85546875" style="6" customWidth="1"/>
    <col min="27" max="27" width="8" style="6" customWidth="1"/>
    <col min="28" max="28" width="8.42578125" style="6" customWidth="1"/>
    <col min="29" max="29" width="8.5703125" style="6" customWidth="1"/>
    <col min="30" max="30" width="10" style="6" customWidth="1"/>
    <col min="31" max="31" width="7.85546875" style="6" customWidth="1"/>
    <col min="32" max="32" width="10.28515625" style="6" customWidth="1"/>
    <col min="33" max="33" width="9.5703125" style="6" customWidth="1"/>
    <col min="34" max="34" width="8.140625" style="6" customWidth="1"/>
    <col min="35" max="35" width="3.140625" style="3" customWidth="1"/>
    <col min="36" max="36" width="23.42578125" style="3" customWidth="1"/>
    <col min="37" max="37" width="7.85546875" style="6" customWidth="1"/>
    <col min="38" max="38" width="8" style="6" customWidth="1"/>
    <col min="39" max="39" width="8.42578125" style="6" customWidth="1"/>
    <col min="40" max="40" width="8.5703125" style="6" customWidth="1"/>
    <col min="41" max="41" width="10" style="6" customWidth="1"/>
    <col min="42" max="42" width="7.85546875" style="6" customWidth="1"/>
    <col min="43" max="43" width="10.28515625" style="6" customWidth="1"/>
    <col min="44" max="44" width="9.5703125" style="6" customWidth="1"/>
    <col min="45" max="45" width="8.140625" style="6" customWidth="1"/>
    <col min="46" max="46" width="3.42578125" style="3" customWidth="1"/>
    <col min="47" max="47" width="21.85546875" style="3" customWidth="1"/>
    <col min="48" max="48" width="7.85546875" style="6" customWidth="1"/>
    <col min="49" max="49" width="8" style="6" customWidth="1"/>
    <col min="50" max="50" width="8.42578125" style="6" customWidth="1"/>
    <col min="51" max="51" width="9" style="6" customWidth="1"/>
    <col min="52" max="52" width="8.7109375" style="6" customWidth="1"/>
    <col min="53" max="53" width="7.85546875" style="6" customWidth="1"/>
    <col min="54" max="54" width="11.140625" style="6" customWidth="1"/>
    <col min="55" max="55" width="9.7109375" style="6" customWidth="1"/>
    <col min="56" max="56" width="8.140625" style="6" customWidth="1"/>
    <col min="57" max="16384" width="11.42578125" style="6"/>
  </cols>
  <sheetData>
    <row r="1" spans="1:56" s="1538" customFormat="1" ht="15" customHeight="1">
      <c r="B1" s="1543"/>
      <c r="C1" s="1806" t="s">
        <v>225</v>
      </c>
      <c r="D1" s="1807"/>
      <c r="E1" s="1807"/>
      <c r="F1" s="1807"/>
      <c r="G1" s="1807"/>
      <c r="H1" s="1807"/>
      <c r="I1" s="1807"/>
      <c r="J1" s="1807"/>
      <c r="K1" s="1807"/>
      <c r="L1" s="1807"/>
      <c r="M1" s="1552"/>
      <c r="N1" s="1811" t="s">
        <v>490</v>
      </c>
      <c r="O1" s="1812"/>
      <c r="P1" s="1812"/>
      <c r="Q1" s="1812"/>
      <c r="R1" s="1812"/>
      <c r="S1" s="1812"/>
      <c r="T1" s="1812"/>
      <c r="U1" s="1812"/>
      <c r="V1" s="1812"/>
      <c r="W1" s="1812"/>
      <c r="X1" s="1552"/>
      <c r="Y1" s="1806" t="s">
        <v>491</v>
      </c>
      <c r="Z1" s="1807"/>
      <c r="AA1" s="1807"/>
      <c r="AB1" s="1807"/>
      <c r="AC1" s="1807"/>
      <c r="AD1" s="1807"/>
      <c r="AE1" s="1807"/>
      <c r="AF1" s="1807"/>
      <c r="AG1" s="1807"/>
      <c r="AH1" s="1807"/>
      <c r="AI1" s="1552"/>
      <c r="AJ1" s="1806" t="s">
        <v>394</v>
      </c>
      <c r="AK1" s="1807"/>
      <c r="AL1" s="1807"/>
      <c r="AM1" s="1807"/>
      <c r="AN1" s="1807"/>
      <c r="AO1" s="1807"/>
      <c r="AP1" s="1807"/>
      <c r="AQ1" s="1807"/>
      <c r="AR1" s="1807"/>
      <c r="AS1" s="1807"/>
      <c r="AT1" s="1552"/>
      <c r="AU1" s="1806" t="s">
        <v>141</v>
      </c>
      <c r="AV1" s="1897"/>
      <c r="AW1" s="1897"/>
      <c r="AX1" s="1897"/>
      <c r="AY1" s="1897"/>
      <c r="AZ1" s="1897"/>
      <c r="BA1" s="1897"/>
      <c r="BB1" s="1897"/>
      <c r="BC1" s="1897"/>
      <c r="BD1" s="1897"/>
    </row>
    <row r="2" spans="1:56" ht="15" customHeight="1">
      <c r="D2" s="3"/>
      <c r="E2" s="3"/>
      <c r="F2" s="3"/>
      <c r="G2" s="3"/>
      <c r="H2" s="3"/>
      <c r="I2" s="3"/>
      <c r="J2" s="3"/>
      <c r="K2" s="3"/>
      <c r="L2" s="3"/>
      <c r="N2" s="51"/>
      <c r="O2" s="3"/>
      <c r="P2" s="3"/>
      <c r="Q2" s="3"/>
      <c r="R2" s="3"/>
      <c r="S2" s="3"/>
      <c r="T2" s="3"/>
      <c r="U2" s="3"/>
      <c r="V2" s="3"/>
      <c r="W2" s="3"/>
      <c r="Z2" s="3"/>
      <c r="AA2" s="3"/>
      <c r="AB2" s="3"/>
      <c r="AC2" s="3"/>
      <c r="AD2" s="3"/>
      <c r="AE2" s="3"/>
      <c r="AF2" s="3"/>
      <c r="AG2" s="3"/>
      <c r="AH2" s="3"/>
      <c r="AK2" s="3"/>
      <c r="AL2" s="3"/>
      <c r="AM2" s="3"/>
      <c r="AN2" s="3"/>
      <c r="AO2" s="3"/>
      <c r="AP2" s="3"/>
      <c r="AQ2" s="3"/>
      <c r="AR2" s="3"/>
      <c r="AS2" s="3"/>
      <c r="AV2" s="3"/>
      <c r="AW2" s="3"/>
      <c r="AX2" s="3"/>
      <c r="AY2" s="3"/>
      <c r="AZ2" s="3"/>
      <c r="BA2" s="3"/>
      <c r="BB2" s="3"/>
      <c r="BC2" s="3"/>
      <c r="BD2" s="3"/>
    </row>
    <row r="3" spans="1:56" ht="15" customHeight="1">
      <c r="A3" s="1778" t="s">
        <v>184</v>
      </c>
      <c r="B3" s="9"/>
      <c r="C3" s="1939" t="s">
        <v>171</v>
      </c>
      <c r="D3" s="1940"/>
      <c r="E3" s="1940"/>
      <c r="F3" s="1940"/>
      <c r="G3" s="1940"/>
      <c r="H3" s="1940"/>
      <c r="I3" s="1940"/>
      <c r="J3" s="1940"/>
      <c r="K3" s="1940"/>
      <c r="L3" s="1941"/>
      <c r="N3" s="1907" t="str">
        <f>C3</f>
        <v>Tabell</v>
      </c>
      <c r="O3" s="1908"/>
      <c r="P3" s="1908"/>
      <c r="Q3" s="1908"/>
      <c r="R3" s="1908"/>
      <c r="S3" s="1908"/>
      <c r="T3" s="1908"/>
      <c r="U3" s="1908"/>
      <c r="V3" s="1908"/>
      <c r="W3" s="1909"/>
      <c r="Y3" s="1847" t="str">
        <f>N3</f>
        <v>Tabell</v>
      </c>
      <c r="Z3" s="1942"/>
      <c r="AA3" s="1942"/>
      <c r="AB3" s="1942"/>
      <c r="AC3" s="1942"/>
      <c r="AD3" s="1942"/>
      <c r="AE3" s="1942"/>
      <c r="AF3" s="1942"/>
      <c r="AG3" s="1942"/>
      <c r="AH3" s="1942"/>
      <c r="AJ3" s="1847" t="str">
        <f>Y3</f>
        <v>Tabell</v>
      </c>
      <c r="AK3" s="1942"/>
      <c r="AL3" s="1942"/>
      <c r="AM3" s="1942"/>
      <c r="AN3" s="1942"/>
      <c r="AO3" s="1942"/>
      <c r="AP3" s="1942"/>
      <c r="AQ3" s="1942"/>
      <c r="AR3" s="1942"/>
      <c r="AS3" s="1948"/>
      <c r="AU3" s="1907" t="str">
        <f>Y3</f>
        <v>Tabell</v>
      </c>
      <c r="AV3" s="1910"/>
      <c r="AW3" s="1910"/>
      <c r="AX3" s="1910"/>
      <c r="AY3" s="1910"/>
      <c r="AZ3" s="1910"/>
      <c r="BA3" s="1910"/>
      <c r="BB3" s="1910"/>
      <c r="BC3" s="1910"/>
      <c r="BD3" s="1911"/>
    </row>
    <row r="4" spans="1:56" ht="15" customHeight="1">
      <c r="A4" s="1779"/>
      <c r="B4" s="25"/>
      <c r="C4" s="1943" t="s">
        <v>488</v>
      </c>
      <c r="D4" s="1839"/>
      <c r="E4" s="1839"/>
      <c r="F4" s="1839"/>
      <c r="G4" s="1839"/>
      <c r="H4" s="1839"/>
      <c r="I4" s="1839"/>
      <c r="J4" s="1839"/>
      <c r="K4" s="1839"/>
      <c r="L4" s="1944"/>
      <c r="N4" s="1945" t="s">
        <v>489</v>
      </c>
      <c r="O4" s="1946"/>
      <c r="P4" s="1946"/>
      <c r="Q4" s="1946"/>
      <c r="R4" s="1946"/>
      <c r="S4" s="1946"/>
      <c r="T4" s="1946"/>
      <c r="U4" s="1946"/>
      <c r="V4" s="1946"/>
      <c r="W4" s="1947"/>
      <c r="Y4" s="1855" t="s">
        <v>492</v>
      </c>
      <c r="Z4" s="1856"/>
      <c r="AA4" s="1856"/>
      <c r="AB4" s="1856"/>
      <c r="AC4" s="1856"/>
      <c r="AD4" s="1856"/>
      <c r="AE4" s="1856"/>
      <c r="AF4" s="1856"/>
      <c r="AG4" s="1856"/>
      <c r="AH4" s="1856"/>
      <c r="AJ4" s="1385" t="s">
        <v>226</v>
      </c>
      <c r="AK4" s="1386"/>
      <c r="AL4" s="1386"/>
      <c r="AM4" s="1386"/>
      <c r="AN4" s="1386"/>
      <c r="AO4" s="1386"/>
      <c r="AP4" s="1386"/>
      <c r="AQ4" s="1386"/>
      <c r="AR4" s="1386"/>
      <c r="AS4" s="1389"/>
      <c r="AU4" s="1387" t="s">
        <v>224</v>
      </c>
      <c r="AV4" s="1386"/>
      <c r="AW4" s="1386"/>
      <c r="AX4" s="1386"/>
      <c r="AY4" s="1386"/>
      <c r="AZ4" s="1386"/>
      <c r="BA4" s="1386"/>
      <c r="BB4" s="1386"/>
      <c r="BC4" s="1386"/>
      <c r="BD4" s="1388"/>
    </row>
    <row r="5" spans="1:56" ht="36">
      <c r="A5" s="1779"/>
      <c r="B5" s="9"/>
      <c r="C5" s="732"/>
      <c r="D5" s="1317" t="s">
        <v>33</v>
      </c>
      <c r="E5" s="1317" t="s">
        <v>34</v>
      </c>
      <c r="F5" s="1317" t="s">
        <v>35</v>
      </c>
      <c r="G5" s="1317" t="s">
        <v>221</v>
      </c>
      <c r="H5" s="1317" t="s">
        <v>74</v>
      </c>
      <c r="I5" s="1317" t="s">
        <v>36</v>
      </c>
      <c r="J5" s="1317" t="s">
        <v>222</v>
      </c>
      <c r="K5" s="1317" t="s">
        <v>223</v>
      </c>
      <c r="L5" s="1318" t="s">
        <v>37</v>
      </c>
      <c r="N5" s="732"/>
      <c r="O5" s="1319" t="str">
        <f t="shared" ref="O5:T5" si="0">D5</f>
        <v>Arbeid</v>
      </c>
      <c r="P5" s="1319" t="str">
        <f t="shared" si="0"/>
        <v>Skole</v>
      </c>
      <c r="Q5" s="1319" t="str">
        <f t="shared" si="0"/>
        <v>Tjeneste</v>
      </c>
      <c r="R5" s="1319" t="str">
        <f t="shared" si="0"/>
        <v>Handel/service</v>
      </c>
      <c r="S5" s="1319" t="str">
        <f t="shared" si="0"/>
        <v>Følge/omsorg</v>
      </c>
      <c r="T5" s="1319" t="str">
        <f t="shared" si="0"/>
        <v>Besøk</v>
      </c>
      <c r="U5" s="1319" t="s">
        <v>378</v>
      </c>
      <c r="V5" s="1319" t="str">
        <f>K5</f>
        <v>Øvrig fritid, ferie</v>
      </c>
      <c r="W5" s="1320" t="str">
        <f>L5</f>
        <v>Annet</v>
      </c>
      <c r="Y5" s="631"/>
      <c r="Z5" s="1322" t="str">
        <f t="shared" ref="Z5:AH5" si="1">O5</f>
        <v>Arbeid</v>
      </c>
      <c r="AA5" s="1322" t="str">
        <f t="shared" si="1"/>
        <v>Skole</v>
      </c>
      <c r="AB5" s="1322" t="str">
        <f t="shared" si="1"/>
        <v>Tjeneste</v>
      </c>
      <c r="AC5" s="1322" t="str">
        <f t="shared" si="1"/>
        <v>Handel/service</v>
      </c>
      <c r="AD5" s="1322" t="str">
        <f t="shared" si="1"/>
        <v>Følge/omsorg</v>
      </c>
      <c r="AE5" s="1322" t="str">
        <f t="shared" si="1"/>
        <v>Besøk</v>
      </c>
      <c r="AF5" s="1322" t="str">
        <f t="shared" si="1"/>
        <v>Lokal fritid</v>
      </c>
      <c r="AG5" s="1322" t="str">
        <f t="shared" si="1"/>
        <v>Øvrig fritid, ferie</v>
      </c>
      <c r="AH5" s="1322" t="str">
        <f t="shared" si="1"/>
        <v>Annet</v>
      </c>
      <c r="AJ5" s="1390"/>
      <c r="AK5" s="1317" t="str">
        <f t="shared" ref="AK5:AS5" si="2">Z5</f>
        <v>Arbeid</v>
      </c>
      <c r="AL5" s="1317" t="str">
        <f t="shared" si="2"/>
        <v>Skole</v>
      </c>
      <c r="AM5" s="1317" t="str">
        <f t="shared" si="2"/>
        <v>Tjeneste</v>
      </c>
      <c r="AN5" s="1317" t="str">
        <f t="shared" si="2"/>
        <v>Handel/service</v>
      </c>
      <c r="AO5" s="1317" t="str">
        <f t="shared" si="2"/>
        <v>Følge/omsorg</v>
      </c>
      <c r="AP5" s="1317" t="str">
        <f t="shared" si="2"/>
        <v>Besøk</v>
      </c>
      <c r="AQ5" s="1317" t="str">
        <f t="shared" si="2"/>
        <v>Lokal fritid</v>
      </c>
      <c r="AR5" s="1317" t="str">
        <f t="shared" si="2"/>
        <v>Øvrig fritid, ferie</v>
      </c>
      <c r="AS5" s="1391" t="str">
        <f t="shared" si="2"/>
        <v>Annet</v>
      </c>
      <c r="AU5" s="732"/>
      <c r="AV5" s="1317" t="str">
        <f t="shared" ref="AV5:BD5" si="3">Z5</f>
        <v>Arbeid</v>
      </c>
      <c r="AW5" s="1317" t="str">
        <f t="shared" si="3"/>
        <v>Skole</v>
      </c>
      <c r="AX5" s="1317" t="str">
        <f t="shared" si="3"/>
        <v>Tjeneste</v>
      </c>
      <c r="AY5" s="1317" t="str">
        <f t="shared" si="3"/>
        <v>Handel/service</v>
      </c>
      <c r="AZ5" s="1317" t="str">
        <f t="shared" si="3"/>
        <v>Følge/omsorg</v>
      </c>
      <c r="BA5" s="1317" t="str">
        <f t="shared" si="3"/>
        <v>Besøk</v>
      </c>
      <c r="BB5" s="1317" t="str">
        <f t="shared" si="3"/>
        <v>Lokal fritid</v>
      </c>
      <c r="BC5" s="1317" t="str">
        <f t="shared" si="3"/>
        <v>Øvrig fritid, ferie</v>
      </c>
      <c r="BD5" s="1318" t="str">
        <f t="shared" si="3"/>
        <v>Annet</v>
      </c>
    </row>
    <row r="6" spans="1:56" ht="15" customHeight="1">
      <c r="A6" s="1779"/>
      <c r="B6" s="9"/>
      <c r="C6" s="607" t="s">
        <v>105</v>
      </c>
      <c r="D6" s="196">
        <v>54062</v>
      </c>
      <c r="E6" s="196">
        <v>9906</v>
      </c>
      <c r="F6" s="196">
        <v>7328</v>
      </c>
      <c r="G6" s="196">
        <v>69433</v>
      </c>
      <c r="H6" s="197">
        <v>24542</v>
      </c>
      <c r="I6" s="198">
        <v>25345</v>
      </c>
      <c r="J6" s="198">
        <v>55346</v>
      </c>
      <c r="K6" s="198">
        <v>3112</v>
      </c>
      <c r="L6" s="198">
        <v>4528</v>
      </c>
      <c r="N6" s="685" t="str">
        <f>C6</f>
        <v>Hele landet</v>
      </c>
      <c r="O6" s="1324">
        <v>15.030900000000001</v>
      </c>
      <c r="P6" s="1325">
        <v>10.025499999999999</v>
      </c>
      <c r="Q6" s="1326">
        <v>46.206400000000002</v>
      </c>
      <c r="R6" s="1325">
        <v>9.1001999999999992</v>
      </c>
      <c r="S6" s="1325">
        <v>8.9161000000000001</v>
      </c>
      <c r="T6" s="1325">
        <v>19.9114</v>
      </c>
      <c r="U6" s="1325">
        <v>9.9522999999999993</v>
      </c>
      <c r="V6" s="1325">
        <v>112.68640000000001</v>
      </c>
      <c r="W6" s="1325">
        <v>99.259399999999999</v>
      </c>
      <c r="X6" s="238"/>
      <c r="Y6" s="1321" t="str">
        <f>N6</f>
        <v>Hele landet</v>
      </c>
      <c r="Z6" s="1324">
        <v>7.7</v>
      </c>
      <c r="AA6" s="1326">
        <v>4</v>
      </c>
      <c r="AB6" s="1326">
        <v>10</v>
      </c>
      <c r="AC6" s="1325">
        <v>3.4</v>
      </c>
      <c r="AD6" s="1325">
        <v>4</v>
      </c>
      <c r="AE6" s="1326">
        <v>6.25</v>
      </c>
      <c r="AF6" s="1325">
        <v>4.0999999999999996</v>
      </c>
      <c r="AG6" s="1326">
        <v>30</v>
      </c>
      <c r="AH6" s="1325">
        <v>26.279</v>
      </c>
      <c r="AI6" s="238"/>
      <c r="AJ6" s="1323" t="str">
        <f>Y6</f>
        <v>Hele landet</v>
      </c>
      <c r="AK6" s="1351">
        <v>12.6121</v>
      </c>
      <c r="AL6" s="1352">
        <v>8.2497000000000007</v>
      </c>
      <c r="AM6" s="1352">
        <v>15.5314</v>
      </c>
      <c r="AN6" s="1353">
        <v>7.2895000000000003</v>
      </c>
      <c r="AO6" s="1353">
        <v>7.5503999999999998</v>
      </c>
      <c r="AP6" s="1352">
        <v>11.702199999999999</v>
      </c>
      <c r="AQ6" s="1353">
        <v>7.9039999999999999</v>
      </c>
      <c r="AR6" s="1352">
        <v>25.558199999999999</v>
      </c>
      <c r="AS6" s="1354">
        <v>22.9742</v>
      </c>
      <c r="AT6" s="241"/>
      <c r="AU6" s="1323" t="str">
        <f>Y6</f>
        <v>Hele landet</v>
      </c>
      <c r="AV6" s="1361">
        <v>24.7286</v>
      </c>
      <c r="AW6" s="1361">
        <v>25.285900000000002</v>
      </c>
      <c r="AX6" s="1361">
        <v>41.392499999999998</v>
      </c>
      <c r="AY6" s="1361">
        <v>15.633900000000001</v>
      </c>
      <c r="AZ6" s="1361">
        <v>14.3276</v>
      </c>
      <c r="BA6" s="1361">
        <v>27.887</v>
      </c>
      <c r="BB6" s="1361">
        <v>30.328299999999999</v>
      </c>
      <c r="BC6" s="1361">
        <v>101.73260000000001</v>
      </c>
      <c r="BD6" s="1392">
        <v>97.649600000000007</v>
      </c>
    </row>
    <row r="7" spans="1:56" ht="15" customHeight="1">
      <c r="A7" s="1779"/>
      <c r="B7" s="9"/>
      <c r="C7" s="607" t="s">
        <v>317</v>
      </c>
      <c r="D7" s="196">
        <v>13104</v>
      </c>
      <c r="E7" s="196">
        <v>2184</v>
      </c>
      <c r="F7" s="196">
        <v>1893</v>
      </c>
      <c r="G7" s="196">
        <v>16359</v>
      </c>
      <c r="H7" s="197">
        <v>6559</v>
      </c>
      <c r="I7" s="198">
        <v>5493</v>
      </c>
      <c r="J7" s="198">
        <v>12735</v>
      </c>
      <c r="K7" s="198">
        <v>707</v>
      </c>
      <c r="L7" s="198">
        <v>1102</v>
      </c>
      <c r="N7" s="685" t="str">
        <f>C7</f>
        <v xml:space="preserve">Viken </v>
      </c>
      <c r="O7" s="1327">
        <v>19.6738</v>
      </c>
      <c r="P7" s="1327">
        <v>9.1676000000000002</v>
      </c>
      <c r="Q7" s="1328">
        <v>35.678600000000003</v>
      </c>
      <c r="R7" s="1327">
        <v>9.7184000000000008</v>
      </c>
      <c r="S7" s="1327">
        <v>8.6922999999999995</v>
      </c>
      <c r="T7" s="1327">
        <v>20.083200000000001</v>
      </c>
      <c r="U7" s="1327">
        <v>11.2064</v>
      </c>
      <c r="V7" s="1327">
        <v>168.9333</v>
      </c>
      <c r="W7" s="1327">
        <v>79.461200000000005</v>
      </c>
      <c r="X7" s="239"/>
      <c r="Y7" s="685" t="str">
        <f>N7</f>
        <v xml:space="preserve">Viken </v>
      </c>
      <c r="Z7" s="1328">
        <v>12</v>
      </c>
      <c r="AA7" s="1328">
        <v>4.4000000000000004</v>
      </c>
      <c r="AB7" s="1328">
        <v>11.3</v>
      </c>
      <c r="AC7" s="1327">
        <v>4.2</v>
      </c>
      <c r="AD7" s="1327">
        <v>4</v>
      </c>
      <c r="AE7" s="1329">
        <v>8</v>
      </c>
      <c r="AF7" s="1327">
        <v>4.5</v>
      </c>
      <c r="AG7" s="1329">
        <v>40.317900000000002</v>
      </c>
      <c r="AH7" s="1327">
        <v>20.044899999999998</v>
      </c>
      <c r="AI7" s="239"/>
      <c r="AJ7" s="673" t="str">
        <f>Y7</f>
        <v xml:space="preserve">Viken </v>
      </c>
      <c r="AK7" s="1328">
        <v>17.730899999999998</v>
      </c>
      <c r="AL7" s="1328">
        <v>8.8305000000000007</v>
      </c>
      <c r="AM7" s="1328">
        <v>17.8386</v>
      </c>
      <c r="AN7" s="1327">
        <v>8.6493000000000002</v>
      </c>
      <c r="AO7" s="1327">
        <v>7.9516999999999998</v>
      </c>
      <c r="AP7" s="1329">
        <v>14.182399999999999</v>
      </c>
      <c r="AQ7" s="1327">
        <v>9.1629000000000005</v>
      </c>
      <c r="AR7" s="1329">
        <v>24.480599999999999</v>
      </c>
      <c r="AS7" s="1355">
        <v>21.846</v>
      </c>
      <c r="AT7" s="239"/>
      <c r="AU7" s="673" t="str">
        <f t="shared" ref="AU7:AU28" si="4">Y7</f>
        <v xml:space="preserve">Viken </v>
      </c>
      <c r="AV7" s="1362">
        <v>30.513000000000002</v>
      </c>
      <c r="AW7" s="1362">
        <v>27.805900000000001</v>
      </c>
      <c r="AX7" s="1362">
        <v>37.109499999999997</v>
      </c>
      <c r="AY7" s="1362">
        <v>16.598099999999999</v>
      </c>
      <c r="AZ7" s="1362">
        <v>14.2835</v>
      </c>
      <c r="BA7" s="1362">
        <v>28.6418</v>
      </c>
      <c r="BB7" s="1362">
        <v>30.380199999999999</v>
      </c>
      <c r="BC7" s="1362">
        <v>112.5035</v>
      </c>
      <c r="BD7" s="1362">
        <v>91.384900000000002</v>
      </c>
    </row>
    <row r="8" spans="1:56" ht="15" customHeight="1">
      <c r="A8" s="1779"/>
      <c r="B8" s="9"/>
      <c r="C8" s="607" t="s">
        <v>233</v>
      </c>
      <c r="D8" s="196">
        <v>5501</v>
      </c>
      <c r="E8" s="196">
        <v>999</v>
      </c>
      <c r="F8" s="196">
        <v>768</v>
      </c>
      <c r="G8" s="196">
        <v>6214</v>
      </c>
      <c r="H8" s="197">
        <v>1671</v>
      </c>
      <c r="I8" s="198">
        <v>2177</v>
      </c>
      <c r="J8" s="198">
        <v>5700</v>
      </c>
      <c r="K8" s="198">
        <v>263</v>
      </c>
      <c r="L8" s="198">
        <v>453</v>
      </c>
      <c r="N8" s="685" t="str">
        <f>C8</f>
        <v xml:space="preserve">Oslo kommune </v>
      </c>
      <c r="O8" s="1328">
        <v>11.492599999999999</v>
      </c>
      <c r="P8" s="1328">
        <v>6.5068000000000001</v>
      </c>
      <c r="Q8" s="1328">
        <v>28.3994</v>
      </c>
      <c r="R8" s="1328">
        <v>5.7499000000000002</v>
      </c>
      <c r="S8" s="1327">
        <v>6.5271999999999997</v>
      </c>
      <c r="T8" s="1329">
        <v>17.229099999999999</v>
      </c>
      <c r="U8" s="1329">
        <v>7.1532999999999998</v>
      </c>
      <c r="V8" s="1329">
        <v>114.379</v>
      </c>
      <c r="W8" s="1329">
        <v>85.634699999999995</v>
      </c>
      <c r="X8" s="239"/>
      <c r="Y8" s="685" t="str">
        <f>N8</f>
        <v xml:space="preserve">Oslo kommune </v>
      </c>
      <c r="Z8" s="1328">
        <v>6.9333</v>
      </c>
      <c r="AA8" s="1328">
        <v>4</v>
      </c>
      <c r="AB8" s="1328">
        <v>6.5</v>
      </c>
      <c r="AC8" s="1328">
        <v>2.1667000000000001</v>
      </c>
      <c r="AD8" s="1327">
        <v>3</v>
      </c>
      <c r="AE8" s="1329">
        <v>5.5</v>
      </c>
      <c r="AF8" s="1329">
        <v>3.5</v>
      </c>
      <c r="AG8" s="1329">
        <v>58.554900000000004</v>
      </c>
      <c r="AH8" s="1329">
        <v>21.648</v>
      </c>
      <c r="AI8" s="239"/>
      <c r="AJ8" s="673" t="str">
        <f>Y8</f>
        <v xml:space="preserve">Oslo kommune </v>
      </c>
      <c r="AK8" s="1328">
        <v>9.0787999999999993</v>
      </c>
      <c r="AL8" s="1328">
        <v>6.3174000000000001</v>
      </c>
      <c r="AM8" s="1328">
        <v>10.736499999999999</v>
      </c>
      <c r="AN8" s="1328">
        <v>4.7560000000000002</v>
      </c>
      <c r="AO8" s="1327">
        <v>6.0007000000000001</v>
      </c>
      <c r="AP8" s="1329">
        <v>9.7073999999999998</v>
      </c>
      <c r="AQ8" s="1329">
        <v>5.9622000000000002</v>
      </c>
      <c r="AR8" s="1329">
        <v>26.288399999999999</v>
      </c>
      <c r="AS8" s="1356">
        <v>21.310700000000001</v>
      </c>
      <c r="AT8" s="239"/>
      <c r="AU8" s="673" t="str">
        <f t="shared" si="4"/>
        <v xml:space="preserve">Oslo kommune </v>
      </c>
      <c r="AV8" s="1363">
        <v>25.131900000000002</v>
      </c>
      <c r="AW8" s="1363">
        <v>23.208400000000001</v>
      </c>
      <c r="AX8" s="1363">
        <v>28.819400000000002</v>
      </c>
      <c r="AY8" s="1363">
        <v>14.901</v>
      </c>
      <c r="AZ8" s="1362">
        <v>14.729200000000001</v>
      </c>
      <c r="BA8" s="1364">
        <v>27.328700000000001</v>
      </c>
      <c r="BB8" s="1364">
        <v>28.805399999999999</v>
      </c>
      <c r="BC8" s="1364">
        <v>127.5031</v>
      </c>
      <c r="BD8" s="1364">
        <v>90.894499999999994</v>
      </c>
    </row>
    <row r="9" spans="1:56" ht="15" customHeight="1">
      <c r="A9" s="1779"/>
      <c r="B9" s="9"/>
      <c r="C9" s="607"/>
      <c r="D9" s="186"/>
      <c r="E9" s="195"/>
      <c r="F9" s="195"/>
      <c r="G9" s="195"/>
      <c r="H9" s="181"/>
      <c r="I9" s="184"/>
      <c r="J9" s="184"/>
      <c r="K9" s="184"/>
      <c r="L9" s="184"/>
      <c r="N9" s="523"/>
      <c r="O9" s="1156"/>
      <c r="P9" s="1156"/>
      <c r="Q9" s="1156"/>
      <c r="R9" s="1156"/>
      <c r="S9" s="988"/>
      <c r="T9" s="1157"/>
      <c r="U9" s="1157"/>
      <c r="V9" s="1157"/>
      <c r="W9" s="1157"/>
      <c r="Y9" s="523"/>
      <c r="Z9" s="1156"/>
      <c r="AA9" s="1156"/>
      <c r="AB9" s="1156"/>
      <c r="AC9" s="1156"/>
      <c r="AD9" s="988"/>
      <c r="AE9" s="1157"/>
      <c r="AF9" s="1157"/>
      <c r="AG9" s="1157"/>
      <c r="AH9" s="1157"/>
      <c r="AJ9" s="674"/>
      <c r="AK9" s="1156"/>
      <c r="AL9" s="1156"/>
      <c r="AM9" s="1156"/>
      <c r="AN9" s="1156"/>
      <c r="AO9" s="988"/>
      <c r="AP9" s="1157"/>
      <c r="AQ9" s="1157"/>
      <c r="AR9" s="1157"/>
      <c r="AS9" s="1357"/>
      <c r="AU9" s="674"/>
      <c r="AV9" s="1365"/>
      <c r="AW9" s="1365"/>
      <c r="AX9" s="1365"/>
      <c r="AY9" s="1365"/>
      <c r="AZ9" s="1366"/>
      <c r="BA9" s="1367"/>
      <c r="BB9" s="1367"/>
      <c r="BC9" s="1367"/>
      <c r="BD9" s="1367"/>
    </row>
    <row r="10" spans="1:56" ht="15" customHeight="1">
      <c r="A10" s="1779"/>
      <c r="B10" s="9"/>
      <c r="C10" s="731" t="s">
        <v>161</v>
      </c>
      <c r="D10" s="233">
        <v>3311</v>
      </c>
      <c r="E10" s="233">
        <v>589</v>
      </c>
      <c r="F10" s="233">
        <v>437</v>
      </c>
      <c r="G10" s="233">
        <v>4654</v>
      </c>
      <c r="H10" s="234">
        <v>1799</v>
      </c>
      <c r="I10" s="235">
        <v>1680</v>
      </c>
      <c r="J10" s="235">
        <v>3564</v>
      </c>
      <c r="K10" s="235">
        <v>223</v>
      </c>
      <c r="L10" s="236">
        <v>286</v>
      </c>
      <c r="N10" s="471" t="str">
        <f>C10</f>
        <v>Tidligere Østfold fylke</v>
      </c>
      <c r="O10" s="1330">
        <v>17.884</v>
      </c>
      <c r="P10" s="1330">
        <v>9.4438999999999993</v>
      </c>
      <c r="Q10" s="1330">
        <v>24.992000000000001</v>
      </c>
      <c r="R10" s="1331">
        <v>10.307600000000001</v>
      </c>
      <c r="S10" s="1332">
        <v>7.8484999999999996</v>
      </c>
      <c r="T10" s="1333">
        <v>23.151</v>
      </c>
      <c r="U10" s="1333">
        <v>10.986000000000001</v>
      </c>
      <c r="V10" s="1333"/>
      <c r="W10" s="1333"/>
      <c r="X10" s="240"/>
      <c r="Y10" s="471" t="str">
        <f>N10</f>
        <v>Tidligere Østfold fylke</v>
      </c>
      <c r="Z10" s="1330">
        <v>9.3686000000000007</v>
      </c>
      <c r="AA10" s="1330">
        <v>4.5999999999999996</v>
      </c>
      <c r="AB10" s="1330">
        <v>9</v>
      </c>
      <c r="AC10" s="1331">
        <v>5</v>
      </c>
      <c r="AD10" s="1673">
        <v>4</v>
      </c>
      <c r="AE10" s="1333">
        <v>9</v>
      </c>
      <c r="AF10" s="1333">
        <v>4</v>
      </c>
      <c r="AG10" s="1333"/>
      <c r="AH10" s="1333"/>
      <c r="AI10" s="240"/>
      <c r="AJ10" s="675" t="str">
        <f>Y10</f>
        <v>Tidligere Østfold fylke</v>
      </c>
      <c r="AK10" s="1330">
        <v>16.326499999999999</v>
      </c>
      <c r="AL10" s="1330">
        <v>8.4537999999999993</v>
      </c>
      <c r="AM10" s="1330">
        <v>16.761099999999999</v>
      </c>
      <c r="AN10" s="1331">
        <v>9.5780999999999992</v>
      </c>
      <c r="AO10" s="1673">
        <v>7.2320000000000002</v>
      </c>
      <c r="AP10" s="1333">
        <v>16.441099999999999</v>
      </c>
      <c r="AQ10" s="1333">
        <v>9.2936999999999994</v>
      </c>
      <c r="AR10" s="1333"/>
      <c r="AS10" s="1358"/>
      <c r="AT10" s="240"/>
      <c r="AU10" s="675" t="str">
        <f t="shared" si="4"/>
        <v>Tidligere Østfold fylke</v>
      </c>
      <c r="AV10" s="1368">
        <v>24.8141</v>
      </c>
      <c r="AW10" s="1368">
        <v>26.020199999999999</v>
      </c>
      <c r="AX10" s="1368">
        <v>32.439100000000003</v>
      </c>
      <c r="AY10" s="1369">
        <v>16.1846</v>
      </c>
      <c r="AZ10" s="1370">
        <v>12.2194</v>
      </c>
      <c r="BA10" s="1371">
        <v>33.2331</v>
      </c>
      <c r="BB10" s="1371">
        <v>28.881399999999999</v>
      </c>
      <c r="BC10" s="1371"/>
      <c r="BD10" s="1371"/>
    </row>
    <row r="11" spans="1:56" ht="15" customHeight="1">
      <c r="A11" s="1779"/>
      <c r="B11" s="9"/>
      <c r="C11" s="670" t="s">
        <v>162</v>
      </c>
      <c r="D11" s="196">
        <v>6165</v>
      </c>
      <c r="E11" s="196">
        <v>994</v>
      </c>
      <c r="F11" s="196">
        <v>892</v>
      </c>
      <c r="G11" s="196">
        <v>7249</v>
      </c>
      <c r="H11" s="197">
        <v>2983</v>
      </c>
      <c r="I11" s="198">
        <v>2327</v>
      </c>
      <c r="J11" s="198">
        <v>5779</v>
      </c>
      <c r="K11" s="198">
        <v>333</v>
      </c>
      <c r="L11" s="237">
        <v>511</v>
      </c>
      <c r="N11" s="607" t="str">
        <f>C11</f>
        <v xml:space="preserve">Tidligere Akershus fylke </v>
      </c>
      <c r="O11" s="1328">
        <v>18.980499999999999</v>
      </c>
      <c r="P11" s="1328">
        <v>9.2756000000000007</v>
      </c>
      <c r="Q11" s="1328">
        <v>40.394399999999997</v>
      </c>
      <c r="R11" s="1334">
        <v>9.2893000000000008</v>
      </c>
      <c r="S11" s="1335">
        <v>8.6995000000000005</v>
      </c>
      <c r="T11" s="1336">
        <v>19.288</v>
      </c>
      <c r="U11" s="1336">
        <v>11.2324</v>
      </c>
      <c r="V11" s="1336"/>
      <c r="W11" s="1336"/>
      <c r="X11" s="240"/>
      <c r="Y11" s="607" t="str">
        <f>N11</f>
        <v xml:space="preserve">Tidligere Akershus fylke </v>
      </c>
      <c r="Z11" s="1328">
        <v>13.4686</v>
      </c>
      <c r="AA11" s="1674">
        <v>4.5</v>
      </c>
      <c r="AB11" s="1328">
        <v>12</v>
      </c>
      <c r="AC11" s="1674">
        <v>4</v>
      </c>
      <c r="AD11" s="1335">
        <v>4</v>
      </c>
      <c r="AE11" s="1336">
        <v>8</v>
      </c>
      <c r="AF11" s="1336">
        <v>5</v>
      </c>
      <c r="AG11" s="1336"/>
      <c r="AH11" s="1336"/>
      <c r="AI11" s="240"/>
      <c r="AJ11" s="670" t="str">
        <f>Y11</f>
        <v xml:space="preserve">Tidligere Akershus fylke </v>
      </c>
      <c r="AK11" s="1328">
        <v>17.796700000000001</v>
      </c>
      <c r="AL11" s="1674">
        <v>9.2006999999999994</v>
      </c>
      <c r="AM11" s="1328">
        <v>18.296600000000002</v>
      </c>
      <c r="AN11" s="1674">
        <v>8.1013999999999999</v>
      </c>
      <c r="AO11" s="1335">
        <v>7.9592999999999998</v>
      </c>
      <c r="AP11" s="1336">
        <v>13.8916</v>
      </c>
      <c r="AQ11" s="1336">
        <v>8.9418000000000006</v>
      </c>
      <c r="AR11" s="1336"/>
      <c r="AS11" s="1350"/>
      <c r="AT11" s="240"/>
      <c r="AU11" s="670" t="str">
        <f t="shared" si="4"/>
        <v xml:space="preserve">Tidligere Akershus fylke </v>
      </c>
      <c r="AV11" s="1363">
        <v>31.1142</v>
      </c>
      <c r="AW11" s="1363">
        <v>30.177</v>
      </c>
      <c r="AX11" s="1363">
        <v>38.750399999999999</v>
      </c>
      <c r="AY11" s="1372">
        <v>16.094999999999999</v>
      </c>
      <c r="AZ11" s="1373">
        <v>14.4961</v>
      </c>
      <c r="BA11" s="1374">
        <v>27.006900000000002</v>
      </c>
      <c r="BB11" s="1374">
        <v>30.991599999999998</v>
      </c>
      <c r="BC11" s="1374"/>
      <c r="BD11" s="1374"/>
    </row>
    <row r="12" spans="1:56" ht="15" customHeight="1">
      <c r="A12" s="1779"/>
      <c r="B12" s="9"/>
      <c r="C12" s="670" t="s">
        <v>163</v>
      </c>
      <c r="D12" s="196">
        <v>3594</v>
      </c>
      <c r="E12" s="196">
        <v>597</v>
      </c>
      <c r="F12" s="196">
        <v>557</v>
      </c>
      <c r="G12" s="196">
        <v>4412</v>
      </c>
      <c r="H12" s="197">
        <v>1766</v>
      </c>
      <c r="I12" s="198">
        <v>1469</v>
      </c>
      <c r="J12" s="198">
        <v>3362</v>
      </c>
      <c r="K12" s="198">
        <v>150</v>
      </c>
      <c r="L12" s="237">
        <v>300</v>
      </c>
      <c r="N12" s="607" t="str">
        <f>C12</f>
        <v xml:space="preserve">Tidligere Buskerud fylke </v>
      </c>
      <c r="O12" s="1328">
        <v>21.891200000000001</v>
      </c>
      <c r="P12" s="1328">
        <v>8.5579000000000001</v>
      </c>
      <c r="Q12" s="1334">
        <v>40.195999999999998</v>
      </c>
      <c r="R12" s="1334">
        <v>10.133100000000001</v>
      </c>
      <c r="S12" s="1335">
        <v>9.6776</v>
      </c>
      <c r="T12" s="1336">
        <v>19.319700000000001</v>
      </c>
      <c r="U12" s="1336">
        <v>11.108599999999999</v>
      </c>
      <c r="V12" s="1336"/>
      <c r="W12" s="1336"/>
      <c r="X12" s="240"/>
      <c r="Y12" s="607" t="str">
        <f>N12</f>
        <v xml:space="preserve">Tidligere Buskerud fylke </v>
      </c>
      <c r="Z12" s="1328">
        <v>10.1</v>
      </c>
      <c r="AA12" s="1328">
        <v>3.3853</v>
      </c>
      <c r="AB12" s="1334">
        <v>15</v>
      </c>
      <c r="AC12" s="1334">
        <v>4.375</v>
      </c>
      <c r="AD12" s="1335">
        <v>5</v>
      </c>
      <c r="AE12" s="1336">
        <v>7</v>
      </c>
      <c r="AF12" s="1336">
        <v>5</v>
      </c>
      <c r="AG12" s="1336"/>
      <c r="AH12" s="1336"/>
      <c r="AI12" s="240"/>
      <c r="AJ12" s="670" t="str">
        <f>Y12</f>
        <v xml:space="preserve">Tidligere Buskerud fylke </v>
      </c>
      <c r="AK12" s="1328">
        <v>18.026399999999999</v>
      </c>
      <c r="AL12" s="1328">
        <v>8.2467000000000006</v>
      </c>
      <c r="AM12" s="1334">
        <v>18.340900000000001</v>
      </c>
      <c r="AN12" s="1334">
        <v>8.8468999999999998</v>
      </c>
      <c r="AO12" s="1335">
        <v>8.7613000000000003</v>
      </c>
      <c r="AP12" s="1336">
        <v>12.7034</v>
      </c>
      <c r="AQ12" s="1336">
        <v>9.0805000000000007</v>
      </c>
      <c r="AR12" s="1336"/>
      <c r="AS12" s="1350"/>
      <c r="AT12" s="240"/>
      <c r="AU12" s="670" t="str">
        <f t="shared" si="4"/>
        <v xml:space="preserve">Tidligere Buskerud fylke </v>
      </c>
      <c r="AV12" s="1363">
        <v>34.493099999999998</v>
      </c>
      <c r="AW12" s="1363">
        <v>23.374700000000001</v>
      </c>
      <c r="AX12" s="1372">
        <v>41.690300000000001</v>
      </c>
      <c r="AY12" s="1372">
        <v>17.901</v>
      </c>
      <c r="AZ12" s="1373">
        <v>16.286999999999999</v>
      </c>
      <c r="BA12" s="1374">
        <v>27.9663</v>
      </c>
      <c r="BB12" s="1374">
        <v>30.804400000000001</v>
      </c>
      <c r="BC12" s="1374"/>
      <c r="BD12" s="1374"/>
    </row>
    <row r="13" spans="1:56" ht="15" customHeight="1">
      <c r="A13" s="1779"/>
      <c r="B13" s="9"/>
      <c r="C13" s="674"/>
      <c r="D13" s="199"/>
      <c r="E13" s="188"/>
      <c r="F13" s="188"/>
      <c r="G13" s="188"/>
      <c r="H13" s="179"/>
      <c r="I13" s="185"/>
      <c r="J13" s="185"/>
      <c r="K13" s="185"/>
      <c r="L13" s="227"/>
      <c r="N13" s="607"/>
      <c r="O13" s="1163"/>
      <c r="P13" s="1163"/>
      <c r="Q13" s="1163"/>
      <c r="R13" s="1163"/>
      <c r="S13" s="1164"/>
      <c r="T13" s="1165"/>
      <c r="U13" s="1165"/>
      <c r="V13" s="1165"/>
      <c r="W13" s="1165"/>
      <c r="Y13" s="607"/>
      <c r="Z13" s="1341"/>
      <c r="AA13" s="1341"/>
      <c r="AB13" s="1341"/>
      <c r="AC13" s="1342"/>
      <c r="AD13" s="1343"/>
      <c r="AE13" s="1344"/>
      <c r="AF13" s="1344"/>
      <c r="AG13" s="1344"/>
      <c r="AH13" s="1344"/>
      <c r="AJ13" s="674"/>
      <c r="AK13" s="1163"/>
      <c r="AL13" s="1163"/>
      <c r="AM13" s="1163"/>
      <c r="AN13" s="1359"/>
      <c r="AO13" s="1164"/>
      <c r="AP13" s="1165"/>
      <c r="AQ13" s="1165"/>
      <c r="AR13" s="1165"/>
      <c r="AS13" s="1360"/>
      <c r="AU13" s="674"/>
      <c r="AV13" s="1375"/>
      <c r="AW13" s="1375"/>
      <c r="AX13" s="1375"/>
      <c r="AY13" s="1376"/>
      <c r="AZ13" s="1377"/>
      <c r="BA13" s="1378"/>
      <c r="BB13" s="1378"/>
      <c r="BC13" s="1378"/>
      <c r="BD13" s="1378"/>
    </row>
    <row r="14" spans="1:56" ht="15" customHeight="1">
      <c r="A14" s="1779"/>
      <c r="B14" s="9"/>
      <c r="C14" s="675" t="s">
        <v>107</v>
      </c>
      <c r="D14" s="196">
        <v>2392</v>
      </c>
      <c r="E14" s="196">
        <v>377</v>
      </c>
      <c r="F14" s="196">
        <v>306</v>
      </c>
      <c r="G14" s="196">
        <v>2411</v>
      </c>
      <c r="H14" s="197">
        <v>371</v>
      </c>
      <c r="I14" s="198">
        <v>892</v>
      </c>
      <c r="J14" s="198">
        <v>2316</v>
      </c>
      <c r="K14" s="198">
        <v>82</v>
      </c>
      <c r="L14" s="237">
        <v>181</v>
      </c>
      <c r="N14" s="686" t="str">
        <f t="shared" ref="N14:N28" si="5">C14</f>
        <v>Indre Oslo</v>
      </c>
      <c r="O14" s="1337">
        <v>9.2971000000000004</v>
      </c>
      <c r="P14" s="1334"/>
      <c r="Q14" s="1338"/>
      <c r="R14" s="1334">
        <v>4.0404</v>
      </c>
      <c r="S14" s="1335"/>
      <c r="T14" s="1336">
        <v>16.555700000000002</v>
      </c>
      <c r="U14" s="1336">
        <v>5.5420999999999996</v>
      </c>
      <c r="V14" s="1336"/>
      <c r="W14" s="1336"/>
      <c r="Y14" s="731" t="str">
        <f t="shared" ref="Y14:Y28" si="6">N14</f>
        <v>Indre Oslo</v>
      </c>
      <c r="Z14" s="1345">
        <v>4.5</v>
      </c>
      <c r="AA14" s="1345"/>
      <c r="AB14" s="1345"/>
      <c r="AC14" s="1346">
        <v>1.3</v>
      </c>
      <c r="AD14" s="1347"/>
      <c r="AE14" s="1348">
        <v>4.75</v>
      </c>
      <c r="AF14" s="1348">
        <v>2.7</v>
      </c>
      <c r="AG14" s="1348"/>
      <c r="AH14" s="1349"/>
      <c r="AJ14" s="675" t="str">
        <f t="shared" ref="AJ14:AJ28" si="7">Y14</f>
        <v>Indre Oslo</v>
      </c>
      <c r="AK14" s="1334">
        <v>6.9699</v>
      </c>
      <c r="AL14" s="1334"/>
      <c r="AM14" s="1334"/>
      <c r="AN14" s="1338">
        <v>3.3742999999999999</v>
      </c>
      <c r="AO14" s="1335"/>
      <c r="AP14" s="1336">
        <v>8.9138999999999999</v>
      </c>
      <c r="AQ14" s="1336">
        <v>5.056</v>
      </c>
      <c r="AR14" s="1336"/>
      <c r="AS14" s="1350"/>
      <c r="AU14" s="681" t="str">
        <f t="shared" si="4"/>
        <v>Indre Oslo</v>
      </c>
      <c r="AV14" s="1379">
        <v>21.9133</v>
      </c>
      <c r="AW14" s="1372"/>
      <c r="AX14" s="1372"/>
      <c r="AY14" s="1372">
        <v>13.4955</v>
      </c>
      <c r="AZ14" s="1373"/>
      <c r="BA14" s="1374">
        <v>27.798300000000001</v>
      </c>
      <c r="BB14" s="1374">
        <v>27.027899999999999</v>
      </c>
      <c r="BC14" s="1374"/>
      <c r="BD14" s="1374"/>
    </row>
    <row r="15" spans="1:56" ht="15" customHeight="1">
      <c r="A15" s="1779"/>
      <c r="B15" s="9"/>
      <c r="C15" s="670" t="s">
        <v>108</v>
      </c>
      <c r="D15" s="196">
        <v>1056</v>
      </c>
      <c r="E15" s="196">
        <v>263</v>
      </c>
      <c r="F15" s="196">
        <v>180</v>
      </c>
      <c r="G15" s="196">
        <v>1366</v>
      </c>
      <c r="H15" s="197">
        <v>522</v>
      </c>
      <c r="I15" s="198">
        <v>504</v>
      </c>
      <c r="J15" s="198">
        <v>1378</v>
      </c>
      <c r="K15" s="198">
        <v>88</v>
      </c>
      <c r="L15" s="237">
        <v>108</v>
      </c>
      <c r="N15" s="687" t="str">
        <f t="shared" si="5"/>
        <v>Oslo vest</v>
      </c>
      <c r="O15" s="1337">
        <v>10.917400000000001</v>
      </c>
      <c r="P15" s="1334"/>
      <c r="Q15" s="1334"/>
      <c r="R15" s="1334">
        <v>5.9596</v>
      </c>
      <c r="S15" s="1335">
        <v>5.8204000000000002</v>
      </c>
      <c r="T15" s="1336">
        <v>13.3589</v>
      </c>
      <c r="U15" s="1336">
        <v>8.4962</v>
      </c>
      <c r="V15" s="1336"/>
      <c r="W15" s="1336"/>
      <c r="Y15" s="670" t="str">
        <f t="shared" si="6"/>
        <v>Oslo vest</v>
      </c>
      <c r="Z15" s="1334">
        <v>6.5</v>
      </c>
      <c r="AA15" s="1334"/>
      <c r="AB15" s="1334"/>
      <c r="AC15" s="1334">
        <v>3</v>
      </c>
      <c r="AD15" s="1335">
        <v>3.125</v>
      </c>
      <c r="AE15" s="1336">
        <v>5.2</v>
      </c>
      <c r="AF15" s="1336">
        <v>4.5</v>
      </c>
      <c r="AG15" s="1336"/>
      <c r="AH15" s="1350"/>
      <c r="AJ15" s="670" t="str">
        <f t="shared" si="7"/>
        <v>Oslo vest</v>
      </c>
      <c r="AK15" s="1334">
        <v>9.0870999999999995</v>
      </c>
      <c r="AL15" s="1334"/>
      <c r="AM15" s="1334"/>
      <c r="AN15" s="1334">
        <v>5.0293000000000001</v>
      </c>
      <c r="AO15" s="1335">
        <v>5.8204000000000002</v>
      </c>
      <c r="AP15" s="1336">
        <v>9.0721000000000007</v>
      </c>
      <c r="AQ15" s="1336">
        <v>6.2805999999999997</v>
      </c>
      <c r="AR15" s="1336"/>
      <c r="AS15" s="1350"/>
      <c r="AU15" s="682" t="str">
        <f t="shared" si="4"/>
        <v>Oslo vest</v>
      </c>
      <c r="AV15" s="1379">
        <v>23.9435</v>
      </c>
      <c r="AW15" s="1372"/>
      <c r="AX15" s="1372"/>
      <c r="AY15" s="1372">
        <v>14.692600000000001</v>
      </c>
      <c r="AZ15" s="1380">
        <v>13.6546</v>
      </c>
      <c r="BA15" s="1374">
        <v>24.7865</v>
      </c>
      <c r="BB15" s="1374">
        <v>30.384699999999999</v>
      </c>
      <c r="BC15" s="1374"/>
      <c r="BD15" s="1374"/>
    </row>
    <row r="16" spans="1:56" ht="15" customHeight="1">
      <c r="A16" s="1779"/>
      <c r="B16" s="9"/>
      <c r="C16" s="670" t="s">
        <v>109</v>
      </c>
      <c r="D16" s="196">
        <v>749</v>
      </c>
      <c r="E16" s="196">
        <v>134</v>
      </c>
      <c r="F16" s="196">
        <v>97</v>
      </c>
      <c r="G16" s="196">
        <v>920</v>
      </c>
      <c r="H16" s="197">
        <v>253</v>
      </c>
      <c r="I16" s="198">
        <v>253</v>
      </c>
      <c r="J16" s="198">
        <v>721</v>
      </c>
      <c r="K16" s="198">
        <v>42</v>
      </c>
      <c r="L16" s="237">
        <v>70</v>
      </c>
      <c r="N16" s="687" t="str">
        <f t="shared" si="5"/>
        <v>Oslo nordøst</v>
      </c>
      <c r="O16" s="1337">
        <v>14.2943</v>
      </c>
      <c r="P16" s="1334"/>
      <c r="Q16" s="1334"/>
      <c r="R16" s="1334">
        <v>7.0773999999999999</v>
      </c>
      <c r="S16" s="1335"/>
      <c r="T16" s="1336"/>
      <c r="U16" s="1336">
        <v>8.1616999999999997</v>
      </c>
      <c r="V16" s="1336"/>
      <c r="W16" s="1336"/>
      <c r="Y16" s="670" t="str">
        <f t="shared" si="6"/>
        <v>Oslo nordøst</v>
      </c>
      <c r="Z16" s="1334">
        <v>9.1</v>
      </c>
      <c r="AA16" s="1334"/>
      <c r="AB16" s="1334"/>
      <c r="AC16" s="1334">
        <v>3</v>
      </c>
      <c r="AD16" s="1335"/>
      <c r="AE16" s="1336"/>
      <c r="AF16" s="1336">
        <v>4.3333000000000004</v>
      </c>
      <c r="AG16" s="1336"/>
      <c r="AH16" s="1350"/>
      <c r="AJ16" s="670" t="str">
        <f t="shared" si="7"/>
        <v>Oslo nordøst</v>
      </c>
      <c r="AK16" s="1334">
        <v>10.867000000000001</v>
      </c>
      <c r="AL16" s="1334"/>
      <c r="AM16" s="1334"/>
      <c r="AN16" s="1334">
        <v>5.5800999999999998</v>
      </c>
      <c r="AO16" s="1335"/>
      <c r="AP16" s="1336"/>
      <c r="AQ16" s="1336">
        <v>6.9721000000000002</v>
      </c>
      <c r="AR16" s="1336"/>
      <c r="AS16" s="1350"/>
      <c r="AU16" s="682" t="str">
        <f t="shared" si="4"/>
        <v>Oslo nordøst</v>
      </c>
      <c r="AV16" s="1379">
        <v>29.142099999999999</v>
      </c>
      <c r="AW16" s="1372"/>
      <c r="AX16" s="1372"/>
      <c r="AY16" s="1372">
        <v>15.495100000000001</v>
      </c>
      <c r="AZ16" s="1373"/>
      <c r="BA16" s="1374"/>
      <c r="BB16" s="1374">
        <v>30.638300000000001</v>
      </c>
      <c r="BC16" s="1374"/>
      <c r="BD16" s="1374"/>
    </row>
    <row r="17" spans="1:56" ht="15" customHeight="1">
      <c r="A17" s="1779"/>
      <c r="B17" s="9"/>
      <c r="C17" s="670" t="s">
        <v>110</v>
      </c>
      <c r="D17" s="196">
        <v>1000</v>
      </c>
      <c r="E17" s="196">
        <v>195</v>
      </c>
      <c r="F17" s="196">
        <v>139</v>
      </c>
      <c r="G17" s="196">
        <v>1259</v>
      </c>
      <c r="H17" s="197">
        <v>401</v>
      </c>
      <c r="I17" s="198">
        <v>431</v>
      </c>
      <c r="J17" s="198">
        <v>1037</v>
      </c>
      <c r="K17" s="198">
        <v>43</v>
      </c>
      <c r="L17" s="237">
        <v>78</v>
      </c>
      <c r="N17" s="687" t="str">
        <f t="shared" si="5"/>
        <v>Oslo sør</v>
      </c>
      <c r="O17" s="1337">
        <v>13.681100000000001</v>
      </c>
      <c r="P17" s="1334"/>
      <c r="Q17" s="1334"/>
      <c r="R17" s="1334">
        <v>7.6775000000000002</v>
      </c>
      <c r="S17" s="1335"/>
      <c r="T17" s="1336"/>
      <c r="U17" s="1336">
        <v>8.8184000000000005</v>
      </c>
      <c r="V17" s="1336"/>
      <c r="W17" s="1336"/>
      <c r="Y17" s="670" t="str">
        <f t="shared" si="6"/>
        <v>Oslo sør</v>
      </c>
      <c r="Z17" s="1334">
        <v>10.833299999999999</v>
      </c>
      <c r="AA17" s="1334"/>
      <c r="AB17" s="1334"/>
      <c r="AC17" s="1334">
        <v>3.0007000000000001</v>
      </c>
      <c r="AD17" s="1335"/>
      <c r="AE17" s="1336"/>
      <c r="AF17" s="1340">
        <v>4.8345000000000002</v>
      </c>
      <c r="AG17" s="1336"/>
      <c r="AH17" s="1350"/>
      <c r="AJ17" s="670" t="str">
        <f t="shared" si="7"/>
        <v>Oslo sør</v>
      </c>
      <c r="AK17" s="1334">
        <v>12.1389</v>
      </c>
      <c r="AL17" s="1334"/>
      <c r="AM17" s="1334"/>
      <c r="AN17" s="1334">
        <v>6.4771000000000001</v>
      </c>
      <c r="AO17" s="1335"/>
      <c r="AP17" s="1336"/>
      <c r="AQ17" s="1340">
        <v>7.0880000000000001</v>
      </c>
      <c r="AR17" s="1336"/>
      <c r="AS17" s="1350"/>
      <c r="AU17" s="682" t="str">
        <f t="shared" si="4"/>
        <v>Oslo sør</v>
      </c>
      <c r="AV17" s="1379">
        <v>28.984200000000001</v>
      </c>
      <c r="AW17" s="1372"/>
      <c r="AX17" s="1372"/>
      <c r="AY17" s="1372">
        <v>17.912400000000002</v>
      </c>
      <c r="AZ17" s="1373"/>
      <c r="BA17" s="1374"/>
      <c r="BB17" s="1381">
        <v>30.217199999999998</v>
      </c>
      <c r="BC17" s="1382"/>
      <c r="BD17" s="1374"/>
    </row>
    <row r="18" spans="1:56" ht="15" customHeight="1">
      <c r="A18" s="1779"/>
      <c r="B18" s="9"/>
      <c r="C18" s="670" t="s">
        <v>111</v>
      </c>
      <c r="D18" s="196">
        <v>3312</v>
      </c>
      <c r="E18" s="196">
        <v>481</v>
      </c>
      <c r="F18" s="196">
        <v>503</v>
      </c>
      <c r="G18" s="196">
        <v>3713</v>
      </c>
      <c r="H18" s="197">
        <v>1634</v>
      </c>
      <c r="I18" s="198">
        <v>1165</v>
      </c>
      <c r="J18" s="198">
        <v>3086</v>
      </c>
      <c r="K18" s="198">
        <v>191</v>
      </c>
      <c r="L18" s="237">
        <v>296</v>
      </c>
      <c r="N18" s="687" t="str">
        <f t="shared" si="5"/>
        <v>Asker og Bærum</v>
      </c>
      <c r="O18" s="1337">
        <v>15.267799999999999</v>
      </c>
      <c r="P18" s="1334"/>
      <c r="Q18" s="1334"/>
      <c r="R18" s="1334">
        <v>8.0187000000000008</v>
      </c>
      <c r="S18" s="1335">
        <v>8.3841000000000001</v>
      </c>
      <c r="T18" s="1336">
        <v>20.740200000000002</v>
      </c>
      <c r="U18" s="1336">
        <v>9.4232999999999993</v>
      </c>
      <c r="V18" s="1336"/>
      <c r="W18" s="1336"/>
      <c r="Y18" s="670" t="str">
        <f t="shared" si="6"/>
        <v>Asker og Bærum</v>
      </c>
      <c r="Z18" s="1334">
        <v>11</v>
      </c>
      <c r="AA18" s="1334"/>
      <c r="AB18" s="1334"/>
      <c r="AC18" s="1334">
        <v>3.6</v>
      </c>
      <c r="AD18" s="1335">
        <v>3.7010000000000001</v>
      </c>
      <c r="AE18" s="1336">
        <v>7</v>
      </c>
      <c r="AF18" s="1336">
        <v>5</v>
      </c>
      <c r="AG18" s="1336"/>
      <c r="AH18" s="1350"/>
      <c r="AJ18" s="670" t="str">
        <f t="shared" si="7"/>
        <v>Asker og Bærum</v>
      </c>
      <c r="AK18" s="1334">
        <v>13.985799999999999</v>
      </c>
      <c r="AL18" s="1334"/>
      <c r="AM18" s="1334"/>
      <c r="AN18" s="1334">
        <v>6.8901000000000003</v>
      </c>
      <c r="AO18" s="1335">
        <v>7.4455999999999998</v>
      </c>
      <c r="AP18" s="1336">
        <v>11.8309</v>
      </c>
      <c r="AQ18" s="1336">
        <v>7.9016000000000002</v>
      </c>
      <c r="AR18" s="1336"/>
      <c r="AS18" s="1350"/>
      <c r="AU18" s="682" t="str">
        <f t="shared" si="4"/>
        <v>Asker og Bærum</v>
      </c>
      <c r="AV18" s="1379">
        <v>28.459099999999999</v>
      </c>
      <c r="AW18" s="1372"/>
      <c r="AX18" s="1372"/>
      <c r="AY18" s="1372">
        <v>15.148099999999999</v>
      </c>
      <c r="AZ18" s="1373">
        <v>14.488899999999999</v>
      </c>
      <c r="BA18" s="1374">
        <v>28.428100000000001</v>
      </c>
      <c r="BB18" s="1374">
        <v>30.8367</v>
      </c>
      <c r="BC18" s="1374"/>
      <c r="BD18" s="1374"/>
    </row>
    <row r="19" spans="1:56" ht="15" customHeight="1">
      <c r="A19" s="1779"/>
      <c r="B19" s="9"/>
      <c r="C19" s="670" t="s">
        <v>112</v>
      </c>
      <c r="D19" s="196">
        <v>1503</v>
      </c>
      <c r="E19" s="196">
        <v>231</v>
      </c>
      <c r="F19" s="196">
        <v>223</v>
      </c>
      <c r="G19" s="196">
        <v>1704</v>
      </c>
      <c r="H19" s="197">
        <v>712</v>
      </c>
      <c r="I19" s="198">
        <v>557</v>
      </c>
      <c r="J19" s="198">
        <v>1277</v>
      </c>
      <c r="K19" s="198">
        <v>87</v>
      </c>
      <c r="L19" s="237">
        <v>108</v>
      </c>
      <c r="N19" s="687" t="str">
        <f t="shared" si="5"/>
        <v>Nedre Romerike</v>
      </c>
      <c r="O19" s="1337">
        <v>17.881</v>
      </c>
      <c r="P19" s="1334"/>
      <c r="Q19" s="1334"/>
      <c r="R19" s="1334">
        <v>9.0345999999999993</v>
      </c>
      <c r="S19" s="1339">
        <v>8.5420999999999996</v>
      </c>
      <c r="T19" s="1336">
        <v>19.569099999999999</v>
      </c>
      <c r="U19" s="1340">
        <v>11.7315</v>
      </c>
      <c r="V19" s="1336"/>
      <c r="W19" s="1336"/>
      <c r="Y19" s="670" t="str">
        <f t="shared" si="6"/>
        <v>Nedre Romerike</v>
      </c>
      <c r="Z19" s="1334">
        <v>13</v>
      </c>
      <c r="AA19" s="1334"/>
      <c r="AB19" s="1334"/>
      <c r="AC19" s="1334">
        <v>4</v>
      </c>
      <c r="AD19" s="1335">
        <v>4</v>
      </c>
      <c r="AE19" s="1336">
        <v>10.199999999999999</v>
      </c>
      <c r="AF19" s="1336">
        <v>5</v>
      </c>
      <c r="AG19" s="1336"/>
      <c r="AH19" s="1350"/>
      <c r="AJ19" s="670" t="str">
        <f t="shared" si="7"/>
        <v>Nedre Romerike</v>
      </c>
      <c r="AK19" s="1334">
        <v>17.1462</v>
      </c>
      <c r="AL19" s="1334"/>
      <c r="AM19" s="1334"/>
      <c r="AN19" s="1334">
        <v>8.3567999999999998</v>
      </c>
      <c r="AO19" s="1335">
        <v>8.1522000000000006</v>
      </c>
      <c r="AP19" s="1336">
        <v>14.9445</v>
      </c>
      <c r="AQ19" s="1336">
        <v>8.3722999999999992</v>
      </c>
      <c r="AR19" s="1336"/>
      <c r="AS19" s="1350"/>
      <c r="AU19" s="682" t="str">
        <f t="shared" si="4"/>
        <v>Nedre Romerike</v>
      </c>
      <c r="AV19" s="1379">
        <v>29.864799999999999</v>
      </c>
      <c r="AW19" s="1372"/>
      <c r="AX19" s="1372"/>
      <c r="AY19" s="1372">
        <v>16.024699999999999</v>
      </c>
      <c r="AZ19" s="1373">
        <v>14.486000000000001</v>
      </c>
      <c r="BA19" s="1374">
        <v>26.424099999999999</v>
      </c>
      <c r="BB19" s="1374">
        <v>28.3216</v>
      </c>
      <c r="BC19" s="1374"/>
      <c r="BD19" s="1374"/>
    </row>
    <row r="20" spans="1:56" ht="15" customHeight="1">
      <c r="A20" s="1779"/>
      <c r="B20" s="9"/>
      <c r="C20" s="670" t="s">
        <v>113</v>
      </c>
      <c r="D20" s="196">
        <v>807</v>
      </c>
      <c r="E20" s="196">
        <v>125</v>
      </c>
      <c r="F20" s="196">
        <v>92</v>
      </c>
      <c r="G20" s="196">
        <v>996</v>
      </c>
      <c r="H20" s="197">
        <v>355</v>
      </c>
      <c r="I20" s="198">
        <v>322</v>
      </c>
      <c r="J20" s="198">
        <v>696</v>
      </c>
      <c r="K20" s="198">
        <v>19</v>
      </c>
      <c r="L20" s="237">
        <v>64</v>
      </c>
      <c r="N20" s="687" t="str">
        <f t="shared" si="5"/>
        <v>Øvre Romerike</v>
      </c>
      <c r="O20" s="1337">
        <v>27.179099999999998</v>
      </c>
      <c r="P20" s="1338"/>
      <c r="Q20" s="1334"/>
      <c r="R20" s="1334">
        <v>12.4863</v>
      </c>
      <c r="S20" s="1335"/>
      <c r="T20" s="1336"/>
      <c r="U20" s="1336">
        <v>15.195600000000001</v>
      </c>
      <c r="V20" s="1336"/>
      <c r="W20" s="1336"/>
      <c r="Y20" s="670" t="str">
        <f t="shared" si="6"/>
        <v>Øvre Romerike</v>
      </c>
      <c r="Z20" s="1334">
        <v>20</v>
      </c>
      <c r="AA20" s="1334"/>
      <c r="AB20" s="1334"/>
      <c r="AC20" s="1334">
        <v>5</v>
      </c>
      <c r="AD20" s="1339"/>
      <c r="AE20" s="1336"/>
      <c r="AF20" s="1336">
        <v>5</v>
      </c>
      <c r="AG20" s="1336"/>
      <c r="AH20" s="1350"/>
      <c r="AJ20" s="670" t="str">
        <f t="shared" si="7"/>
        <v>Øvre Romerike</v>
      </c>
      <c r="AK20" s="1334">
        <v>25.395700000000001</v>
      </c>
      <c r="AL20" s="1334"/>
      <c r="AM20" s="1334"/>
      <c r="AN20" s="1334">
        <v>10.488899999999999</v>
      </c>
      <c r="AO20" s="1339"/>
      <c r="AP20" s="1336"/>
      <c r="AQ20" s="1336">
        <v>12.1585</v>
      </c>
      <c r="AR20" s="1336"/>
      <c r="AS20" s="1350"/>
      <c r="AU20" s="682" t="str">
        <f t="shared" si="4"/>
        <v>Øvre Romerike</v>
      </c>
      <c r="AV20" s="1379">
        <v>34.542700000000004</v>
      </c>
      <c r="AW20" s="1372"/>
      <c r="AX20" s="1372"/>
      <c r="AY20" s="1372">
        <v>17.119599999999998</v>
      </c>
      <c r="AZ20" s="1373"/>
      <c r="BA20" s="1374"/>
      <c r="BB20" s="1374">
        <v>34.382300000000001</v>
      </c>
      <c r="BC20" s="1374"/>
      <c r="BD20" s="1374"/>
    </row>
    <row r="21" spans="1:56" ht="15" customHeight="1">
      <c r="A21" s="1779"/>
      <c r="B21" s="9"/>
      <c r="C21" s="670" t="s">
        <v>114</v>
      </c>
      <c r="D21" s="196">
        <v>1055</v>
      </c>
      <c r="E21" s="196">
        <v>231</v>
      </c>
      <c r="F21" s="196">
        <v>145</v>
      </c>
      <c r="G21" s="196">
        <v>1407</v>
      </c>
      <c r="H21" s="197">
        <v>532</v>
      </c>
      <c r="I21" s="198">
        <v>448</v>
      </c>
      <c r="J21" s="198">
        <v>1126</v>
      </c>
      <c r="K21" s="198">
        <v>51</v>
      </c>
      <c r="L21" s="237">
        <v>89</v>
      </c>
      <c r="N21" s="687" t="str">
        <f t="shared" si="5"/>
        <v>Follo</v>
      </c>
      <c r="O21" s="1337">
        <v>21.393899999999999</v>
      </c>
      <c r="P21" s="1334"/>
      <c r="Q21" s="1338"/>
      <c r="R21" s="1334">
        <v>9.9962999999999997</v>
      </c>
      <c r="S21" s="1335">
        <v>8.0079999999999991</v>
      </c>
      <c r="T21" s="1336">
        <v>18.304200000000002</v>
      </c>
      <c r="U21" s="1336">
        <v>10.9621</v>
      </c>
      <c r="V21" s="1336"/>
      <c r="W21" s="1336"/>
      <c r="Y21" s="670" t="str">
        <f t="shared" si="6"/>
        <v>Follo</v>
      </c>
      <c r="Z21" s="1334">
        <v>18.1907</v>
      </c>
      <c r="AA21" s="1334"/>
      <c r="AB21" s="1334"/>
      <c r="AC21" s="1334">
        <v>4.1009000000000002</v>
      </c>
      <c r="AD21" s="1335">
        <v>3.1</v>
      </c>
      <c r="AE21" s="1340">
        <v>7</v>
      </c>
      <c r="AF21" s="1336">
        <v>4.2</v>
      </c>
      <c r="AG21" s="1336"/>
      <c r="AH21" s="1350"/>
      <c r="AJ21" s="670" t="str">
        <f t="shared" si="7"/>
        <v>Follo</v>
      </c>
      <c r="AK21" s="1334">
        <v>20.231200000000001</v>
      </c>
      <c r="AL21" s="1334"/>
      <c r="AM21" s="1334"/>
      <c r="AN21" s="1334">
        <v>8.8160000000000007</v>
      </c>
      <c r="AO21" s="1335">
        <v>6.7637999999999998</v>
      </c>
      <c r="AP21" s="1340">
        <v>15.4161</v>
      </c>
      <c r="AQ21" s="1336">
        <v>9.0914999999999999</v>
      </c>
      <c r="AR21" s="1336"/>
      <c r="AS21" s="1350"/>
      <c r="AU21" s="682" t="str">
        <f t="shared" si="4"/>
        <v>Follo</v>
      </c>
      <c r="AV21" s="1379">
        <v>35.768000000000001</v>
      </c>
      <c r="AW21" s="1372"/>
      <c r="AX21" s="1372"/>
      <c r="AY21" s="1372">
        <v>17.592099999999999</v>
      </c>
      <c r="AZ21" s="1373">
        <v>14.029400000000001</v>
      </c>
      <c r="BA21" s="1374">
        <v>29.1739</v>
      </c>
      <c r="BB21" s="1374">
        <v>32.156500000000001</v>
      </c>
      <c r="BC21" s="1374"/>
      <c r="BD21" s="1374"/>
    </row>
    <row r="22" spans="1:56" ht="15" customHeight="1">
      <c r="A22" s="1779"/>
      <c r="B22" s="9"/>
      <c r="C22" s="670" t="s">
        <v>164</v>
      </c>
      <c r="D22" s="196">
        <v>763</v>
      </c>
      <c r="E22" s="196">
        <v>148</v>
      </c>
      <c r="F22" s="196">
        <v>83</v>
      </c>
      <c r="G22" s="196">
        <v>1080</v>
      </c>
      <c r="H22" s="197">
        <v>456</v>
      </c>
      <c r="I22" s="198">
        <v>418</v>
      </c>
      <c r="J22" s="198">
        <v>788</v>
      </c>
      <c r="K22" s="198">
        <v>63</v>
      </c>
      <c r="L22" s="237">
        <v>68</v>
      </c>
      <c r="N22" s="687" t="str">
        <f t="shared" si="5"/>
        <v>Sarpsborg</v>
      </c>
      <c r="O22" s="1337">
        <v>17.014900000000001</v>
      </c>
      <c r="P22" s="1338"/>
      <c r="Q22" s="1334"/>
      <c r="R22" s="1334">
        <v>10.333299999999999</v>
      </c>
      <c r="S22" s="1335"/>
      <c r="T22" s="1336"/>
      <c r="U22" s="1336">
        <v>13.5588</v>
      </c>
      <c r="V22" s="1336"/>
      <c r="W22" s="1336"/>
      <c r="Y22" s="670" t="str">
        <f t="shared" si="6"/>
        <v>Sarpsborg</v>
      </c>
      <c r="Z22" s="1334">
        <v>8</v>
      </c>
      <c r="AA22" s="1334"/>
      <c r="AB22" s="1334"/>
      <c r="AC22" s="1334">
        <v>4</v>
      </c>
      <c r="AD22" s="1335"/>
      <c r="AE22" s="1336"/>
      <c r="AF22" s="1336">
        <v>5</v>
      </c>
      <c r="AG22" s="1336"/>
      <c r="AH22" s="1350"/>
      <c r="AJ22" s="670" t="str">
        <f t="shared" si="7"/>
        <v>Sarpsborg</v>
      </c>
      <c r="AK22" s="1334">
        <v>13.7296</v>
      </c>
      <c r="AL22" s="1334"/>
      <c r="AM22" s="1334"/>
      <c r="AN22" s="1334">
        <v>9.2361000000000004</v>
      </c>
      <c r="AO22" s="1335"/>
      <c r="AP22" s="1336"/>
      <c r="AQ22" s="1336">
        <v>8.2463999999999995</v>
      </c>
      <c r="AR22" s="1336"/>
      <c r="AS22" s="1350"/>
      <c r="AU22" s="682" t="str">
        <f t="shared" si="4"/>
        <v>Sarpsborg</v>
      </c>
      <c r="AV22" s="1379">
        <v>23.459599999999998</v>
      </c>
      <c r="AW22" s="1383"/>
      <c r="AX22" s="1372"/>
      <c r="AY22" s="1372">
        <v>16.841999999999999</v>
      </c>
      <c r="AZ22" s="1373"/>
      <c r="BA22" s="1374"/>
      <c r="BB22" s="1374">
        <v>28.694800000000001</v>
      </c>
      <c r="BC22" s="1374"/>
      <c r="BD22" s="1374"/>
    </row>
    <row r="23" spans="1:56" ht="15" customHeight="1">
      <c r="A23" s="1779"/>
      <c r="B23" s="9"/>
      <c r="C23" s="670" t="s">
        <v>165</v>
      </c>
      <c r="D23" s="196">
        <v>1242</v>
      </c>
      <c r="E23" s="196">
        <v>250</v>
      </c>
      <c r="F23" s="196">
        <v>199</v>
      </c>
      <c r="G23" s="196">
        <v>1706</v>
      </c>
      <c r="H23" s="197">
        <v>657</v>
      </c>
      <c r="I23" s="198">
        <v>613</v>
      </c>
      <c r="J23" s="198">
        <v>1217</v>
      </c>
      <c r="K23" s="198">
        <v>84</v>
      </c>
      <c r="L23" s="237">
        <v>112</v>
      </c>
      <c r="N23" s="687" t="str">
        <f t="shared" si="5"/>
        <v>Fredrikstad</v>
      </c>
      <c r="O23" s="1337">
        <v>17.910599999999999</v>
      </c>
      <c r="P23" s="1334"/>
      <c r="Q23" s="1334"/>
      <c r="R23" s="1334">
        <v>9.1357999999999997</v>
      </c>
      <c r="S23" s="1335">
        <v>7.5810000000000004</v>
      </c>
      <c r="T23" s="1336">
        <v>17.211500000000001</v>
      </c>
      <c r="U23" s="1336">
        <v>10.6168</v>
      </c>
      <c r="V23" s="1336"/>
      <c r="W23" s="1336"/>
      <c r="Y23" s="670" t="str">
        <f t="shared" si="6"/>
        <v>Fredrikstad</v>
      </c>
      <c r="Z23" s="1334">
        <v>10</v>
      </c>
      <c r="AA23" s="1334"/>
      <c r="AB23" s="1334"/>
      <c r="AC23" s="1334">
        <v>4.375</v>
      </c>
      <c r="AD23" s="1335">
        <v>4</v>
      </c>
      <c r="AE23" s="1336">
        <v>8</v>
      </c>
      <c r="AF23" s="1336">
        <v>5</v>
      </c>
      <c r="AG23" s="1336"/>
      <c r="AH23" s="1350"/>
      <c r="AJ23" s="670" t="str">
        <f t="shared" si="7"/>
        <v>Fredrikstad</v>
      </c>
      <c r="AK23" s="1334">
        <v>15.676</v>
      </c>
      <c r="AL23" s="1334"/>
      <c r="AM23" s="1334"/>
      <c r="AN23" s="1334">
        <v>8.2070000000000007</v>
      </c>
      <c r="AO23" s="1335">
        <v>6.9995000000000003</v>
      </c>
      <c r="AP23" s="1336">
        <v>12.3094</v>
      </c>
      <c r="AQ23" s="1336">
        <v>8.4478000000000009</v>
      </c>
      <c r="AR23" s="1336"/>
      <c r="AS23" s="1350"/>
      <c r="AU23" s="682" t="str">
        <f t="shared" si="4"/>
        <v>Fredrikstad</v>
      </c>
      <c r="AV23" s="1379">
        <v>26.7685</v>
      </c>
      <c r="AW23" s="1372"/>
      <c r="AX23" s="1372"/>
      <c r="AY23" s="1372">
        <v>15.7121</v>
      </c>
      <c r="AZ23" s="1373">
        <v>12.7323</v>
      </c>
      <c r="BA23" s="1374">
        <v>28.048999999999999</v>
      </c>
      <c r="BB23" s="1374">
        <v>29.4771</v>
      </c>
      <c r="BC23" s="1374"/>
      <c r="BD23" s="1374"/>
    </row>
    <row r="24" spans="1:56" ht="15" customHeight="1">
      <c r="A24" s="1779"/>
      <c r="B24" s="9"/>
      <c r="C24" s="670" t="s">
        <v>166</v>
      </c>
      <c r="D24" s="196">
        <v>1236</v>
      </c>
      <c r="E24" s="196">
        <v>181</v>
      </c>
      <c r="F24" s="196">
        <v>145</v>
      </c>
      <c r="G24" s="196">
        <v>1790</v>
      </c>
      <c r="H24" s="197">
        <v>657</v>
      </c>
      <c r="I24" s="198">
        <v>600</v>
      </c>
      <c r="J24" s="198">
        <v>1496</v>
      </c>
      <c r="K24" s="198">
        <v>74</v>
      </c>
      <c r="L24" s="237">
        <v>100</v>
      </c>
      <c r="N24" s="687" t="str">
        <f t="shared" si="5"/>
        <v>Moss</v>
      </c>
      <c r="O24" s="1337">
        <v>22.7927</v>
      </c>
      <c r="P24" s="1334"/>
      <c r="Q24" s="1334"/>
      <c r="R24" s="1334">
        <v>9.5119000000000007</v>
      </c>
      <c r="S24" s="1335">
        <v>8.3812999999999995</v>
      </c>
      <c r="T24" s="1336">
        <v>17.8596</v>
      </c>
      <c r="U24" s="1336">
        <v>8.7001000000000008</v>
      </c>
      <c r="V24" s="1336"/>
      <c r="W24" s="1336"/>
      <c r="Y24" s="670" t="str">
        <f t="shared" si="6"/>
        <v>Moss</v>
      </c>
      <c r="Z24" s="1334">
        <v>10</v>
      </c>
      <c r="AA24" s="1334"/>
      <c r="AB24" s="1334"/>
      <c r="AC24" s="1334">
        <v>3.125</v>
      </c>
      <c r="AD24" s="1335">
        <v>3.125</v>
      </c>
      <c r="AE24" s="1336">
        <v>6</v>
      </c>
      <c r="AF24" s="1336">
        <v>3.5</v>
      </c>
      <c r="AG24" s="1336"/>
      <c r="AH24" s="1350"/>
      <c r="AJ24" s="670" t="str">
        <f t="shared" si="7"/>
        <v>Moss</v>
      </c>
      <c r="AK24" s="1334">
        <v>20.528099999999998</v>
      </c>
      <c r="AL24" s="1334"/>
      <c r="AM24" s="1334"/>
      <c r="AN24" s="1334">
        <v>7.907</v>
      </c>
      <c r="AO24" s="1335">
        <v>6.5270999999999999</v>
      </c>
      <c r="AP24" s="1336">
        <v>13.213900000000001</v>
      </c>
      <c r="AQ24" s="1336">
        <v>7.7568000000000001</v>
      </c>
      <c r="AR24" s="1336"/>
      <c r="AS24" s="1350"/>
      <c r="AU24" s="682" t="str">
        <f t="shared" si="4"/>
        <v>Moss</v>
      </c>
      <c r="AV24" s="1379">
        <v>32.433700000000002</v>
      </c>
      <c r="AW24" s="1372"/>
      <c r="AX24" s="1372"/>
      <c r="AY24" s="1372">
        <v>15.888400000000001</v>
      </c>
      <c r="AZ24" s="1373">
        <v>14.203200000000001</v>
      </c>
      <c r="BA24" s="1374">
        <v>24.522600000000001</v>
      </c>
      <c r="BB24" s="1374">
        <v>28.1464</v>
      </c>
      <c r="BC24" s="1374"/>
      <c r="BD24" s="1374"/>
    </row>
    <row r="25" spans="1:56" ht="15" customHeight="1">
      <c r="A25" s="1779"/>
      <c r="B25" s="9"/>
      <c r="C25" s="670" t="s">
        <v>356</v>
      </c>
      <c r="D25" s="196">
        <v>1280</v>
      </c>
      <c r="E25" s="196">
        <v>234</v>
      </c>
      <c r="F25" s="196">
        <v>227</v>
      </c>
      <c r="G25" s="196">
        <v>1646</v>
      </c>
      <c r="H25" s="197">
        <v>590</v>
      </c>
      <c r="I25" s="198">
        <v>575</v>
      </c>
      <c r="J25" s="198">
        <v>1212</v>
      </c>
      <c r="K25" s="198">
        <v>85</v>
      </c>
      <c r="L25" s="237">
        <v>122</v>
      </c>
      <c r="N25" s="687" t="str">
        <f t="shared" si="5"/>
        <v xml:space="preserve">Drammen </v>
      </c>
      <c r="O25" s="1337">
        <v>20.542300000000001</v>
      </c>
      <c r="P25" s="1334"/>
      <c r="Q25" s="1334"/>
      <c r="R25" s="1334">
        <v>7.9623999999999997</v>
      </c>
      <c r="S25" s="1335">
        <v>7.8532999999999999</v>
      </c>
      <c r="T25" s="1336">
        <v>19.1572</v>
      </c>
      <c r="U25" s="1336">
        <v>10.1631</v>
      </c>
      <c r="V25" s="1336"/>
      <c r="W25" s="1336"/>
      <c r="Y25" s="670" t="str">
        <f t="shared" si="6"/>
        <v xml:space="preserve">Drammen </v>
      </c>
      <c r="Z25" s="1334">
        <v>10.8</v>
      </c>
      <c r="AA25" s="1334"/>
      <c r="AB25" s="1334"/>
      <c r="AC25" s="1334">
        <v>3.75</v>
      </c>
      <c r="AD25" s="1335">
        <v>3.125</v>
      </c>
      <c r="AE25" s="1336">
        <v>7.9</v>
      </c>
      <c r="AF25" s="1336">
        <v>4.5</v>
      </c>
      <c r="AG25" s="1336"/>
      <c r="AH25" s="1350"/>
      <c r="AJ25" s="670" t="str">
        <f t="shared" si="7"/>
        <v xml:space="preserve">Drammen </v>
      </c>
      <c r="AK25" s="1334">
        <v>17.382000000000001</v>
      </c>
      <c r="AL25" s="1334"/>
      <c r="AM25" s="1334"/>
      <c r="AN25" s="1334">
        <v>6.8891</v>
      </c>
      <c r="AO25" s="1335">
        <v>6.9459999999999997</v>
      </c>
      <c r="AP25" s="1336">
        <v>13.0542</v>
      </c>
      <c r="AQ25" s="1336">
        <v>8.0995000000000008</v>
      </c>
      <c r="AR25" s="1336"/>
      <c r="AS25" s="1350"/>
      <c r="AU25" s="682" t="str">
        <f t="shared" si="4"/>
        <v xml:space="preserve">Drammen </v>
      </c>
      <c r="AV25" s="1379">
        <v>31.766200000000001</v>
      </c>
      <c r="AW25" s="1372"/>
      <c r="AX25" s="1372"/>
      <c r="AY25" s="1372">
        <v>17.5474</v>
      </c>
      <c r="AZ25" s="1373">
        <v>15.926399999999999</v>
      </c>
      <c r="BA25" s="1384">
        <v>26.531600000000001</v>
      </c>
      <c r="BB25" s="1374">
        <v>30.0017</v>
      </c>
      <c r="BC25" s="1374"/>
      <c r="BD25" s="1374"/>
    </row>
    <row r="26" spans="1:56" ht="15" customHeight="1">
      <c r="A26" s="1779"/>
      <c r="B26" s="9"/>
      <c r="C26" s="670" t="s">
        <v>344</v>
      </c>
      <c r="D26" s="196">
        <v>438</v>
      </c>
      <c r="E26" s="196">
        <v>74</v>
      </c>
      <c r="F26" s="196">
        <v>63</v>
      </c>
      <c r="G26" s="196">
        <v>576</v>
      </c>
      <c r="H26" s="197">
        <v>256</v>
      </c>
      <c r="I26" s="198">
        <v>157</v>
      </c>
      <c r="J26" s="198">
        <v>460</v>
      </c>
      <c r="K26" s="198">
        <v>17</v>
      </c>
      <c r="L26" s="237">
        <v>42</v>
      </c>
      <c r="N26" s="687" t="str">
        <f t="shared" si="5"/>
        <v>Kongsberg</v>
      </c>
      <c r="O26" s="1337">
        <v>17.088999999999999</v>
      </c>
      <c r="P26" s="1334"/>
      <c r="Q26" s="1334"/>
      <c r="R26" s="1334">
        <v>11.788</v>
      </c>
      <c r="S26" s="1335"/>
      <c r="T26" s="1336"/>
      <c r="U26" s="1336">
        <v>12.319800000000001</v>
      </c>
      <c r="V26" s="1336"/>
      <c r="W26" s="1336"/>
      <c r="Y26" s="670" t="str">
        <f t="shared" si="6"/>
        <v>Kongsberg</v>
      </c>
      <c r="Z26" s="1334">
        <v>5</v>
      </c>
      <c r="AA26" s="1338"/>
      <c r="AB26" s="1334"/>
      <c r="AC26" s="1334">
        <v>3.0478999999999998</v>
      </c>
      <c r="AD26" s="1335"/>
      <c r="AE26" s="1336"/>
      <c r="AF26" s="1340">
        <v>4</v>
      </c>
      <c r="AG26" s="1336"/>
      <c r="AH26" s="1350"/>
      <c r="AJ26" s="670" t="str">
        <f t="shared" si="7"/>
        <v>Kongsberg</v>
      </c>
      <c r="AK26" s="1334">
        <v>11.696099999999999</v>
      </c>
      <c r="AL26" s="1338"/>
      <c r="AM26" s="1334"/>
      <c r="AN26" s="1334">
        <v>8.7348999999999997</v>
      </c>
      <c r="AO26" s="1335"/>
      <c r="AP26" s="1336"/>
      <c r="AQ26" s="1340">
        <v>8.1018000000000008</v>
      </c>
      <c r="AR26" s="1336"/>
      <c r="AS26" s="1350"/>
      <c r="AU26" s="682" t="str">
        <f t="shared" si="4"/>
        <v>Kongsberg</v>
      </c>
      <c r="AV26" s="1379">
        <v>25.751999999999999</v>
      </c>
      <c r="AW26" s="1372"/>
      <c r="AX26" s="1372"/>
      <c r="AY26" s="1372">
        <v>17.445599999999999</v>
      </c>
      <c r="AZ26" s="1373"/>
      <c r="BA26" s="1374"/>
      <c r="BB26" s="1374">
        <v>33.393099999999997</v>
      </c>
      <c r="BC26" s="1374"/>
      <c r="BD26" s="1374"/>
    </row>
    <row r="27" spans="1:56" ht="15" customHeight="1">
      <c r="A27" s="1779"/>
      <c r="B27" s="9"/>
      <c r="C27" s="670" t="s">
        <v>168</v>
      </c>
      <c r="D27" s="196">
        <v>715</v>
      </c>
      <c r="E27" s="196">
        <v>99</v>
      </c>
      <c r="F27" s="196">
        <v>97</v>
      </c>
      <c r="G27" s="196">
        <v>813</v>
      </c>
      <c r="H27" s="197">
        <v>371</v>
      </c>
      <c r="I27" s="198">
        <v>298</v>
      </c>
      <c r="J27" s="198">
        <v>625</v>
      </c>
      <c r="K27" s="198">
        <v>15</v>
      </c>
      <c r="L27" s="237">
        <v>48</v>
      </c>
      <c r="N27" s="687" t="str">
        <f t="shared" si="5"/>
        <v>Resten av Buskerudbyen</v>
      </c>
      <c r="O27" s="1337">
        <v>20.048200000000001</v>
      </c>
      <c r="P27" s="1334"/>
      <c r="Q27" s="1334"/>
      <c r="R27" s="1334">
        <v>10.0663</v>
      </c>
      <c r="S27" s="1335"/>
      <c r="T27" s="1340"/>
      <c r="U27" s="1336">
        <v>12.686199999999999</v>
      </c>
      <c r="V27" s="1336"/>
      <c r="W27" s="1336"/>
      <c r="Y27" s="670" t="str">
        <f t="shared" si="6"/>
        <v>Resten av Buskerudbyen</v>
      </c>
      <c r="Z27" s="1334">
        <v>13.052199999999999</v>
      </c>
      <c r="AA27" s="1334"/>
      <c r="AB27" s="1334"/>
      <c r="AC27" s="1334">
        <v>5</v>
      </c>
      <c r="AD27" s="1335"/>
      <c r="AE27" s="1336"/>
      <c r="AF27" s="1336">
        <v>5.5</v>
      </c>
      <c r="AG27" s="1336"/>
      <c r="AH27" s="1350"/>
      <c r="AJ27" s="670" t="str">
        <f t="shared" si="7"/>
        <v>Resten av Buskerudbyen</v>
      </c>
      <c r="AK27" s="1334">
        <v>18.088999999999999</v>
      </c>
      <c r="AL27" s="1334"/>
      <c r="AM27" s="1334"/>
      <c r="AN27" s="1334">
        <v>8.7702000000000009</v>
      </c>
      <c r="AO27" s="1335"/>
      <c r="AP27" s="1336"/>
      <c r="AQ27" s="1336">
        <v>10.1023</v>
      </c>
      <c r="AR27" s="1336"/>
      <c r="AS27" s="1350"/>
      <c r="AU27" s="682" t="str">
        <f t="shared" si="4"/>
        <v>Resten av Buskerudbyen</v>
      </c>
      <c r="AV27" s="1379">
        <v>29.227</v>
      </c>
      <c r="AW27" s="1372"/>
      <c r="AX27" s="1372"/>
      <c r="AY27" s="1372">
        <v>18.609100000000002</v>
      </c>
      <c r="AZ27" s="1373"/>
      <c r="BA27" s="1374"/>
      <c r="BB27" s="1374">
        <v>34.513800000000003</v>
      </c>
      <c r="BC27" s="1374"/>
      <c r="BD27" s="1374"/>
    </row>
    <row r="28" spans="1:56" ht="15" customHeight="1">
      <c r="A28" s="1779"/>
      <c r="B28" s="9"/>
      <c r="C28" s="670" t="s">
        <v>169</v>
      </c>
      <c r="D28" s="196">
        <v>645</v>
      </c>
      <c r="E28" s="196">
        <v>116</v>
      </c>
      <c r="F28" s="196">
        <v>101</v>
      </c>
      <c r="G28" s="196">
        <v>797</v>
      </c>
      <c r="H28" s="197">
        <v>301</v>
      </c>
      <c r="I28" s="198">
        <v>268</v>
      </c>
      <c r="J28" s="198">
        <v>651</v>
      </c>
      <c r="K28" s="198">
        <v>17</v>
      </c>
      <c r="L28" s="237">
        <v>43</v>
      </c>
      <c r="N28" s="687" t="str">
        <f t="shared" si="5"/>
        <v>Ringerike og Hole</v>
      </c>
      <c r="O28" s="1337">
        <v>20.088699999999999</v>
      </c>
      <c r="P28" s="1334"/>
      <c r="Q28" s="1334"/>
      <c r="R28" s="1334">
        <v>8.6461000000000006</v>
      </c>
      <c r="S28" s="1335"/>
      <c r="T28" s="1340"/>
      <c r="U28" s="1336">
        <v>10.9602</v>
      </c>
      <c r="V28" s="1336"/>
      <c r="W28" s="1336"/>
      <c r="Y28" s="670" t="str">
        <f t="shared" si="6"/>
        <v>Ringerike og Hole</v>
      </c>
      <c r="Z28" s="1334">
        <v>10.9438</v>
      </c>
      <c r="AA28" s="1334"/>
      <c r="AB28" s="1334"/>
      <c r="AC28" s="1334">
        <v>5</v>
      </c>
      <c r="AD28" s="1335"/>
      <c r="AE28" s="1336"/>
      <c r="AF28" s="1336">
        <v>5</v>
      </c>
      <c r="AG28" s="1336"/>
      <c r="AH28" s="1350"/>
      <c r="AJ28" s="670" t="str">
        <f t="shared" si="7"/>
        <v>Ringerike og Hole</v>
      </c>
      <c r="AK28" s="1334">
        <v>19.1569</v>
      </c>
      <c r="AL28" s="1334"/>
      <c r="AM28" s="1334"/>
      <c r="AN28" s="1334">
        <v>7.9661</v>
      </c>
      <c r="AO28" s="1335"/>
      <c r="AP28" s="1336"/>
      <c r="AQ28" s="1336">
        <v>10.6836</v>
      </c>
      <c r="AR28" s="1336"/>
      <c r="AS28" s="1350"/>
      <c r="AU28" s="682" t="str">
        <f t="shared" si="4"/>
        <v>Ringerike og Hole</v>
      </c>
      <c r="AV28" s="1379">
        <v>28.7029</v>
      </c>
      <c r="AW28" s="1372"/>
      <c r="AX28" s="1372"/>
      <c r="AY28" s="1372">
        <v>16.0444</v>
      </c>
      <c r="AZ28" s="1373"/>
      <c r="BA28" s="1374"/>
      <c r="BB28" s="1381">
        <v>29.716999999999999</v>
      </c>
      <c r="BC28" s="1374"/>
      <c r="BD28" s="1374"/>
    </row>
    <row r="29" spans="1:56">
      <c r="B29" s="6"/>
      <c r="C29" s="6"/>
      <c r="N29" s="6"/>
      <c r="Y29" s="6"/>
      <c r="AJ29" s="6"/>
      <c r="AU29" s="6"/>
    </row>
    <row r="30" spans="1:56">
      <c r="B30" s="6"/>
      <c r="C30" s="1844" t="s">
        <v>200</v>
      </c>
      <c r="D30" s="1845"/>
      <c r="E30" s="1845"/>
      <c r="F30" s="1845"/>
      <c r="G30" s="1845"/>
      <c r="H30" s="1845"/>
      <c r="I30" s="1845"/>
      <c r="J30" s="1845"/>
      <c r="K30" s="1845"/>
      <c r="L30" s="1846"/>
      <c r="N30" s="1844" t="s">
        <v>200</v>
      </c>
      <c r="O30" s="1845"/>
      <c r="P30" s="1845"/>
      <c r="Q30" s="1845"/>
      <c r="R30" s="1845"/>
      <c r="S30" s="1845"/>
      <c r="T30" s="1845"/>
      <c r="U30" s="1845"/>
      <c r="V30" s="1845"/>
      <c r="W30" s="1846"/>
      <c r="Y30" s="1844" t="s">
        <v>200</v>
      </c>
      <c r="Z30" s="1845"/>
      <c r="AA30" s="1845"/>
      <c r="AB30" s="1845"/>
      <c r="AC30" s="1845"/>
      <c r="AD30" s="1845"/>
      <c r="AE30" s="1845"/>
      <c r="AF30" s="1845"/>
      <c r="AG30" s="1845"/>
      <c r="AH30" s="1846"/>
      <c r="AJ30" s="1844" t="s">
        <v>200</v>
      </c>
      <c r="AK30" s="1845"/>
      <c r="AL30" s="1845"/>
      <c r="AM30" s="1845"/>
      <c r="AN30" s="1845"/>
      <c r="AO30" s="1845"/>
      <c r="AP30" s="1845"/>
      <c r="AQ30" s="1845"/>
      <c r="AR30" s="1845"/>
      <c r="AS30" s="1846"/>
      <c r="AU30" s="1844" t="s">
        <v>200</v>
      </c>
      <c r="AV30" s="1845"/>
      <c r="AW30" s="1845"/>
      <c r="AX30" s="1845"/>
      <c r="AY30" s="1845"/>
      <c r="AZ30" s="1845"/>
      <c r="BA30" s="1845"/>
      <c r="BB30" s="1845"/>
      <c r="BC30" s="1845"/>
      <c r="BD30" s="1846"/>
    </row>
    <row r="31" spans="1:56">
      <c r="B31" s="6"/>
      <c r="C31" s="6"/>
      <c r="Y31" s="2"/>
      <c r="Z31" s="2"/>
      <c r="AA31" s="2"/>
      <c r="AB31" s="2"/>
      <c r="AC31" s="2"/>
      <c r="AD31" s="2"/>
      <c r="AE31" s="2"/>
      <c r="AF31" s="2"/>
      <c r="AG31" s="2"/>
      <c r="AH31" s="2"/>
      <c r="AJ31" s="6"/>
      <c r="AU31" s="6"/>
    </row>
    <row r="32" spans="1:56" ht="12.75">
      <c r="B32" s="6"/>
      <c r="C32" s="6"/>
      <c r="N32" s="6"/>
      <c r="R32" s="106"/>
      <c r="Y32" s="6"/>
      <c r="AJ32" s="6"/>
      <c r="AU32" s="6"/>
    </row>
    <row r="33" spans="2:47" ht="12.75">
      <c r="B33" s="6"/>
      <c r="C33" s="6"/>
      <c r="N33" s="6"/>
      <c r="R33" s="106"/>
      <c r="Y33" s="6"/>
      <c r="AJ33" s="6"/>
      <c r="AU33" s="6"/>
    </row>
    <row r="34" spans="2:47" ht="12.75">
      <c r="B34" s="6"/>
      <c r="C34" s="6"/>
      <c r="N34" s="6"/>
      <c r="R34" s="106"/>
      <c r="Y34" s="6"/>
      <c r="AJ34" s="6"/>
      <c r="AU34" s="6"/>
    </row>
    <row r="35" spans="2:47" ht="12.75">
      <c r="B35" s="6"/>
      <c r="C35" s="6"/>
      <c r="N35" s="6"/>
      <c r="R35" s="106"/>
      <c r="Y35" s="6"/>
      <c r="AJ35" s="6"/>
      <c r="AU35" s="6"/>
    </row>
    <row r="36" spans="2:47" ht="12.75">
      <c r="B36" s="6"/>
      <c r="C36" s="6"/>
      <c r="N36" s="6"/>
      <c r="R36" s="106"/>
      <c r="Y36" s="6"/>
      <c r="AJ36" s="6"/>
      <c r="AU36" s="6"/>
    </row>
    <row r="37" spans="2:47" ht="12.75">
      <c r="B37" s="6"/>
      <c r="C37" s="6"/>
      <c r="N37" s="6"/>
      <c r="R37" s="106"/>
      <c r="Y37" s="6"/>
      <c r="AJ37" s="6"/>
      <c r="AU37" s="6"/>
    </row>
    <row r="38" spans="2:47" ht="12.75">
      <c r="B38" s="6"/>
      <c r="C38" s="6"/>
      <c r="N38" s="6"/>
      <c r="R38" s="106"/>
      <c r="Y38" s="6"/>
      <c r="AJ38" s="6"/>
      <c r="AU38" s="6"/>
    </row>
    <row r="39" spans="2:47" ht="12.75">
      <c r="B39" s="6"/>
      <c r="C39" s="6"/>
      <c r="N39" s="6"/>
      <c r="R39" s="106"/>
      <c r="Y39" s="6"/>
      <c r="AJ39" s="6"/>
      <c r="AU39" s="6"/>
    </row>
    <row r="40" spans="2:47" ht="12.75">
      <c r="B40" s="6"/>
      <c r="C40" s="6"/>
      <c r="N40" s="6"/>
      <c r="R40" s="106"/>
      <c r="Y40" s="6"/>
      <c r="AJ40" s="6"/>
      <c r="AU40" s="6"/>
    </row>
    <row r="41" spans="2:47" ht="12.75">
      <c r="B41" s="6"/>
      <c r="C41" s="6"/>
      <c r="N41" s="6"/>
      <c r="R41" s="106"/>
      <c r="Y41" s="6"/>
      <c r="AJ41" s="6"/>
      <c r="AU41" s="6"/>
    </row>
    <row r="42" spans="2:47" ht="12.75">
      <c r="B42" s="6"/>
      <c r="C42" s="6"/>
      <c r="N42" s="6"/>
      <c r="R42" s="106"/>
      <c r="Y42" s="6"/>
      <c r="AJ42" s="6"/>
      <c r="AU42" s="6"/>
    </row>
    <row r="43" spans="2:47" ht="12.75">
      <c r="B43" s="6"/>
      <c r="C43" s="6"/>
      <c r="N43" s="6"/>
      <c r="R43" s="106"/>
      <c r="Y43" s="6"/>
      <c r="AJ43" s="6"/>
      <c r="AU43" s="6"/>
    </row>
    <row r="44" spans="2:47" ht="12.75">
      <c r="B44" s="6"/>
      <c r="C44" s="6"/>
      <c r="N44" s="6"/>
      <c r="R44" s="106"/>
      <c r="Y44" s="6"/>
      <c r="AJ44" s="6"/>
      <c r="AU44" s="6"/>
    </row>
    <row r="45" spans="2:47" ht="12.75">
      <c r="B45" s="6"/>
      <c r="C45" s="6"/>
      <c r="N45" s="6"/>
      <c r="R45" s="106"/>
      <c r="Y45" s="6"/>
      <c r="AJ45" s="6"/>
      <c r="AU45" s="6"/>
    </row>
    <row r="46" spans="2:47" ht="12.75">
      <c r="B46" s="6"/>
      <c r="C46" s="6"/>
      <c r="N46" s="6"/>
      <c r="R46" s="106"/>
      <c r="Y46" s="6"/>
      <c r="AJ46" s="6"/>
      <c r="AU46" s="6"/>
    </row>
    <row r="47" spans="2:47" ht="12.75">
      <c r="B47" s="6"/>
      <c r="C47" s="6"/>
      <c r="N47" s="6"/>
      <c r="R47" s="106"/>
      <c r="Y47" s="6"/>
      <c r="AJ47" s="6"/>
      <c r="AU47" s="6"/>
    </row>
    <row r="48" spans="2:47" ht="12.75">
      <c r="B48" s="6"/>
      <c r="C48" s="6"/>
      <c r="N48" s="6"/>
      <c r="R48" s="106"/>
      <c r="Y48" s="6"/>
      <c r="AJ48" s="6"/>
      <c r="AU48" s="6"/>
    </row>
    <row r="49" spans="2:47" ht="12.75">
      <c r="B49" s="6"/>
      <c r="C49" s="6"/>
      <c r="N49" s="6"/>
      <c r="R49" s="106"/>
      <c r="Y49" s="6"/>
      <c r="AJ49" s="6"/>
      <c r="AU49" s="6"/>
    </row>
    <row r="50" spans="2:47" ht="12.75">
      <c r="B50" s="6"/>
      <c r="C50" s="6"/>
      <c r="N50" s="6"/>
      <c r="R50" s="106"/>
      <c r="Y50" s="6"/>
      <c r="AJ50" s="6"/>
      <c r="AU50" s="6"/>
    </row>
    <row r="51" spans="2:47" ht="12.75">
      <c r="B51" s="6"/>
      <c r="C51" s="6"/>
      <c r="N51" s="6"/>
      <c r="R51" s="106"/>
      <c r="Y51" s="6"/>
      <c r="AJ51" s="6"/>
      <c r="AU51" s="6"/>
    </row>
    <row r="52" spans="2:47" ht="12.75">
      <c r="B52" s="6"/>
      <c r="C52" s="6"/>
      <c r="N52" s="6"/>
      <c r="R52" s="106"/>
      <c r="Y52" s="6"/>
      <c r="AJ52" s="6"/>
      <c r="AU52" s="6"/>
    </row>
    <row r="53" spans="2:47" ht="12.75">
      <c r="B53" s="6"/>
      <c r="C53" s="6"/>
      <c r="N53" s="6"/>
      <c r="R53" s="106"/>
      <c r="Y53" s="6"/>
      <c r="AJ53" s="6"/>
      <c r="AU53" s="6"/>
    </row>
    <row r="54" spans="2:47" ht="12.75">
      <c r="B54" s="6"/>
      <c r="C54" s="6"/>
      <c r="N54" s="6"/>
      <c r="R54" s="106"/>
      <c r="Y54" s="6"/>
      <c r="AJ54" s="6"/>
      <c r="AU54" s="6"/>
    </row>
    <row r="55" spans="2:47" ht="12.75">
      <c r="B55" s="6"/>
      <c r="C55" s="6"/>
      <c r="N55" s="6"/>
      <c r="R55" s="106"/>
      <c r="Y55" s="6"/>
      <c r="AJ55" s="6"/>
      <c r="AU55" s="6"/>
    </row>
    <row r="56" spans="2:47" ht="12.75">
      <c r="B56" s="6"/>
      <c r="C56" s="6"/>
      <c r="N56" s="6"/>
      <c r="R56" s="106"/>
      <c r="Y56" s="6"/>
      <c r="AJ56" s="6"/>
      <c r="AU56" s="6"/>
    </row>
    <row r="57" spans="2:47" ht="12.75">
      <c r="B57" s="6"/>
      <c r="C57" s="6"/>
      <c r="N57" s="6"/>
      <c r="R57" s="106"/>
      <c r="Y57" s="6"/>
      <c r="AJ57" s="6"/>
      <c r="AU57" s="6"/>
    </row>
    <row r="58" spans="2:47" ht="12.75">
      <c r="B58" s="6"/>
      <c r="C58" s="6"/>
      <c r="N58" s="6"/>
      <c r="R58" s="106"/>
      <c r="Y58" s="6"/>
      <c r="AJ58" s="6"/>
      <c r="AU58" s="6"/>
    </row>
    <row r="59" spans="2:47" ht="12.75">
      <c r="B59" s="6"/>
      <c r="C59" s="6"/>
      <c r="N59" s="6"/>
      <c r="R59" s="106"/>
      <c r="Y59" s="6"/>
      <c r="AJ59" s="6"/>
      <c r="AU59" s="6"/>
    </row>
    <row r="60" spans="2:47" ht="12.75">
      <c r="B60" s="6"/>
      <c r="C60" s="6"/>
      <c r="N60" s="6"/>
      <c r="R60" s="106"/>
      <c r="Y60" s="6"/>
      <c r="AJ60" s="6"/>
      <c r="AU60" s="6"/>
    </row>
    <row r="61" spans="2:47" ht="12.75">
      <c r="B61" s="6"/>
      <c r="C61" s="6"/>
      <c r="N61" s="6"/>
      <c r="R61" s="106"/>
      <c r="Y61" s="6"/>
      <c r="AJ61" s="6"/>
      <c r="AU61" s="6"/>
    </row>
    <row r="62" spans="2:47" ht="12.75">
      <c r="B62" s="6"/>
      <c r="C62" s="6"/>
      <c r="N62" s="6"/>
      <c r="R62" s="106"/>
      <c r="Y62" s="6"/>
      <c r="AJ62" s="6"/>
      <c r="AU62" s="6"/>
    </row>
    <row r="63" spans="2:47" ht="12.75">
      <c r="B63" s="6"/>
      <c r="C63" s="6"/>
      <c r="N63" s="6"/>
      <c r="R63" s="106"/>
      <c r="Y63" s="6"/>
      <c r="AJ63" s="6"/>
      <c r="AU63" s="6"/>
    </row>
    <row r="64" spans="2:47" s="6" customFormat="1">
      <c r="M64" s="3"/>
      <c r="X64" s="3"/>
      <c r="AI64" s="3"/>
      <c r="AT64" s="3"/>
    </row>
    <row r="65" spans="13:46" s="6" customFormat="1">
      <c r="M65" s="3"/>
      <c r="X65" s="3"/>
      <c r="AI65" s="3"/>
      <c r="AT65" s="3"/>
    </row>
    <row r="66" spans="13:46" s="6" customFormat="1">
      <c r="M66" s="3"/>
      <c r="X66" s="3"/>
      <c r="AI66" s="3"/>
      <c r="AT66" s="3"/>
    </row>
    <row r="67" spans="13:46" s="6" customFormat="1">
      <c r="M67" s="3"/>
      <c r="X67" s="3"/>
      <c r="AI67" s="3"/>
      <c r="AT67" s="3"/>
    </row>
    <row r="68" spans="13:46" s="6" customFormat="1">
      <c r="M68" s="3"/>
      <c r="X68" s="3"/>
      <c r="AI68" s="3"/>
      <c r="AT68" s="3"/>
    </row>
    <row r="69" spans="13:46" s="6" customFormat="1">
      <c r="M69" s="3"/>
      <c r="X69" s="3"/>
      <c r="AI69" s="3"/>
      <c r="AT69" s="3"/>
    </row>
    <row r="70" spans="13:46" s="6" customFormat="1">
      <c r="M70" s="3"/>
      <c r="X70" s="3"/>
      <c r="AI70" s="3"/>
      <c r="AT70" s="3"/>
    </row>
    <row r="71" spans="13:46" s="6" customFormat="1">
      <c r="M71" s="3"/>
      <c r="X71" s="3"/>
      <c r="AI71" s="3"/>
      <c r="AT71" s="3"/>
    </row>
    <row r="72" spans="13:46" s="6" customFormat="1">
      <c r="M72" s="3"/>
      <c r="X72" s="3"/>
      <c r="AI72" s="3"/>
      <c r="AT72" s="3"/>
    </row>
    <row r="73" spans="13:46" s="6" customFormat="1">
      <c r="M73" s="3"/>
      <c r="X73" s="3"/>
      <c r="AI73" s="3"/>
      <c r="AT73" s="3"/>
    </row>
    <row r="74" spans="13:46" s="6" customFormat="1">
      <c r="M74" s="3"/>
      <c r="X74" s="3"/>
      <c r="AI74" s="3"/>
      <c r="AT74" s="3"/>
    </row>
    <row r="75" spans="13:46" s="6" customFormat="1">
      <c r="M75" s="3"/>
      <c r="X75" s="3"/>
      <c r="AI75" s="3"/>
      <c r="AT75" s="3"/>
    </row>
    <row r="76" spans="13:46" s="6" customFormat="1">
      <c r="M76" s="3"/>
      <c r="X76" s="3"/>
      <c r="AI76" s="3"/>
      <c r="AT76" s="3"/>
    </row>
    <row r="77" spans="13:46" s="6" customFormat="1">
      <c r="M77" s="3"/>
      <c r="X77" s="3"/>
      <c r="AI77" s="3"/>
      <c r="AT77" s="3"/>
    </row>
    <row r="78" spans="13:46" s="6" customFormat="1">
      <c r="M78" s="3"/>
      <c r="X78" s="3"/>
      <c r="AI78" s="3"/>
      <c r="AT78" s="3"/>
    </row>
    <row r="79" spans="13:46" s="6" customFormat="1">
      <c r="M79" s="3"/>
      <c r="X79" s="3"/>
      <c r="AI79" s="3"/>
      <c r="AT79" s="3"/>
    </row>
    <row r="80" spans="13:46" s="6" customFormat="1">
      <c r="M80" s="3"/>
      <c r="X80" s="3"/>
      <c r="AI80" s="3"/>
      <c r="AT80" s="3"/>
    </row>
    <row r="81" spans="13:46" s="6" customFormat="1">
      <c r="M81" s="3"/>
      <c r="X81" s="3"/>
      <c r="AI81" s="3"/>
      <c r="AT81" s="3"/>
    </row>
    <row r="82" spans="13:46" s="6" customFormat="1">
      <c r="M82" s="3"/>
      <c r="X82" s="3"/>
      <c r="AI82" s="3"/>
      <c r="AT82" s="3"/>
    </row>
    <row r="83" spans="13:46" s="6" customFormat="1">
      <c r="M83" s="3"/>
      <c r="X83" s="3"/>
      <c r="AI83" s="3"/>
      <c r="AT83" s="3"/>
    </row>
  </sheetData>
  <mergeCells count="19">
    <mergeCell ref="Y1:AH1"/>
    <mergeCell ref="AU1:BD1"/>
    <mergeCell ref="A3:A28"/>
    <mergeCell ref="C3:L3"/>
    <mergeCell ref="N3:W3"/>
    <mergeCell ref="C1:L1"/>
    <mergeCell ref="N1:W1"/>
    <mergeCell ref="Y3:AH3"/>
    <mergeCell ref="AU3:BD3"/>
    <mergeCell ref="C4:L4"/>
    <mergeCell ref="N4:W4"/>
    <mergeCell ref="AJ1:AS1"/>
    <mergeCell ref="AJ3:AS3"/>
    <mergeCell ref="Y4:AH4"/>
    <mergeCell ref="C30:L30"/>
    <mergeCell ref="N30:W30"/>
    <mergeCell ref="Y30:AH30"/>
    <mergeCell ref="AJ30:AS30"/>
    <mergeCell ref="AU30:BD30"/>
  </mergeCells>
  <conditionalFormatting sqref="D6:L8 D10:L12 D14:L28">
    <cfRule type="cellIs" dxfId="3" priority="1" operator="lessThan">
      <formula>500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Y627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.5703125" defaultRowHeight="15"/>
  <cols>
    <col min="1" max="1" width="3.5703125" style="6" customWidth="1"/>
    <col min="2" max="2" width="2.140625" style="8" customWidth="1"/>
    <col min="3" max="3" width="24.140625" style="8" customWidth="1"/>
    <col min="4" max="9" width="11.7109375" style="6" customWidth="1"/>
    <col min="10" max="10" width="2.85546875" style="8" customWidth="1"/>
    <col min="11" max="11" width="32" style="8" customWidth="1"/>
    <col min="12" max="17" width="11.7109375" style="6" customWidth="1"/>
    <col min="18" max="18" width="3.7109375" customWidth="1"/>
    <col min="19" max="19" width="32" style="8" customWidth="1"/>
    <col min="20" max="25" width="11.7109375" style="6" customWidth="1"/>
    <col min="26" max="26" width="4.5703125" customWidth="1"/>
    <col min="27" max="27" width="32" style="8" customWidth="1"/>
    <col min="28" max="33" width="11.7109375" style="6" customWidth="1"/>
    <col min="34" max="34" width="4.5703125" customWidth="1"/>
    <col min="35" max="35" width="32" style="8" customWidth="1"/>
    <col min="36" max="41" width="11.7109375" style="6" customWidth="1"/>
    <col min="42" max="42" width="4" customWidth="1"/>
    <col min="43" max="43" width="32" style="8" customWidth="1"/>
    <col min="44" max="49" width="11.7109375" style="6" customWidth="1"/>
    <col min="50" max="50" width="3.85546875" customWidth="1"/>
    <col min="51" max="51" width="32" style="8" customWidth="1"/>
    <col min="52" max="57" width="11.7109375" style="6" customWidth="1"/>
    <col min="58" max="58" width="4" style="21" customWidth="1"/>
    <col min="59" max="59" width="24.140625" style="8" customWidth="1"/>
    <col min="60" max="65" width="11.7109375" style="6" customWidth="1"/>
    <col min="66" max="66" width="2.85546875" style="8" customWidth="1"/>
    <col min="67" max="67" width="24.140625" style="8" customWidth="1"/>
    <col min="68" max="73" width="11.7109375" style="6" customWidth="1"/>
    <col min="74" max="74" width="2.85546875" style="8" customWidth="1"/>
    <col min="75" max="75" width="24.140625" style="8" customWidth="1"/>
    <col min="76" max="81" width="11.7109375" style="6" customWidth="1"/>
    <col min="82" max="82" width="2.85546875" style="8" customWidth="1"/>
    <col min="83" max="83" width="20.140625" style="6" customWidth="1"/>
    <col min="84" max="84" width="8.42578125" style="6" customWidth="1"/>
    <col min="85" max="85" width="7.7109375" style="6" bestFit="1" customWidth="1"/>
    <col min="86" max="86" width="9.5703125" style="6" customWidth="1"/>
    <col min="87" max="87" width="8.85546875" style="6" customWidth="1"/>
    <col min="88" max="89" width="9" style="6" customWidth="1"/>
    <col min="90" max="90" width="11" style="6" customWidth="1"/>
    <col min="91" max="91" width="10.85546875" style="6" customWidth="1"/>
    <col min="92" max="92" width="11.28515625" style="6" customWidth="1"/>
    <col min="93" max="93" width="3.7109375" style="3" customWidth="1"/>
    <col min="94" max="101" width="11.42578125" style="6"/>
    <col min="102" max="102" width="3.85546875" style="3" customWidth="1"/>
    <col min="103" max="103" width="11.5703125" style="6"/>
  </cols>
  <sheetData>
    <row r="1" spans="1:103" s="90" customFormat="1" ht="16.5">
      <c r="A1" s="1561"/>
      <c r="B1" s="1539"/>
      <c r="C1" s="1959" t="s">
        <v>235</v>
      </c>
      <c r="D1" s="1960"/>
      <c r="E1" s="1960"/>
      <c r="F1" s="1960"/>
      <c r="G1" s="1960"/>
      <c r="H1" s="1960"/>
      <c r="I1" s="1960"/>
      <c r="J1" s="1539"/>
      <c r="K1" s="1959" t="s">
        <v>242</v>
      </c>
      <c r="L1" s="1960"/>
      <c r="M1" s="1960"/>
      <c r="N1" s="1960"/>
      <c r="O1" s="1960"/>
      <c r="P1" s="1960"/>
      <c r="Q1" s="1960"/>
      <c r="S1" s="1959" t="s">
        <v>243</v>
      </c>
      <c r="T1" s="1960"/>
      <c r="U1" s="1960"/>
      <c r="V1" s="1960"/>
      <c r="W1" s="1960"/>
      <c r="X1" s="1960"/>
      <c r="Y1" s="1960"/>
      <c r="AA1" s="1959" t="s">
        <v>246</v>
      </c>
      <c r="AB1" s="1960"/>
      <c r="AC1" s="1960"/>
      <c r="AD1" s="1960"/>
      <c r="AE1" s="1960"/>
      <c r="AF1" s="1960"/>
      <c r="AG1" s="1960"/>
      <c r="AI1" s="1959" t="s">
        <v>248</v>
      </c>
      <c r="AJ1" s="1960"/>
      <c r="AK1" s="1960"/>
      <c r="AL1" s="1960"/>
      <c r="AM1" s="1960"/>
      <c r="AN1" s="1960"/>
      <c r="AO1" s="1960"/>
      <c r="AQ1" s="1959" t="s">
        <v>250</v>
      </c>
      <c r="AR1" s="1960"/>
      <c r="AS1" s="1960"/>
      <c r="AT1" s="1960"/>
      <c r="AU1" s="1960"/>
      <c r="AV1" s="1960"/>
      <c r="AW1" s="1960"/>
      <c r="AY1" s="1959" t="s">
        <v>252</v>
      </c>
      <c r="AZ1" s="1960"/>
      <c r="BA1" s="1960"/>
      <c r="BB1" s="1960"/>
      <c r="BC1" s="1960"/>
      <c r="BD1" s="1960"/>
      <c r="BE1" s="1960"/>
      <c r="BF1" s="1548"/>
      <c r="BG1" s="1959" t="s">
        <v>438</v>
      </c>
      <c r="BH1" s="1960"/>
      <c r="BI1" s="1960"/>
      <c r="BJ1" s="1960"/>
      <c r="BK1" s="1960"/>
      <c r="BL1" s="1960"/>
      <c r="BM1" s="1960"/>
      <c r="BN1" s="1539"/>
      <c r="BO1" s="1959" t="s">
        <v>440</v>
      </c>
      <c r="BP1" s="1960"/>
      <c r="BQ1" s="1960"/>
      <c r="BR1" s="1960"/>
      <c r="BS1" s="1960"/>
      <c r="BT1" s="1960"/>
      <c r="BU1" s="1960"/>
      <c r="BV1" s="1539"/>
      <c r="BW1" s="1959" t="s">
        <v>439</v>
      </c>
      <c r="BX1" s="1960"/>
      <c r="BY1" s="1960"/>
      <c r="BZ1" s="1960"/>
      <c r="CA1" s="1960"/>
      <c r="CB1" s="1960"/>
      <c r="CC1" s="1960"/>
      <c r="CD1" s="1539"/>
      <c r="CE1" s="1806" t="s">
        <v>231</v>
      </c>
      <c r="CF1" s="1897"/>
      <c r="CG1" s="1897"/>
      <c r="CH1" s="1897"/>
      <c r="CI1" s="1897"/>
      <c r="CJ1" s="1897"/>
      <c r="CK1" s="1897"/>
      <c r="CL1" s="1897"/>
      <c r="CM1" s="1897"/>
      <c r="CN1" s="1897"/>
      <c r="CO1" s="1897"/>
      <c r="CP1" s="1538"/>
      <c r="CQ1" s="1538"/>
      <c r="CR1" s="1538"/>
      <c r="CS1" s="1538"/>
      <c r="CT1" s="1538"/>
      <c r="CU1" s="1538"/>
      <c r="CV1" s="1538"/>
      <c r="CW1" s="1538"/>
      <c r="CX1" s="1552"/>
      <c r="CY1" s="1538"/>
    </row>
    <row r="2" spans="1:103" ht="16.5" customHeight="1">
      <c r="A2" s="15"/>
      <c r="D2" s="1"/>
      <c r="E2" s="1"/>
      <c r="F2" s="1"/>
      <c r="G2" s="1"/>
      <c r="H2" s="1"/>
      <c r="I2" s="1"/>
      <c r="K2" s="54"/>
      <c r="L2" s="1"/>
      <c r="M2" s="1"/>
      <c r="N2" s="1"/>
      <c r="O2" s="1"/>
      <c r="P2" s="1"/>
      <c r="Q2" s="1"/>
      <c r="S2" s="54"/>
      <c r="T2" s="1"/>
      <c r="U2" s="1"/>
      <c r="V2" s="1"/>
      <c r="W2" s="1"/>
      <c r="X2" s="1"/>
      <c r="Y2" s="1"/>
      <c r="AA2" s="54"/>
      <c r="AB2" s="1"/>
      <c r="AC2" s="1"/>
      <c r="AD2" s="1"/>
      <c r="AE2" s="1"/>
      <c r="AF2" s="1"/>
      <c r="AG2" s="1"/>
      <c r="AI2" s="54"/>
      <c r="AJ2" s="1"/>
      <c r="AK2" s="1"/>
      <c r="AL2" s="1"/>
      <c r="AM2" s="1"/>
      <c r="AN2" s="1"/>
      <c r="AO2" s="1"/>
      <c r="AQ2" s="54"/>
      <c r="AR2" s="1"/>
      <c r="AS2" s="1"/>
      <c r="AT2" s="1"/>
      <c r="AU2" s="1"/>
      <c r="AV2" s="1"/>
      <c r="AW2" s="1"/>
      <c r="AY2" s="54"/>
      <c r="AZ2" s="1"/>
      <c r="BA2" s="1"/>
      <c r="BB2" s="1"/>
      <c r="BC2" s="1"/>
      <c r="BD2" s="1"/>
      <c r="BE2" s="1"/>
      <c r="BH2" s="1"/>
      <c r="BI2" s="1"/>
      <c r="BJ2" s="1"/>
      <c r="BK2" s="1"/>
      <c r="BL2" s="1"/>
      <c r="BM2" s="1"/>
      <c r="BP2" s="1"/>
      <c r="BQ2" s="1"/>
      <c r="BR2" s="1"/>
      <c r="BS2" s="1"/>
      <c r="BT2" s="1"/>
      <c r="BU2" s="1"/>
      <c r="BX2" s="1"/>
      <c r="BY2" s="1"/>
      <c r="BZ2" s="1"/>
      <c r="CA2" s="1"/>
      <c r="CB2" s="1"/>
      <c r="CC2" s="1"/>
      <c r="CE2" s="77"/>
      <c r="CF2" s="3"/>
      <c r="CG2" s="3"/>
      <c r="CH2" s="3"/>
      <c r="CI2" s="3"/>
      <c r="CJ2" s="3"/>
      <c r="CK2" s="3"/>
      <c r="CL2" s="3"/>
      <c r="CM2" s="3"/>
      <c r="CN2" s="3"/>
      <c r="CO2" s="8"/>
      <c r="CP2" s="15"/>
    </row>
    <row r="3" spans="1:103" ht="15" customHeight="1">
      <c r="A3" s="1778" t="s">
        <v>184</v>
      </c>
      <c r="C3" s="1957" t="s">
        <v>172</v>
      </c>
      <c r="D3" s="1958"/>
      <c r="E3" s="1958"/>
      <c r="F3" s="1958"/>
      <c r="G3" s="1958"/>
      <c r="H3" s="1958"/>
      <c r="I3" s="1958"/>
      <c r="K3" s="1957" t="s">
        <v>172</v>
      </c>
      <c r="L3" s="1958"/>
      <c r="M3" s="1958"/>
      <c r="N3" s="1958"/>
      <c r="O3" s="1958"/>
      <c r="P3" s="1958"/>
      <c r="Q3" s="1958"/>
      <c r="S3" s="1957" t="s">
        <v>172</v>
      </c>
      <c r="T3" s="1958"/>
      <c r="U3" s="1958"/>
      <c r="V3" s="1958"/>
      <c r="W3" s="1958"/>
      <c r="X3" s="1958"/>
      <c r="Y3" s="1958"/>
      <c r="AA3" s="1957" t="s">
        <v>172</v>
      </c>
      <c r="AB3" s="1958"/>
      <c r="AC3" s="1958"/>
      <c r="AD3" s="1958"/>
      <c r="AE3" s="1958"/>
      <c r="AF3" s="1958"/>
      <c r="AG3" s="1958"/>
      <c r="AI3" s="1957" t="s">
        <v>172</v>
      </c>
      <c r="AJ3" s="1958"/>
      <c r="AK3" s="1958"/>
      <c r="AL3" s="1958"/>
      <c r="AM3" s="1958"/>
      <c r="AN3" s="1958"/>
      <c r="AO3" s="1958"/>
      <c r="AQ3" s="1957" t="s">
        <v>172</v>
      </c>
      <c r="AR3" s="1958"/>
      <c r="AS3" s="1958"/>
      <c r="AT3" s="1958"/>
      <c r="AU3" s="1958"/>
      <c r="AV3" s="1958"/>
      <c r="AW3" s="1958"/>
      <c r="AY3" s="1957" t="s">
        <v>172</v>
      </c>
      <c r="AZ3" s="1958"/>
      <c r="BA3" s="1958"/>
      <c r="BB3" s="1958"/>
      <c r="BC3" s="1958"/>
      <c r="BD3" s="1958"/>
      <c r="BE3" s="1958"/>
      <c r="BG3" s="1957" t="s">
        <v>172</v>
      </c>
      <c r="BH3" s="1958"/>
      <c r="BI3" s="1958"/>
      <c r="BJ3" s="1958"/>
      <c r="BK3" s="1958"/>
      <c r="BL3" s="1958"/>
      <c r="BM3" s="1958"/>
      <c r="BO3" s="1957" t="s">
        <v>172</v>
      </c>
      <c r="BP3" s="1958"/>
      <c r="BQ3" s="1958"/>
      <c r="BR3" s="1958"/>
      <c r="BS3" s="1958"/>
      <c r="BT3" s="1958"/>
      <c r="BU3" s="1958"/>
      <c r="BW3" s="1957" t="s">
        <v>172</v>
      </c>
      <c r="BX3" s="1958"/>
      <c r="BY3" s="1958"/>
      <c r="BZ3" s="1958"/>
      <c r="CA3" s="1958"/>
      <c r="CB3" s="1958"/>
      <c r="CC3" s="1958"/>
      <c r="CE3" s="1847" t="s">
        <v>172</v>
      </c>
      <c r="CF3" s="1848"/>
      <c r="CG3" s="1848"/>
      <c r="CH3" s="1848"/>
      <c r="CI3" s="1848"/>
      <c r="CJ3" s="1848"/>
      <c r="CK3" s="1848"/>
      <c r="CL3" s="1848"/>
      <c r="CM3" s="1848"/>
      <c r="CN3" s="1848"/>
      <c r="CO3" s="242"/>
      <c r="CP3" s="1847" t="s">
        <v>200</v>
      </c>
      <c r="CQ3" s="1848"/>
      <c r="CR3" s="1848"/>
      <c r="CS3" s="1848"/>
      <c r="CT3" s="1848"/>
      <c r="CU3" s="1848"/>
      <c r="CV3" s="1848"/>
      <c r="CW3" s="1848"/>
      <c r="CX3" s="21"/>
      <c r="CY3" s="36"/>
    </row>
    <row r="4" spans="1:103" ht="19.5" customHeight="1">
      <c r="A4" s="1779"/>
      <c r="C4" s="1950" t="s">
        <v>234</v>
      </c>
      <c r="D4" s="1899"/>
      <c r="E4" s="1899"/>
      <c r="F4" s="1899"/>
      <c r="G4" s="1899"/>
      <c r="H4" s="1899"/>
      <c r="I4" s="1899"/>
      <c r="K4" s="1950" t="s">
        <v>244</v>
      </c>
      <c r="L4" s="1899"/>
      <c r="M4" s="1899"/>
      <c r="N4" s="1899"/>
      <c r="O4" s="1899"/>
      <c r="P4" s="1899"/>
      <c r="Q4" s="1899"/>
      <c r="S4" s="1950" t="s">
        <v>245</v>
      </c>
      <c r="T4" s="1899"/>
      <c r="U4" s="1899"/>
      <c r="V4" s="1899"/>
      <c r="W4" s="1899"/>
      <c r="X4" s="1899"/>
      <c r="Y4" s="1899"/>
      <c r="AA4" s="1950" t="s">
        <v>247</v>
      </c>
      <c r="AB4" s="1899"/>
      <c r="AC4" s="1899"/>
      <c r="AD4" s="1899"/>
      <c r="AE4" s="1899"/>
      <c r="AF4" s="1899"/>
      <c r="AG4" s="1899"/>
      <c r="AI4" s="1950" t="s">
        <v>249</v>
      </c>
      <c r="AJ4" s="1899"/>
      <c r="AK4" s="1899"/>
      <c r="AL4" s="1899"/>
      <c r="AM4" s="1899"/>
      <c r="AN4" s="1899"/>
      <c r="AO4" s="1899"/>
      <c r="AQ4" s="1950" t="s">
        <v>251</v>
      </c>
      <c r="AR4" s="1899"/>
      <c r="AS4" s="1899"/>
      <c r="AT4" s="1899"/>
      <c r="AU4" s="1899"/>
      <c r="AV4" s="1899"/>
      <c r="AW4" s="1899"/>
      <c r="AY4" s="1950" t="s">
        <v>253</v>
      </c>
      <c r="AZ4" s="1899"/>
      <c r="BA4" s="1899"/>
      <c r="BB4" s="1899"/>
      <c r="BC4" s="1899"/>
      <c r="BD4" s="1899"/>
      <c r="BE4" s="1899"/>
      <c r="BF4" s="201"/>
      <c r="BG4" s="1950" t="s">
        <v>804</v>
      </c>
      <c r="BH4" s="1899"/>
      <c r="BI4" s="1899"/>
      <c r="BJ4" s="1899"/>
      <c r="BK4" s="1899"/>
      <c r="BL4" s="1899"/>
      <c r="BM4" s="1899"/>
      <c r="BO4" s="1950" t="s">
        <v>805</v>
      </c>
      <c r="BP4" s="1899"/>
      <c r="BQ4" s="1899"/>
      <c r="BR4" s="1899"/>
      <c r="BS4" s="1899"/>
      <c r="BT4" s="1899"/>
      <c r="BU4" s="1899"/>
      <c r="BW4" s="1950" t="s">
        <v>806</v>
      </c>
      <c r="BX4" s="1899"/>
      <c r="BY4" s="1899"/>
      <c r="BZ4" s="1899"/>
      <c r="CA4" s="1899"/>
      <c r="CB4" s="1899"/>
      <c r="CC4" s="1899"/>
      <c r="CE4" s="1949" t="s">
        <v>435</v>
      </c>
      <c r="CF4" s="1850"/>
      <c r="CG4" s="1850"/>
      <c r="CH4" s="1850"/>
      <c r="CI4" s="1850"/>
      <c r="CJ4" s="1850"/>
      <c r="CK4" s="1850"/>
      <c r="CL4" s="1850"/>
      <c r="CM4" s="1850"/>
      <c r="CN4" s="1851"/>
      <c r="CO4" s="243"/>
      <c r="CP4" s="15"/>
      <c r="CX4" s="21"/>
      <c r="CY4" s="36"/>
    </row>
    <row r="5" spans="1:103" ht="36.75">
      <c r="A5" s="1779"/>
      <c r="C5" s="1393" t="s">
        <v>157</v>
      </c>
      <c r="D5" s="1018" t="s">
        <v>30</v>
      </c>
      <c r="E5" s="1394" t="s">
        <v>29</v>
      </c>
      <c r="F5" s="1395" t="s">
        <v>437</v>
      </c>
      <c r="G5" s="1394" t="s">
        <v>28</v>
      </c>
      <c r="H5" s="1394" t="s">
        <v>75</v>
      </c>
      <c r="I5" s="1394" t="s">
        <v>37</v>
      </c>
      <c r="K5" s="1393" t="s">
        <v>157</v>
      </c>
      <c r="L5" s="1018" t="s">
        <v>30</v>
      </c>
      <c r="M5" s="1394" t="s">
        <v>29</v>
      </c>
      <c r="N5" s="1396" t="s">
        <v>437</v>
      </c>
      <c r="O5" s="1394" t="s">
        <v>28</v>
      </c>
      <c r="P5" s="1394" t="s">
        <v>75</v>
      </c>
      <c r="Q5" s="1394" t="s">
        <v>37</v>
      </c>
      <c r="S5" s="1393" t="s">
        <v>157</v>
      </c>
      <c r="T5" s="1018" t="s">
        <v>30</v>
      </c>
      <c r="U5" s="1394" t="s">
        <v>29</v>
      </c>
      <c r="V5" s="1395" t="s">
        <v>437</v>
      </c>
      <c r="W5" s="1394" t="s">
        <v>28</v>
      </c>
      <c r="X5" s="1394" t="s">
        <v>75</v>
      </c>
      <c r="Y5" s="1394" t="s">
        <v>37</v>
      </c>
      <c r="AA5" s="1393" t="s">
        <v>157</v>
      </c>
      <c r="AB5" s="1018" t="s">
        <v>30</v>
      </c>
      <c r="AC5" s="1394" t="s">
        <v>29</v>
      </c>
      <c r="AD5" s="1395" t="s">
        <v>437</v>
      </c>
      <c r="AE5" s="1394" t="s">
        <v>28</v>
      </c>
      <c r="AF5" s="1394" t="s">
        <v>75</v>
      </c>
      <c r="AG5" s="1394" t="s">
        <v>37</v>
      </c>
      <c r="AI5" s="1393" t="s">
        <v>157</v>
      </c>
      <c r="AJ5" s="1018" t="s">
        <v>30</v>
      </c>
      <c r="AK5" s="1394" t="s">
        <v>29</v>
      </c>
      <c r="AL5" s="1395" t="s">
        <v>437</v>
      </c>
      <c r="AM5" s="1394" t="s">
        <v>28</v>
      </c>
      <c r="AN5" s="1394" t="s">
        <v>75</v>
      </c>
      <c r="AO5" s="1394" t="s">
        <v>37</v>
      </c>
      <c r="AQ5" s="1393" t="s">
        <v>157</v>
      </c>
      <c r="AR5" s="1018" t="s">
        <v>30</v>
      </c>
      <c r="AS5" s="1394" t="s">
        <v>29</v>
      </c>
      <c r="AT5" s="1395" t="s">
        <v>437</v>
      </c>
      <c r="AU5" s="1394" t="s">
        <v>28</v>
      </c>
      <c r="AV5" s="1394" t="s">
        <v>75</v>
      </c>
      <c r="AW5" s="1394" t="s">
        <v>37</v>
      </c>
      <c r="AY5" s="1393" t="s">
        <v>157</v>
      </c>
      <c r="AZ5" s="1018" t="s">
        <v>30</v>
      </c>
      <c r="BA5" s="1394" t="s">
        <v>29</v>
      </c>
      <c r="BB5" s="1395" t="s">
        <v>437</v>
      </c>
      <c r="BC5" s="1394" t="s">
        <v>28</v>
      </c>
      <c r="BD5" s="1394" t="s">
        <v>75</v>
      </c>
      <c r="BE5" s="1394" t="s">
        <v>37</v>
      </c>
      <c r="BF5" s="201"/>
      <c r="BG5" s="1393" t="s">
        <v>157</v>
      </c>
      <c r="BH5" s="1018" t="s">
        <v>30</v>
      </c>
      <c r="BI5" s="1394" t="s">
        <v>29</v>
      </c>
      <c r="BJ5" s="1395" t="s">
        <v>437</v>
      </c>
      <c r="BK5" s="1394" t="s">
        <v>28</v>
      </c>
      <c r="BL5" s="1394" t="s">
        <v>75</v>
      </c>
      <c r="BM5" s="1394" t="s">
        <v>37</v>
      </c>
      <c r="BO5" s="1393" t="s">
        <v>157</v>
      </c>
      <c r="BP5" s="1018" t="s">
        <v>30</v>
      </c>
      <c r="BQ5" s="1394" t="s">
        <v>29</v>
      </c>
      <c r="BR5" s="1395" t="s">
        <v>437</v>
      </c>
      <c r="BS5" s="1394" t="s">
        <v>28</v>
      </c>
      <c r="BT5" s="1394" t="s">
        <v>75</v>
      </c>
      <c r="BU5" s="1394" t="s">
        <v>37</v>
      </c>
      <c r="BW5" s="1393" t="s">
        <v>157</v>
      </c>
      <c r="BX5" s="1018" t="s">
        <v>30</v>
      </c>
      <c r="BY5" s="1394" t="s">
        <v>29</v>
      </c>
      <c r="BZ5" s="1395" t="s">
        <v>437</v>
      </c>
      <c r="CA5" s="1394" t="s">
        <v>28</v>
      </c>
      <c r="CB5" s="1394" t="s">
        <v>75</v>
      </c>
      <c r="CC5" s="1394" t="s">
        <v>37</v>
      </c>
      <c r="CE5" s="607" t="s">
        <v>311</v>
      </c>
      <c r="CF5" s="1434" t="s">
        <v>34</v>
      </c>
      <c r="CG5" s="1435" t="s">
        <v>378</v>
      </c>
      <c r="CH5" s="1435" t="s">
        <v>33</v>
      </c>
      <c r="CI5" s="1435" t="s">
        <v>221</v>
      </c>
      <c r="CJ5" s="1435" t="s">
        <v>35</v>
      </c>
      <c r="CK5" s="1435" t="s">
        <v>36</v>
      </c>
      <c r="CL5" s="1435" t="s">
        <v>74</v>
      </c>
      <c r="CM5" s="1435" t="s">
        <v>223</v>
      </c>
      <c r="CN5" s="1436" t="s">
        <v>37</v>
      </c>
      <c r="CP5" s="8"/>
    </row>
    <row r="6" spans="1:103">
      <c r="A6" s="1779"/>
      <c r="C6" s="471" t="str">
        <f>'5.1.2 Formål og reiselengde'!C6</f>
        <v>Hele landet</v>
      </c>
      <c r="D6" s="1403">
        <v>0.11799999999999999</v>
      </c>
      <c r="E6" s="1403">
        <v>7.2999999999999995E-2</v>
      </c>
      <c r="F6" s="1403">
        <v>0.17499999999999999</v>
      </c>
      <c r="G6" s="1404">
        <v>0.58099999999999996</v>
      </c>
      <c r="H6" s="1405">
        <v>3.7999999999999999E-2</v>
      </c>
      <c r="I6" s="1429">
        <v>1.4999999999999999E-2</v>
      </c>
      <c r="J6" s="148"/>
      <c r="K6" s="471" t="str">
        <f>C6</f>
        <v>Hele landet</v>
      </c>
      <c r="L6" s="1403">
        <v>0.28899999999999998</v>
      </c>
      <c r="M6" s="1403">
        <v>0.113</v>
      </c>
      <c r="N6" s="1403">
        <v>0.40300000000000002</v>
      </c>
      <c r="O6" s="1404">
        <v>8.7999999999999995E-2</v>
      </c>
      <c r="P6" s="1405">
        <v>7.8E-2</v>
      </c>
      <c r="Q6" s="1405">
        <v>2.8000000000000001E-2</v>
      </c>
      <c r="R6" s="148"/>
      <c r="S6" s="471" t="str">
        <f>K6</f>
        <v>Hele landet</v>
      </c>
      <c r="T6" s="1403">
        <v>9.9000000000000005E-2</v>
      </c>
      <c r="U6" s="1403">
        <v>0.02</v>
      </c>
      <c r="V6" s="1403">
        <v>0.122</v>
      </c>
      <c r="W6" s="1404">
        <v>0.60299999999999998</v>
      </c>
      <c r="X6" s="1405">
        <v>9.9000000000000005E-2</v>
      </c>
      <c r="Y6" s="1405">
        <v>5.8000000000000003E-2</v>
      </c>
      <c r="Z6" s="148"/>
      <c r="AA6" s="471" t="str">
        <f>S6</f>
        <v>Hele landet</v>
      </c>
      <c r="AB6" s="1403">
        <v>0.17499999999999999</v>
      </c>
      <c r="AC6" s="1403">
        <v>2.9000000000000001E-2</v>
      </c>
      <c r="AD6" s="1403">
        <v>0.06</v>
      </c>
      <c r="AE6" s="1404">
        <v>0.61199999999999999</v>
      </c>
      <c r="AF6" s="1405">
        <v>0.108</v>
      </c>
      <c r="AG6" s="1405">
        <v>1.4999999999999999E-2</v>
      </c>
      <c r="AH6" s="148"/>
      <c r="AI6" s="471" t="str">
        <f>AA6</f>
        <v>Hele landet</v>
      </c>
      <c r="AJ6" s="1414">
        <v>9.1999999999999998E-2</v>
      </c>
      <c r="AK6" s="1414">
        <v>1.9E-2</v>
      </c>
      <c r="AL6" s="1414">
        <v>1.6E-2</v>
      </c>
      <c r="AM6" s="1415">
        <v>0.82699999999999996</v>
      </c>
      <c r="AN6" s="1416">
        <v>4.2000000000000003E-2</v>
      </c>
      <c r="AO6" s="1416">
        <v>3.0000000000000001E-3</v>
      </c>
      <c r="AP6" s="148"/>
      <c r="AQ6" s="471" t="str">
        <f>AI6</f>
        <v>Hele landet</v>
      </c>
      <c r="AR6" s="1403">
        <v>0.129</v>
      </c>
      <c r="AS6" s="1403">
        <v>3.7999999999999999E-2</v>
      </c>
      <c r="AT6" s="1403">
        <v>8.3000000000000004E-2</v>
      </c>
      <c r="AU6" s="1404">
        <v>0.54200000000000004</v>
      </c>
      <c r="AV6" s="1405">
        <v>0.189</v>
      </c>
      <c r="AW6" s="1405">
        <v>1.9E-2</v>
      </c>
      <c r="AX6" s="148"/>
      <c r="AY6" s="471" t="str">
        <f>AQ6</f>
        <v>Hele landet</v>
      </c>
      <c r="AZ6" s="1403">
        <v>0.38500000000000001</v>
      </c>
      <c r="BA6" s="1403">
        <v>5.1999999999999998E-2</v>
      </c>
      <c r="BB6" s="1403">
        <v>8.5000000000000006E-2</v>
      </c>
      <c r="BC6" s="1404">
        <v>0.32600000000000001</v>
      </c>
      <c r="BD6" s="1405">
        <v>0.129</v>
      </c>
      <c r="BE6" s="1405">
        <v>2.1999999999999999E-2</v>
      </c>
      <c r="BF6" s="200"/>
      <c r="BG6" s="471" t="s">
        <v>105</v>
      </c>
      <c r="BH6" s="1403"/>
      <c r="BI6" s="1403"/>
      <c r="BJ6" s="1403"/>
      <c r="BK6" s="1404"/>
      <c r="BL6" s="1405"/>
      <c r="BM6" s="1405"/>
      <c r="BN6" s="148"/>
      <c r="BO6" s="471" t="s">
        <v>105</v>
      </c>
      <c r="BP6" s="1403"/>
      <c r="BQ6" s="1403"/>
      <c r="BR6" s="1403"/>
      <c r="BS6" s="1404"/>
      <c r="BT6" s="1405"/>
      <c r="BU6" s="1405"/>
      <c r="BV6" s="148"/>
      <c r="BW6" s="471" t="s">
        <v>105</v>
      </c>
      <c r="BX6" s="1403"/>
      <c r="BY6" s="1403"/>
      <c r="BZ6" s="1403"/>
      <c r="CA6" s="1404"/>
      <c r="CB6" s="1405"/>
      <c r="CC6" s="1405"/>
      <c r="CD6" s="148"/>
      <c r="CE6" s="1441" t="s">
        <v>30</v>
      </c>
      <c r="CF6" s="1438">
        <v>0.30299999999999999</v>
      </c>
      <c r="CG6" s="1438">
        <v>0.44900000000000001</v>
      </c>
      <c r="CH6" s="1438">
        <v>0.158</v>
      </c>
      <c r="CI6" s="1438">
        <v>0.372</v>
      </c>
      <c r="CJ6" s="1438">
        <v>0.15</v>
      </c>
      <c r="CK6" s="1438">
        <v>0.219</v>
      </c>
      <c r="CL6" s="1438">
        <v>0.26600000000000001</v>
      </c>
      <c r="CM6" s="1438">
        <v>5.7000000000000002E-2</v>
      </c>
      <c r="CN6" s="1439">
        <v>0.186</v>
      </c>
      <c r="CQ6" s="144"/>
    </row>
    <row r="7" spans="1:103">
      <c r="A7" s="1779"/>
      <c r="C7" s="607" t="str">
        <f>'5.1.2 Formål og reiselengde'!C7</f>
        <v xml:space="preserve">Viken </v>
      </c>
      <c r="D7" s="1406">
        <v>6.5000000000000002E-2</v>
      </c>
      <c r="E7" s="1406">
        <v>4.3999999999999997E-2</v>
      </c>
      <c r="F7" s="1406">
        <v>0.219</v>
      </c>
      <c r="G7" s="1407">
        <v>0.61899999999999999</v>
      </c>
      <c r="H7" s="1408">
        <v>3.7999999999999999E-2</v>
      </c>
      <c r="I7" s="1413">
        <v>1.4E-2</v>
      </c>
      <c r="J7" s="148"/>
      <c r="K7" s="607" t="str">
        <f>C7</f>
        <v xml:space="preserve">Viken </v>
      </c>
      <c r="L7" s="1406">
        <v>0.28599999999999998</v>
      </c>
      <c r="M7" s="1406">
        <v>9.7000000000000003E-2</v>
      </c>
      <c r="N7" s="1406">
        <v>0.39700000000000002</v>
      </c>
      <c r="O7" s="1407">
        <v>8.5999999999999993E-2</v>
      </c>
      <c r="P7" s="1408">
        <v>0.104</v>
      </c>
      <c r="Q7" s="1408">
        <v>3.1E-2</v>
      </c>
      <c r="R7" s="148"/>
      <c r="S7" s="607" t="str">
        <f>K7</f>
        <v xml:space="preserve">Viken </v>
      </c>
      <c r="T7" s="1406">
        <v>9.7000000000000003E-2</v>
      </c>
      <c r="U7" s="1406">
        <v>1.4E-2</v>
      </c>
      <c r="V7" s="1406">
        <v>0.125</v>
      </c>
      <c r="W7" s="1407">
        <v>0.65</v>
      </c>
      <c r="X7" s="1408">
        <v>6.7000000000000004E-2</v>
      </c>
      <c r="Y7" s="1408">
        <v>4.5999999999999999E-2</v>
      </c>
      <c r="Z7" s="148"/>
      <c r="AA7" s="607" t="str">
        <f>S7</f>
        <v xml:space="preserve">Viken </v>
      </c>
      <c r="AB7" s="1406">
        <v>0.12</v>
      </c>
      <c r="AC7" s="1406">
        <v>2.5000000000000001E-2</v>
      </c>
      <c r="AD7" s="1406">
        <v>4.9000000000000002E-2</v>
      </c>
      <c r="AE7" s="1407">
        <v>0.67500000000000004</v>
      </c>
      <c r="AF7" s="1408">
        <v>0.11600000000000001</v>
      </c>
      <c r="AG7" s="1408">
        <v>1.4999999999999999E-2</v>
      </c>
      <c r="AH7" s="148"/>
      <c r="AI7" s="607" t="str">
        <f>AA7</f>
        <v xml:space="preserve">Viken </v>
      </c>
      <c r="AJ7" s="1417">
        <v>8.4000000000000005E-2</v>
      </c>
      <c r="AK7" s="1417">
        <v>1.4999999999999999E-2</v>
      </c>
      <c r="AL7" s="1417">
        <v>1.4E-2</v>
      </c>
      <c r="AM7" s="1418">
        <v>0.84299999999999997</v>
      </c>
      <c r="AN7" s="1419">
        <v>4.1000000000000002E-2</v>
      </c>
      <c r="AO7" s="1419">
        <v>3.0000000000000001E-3</v>
      </c>
      <c r="AP7" s="148"/>
      <c r="AQ7" s="607" t="str">
        <f>AI7</f>
        <v xml:space="preserve">Viken </v>
      </c>
      <c r="AR7" s="1406">
        <v>0.13300000000000001</v>
      </c>
      <c r="AS7" s="1406">
        <v>0.02</v>
      </c>
      <c r="AT7" s="1406">
        <v>8.3000000000000004E-2</v>
      </c>
      <c r="AU7" s="1407">
        <v>0.51900000000000002</v>
      </c>
      <c r="AV7" s="1408">
        <v>0.22600000000000001</v>
      </c>
      <c r="AW7" s="1408">
        <v>1.9E-2</v>
      </c>
      <c r="AX7" s="148"/>
      <c r="AY7" s="607" t="str">
        <f>AQ7</f>
        <v xml:space="preserve">Viken </v>
      </c>
      <c r="AZ7" s="1406">
        <v>0.36499999999999999</v>
      </c>
      <c r="BA7" s="1406">
        <v>4.1000000000000002E-2</v>
      </c>
      <c r="BB7" s="1406">
        <v>7.8E-2</v>
      </c>
      <c r="BC7" s="1407">
        <v>0.35499999999999998</v>
      </c>
      <c r="BD7" s="1408">
        <v>0.13900000000000001</v>
      </c>
      <c r="BE7" s="1408">
        <v>2.1000000000000001E-2</v>
      </c>
      <c r="BF7" s="200"/>
      <c r="BG7" s="607" t="s">
        <v>317</v>
      </c>
      <c r="BH7" s="1406">
        <v>7.1999999999999995E-2</v>
      </c>
      <c r="BI7" s="1406">
        <v>4.5999999999999999E-2</v>
      </c>
      <c r="BJ7" s="1406">
        <v>0.184</v>
      </c>
      <c r="BK7" s="1407">
        <v>0.64500000000000002</v>
      </c>
      <c r="BL7" s="1408">
        <v>3.9E-2</v>
      </c>
      <c r="BM7" s="1408">
        <v>1.4999999999999999E-2</v>
      </c>
      <c r="BN7" s="148"/>
      <c r="BO7" s="607" t="s">
        <v>317</v>
      </c>
      <c r="BP7" s="1406">
        <v>0.11600000000000001</v>
      </c>
      <c r="BQ7" s="1406">
        <v>2.5999999999999999E-2</v>
      </c>
      <c r="BR7" s="1406">
        <v>4.3999999999999997E-2</v>
      </c>
      <c r="BS7" s="1407">
        <v>0.68400000000000005</v>
      </c>
      <c r="BT7" s="1408">
        <v>0.11600000000000001</v>
      </c>
      <c r="BU7" s="1408">
        <v>1.4E-2</v>
      </c>
      <c r="BV7" s="148"/>
      <c r="BW7" s="607" t="s">
        <v>317</v>
      </c>
      <c r="BX7" s="1406">
        <v>0.377</v>
      </c>
      <c r="BY7" s="1406">
        <v>4.2000000000000003E-2</v>
      </c>
      <c r="BZ7" s="1406">
        <v>6.2E-2</v>
      </c>
      <c r="CA7" s="1407">
        <v>0.36</v>
      </c>
      <c r="CB7" s="1408">
        <v>0.14099999999999999</v>
      </c>
      <c r="CC7" s="1408">
        <v>1.7999999999999999E-2</v>
      </c>
      <c r="CD7" s="148"/>
      <c r="CE7" s="1442" t="s">
        <v>29</v>
      </c>
      <c r="CF7" s="1437">
        <v>5.8999999999999997E-2</v>
      </c>
      <c r="CG7" s="1437">
        <v>5.7000000000000002E-2</v>
      </c>
      <c r="CH7" s="1437">
        <v>0.105</v>
      </c>
      <c r="CI7" s="1437">
        <v>4.3999999999999997E-2</v>
      </c>
      <c r="CJ7" s="1437">
        <v>4.2999999999999997E-2</v>
      </c>
      <c r="CK7" s="1437">
        <v>4.4999999999999998E-2</v>
      </c>
      <c r="CL7" s="1437">
        <v>5.0999999999999997E-2</v>
      </c>
      <c r="CM7" s="1437">
        <v>1.0999999999999999E-2</v>
      </c>
      <c r="CN7" s="1433">
        <v>2.1999999999999999E-2</v>
      </c>
      <c r="CQ7" s="144"/>
    </row>
    <row r="8" spans="1:103" s="36" customFormat="1">
      <c r="A8" s="1779"/>
      <c r="B8" s="8"/>
      <c r="C8" s="607" t="str">
        <f>'5.1.2 Formål og reiselengde'!C8</f>
        <v xml:space="preserve">Oslo kommune </v>
      </c>
      <c r="D8" s="1406">
        <v>0.158</v>
      </c>
      <c r="E8" s="1406">
        <v>0.105</v>
      </c>
      <c r="F8" s="1406">
        <v>0.46600000000000003</v>
      </c>
      <c r="G8" s="1407">
        <v>0.23200000000000001</v>
      </c>
      <c r="H8" s="1408">
        <v>2.4E-2</v>
      </c>
      <c r="I8" s="1413">
        <v>1.4999999999999999E-2</v>
      </c>
      <c r="J8" s="8"/>
      <c r="K8" s="607" t="str">
        <f>C8</f>
        <v xml:space="preserve">Oslo kommune </v>
      </c>
      <c r="L8" s="1406">
        <v>0.30299999999999999</v>
      </c>
      <c r="M8" s="1406">
        <v>5.8999999999999997E-2</v>
      </c>
      <c r="N8" s="1406">
        <v>0.55000000000000004</v>
      </c>
      <c r="O8" s="1407">
        <v>4.7E-2</v>
      </c>
      <c r="P8" s="1408">
        <v>3.3000000000000002E-2</v>
      </c>
      <c r="Q8" s="1408">
        <v>7.0000000000000001E-3</v>
      </c>
      <c r="R8" s="148"/>
      <c r="S8" s="607" t="str">
        <f>K8</f>
        <v xml:space="preserve">Oslo kommune </v>
      </c>
      <c r="T8" s="1406">
        <v>0.15</v>
      </c>
      <c r="U8" s="1406">
        <v>4.2999999999999997E-2</v>
      </c>
      <c r="V8" s="1406">
        <v>0.33100000000000002</v>
      </c>
      <c r="W8" s="1407">
        <v>0.36099999999999999</v>
      </c>
      <c r="X8" s="1408">
        <v>4.2999999999999997E-2</v>
      </c>
      <c r="Y8" s="1408">
        <v>7.2999999999999995E-2</v>
      </c>
      <c r="Z8" s="148"/>
      <c r="AA8" s="607" t="str">
        <f>S8</f>
        <v xml:space="preserve">Oslo kommune </v>
      </c>
      <c r="AB8" s="1406">
        <v>0.372</v>
      </c>
      <c r="AC8" s="1406">
        <v>4.3999999999999997E-2</v>
      </c>
      <c r="AD8" s="1406">
        <v>0.191</v>
      </c>
      <c r="AE8" s="1407">
        <v>0.311</v>
      </c>
      <c r="AF8" s="1408">
        <v>7.0000000000000007E-2</v>
      </c>
      <c r="AG8" s="1408">
        <v>1.0999999999999999E-2</v>
      </c>
      <c r="AH8" s="148"/>
      <c r="AI8" s="607" t="str">
        <f>AA8</f>
        <v xml:space="preserve">Oslo kommune </v>
      </c>
      <c r="AJ8" s="1417">
        <v>0.26600000000000001</v>
      </c>
      <c r="AK8" s="1417">
        <v>5.0999999999999997E-2</v>
      </c>
      <c r="AL8" s="1417">
        <v>8.2000000000000003E-2</v>
      </c>
      <c r="AM8" s="1418">
        <v>0.55900000000000005</v>
      </c>
      <c r="AN8" s="1419">
        <v>3.6999999999999998E-2</v>
      </c>
      <c r="AO8" s="1419">
        <v>5.0000000000000001E-3</v>
      </c>
      <c r="AP8" s="148"/>
      <c r="AQ8" s="607" t="str">
        <f>AI8</f>
        <v xml:space="preserve">Oslo kommune </v>
      </c>
      <c r="AR8" s="1406">
        <v>0.219</v>
      </c>
      <c r="AS8" s="1406">
        <v>4.4999999999999998E-2</v>
      </c>
      <c r="AT8" s="1406">
        <v>0.26600000000000001</v>
      </c>
      <c r="AU8" s="1407">
        <v>0.307</v>
      </c>
      <c r="AV8" s="1408">
        <v>0.124</v>
      </c>
      <c r="AW8" s="1408">
        <v>3.9E-2</v>
      </c>
      <c r="AX8" s="148"/>
      <c r="AY8" s="607" t="str">
        <f>AQ8</f>
        <v xml:space="preserve">Oslo kommune </v>
      </c>
      <c r="AZ8" s="1406">
        <v>0.44900000000000001</v>
      </c>
      <c r="BA8" s="1406">
        <v>5.7000000000000002E-2</v>
      </c>
      <c r="BB8" s="1406">
        <v>0.26</v>
      </c>
      <c r="BC8" s="1407">
        <v>0.14099999999999999</v>
      </c>
      <c r="BD8" s="1408">
        <v>6.8000000000000005E-2</v>
      </c>
      <c r="BE8" s="1408">
        <v>2.5000000000000001E-2</v>
      </c>
      <c r="BF8" s="200"/>
      <c r="BG8" s="607" t="s">
        <v>233</v>
      </c>
      <c r="BH8" s="1406">
        <v>0.14099999999999999</v>
      </c>
      <c r="BI8" s="1406">
        <v>9.1999999999999998E-2</v>
      </c>
      <c r="BJ8" s="1406">
        <v>0.47299999999999998</v>
      </c>
      <c r="BK8" s="1407">
        <v>0.255</v>
      </c>
      <c r="BL8" s="1408">
        <v>2.5000000000000001E-2</v>
      </c>
      <c r="BM8" s="1408">
        <v>1.4E-2</v>
      </c>
      <c r="BN8" s="8"/>
      <c r="BO8" s="607" t="s">
        <v>233</v>
      </c>
      <c r="BP8" s="1406">
        <v>0.377</v>
      </c>
      <c r="BQ8" s="1406">
        <v>4.3999999999999997E-2</v>
      </c>
      <c r="BR8" s="1406">
        <v>0.20399999999999999</v>
      </c>
      <c r="BS8" s="1407">
        <v>0.29799999999999999</v>
      </c>
      <c r="BT8" s="1408">
        <v>6.7000000000000004E-2</v>
      </c>
      <c r="BU8" s="1408">
        <v>1.0999999999999999E-2</v>
      </c>
      <c r="BV8" s="8"/>
      <c r="BW8" s="607" t="s">
        <v>233</v>
      </c>
      <c r="BX8" s="1406">
        <v>0.436</v>
      </c>
      <c r="BY8" s="1406">
        <v>5.2999999999999999E-2</v>
      </c>
      <c r="BZ8" s="1406">
        <v>0.28499999999999998</v>
      </c>
      <c r="CA8" s="1407">
        <v>0.13600000000000001</v>
      </c>
      <c r="CB8" s="1408">
        <v>6.4000000000000001E-2</v>
      </c>
      <c r="CC8" s="1408">
        <v>2.5999999999999999E-2</v>
      </c>
      <c r="CD8" s="8"/>
      <c r="CE8" s="1443" t="s">
        <v>437</v>
      </c>
      <c r="CF8" s="1437">
        <v>0.55000000000000004</v>
      </c>
      <c r="CG8" s="1437">
        <v>0.26</v>
      </c>
      <c r="CH8" s="1437">
        <v>0.46600000000000003</v>
      </c>
      <c r="CI8" s="1437">
        <v>0.191</v>
      </c>
      <c r="CJ8" s="1437">
        <v>0.33100000000000002</v>
      </c>
      <c r="CK8" s="1437">
        <v>0.26600000000000001</v>
      </c>
      <c r="CL8" s="1437">
        <v>8.2000000000000003E-2</v>
      </c>
      <c r="CM8" s="1437">
        <v>8.8999999999999996E-2</v>
      </c>
      <c r="CN8" s="1433">
        <v>0.317</v>
      </c>
      <c r="CO8" s="3"/>
      <c r="CP8" s="6"/>
      <c r="CQ8" s="144"/>
      <c r="CR8" s="6"/>
      <c r="CS8" s="6"/>
      <c r="CT8" s="6"/>
      <c r="CU8" s="6"/>
      <c r="CV8" s="6"/>
      <c r="CW8" s="6"/>
      <c r="CX8" s="3"/>
      <c r="CY8" s="6"/>
    </row>
    <row r="9" spans="1:103" ht="15" customHeight="1">
      <c r="A9" s="1779"/>
      <c r="C9" s="523"/>
      <c r="D9" s="1093"/>
      <c r="E9" s="1093"/>
      <c r="F9" s="1093"/>
      <c r="G9" s="937"/>
      <c r="H9" s="1094"/>
      <c r="I9" s="1430"/>
      <c r="K9" s="523"/>
      <c r="L9" s="1093"/>
      <c r="M9" s="1093"/>
      <c r="N9" s="1093"/>
      <c r="O9" s="937"/>
      <c r="P9" s="1094"/>
      <c r="Q9" s="1094"/>
      <c r="R9" s="21"/>
      <c r="S9" s="523"/>
      <c r="T9" s="1093"/>
      <c r="U9" s="1093"/>
      <c r="V9" s="1093"/>
      <c r="W9" s="937"/>
      <c r="X9" s="1094"/>
      <c r="Y9" s="1094"/>
      <c r="Z9" s="21"/>
      <c r="AA9" s="523"/>
      <c r="AB9" s="1093"/>
      <c r="AC9" s="1093"/>
      <c r="AD9" s="1093"/>
      <c r="AE9" s="937"/>
      <c r="AF9" s="1094"/>
      <c r="AG9" s="1094"/>
      <c r="AH9" s="21"/>
      <c r="AI9" s="523"/>
      <c r="AJ9" s="1420"/>
      <c r="AK9" s="1420"/>
      <c r="AL9" s="1420"/>
      <c r="AM9" s="1421"/>
      <c r="AN9" s="1422"/>
      <c r="AO9" s="1422"/>
      <c r="AP9" s="21"/>
      <c r="AQ9" s="523"/>
      <c r="AR9" s="1093"/>
      <c r="AS9" s="1093"/>
      <c r="AT9" s="1093"/>
      <c r="AU9" s="937"/>
      <c r="AV9" s="1094"/>
      <c r="AW9" s="1094"/>
      <c r="AX9" s="21"/>
      <c r="AY9" s="523"/>
      <c r="AZ9" s="1093"/>
      <c r="BA9" s="1093"/>
      <c r="BB9" s="1093"/>
      <c r="BC9" s="937"/>
      <c r="BD9" s="1094"/>
      <c r="BE9" s="1094"/>
      <c r="BF9" s="201"/>
      <c r="BG9" s="523"/>
      <c r="BH9" s="1093"/>
      <c r="BI9" s="1093"/>
      <c r="BJ9" s="1093"/>
      <c r="BK9" s="937"/>
      <c r="BL9" s="1094"/>
      <c r="BM9" s="1094"/>
      <c r="BO9" s="523"/>
      <c r="BP9" s="1093"/>
      <c r="BQ9" s="1093"/>
      <c r="BR9" s="1093"/>
      <c r="BS9" s="937"/>
      <c r="BT9" s="1094"/>
      <c r="BU9" s="1094"/>
      <c r="BW9" s="523"/>
      <c r="BX9" s="1093"/>
      <c r="BY9" s="1093"/>
      <c r="BZ9" s="1093"/>
      <c r="CA9" s="937"/>
      <c r="CB9" s="1094"/>
      <c r="CC9" s="1094"/>
      <c r="CE9" s="1442" t="s">
        <v>28</v>
      </c>
      <c r="CF9" s="1437">
        <v>4.7E-2</v>
      </c>
      <c r="CG9" s="1437">
        <v>0.14099999999999999</v>
      </c>
      <c r="CH9" s="1437">
        <v>0.23200000000000001</v>
      </c>
      <c r="CI9" s="1437">
        <v>0.311</v>
      </c>
      <c r="CJ9" s="1437">
        <v>0.36099999999999999</v>
      </c>
      <c r="CK9" s="1437">
        <v>0.307</v>
      </c>
      <c r="CL9" s="1437">
        <v>0.55900000000000005</v>
      </c>
      <c r="CM9" s="1437">
        <v>0.48399999999999999</v>
      </c>
      <c r="CN9" s="1433">
        <v>0.27</v>
      </c>
      <c r="CQ9" s="144"/>
    </row>
    <row r="10" spans="1:103">
      <c r="A10" s="1779"/>
      <c r="C10" s="471" t="str">
        <f>'5.1.2 Formål og reiselengde'!C10</f>
        <v>Tidligere Østfold fylke</v>
      </c>
      <c r="D10" s="1403">
        <v>5.2999999999999999E-2</v>
      </c>
      <c r="E10" s="1403">
        <v>4.1000000000000002E-2</v>
      </c>
      <c r="F10" s="1403">
        <v>0.13800000000000001</v>
      </c>
      <c r="G10" s="1404">
        <v>0.7</v>
      </c>
      <c r="H10" s="1405">
        <v>4.1000000000000002E-2</v>
      </c>
      <c r="I10" s="1429">
        <v>2.7E-2</v>
      </c>
      <c r="J10" s="148"/>
      <c r="K10" s="471" t="str">
        <f>C10</f>
        <v>Tidligere Østfold fylke</v>
      </c>
      <c r="L10" s="1403">
        <v>0.28899999999999998</v>
      </c>
      <c r="M10" s="1403">
        <v>0.10299999999999999</v>
      </c>
      <c r="N10" s="1403">
        <v>0.34499999999999997</v>
      </c>
      <c r="O10" s="1404">
        <v>8.8999999999999996E-2</v>
      </c>
      <c r="P10" s="1405">
        <v>0.13900000000000001</v>
      </c>
      <c r="Q10" s="1405">
        <v>3.4000000000000002E-2</v>
      </c>
      <c r="R10" s="148"/>
      <c r="S10" s="471" t="str">
        <f>K10</f>
        <v>Tidligere Østfold fylke</v>
      </c>
      <c r="T10" s="1403">
        <v>0.11600000000000001</v>
      </c>
      <c r="U10" s="1403">
        <v>2.5000000000000001E-2</v>
      </c>
      <c r="V10" s="1403">
        <v>0.05</v>
      </c>
      <c r="W10" s="1404">
        <v>0.68700000000000006</v>
      </c>
      <c r="X10" s="1405">
        <v>8.3000000000000004E-2</v>
      </c>
      <c r="Y10" s="1405">
        <v>3.9E-2</v>
      </c>
      <c r="Z10" s="148"/>
      <c r="AA10" s="471" t="str">
        <f>S10</f>
        <v>Tidligere Østfold fylke</v>
      </c>
      <c r="AB10" s="1403">
        <v>9.9000000000000005E-2</v>
      </c>
      <c r="AC10" s="1403">
        <v>3.6999999999999998E-2</v>
      </c>
      <c r="AD10" s="1403">
        <v>0.04</v>
      </c>
      <c r="AE10" s="1404">
        <v>0.67800000000000005</v>
      </c>
      <c r="AF10" s="1405">
        <v>0.122</v>
      </c>
      <c r="AG10" s="1405">
        <v>2.4E-2</v>
      </c>
      <c r="AH10" s="148"/>
      <c r="AI10" s="471" t="str">
        <f>AA10</f>
        <v>Tidligere Østfold fylke</v>
      </c>
      <c r="AJ10" s="1414">
        <v>0.109</v>
      </c>
      <c r="AK10" s="1414">
        <v>1.2E-2</v>
      </c>
      <c r="AL10" s="1414">
        <v>5.0000000000000001E-3</v>
      </c>
      <c r="AM10" s="1415">
        <v>0.83499999999999996</v>
      </c>
      <c r="AN10" s="1416">
        <v>3.7999999999999999E-2</v>
      </c>
      <c r="AO10" s="1416">
        <v>2E-3</v>
      </c>
      <c r="AP10" s="148"/>
      <c r="AQ10" s="471" t="str">
        <f>AI10</f>
        <v>Tidligere Østfold fylke</v>
      </c>
      <c r="AR10" s="1403">
        <v>0.13200000000000001</v>
      </c>
      <c r="AS10" s="1403">
        <v>1.2E-2</v>
      </c>
      <c r="AT10" s="1403">
        <v>4.7E-2</v>
      </c>
      <c r="AU10" s="1404">
        <v>0.53100000000000003</v>
      </c>
      <c r="AV10" s="1405">
        <v>0.249</v>
      </c>
      <c r="AW10" s="1405">
        <v>2.8000000000000001E-2</v>
      </c>
      <c r="AX10" s="148"/>
      <c r="AY10" s="471" t="str">
        <f>AQ10</f>
        <v>Tidligere Østfold fylke</v>
      </c>
      <c r="AZ10" s="1403">
        <v>0.38500000000000001</v>
      </c>
      <c r="BA10" s="1403">
        <v>3.9E-2</v>
      </c>
      <c r="BB10" s="1403">
        <v>5.7000000000000002E-2</v>
      </c>
      <c r="BC10" s="1404">
        <v>0.36399999999999999</v>
      </c>
      <c r="BD10" s="1405">
        <v>0.14199999999999999</v>
      </c>
      <c r="BE10" s="1405">
        <v>1.2999999999999999E-2</v>
      </c>
      <c r="BF10" s="200"/>
      <c r="BG10" s="471" t="s">
        <v>161</v>
      </c>
      <c r="BH10" s="1403">
        <v>5.7000000000000002E-2</v>
      </c>
      <c r="BI10" s="1403">
        <v>4.2999999999999997E-2</v>
      </c>
      <c r="BJ10" s="1403">
        <v>9.5000000000000001E-2</v>
      </c>
      <c r="BK10" s="1404">
        <v>0.72599999999999998</v>
      </c>
      <c r="BL10" s="1405">
        <v>0.05</v>
      </c>
      <c r="BM10" s="1405">
        <v>2.9000000000000001E-2</v>
      </c>
      <c r="BN10" s="148"/>
      <c r="BO10" s="471" t="s">
        <v>161</v>
      </c>
      <c r="BP10" s="1403">
        <v>9.6000000000000002E-2</v>
      </c>
      <c r="BQ10" s="1403">
        <v>0.04</v>
      </c>
      <c r="BR10" s="1403">
        <v>0.04</v>
      </c>
      <c r="BS10" s="1404">
        <v>0.69</v>
      </c>
      <c r="BT10" s="1405">
        <v>0.11</v>
      </c>
      <c r="BU10" s="1405">
        <v>2.5000000000000001E-2</v>
      </c>
      <c r="BV10" s="148"/>
      <c r="BW10" s="471" t="s">
        <v>161</v>
      </c>
      <c r="BX10" s="1403">
        <v>0.39800000000000002</v>
      </c>
      <c r="BY10" s="1403">
        <v>4.1000000000000002E-2</v>
      </c>
      <c r="BZ10" s="1403">
        <v>4.2000000000000003E-2</v>
      </c>
      <c r="CA10" s="1404">
        <v>0.36099999999999999</v>
      </c>
      <c r="CB10" s="1405">
        <v>0.14599999999999999</v>
      </c>
      <c r="CC10" s="1405">
        <v>1.2E-2</v>
      </c>
      <c r="CD10" s="148"/>
      <c r="CE10" s="1442" t="s">
        <v>75</v>
      </c>
      <c r="CF10" s="1437">
        <v>3.3000000000000002E-2</v>
      </c>
      <c r="CG10" s="1437">
        <v>6.8000000000000005E-2</v>
      </c>
      <c r="CH10" s="1437">
        <v>2.4E-2</v>
      </c>
      <c r="CI10" s="1437">
        <v>7.0000000000000007E-2</v>
      </c>
      <c r="CJ10" s="1437">
        <v>4.2999999999999997E-2</v>
      </c>
      <c r="CK10" s="1437">
        <v>0.124</v>
      </c>
      <c r="CL10" s="1437">
        <v>3.6999999999999998E-2</v>
      </c>
      <c r="CM10" s="1437">
        <v>0.216</v>
      </c>
      <c r="CN10" s="1433">
        <v>0.12</v>
      </c>
      <c r="CQ10" s="144"/>
    </row>
    <row r="11" spans="1:103" s="36" customFormat="1">
      <c r="A11" s="1779"/>
      <c r="B11" s="8"/>
      <c r="C11" s="607" t="str">
        <f>'5.1.2 Formål og reiselengde'!C11</f>
        <v xml:space="preserve">Tidligere Akershus fylke </v>
      </c>
      <c r="D11" s="1406">
        <v>6.9000000000000006E-2</v>
      </c>
      <c r="E11" s="1406">
        <v>4.3999999999999997E-2</v>
      </c>
      <c r="F11" s="1406">
        <v>0.29899999999999999</v>
      </c>
      <c r="G11" s="1407">
        <v>0.54200000000000004</v>
      </c>
      <c r="H11" s="1408">
        <v>3.5000000000000003E-2</v>
      </c>
      <c r="I11" s="1413">
        <v>1.2E-2</v>
      </c>
      <c r="J11" s="148"/>
      <c r="K11" s="607" t="str">
        <f>C11</f>
        <v xml:space="preserve">Tidligere Akershus fylke </v>
      </c>
      <c r="L11" s="1406">
        <v>0.26900000000000002</v>
      </c>
      <c r="M11" s="1406">
        <v>9.8000000000000004E-2</v>
      </c>
      <c r="N11" s="1406">
        <v>0.42699999999999999</v>
      </c>
      <c r="O11" s="1407">
        <v>0.08</v>
      </c>
      <c r="P11" s="1408">
        <v>9.6000000000000002E-2</v>
      </c>
      <c r="Q11" s="1408">
        <v>2.9000000000000001E-2</v>
      </c>
      <c r="R11" s="148"/>
      <c r="S11" s="607" t="str">
        <f>K11</f>
        <v xml:space="preserve">Tidligere Akershus fylke </v>
      </c>
      <c r="T11" s="1406">
        <v>8.6999999999999994E-2</v>
      </c>
      <c r="U11" s="1406">
        <v>1.6E-2</v>
      </c>
      <c r="V11" s="1406">
        <v>0.18099999999999999</v>
      </c>
      <c r="W11" s="1407">
        <v>0.59</v>
      </c>
      <c r="X11" s="1408">
        <v>6.3E-2</v>
      </c>
      <c r="Y11" s="1408">
        <v>6.2E-2</v>
      </c>
      <c r="Z11" s="148"/>
      <c r="AA11" s="607" t="str">
        <f>S11</f>
        <v xml:space="preserve">Tidligere Akershus fylke </v>
      </c>
      <c r="AB11" s="1406">
        <v>0.125</v>
      </c>
      <c r="AC11" s="1406">
        <v>1.9E-2</v>
      </c>
      <c r="AD11" s="1406">
        <v>6.5000000000000002E-2</v>
      </c>
      <c r="AE11" s="1407">
        <v>0.66200000000000003</v>
      </c>
      <c r="AF11" s="1408">
        <v>0.11600000000000001</v>
      </c>
      <c r="AG11" s="1408">
        <v>1.2999999999999999E-2</v>
      </c>
      <c r="AH11" s="148"/>
      <c r="AI11" s="607" t="str">
        <f>AA11</f>
        <v xml:space="preserve">Tidligere Akershus fylke </v>
      </c>
      <c r="AJ11" s="1417">
        <v>8.4000000000000005E-2</v>
      </c>
      <c r="AK11" s="1417">
        <v>1.4E-2</v>
      </c>
      <c r="AL11" s="1417">
        <v>0.02</v>
      </c>
      <c r="AM11" s="1418">
        <v>0.83399999999999996</v>
      </c>
      <c r="AN11" s="1419">
        <v>4.2999999999999997E-2</v>
      </c>
      <c r="AO11" s="1419">
        <v>4.0000000000000001E-3</v>
      </c>
      <c r="AP11" s="148"/>
      <c r="AQ11" s="607" t="str">
        <f>AI11</f>
        <v xml:space="preserve">Tidligere Akershus fylke </v>
      </c>
      <c r="AR11" s="1406">
        <v>0.13300000000000001</v>
      </c>
      <c r="AS11" s="1406">
        <v>2.5999999999999999E-2</v>
      </c>
      <c r="AT11" s="1406">
        <v>0.126</v>
      </c>
      <c r="AU11" s="1407">
        <v>0.505</v>
      </c>
      <c r="AV11" s="1408">
        <v>0.19500000000000001</v>
      </c>
      <c r="AW11" s="1408">
        <v>1.6E-2</v>
      </c>
      <c r="AX11" s="148"/>
      <c r="AY11" s="607" t="str">
        <f>AQ11</f>
        <v xml:space="preserve">Tidligere Akershus fylke </v>
      </c>
      <c r="AZ11" s="1406">
        <v>0.36599999999999999</v>
      </c>
      <c r="BA11" s="1406">
        <v>0.04</v>
      </c>
      <c r="BB11" s="1406">
        <v>0.104</v>
      </c>
      <c r="BC11" s="1407">
        <v>0.33600000000000002</v>
      </c>
      <c r="BD11" s="1408">
        <v>0.13</v>
      </c>
      <c r="BE11" s="1408">
        <v>2.4E-2</v>
      </c>
      <c r="BF11" s="200"/>
      <c r="BG11" s="607" t="s">
        <v>162</v>
      </c>
      <c r="BH11" s="1406">
        <v>7.4999999999999997E-2</v>
      </c>
      <c r="BI11" s="1406">
        <v>4.4999999999999998E-2</v>
      </c>
      <c r="BJ11" s="1406">
        <v>0.26300000000000001</v>
      </c>
      <c r="BK11" s="1407">
        <v>0.57099999999999995</v>
      </c>
      <c r="BL11" s="1408">
        <v>3.4000000000000002E-2</v>
      </c>
      <c r="BM11" s="1408">
        <v>1.0999999999999999E-2</v>
      </c>
      <c r="BN11" s="148"/>
      <c r="BO11" s="607" t="s">
        <v>162</v>
      </c>
      <c r="BP11" s="1406">
        <v>0.11899999999999999</v>
      </c>
      <c r="BQ11" s="1406">
        <v>0.02</v>
      </c>
      <c r="BR11" s="1406">
        <v>5.5E-2</v>
      </c>
      <c r="BS11" s="1407">
        <v>0.67300000000000004</v>
      </c>
      <c r="BT11" s="1408">
        <v>0.122</v>
      </c>
      <c r="BU11" s="1408">
        <v>1.0999999999999999E-2</v>
      </c>
      <c r="BV11" s="148"/>
      <c r="BW11" s="607" t="s">
        <v>162</v>
      </c>
      <c r="BX11" s="1406">
        <v>0.372</v>
      </c>
      <c r="BY11" s="1406">
        <v>4.2000000000000003E-2</v>
      </c>
      <c r="BZ11" s="1406">
        <v>8.5000000000000006E-2</v>
      </c>
      <c r="CA11" s="1407">
        <v>0.34699999999999998</v>
      </c>
      <c r="CB11" s="1408">
        <v>0.13600000000000001</v>
      </c>
      <c r="CC11" s="1408">
        <v>1.9E-2</v>
      </c>
      <c r="CD11" s="148"/>
      <c r="CE11" s="1442" t="s">
        <v>37</v>
      </c>
      <c r="CF11" s="1437">
        <v>7.0000000000000001E-3</v>
      </c>
      <c r="CG11" s="1437">
        <v>2.5000000000000001E-2</v>
      </c>
      <c r="CH11" s="1437">
        <v>1.4999999999999999E-2</v>
      </c>
      <c r="CI11" s="1437">
        <v>1.0999999999999999E-2</v>
      </c>
      <c r="CJ11" s="1437">
        <v>7.2999999999999995E-2</v>
      </c>
      <c r="CK11" s="1437">
        <v>3.9E-2</v>
      </c>
      <c r="CL11" s="1437">
        <v>5.0000000000000001E-3</v>
      </c>
      <c r="CM11" s="1437">
        <v>0.14299999999999999</v>
      </c>
      <c r="CN11" s="1433">
        <v>8.5999999999999993E-2</v>
      </c>
      <c r="CO11" s="3"/>
      <c r="CP11" s="6"/>
      <c r="CQ11" s="144"/>
      <c r="CR11" s="6"/>
      <c r="CS11" s="6"/>
      <c r="CT11" s="6"/>
      <c r="CU11" s="6"/>
      <c r="CV11" s="6"/>
      <c r="CW11" s="6"/>
      <c r="CX11" s="3"/>
      <c r="CY11" s="6"/>
    </row>
    <row r="12" spans="1:103">
      <c r="A12" s="1779"/>
      <c r="C12" s="607" t="str">
        <f>'5.1.2 Formål og reiselengde'!C12</f>
        <v xml:space="preserve">Tidligere Buskerud fylke </v>
      </c>
      <c r="D12" s="1406">
        <v>7.1999999999999995E-2</v>
      </c>
      <c r="E12" s="1406">
        <v>4.8000000000000001E-2</v>
      </c>
      <c r="F12" s="1406">
        <v>0.122</v>
      </c>
      <c r="G12" s="1407">
        <v>0.70899999999999996</v>
      </c>
      <c r="H12" s="1408">
        <v>0.04</v>
      </c>
      <c r="I12" s="1413">
        <v>8.0000000000000002E-3</v>
      </c>
      <c r="J12" s="148"/>
      <c r="K12" s="607" t="str">
        <f>C12</f>
        <v xml:space="preserve">Tidligere Buskerud fylke </v>
      </c>
      <c r="L12" s="1406">
        <v>0.33100000000000002</v>
      </c>
      <c r="M12" s="1406">
        <v>8.6999999999999994E-2</v>
      </c>
      <c r="N12" s="1406">
        <v>0.373</v>
      </c>
      <c r="O12" s="1407">
        <v>9.1999999999999998E-2</v>
      </c>
      <c r="P12" s="1408">
        <v>8.6999999999999994E-2</v>
      </c>
      <c r="Q12" s="1408">
        <v>3.1E-2</v>
      </c>
      <c r="R12" s="148"/>
      <c r="S12" s="607" t="str">
        <f>K12</f>
        <v xml:space="preserve">Tidligere Buskerud fylke </v>
      </c>
      <c r="T12" s="1406">
        <v>6.5000000000000002E-2</v>
      </c>
      <c r="U12" s="1406">
        <v>3.0000000000000001E-3</v>
      </c>
      <c r="V12" s="1406">
        <v>0.10100000000000001</v>
      </c>
      <c r="W12" s="1407">
        <v>0.72499999999999998</v>
      </c>
      <c r="X12" s="1408">
        <v>7.8E-2</v>
      </c>
      <c r="Y12" s="1408">
        <v>2.8000000000000001E-2</v>
      </c>
      <c r="Z12" s="148"/>
      <c r="AA12" s="607" t="str">
        <f>S12</f>
        <v xml:space="preserve">Tidligere Buskerud fylke </v>
      </c>
      <c r="AB12" s="1406">
        <v>0.14000000000000001</v>
      </c>
      <c r="AC12" s="1406">
        <v>2.5000000000000001E-2</v>
      </c>
      <c r="AD12" s="1406">
        <v>2.9000000000000001E-2</v>
      </c>
      <c r="AE12" s="1407">
        <v>0.68899999999999995</v>
      </c>
      <c r="AF12" s="1408">
        <v>0.108</v>
      </c>
      <c r="AG12" s="1408">
        <v>0.01</v>
      </c>
      <c r="AH12" s="148"/>
      <c r="AI12" s="607" t="str">
        <f>AA12</f>
        <v xml:space="preserve">Tidligere Buskerud fylke </v>
      </c>
      <c r="AJ12" s="1417">
        <v>5.8000000000000003E-2</v>
      </c>
      <c r="AK12" s="1417">
        <v>2.4E-2</v>
      </c>
      <c r="AL12" s="1417">
        <v>8.9999999999999993E-3</v>
      </c>
      <c r="AM12" s="1418">
        <v>0.86499999999999999</v>
      </c>
      <c r="AN12" s="1419">
        <v>4.1000000000000002E-2</v>
      </c>
      <c r="AO12" s="1419">
        <v>3.0000000000000001E-3</v>
      </c>
      <c r="AP12" s="148"/>
      <c r="AQ12" s="607" t="str">
        <f>AI12</f>
        <v xml:space="preserve">Tidligere Buskerud fylke </v>
      </c>
      <c r="AR12" s="1406">
        <v>0.127</v>
      </c>
      <c r="AS12" s="1406">
        <v>2.3E-2</v>
      </c>
      <c r="AT12" s="1406">
        <v>5.6000000000000001E-2</v>
      </c>
      <c r="AU12" s="1407">
        <v>0.56399999999999995</v>
      </c>
      <c r="AV12" s="1408">
        <v>0.218</v>
      </c>
      <c r="AW12" s="1408">
        <v>1.2999999999999999E-2</v>
      </c>
      <c r="AX12" s="148"/>
      <c r="AY12" s="607" t="str">
        <f>AQ12</f>
        <v xml:space="preserve">Tidligere Buskerud fylke </v>
      </c>
      <c r="AZ12" s="1406">
        <v>0.35199999999999998</v>
      </c>
      <c r="BA12" s="1406">
        <v>4.3999999999999997E-2</v>
      </c>
      <c r="BB12" s="1406">
        <v>4.3999999999999997E-2</v>
      </c>
      <c r="BC12" s="1407">
        <v>0.38400000000000001</v>
      </c>
      <c r="BD12" s="1408">
        <v>0.154</v>
      </c>
      <c r="BE12" s="1408">
        <v>2.1000000000000001E-2</v>
      </c>
      <c r="BF12" s="200"/>
      <c r="BG12" s="607" t="s">
        <v>163</v>
      </c>
      <c r="BH12" s="1406">
        <v>7.8E-2</v>
      </c>
      <c r="BI12" s="1406">
        <v>4.8000000000000001E-2</v>
      </c>
      <c r="BJ12" s="1406">
        <v>8.7999999999999995E-2</v>
      </c>
      <c r="BK12" s="1407">
        <v>0.73899999999999999</v>
      </c>
      <c r="BL12" s="1408">
        <v>3.9E-2</v>
      </c>
      <c r="BM12" s="1408">
        <v>7.0000000000000001E-3</v>
      </c>
      <c r="BN12" s="148"/>
      <c r="BO12" s="607" t="s">
        <v>163</v>
      </c>
      <c r="BP12" s="1406">
        <v>0.13400000000000001</v>
      </c>
      <c r="BQ12" s="1406">
        <v>2.3E-2</v>
      </c>
      <c r="BR12" s="1406">
        <v>2.3E-2</v>
      </c>
      <c r="BS12" s="1407">
        <v>0.70099999999999996</v>
      </c>
      <c r="BT12" s="1408">
        <v>0.109</v>
      </c>
      <c r="BU12" s="1408">
        <v>8.9999999999999993E-3</v>
      </c>
      <c r="BV12" s="148"/>
      <c r="BW12" s="607" t="s">
        <v>163</v>
      </c>
      <c r="BX12" s="1406">
        <v>0.36299999999999999</v>
      </c>
      <c r="BY12" s="1406">
        <v>4.2000000000000003E-2</v>
      </c>
      <c r="BZ12" s="1406">
        <v>3.4000000000000002E-2</v>
      </c>
      <c r="CA12" s="1407">
        <v>0.39200000000000002</v>
      </c>
      <c r="CB12" s="1408">
        <v>0.14699999999999999</v>
      </c>
      <c r="CC12" s="1408">
        <v>2.1999999999999999E-2</v>
      </c>
      <c r="CD12" s="148"/>
      <c r="CE12" s="498" t="s">
        <v>97</v>
      </c>
      <c r="CF12" s="433">
        <f t="shared" ref="CF12:CN12" si="0">SUM(CF6:CF11)</f>
        <v>0.99900000000000011</v>
      </c>
      <c r="CG12" s="433">
        <f t="shared" si="0"/>
        <v>1</v>
      </c>
      <c r="CH12" s="433">
        <f t="shared" si="0"/>
        <v>1</v>
      </c>
      <c r="CI12" s="433">
        <f t="shared" si="0"/>
        <v>0.999</v>
      </c>
      <c r="CJ12" s="433">
        <f t="shared" si="0"/>
        <v>1.0010000000000001</v>
      </c>
      <c r="CK12" s="433">
        <f t="shared" si="0"/>
        <v>1</v>
      </c>
      <c r="CL12" s="433">
        <f t="shared" si="0"/>
        <v>1</v>
      </c>
      <c r="CM12" s="433">
        <f t="shared" si="0"/>
        <v>1</v>
      </c>
      <c r="CN12" s="1440">
        <f t="shared" si="0"/>
        <v>1.0010000000000001</v>
      </c>
      <c r="CP12" s="15"/>
    </row>
    <row r="13" spans="1:103" ht="15" customHeight="1">
      <c r="A13" s="1779"/>
      <c r="C13" s="607"/>
      <c r="D13" s="1409"/>
      <c r="E13" s="1409"/>
      <c r="F13" s="1410"/>
      <c r="G13" s="1411"/>
      <c r="H13" s="1412"/>
      <c r="I13" s="1431"/>
      <c r="K13" s="607"/>
      <c r="L13" s="1397"/>
      <c r="M13" s="1397"/>
      <c r="N13" s="1398"/>
      <c r="O13" s="1399"/>
      <c r="P13" s="1400"/>
      <c r="Q13" s="1400"/>
      <c r="R13" s="21"/>
      <c r="S13" s="607"/>
      <c r="T13" s="1409"/>
      <c r="U13" s="1409"/>
      <c r="V13" s="1410"/>
      <c r="W13" s="1411"/>
      <c r="X13" s="1412"/>
      <c r="Y13" s="1412"/>
      <c r="Z13" s="21"/>
      <c r="AA13" s="607"/>
      <c r="AB13" s="1409"/>
      <c r="AC13" s="1409"/>
      <c r="AD13" s="1410"/>
      <c r="AE13" s="1411"/>
      <c r="AF13" s="1412"/>
      <c r="AG13" s="1412"/>
      <c r="AH13" s="21"/>
      <c r="AI13" s="607"/>
      <c r="AJ13" s="1423"/>
      <c r="AK13" s="1423"/>
      <c r="AL13" s="1423"/>
      <c r="AM13" s="1424"/>
      <c r="AN13" s="1425"/>
      <c r="AO13" s="1425"/>
      <c r="AP13" s="21"/>
      <c r="AQ13" s="607"/>
      <c r="AR13" s="1397"/>
      <c r="AS13" s="1397"/>
      <c r="AT13" s="1398"/>
      <c r="AU13" s="1399"/>
      <c r="AV13" s="1400"/>
      <c r="AW13" s="1400"/>
      <c r="AX13" s="21"/>
      <c r="AY13" s="607"/>
      <c r="AZ13" s="1409"/>
      <c r="BA13" s="1409"/>
      <c r="BB13" s="1410"/>
      <c r="BC13" s="1411"/>
      <c r="BD13" s="1412"/>
      <c r="BE13" s="1412"/>
      <c r="BF13" s="201"/>
      <c r="BG13" s="607"/>
      <c r="BH13" s="1409"/>
      <c r="BI13" s="1409"/>
      <c r="BJ13" s="1410"/>
      <c r="BK13" s="1411"/>
      <c r="BL13" s="1412"/>
      <c r="BM13" s="1412"/>
      <c r="BO13" s="607"/>
      <c r="BP13" s="1409"/>
      <c r="BQ13" s="1409"/>
      <c r="BR13" s="1410"/>
      <c r="BS13" s="1411"/>
      <c r="BT13" s="1412"/>
      <c r="BU13" s="1412"/>
      <c r="BW13" s="607"/>
      <c r="BX13" s="1409"/>
      <c r="BY13" s="1409"/>
      <c r="BZ13" s="1410"/>
      <c r="CA13" s="1411"/>
      <c r="CB13" s="1412"/>
      <c r="CC13" s="1412"/>
      <c r="CE13" s="193"/>
      <c r="CF13" s="139"/>
      <c r="CG13" s="139"/>
      <c r="CH13" s="139"/>
      <c r="CI13" s="139"/>
      <c r="CJ13" s="139"/>
      <c r="CK13" s="139"/>
      <c r="CL13" s="139"/>
      <c r="CM13" s="139"/>
      <c r="CN13" s="139"/>
    </row>
    <row r="14" spans="1:103">
      <c r="A14" s="1779"/>
      <c r="C14" s="1401" t="str">
        <f>'5.1.2 Formål og reiselengde'!C14</f>
        <v>Indre Oslo</v>
      </c>
      <c r="D14" s="1413">
        <v>0.23699999999999999</v>
      </c>
      <c r="E14" s="1406">
        <v>0.111</v>
      </c>
      <c r="F14" s="1406">
        <v>0.48299999999999998</v>
      </c>
      <c r="G14" s="1407">
        <v>0.13400000000000001</v>
      </c>
      <c r="H14" s="1408">
        <v>1.7999999999999999E-2</v>
      </c>
      <c r="I14" s="1413">
        <v>1.7000000000000001E-2</v>
      </c>
      <c r="J14" s="148"/>
      <c r="K14" s="1401" t="str">
        <f t="shared" ref="K14:K28" si="1">C14</f>
        <v>Indre Oslo</v>
      </c>
      <c r="L14" s="1951" t="s">
        <v>747</v>
      </c>
      <c r="M14" s="1952"/>
      <c r="N14" s="1952"/>
      <c r="O14" s="1952"/>
      <c r="P14" s="1952"/>
      <c r="Q14" s="1953"/>
      <c r="R14" s="148"/>
      <c r="S14" s="1401" t="str">
        <f t="shared" ref="S14:S28" si="2">K14</f>
        <v>Indre Oslo</v>
      </c>
      <c r="T14" s="1951" t="s">
        <v>747</v>
      </c>
      <c r="U14" s="1952"/>
      <c r="V14" s="1952"/>
      <c r="W14" s="1952"/>
      <c r="X14" s="1952"/>
      <c r="Y14" s="1953"/>
      <c r="Z14" s="148"/>
      <c r="AA14" s="1401" t="str">
        <f t="shared" ref="AA14:AA28" si="3">S14</f>
        <v>Indre Oslo</v>
      </c>
      <c r="AB14" s="1426">
        <v>0.53800000000000003</v>
      </c>
      <c r="AC14" s="1426">
        <v>5.8000000000000003E-2</v>
      </c>
      <c r="AD14" s="1426">
        <v>0.21299999999999999</v>
      </c>
      <c r="AE14" s="1427">
        <v>0.14499999999999999</v>
      </c>
      <c r="AF14" s="1428">
        <v>3.6999999999999998E-2</v>
      </c>
      <c r="AG14" s="1428">
        <v>8.9999999999999993E-3</v>
      </c>
      <c r="AH14" s="148"/>
      <c r="AI14" s="1401" t="str">
        <f t="shared" ref="AI14:AI28" si="4">AA14</f>
        <v>Indre Oslo</v>
      </c>
      <c r="AJ14" s="1951" t="s">
        <v>747</v>
      </c>
      <c r="AK14" s="1952"/>
      <c r="AL14" s="1952"/>
      <c r="AM14" s="1952"/>
      <c r="AN14" s="1952"/>
      <c r="AO14" s="1953"/>
      <c r="AP14" s="148"/>
      <c r="AQ14" s="1401" t="str">
        <f t="shared" ref="AQ14:AQ28" si="5">AI14</f>
        <v>Indre Oslo</v>
      </c>
      <c r="AR14" s="1951" t="s">
        <v>747</v>
      </c>
      <c r="AS14" s="1952"/>
      <c r="AT14" s="1952"/>
      <c r="AU14" s="1952"/>
      <c r="AV14" s="1952"/>
      <c r="AW14" s="1953"/>
      <c r="AX14" s="148"/>
      <c r="AY14" s="1401" t="str">
        <f t="shared" ref="AY14:AY28" si="6">AQ14</f>
        <v>Indre Oslo</v>
      </c>
      <c r="AZ14" s="1413">
        <v>0.51200000000000001</v>
      </c>
      <c r="BA14" s="1406">
        <v>6.5000000000000002E-2</v>
      </c>
      <c r="BB14" s="1406">
        <v>0.28399999999999997</v>
      </c>
      <c r="BC14" s="1407">
        <v>7.2999999999999995E-2</v>
      </c>
      <c r="BD14" s="1408">
        <v>4.7E-2</v>
      </c>
      <c r="BE14" s="1408">
        <v>1.9E-2</v>
      </c>
      <c r="BF14" s="200"/>
      <c r="BG14" s="1401" t="s">
        <v>379</v>
      </c>
      <c r="BH14" s="1413">
        <v>0.152</v>
      </c>
      <c r="BI14" s="1406">
        <v>0.08</v>
      </c>
      <c r="BJ14" s="1406">
        <v>0.64400000000000002</v>
      </c>
      <c r="BK14" s="1407">
        <v>0.11700000000000001</v>
      </c>
      <c r="BL14" s="1408">
        <v>5.0000000000000001E-3</v>
      </c>
      <c r="BM14" s="1408">
        <v>3.0000000000000001E-3</v>
      </c>
      <c r="BN14" s="148"/>
      <c r="BO14" s="1401" t="s">
        <v>379</v>
      </c>
      <c r="BP14" s="1413">
        <v>0.311</v>
      </c>
      <c r="BQ14" s="1406">
        <v>3.5999999999999997E-2</v>
      </c>
      <c r="BR14" s="1406">
        <v>0.55100000000000005</v>
      </c>
      <c r="BS14" s="1407">
        <v>7.4999999999999997E-2</v>
      </c>
      <c r="BT14" s="1408">
        <v>2.1999999999999999E-2</v>
      </c>
      <c r="BU14" s="1408">
        <v>6.0000000000000001E-3</v>
      </c>
      <c r="BV14" s="148"/>
      <c r="BW14" s="1401" t="s">
        <v>379</v>
      </c>
      <c r="BX14" s="1413">
        <v>0.30199999999999999</v>
      </c>
      <c r="BY14" s="1406">
        <v>4.4999999999999998E-2</v>
      </c>
      <c r="BZ14" s="1406">
        <v>0.52100000000000002</v>
      </c>
      <c r="CA14" s="1407">
        <v>7.4999999999999997E-2</v>
      </c>
      <c r="CB14" s="1408">
        <v>3.3000000000000002E-2</v>
      </c>
      <c r="CC14" s="1408">
        <v>2.4E-2</v>
      </c>
      <c r="CD14" s="148"/>
      <c r="CE14" s="193"/>
      <c r="CF14" s="193"/>
      <c r="CG14" s="193"/>
      <c r="CH14" s="193"/>
      <c r="CI14" s="193"/>
      <c r="CJ14" s="193"/>
      <c r="CK14" s="193"/>
      <c r="CL14" s="193"/>
      <c r="CM14" s="193"/>
      <c r="CN14" s="193"/>
      <c r="CO14" s="193"/>
      <c r="CP14" s="15"/>
    </row>
    <row r="15" spans="1:103" ht="15" customHeight="1">
      <c r="A15" s="1779"/>
      <c r="C15" s="1402" t="str">
        <f>'5.1.2 Formål og reiselengde'!C15</f>
        <v>Oslo vest</v>
      </c>
      <c r="D15" s="1413">
        <v>0.109</v>
      </c>
      <c r="E15" s="1406">
        <v>0.151</v>
      </c>
      <c r="F15" s="1406">
        <v>0.4</v>
      </c>
      <c r="G15" s="1407">
        <v>0.30299999999999999</v>
      </c>
      <c r="H15" s="1408">
        <v>2.5999999999999999E-2</v>
      </c>
      <c r="I15" s="1413">
        <v>1.2E-2</v>
      </c>
      <c r="J15" s="148"/>
      <c r="K15" s="1402" t="str">
        <f t="shared" si="1"/>
        <v>Oslo vest</v>
      </c>
      <c r="L15" s="1954"/>
      <c r="M15" s="1955"/>
      <c r="N15" s="1955"/>
      <c r="O15" s="1955"/>
      <c r="P15" s="1955"/>
      <c r="Q15" s="1956"/>
      <c r="R15" s="148"/>
      <c r="S15" s="1402" t="str">
        <f t="shared" si="2"/>
        <v>Oslo vest</v>
      </c>
      <c r="T15" s="1954"/>
      <c r="U15" s="1955"/>
      <c r="V15" s="1955"/>
      <c r="W15" s="1955"/>
      <c r="X15" s="1955"/>
      <c r="Y15" s="1956"/>
      <c r="Z15" s="148"/>
      <c r="AA15" s="1402" t="str">
        <f t="shared" si="3"/>
        <v>Oslo vest</v>
      </c>
      <c r="AB15" s="1406">
        <v>0.27400000000000002</v>
      </c>
      <c r="AC15" s="1406">
        <v>4.4999999999999998E-2</v>
      </c>
      <c r="AD15" s="1406">
        <v>0.17499999999999999</v>
      </c>
      <c r="AE15" s="1407">
        <v>0.41099999999999998</v>
      </c>
      <c r="AF15" s="1408">
        <v>9.0999999999999998E-2</v>
      </c>
      <c r="AG15" s="1408">
        <v>4.0000000000000001E-3</v>
      </c>
      <c r="AH15" s="148"/>
      <c r="AI15" s="1402" t="str">
        <f t="shared" si="4"/>
        <v>Oslo vest</v>
      </c>
      <c r="AJ15" s="1954"/>
      <c r="AK15" s="1955"/>
      <c r="AL15" s="1955"/>
      <c r="AM15" s="1955"/>
      <c r="AN15" s="1955"/>
      <c r="AO15" s="1956"/>
      <c r="AP15" s="148"/>
      <c r="AQ15" s="1402" t="str">
        <f t="shared" si="5"/>
        <v>Oslo vest</v>
      </c>
      <c r="AR15" s="1954"/>
      <c r="AS15" s="1955"/>
      <c r="AT15" s="1955"/>
      <c r="AU15" s="1955"/>
      <c r="AV15" s="1955"/>
      <c r="AW15" s="1956"/>
      <c r="AX15" s="148"/>
      <c r="AY15" s="1402" t="str">
        <f t="shared" si="6"/>
        <v>Oslo vest</v>
      </c>
      <c r="AZ15" s="1413">
        <v>0.38900000000000001</v>
      </c>
      <c r="BA15" s="1406">
        <v>6.5000000000000002E-2</v>
      </c>
      <c r="BB15" s="1406">
        <v>0.23100000000000001</v>
      </c>
      <c r="BC15" s="1407">
        <v>0.20899999999999999</v>
      </c>
      <c r="BD15" s="1408">
        <v>7.6999999999999999E-2</v>
      </c>
      <c r="BE15" s="1408">
        <v>2.9000000000000001E-2</v>
      </c>
      <c r="BF15" s="200"/>
      <c r="BG15" s="1402" t="s">
        <v>107</v>
      </c>
      <c r="BH15" s="1413">
        <v>0.17899999999999999</v>
      </c>
      <c r="BI15" s="1406">
        <v>9.8000000000000004E-2</v>
      </c>
      <c r="BJ15" s="1406">
        <v>0.503</v>
      </c>
      <c r="BK15" s="1407">
        <v>0.18</v>
      </c>
      <c r="BL15" s="1408">
        <v>2.3E-2</v>
      </c>
      <c r="BM15" s="1408">
        <v>1.7000000000000001E-2</v>
      </c>
      <c r="BN15" s="148"/>
      <c r="BO15" s="1402" t="s">
        <v>107</v>
      </c>
      <c r="BP15" s="1413">
        <v>0.53</v>
      </c>
      <c r="BQ15" s="1406">
        <v>5.7000000000000002E-2</v>
      </c>
      <c r="BR15" s="1406">
        <v>0.21099999999999999</v>
      </c>
      <c r="BS15" s="1407">
        <v>0.14799999999999999</v>
      </c>
      <c r="BT15" s="1408">
        <v>4.3999999999999997E-2</v>
      </c>
      <c r="BU15" s="1408">
        <v>0.01</v>
      </c>
      <c r="BV15" s="148"/>
      <c r="BW15" s="1402" t="s">
        <v>107</v>
      </c>
      <c r="BX15" s="1413">
        <v>0.47899999999999998</v>
      </c>
      <c r="BY15" s="1406">
        <v>5.8999999999999997E-2</v>
      </c>
      <c r="BZ15" s="1406">
        <v>0.32200000000000001</v>
      </c>
      <c r="CA15" s="1407">
        <v>7.1999999999999995E-2</v>
      </c>
      <c r="CB15" s="1408">
        <v>4.2999999999999997E-2</v>
      </c>
      <c r="CC15" s="1408">
        <v>2.5000000000000001E-2</v>
      </c>
      <c r="CD15" s="148"/>
      <c r="CE15" s="1949" t="s">
        <v>367</v>
      </c>
      <c r="CF15" s="1850"/>
      <c r="CG15" s="1850"/>
      <c r="CH15" s="1850"/>
      <c r="CI15" s="1850"/>
      <c r="CJ15" s="1850"/>
      <c r="CK15" s="1850"/>
      <c r="CL15" s="1850"/>
      <c r="CM15" s="1850"/>
      <c r="CN15" s="1851"/>
      <c r="CO15" s="243"/>
      <c r="CP15" s="15"/>
    </row>
    <row r="16" spans="1:103" s="36" customFormat="1" ht="16.5" customHeight="1">
      <c r="A16" s="1779"/>
      <c r="B16" s="8"/>
      <c r="C16" s="1402" t="str">
        <f>'5.1.2 Formål og reiselengde'!C16</f>
        <v>Oslo nordøst</v>
      </c>
      <c r="D16" s="1413">
        <v>9.8000000000000004E-2</v>
      </c>
      <c r="E16" s="1406">
        <v>7.2999999999999995E-2</v>
      </c>
      <c r="F16" s="1406">
        <v>0.5</v>
      </c>
      <c r="G16" s="1407">
        <v>0.29199999999999998</v>
      </c>
      <c r="H16" s="1408">
        <v>2.3E-2</v>
      </c>
      <c r="I16" s="1413">
        <v>1.4999999999999999E-2</v>
      </c>
      <c r="J16" s="148"/>
      <c r="K16" s="1402" t="str">
        <f t="shared" si="1"/>
        <v>Oslo nordøst</v>
      </c>
      <c r="L16" s="1954"/>
      <c r="M16" s="1955"/>
      <c r="N16" s="1955"/>
      <c r="O16" s="1955"/>
      <c r="P16" s="1955"/>
      <c r="Q16" s="1956"/>
      <c r="R16" s="148"/>
      <c r="S16" s="1402" t="str">
        <f t="shared" si="2"/>
        <v>Oslo nordøst</v>
      </c>
      <c r="T16" s="1954"/>
      <c r="U16" s="1955"/>
      <c r="V16" s="1955"/>
      <c r="W16" s="1955"/>
      <c r="X16" s="1955"/>
      <c r="Y16" s="1956"/>
      <c r="Z16" s="148"/>
      <c r="AA16" s="1402" t="str">
        <f t="shared" si="3"/>
        <v>Oslo nordøst</v>
      </c>
      <c r="AB16" s="1406">
        <v>0.27600000000000002</v>
      </c>
      <c r="AC16" s="1406">
        <v>2.5000000000000001E-2</v>
      </c>
      <c r="AD16" s="1406">
        <v>0.17499999999999999</v>
      </c>
      <c r="AE16" s="1407">
        <v>0.42099999999999999</v>
      </c>
      <c r="AF16" s="1408">
        <v>8.3000000000000004E-2</v>
      </c>
      <c r="AG16" s="1408">
        <v>1.9E-2</v>
      </c>
      <c r="AH16" s="148"/>
      <c r="AI16" s="1402" t="str">
        <f t="shared" si="4"/>
        <v>Oslo nordøst</v>
      </c>
      <c r="AJ16" s="1954"/>
      <c r="AK16" s="1955"/>
      <c r="AL16" s="1955"/>
      <c r="AM16" s="1955"/>
      <c r="AN16" s="1955"/>
      <c r="AO16" s="1956"/>
      <c r="AP16" s="148"/>
      <c r="AQ16" s="1402" t="str">
        <f t="shared" si="5"/>
        <v>Oslo nordøst</v>
      </c>
      <c r="AR16" s="1954"/>
      <c r="AS16" s="1955"/>
      <c r="AT16" s="1955"/>
      <c r="AU16" s="1955"/>
      <c r="AV16" s="1955"/>
      <c r="AW16" s="1956"/>
      <c r="AX16" s="148"/>
      <c r="AY16" s="1402" t="str">
        <f t="shared" si="6"/>
        <v>Oslo nordøst</v>
      </c>
      <c r="AZ16" s="1413">
        <v>0.41099999999999998</v>
      </c>
      <c r="BA16" s="1406">
        <v>3.5000000000000003E-2</v>
      </c>
      <c r="BB16" s="1406">
        <v>0.27900000000000003</v>
      </c>
      <c r="BC16" s="1407">
        <v>0.182</v>
      </c>
      <c r="BD16" s="1408">
        <v>7.2999999999999995E-2</v>
      </c>
      <c r="BE16" s="1408">
        <v>0.02</v>
      </c>
      <c r="BF16" s="200"/>
      <c r="BG16" s="1402" t="s">
        <v>108</v>
      </c>
      <c r="BH16" s="1413">
        <v>8.5999999999999993E-2</v>
      </c>
      <c r="BI16" s="1406">
        <v>0.12</v>
      </c>
      <c r="BJ16" s="1406">
        <v>0.45900000000000002</v>
      </c>
      <c r="BK16" s="1407">
        <v>0.29299999999999998</v>
      </c>
      <c r="BL16" s="1408">
        <v>2.8000000000000001E-2</v>
      </c>
      <c r="BM16" s="1408">
        <v>1.4E-2</v>
      </c>
      <c r="BN16" s="148"/>
      <c r="BO16" s="1402" t="s">
        <v>108</v>
      </c>
      <c r="BP16" s="1413">
        <v>0.28499999999999998</v>
      </c>
      <c r="BQ16" s="1406">
        <v>4.7E-2</v>
      </c>
      <c r="BR16" s="1406">
        <v>0.161</v>
      </c>
      <c r="BS16" s="1407">
        <v>0.41699999999999998</v>
      </c>
      <c r="BT16" s="1408">
        <v>8.4000000000000005E-2</v>
      </c>
      <c r="BU16" s="1408">
        <v>6.0000000000000001E-3</v>
      </c>
      <c r="BV16" s="148"/>
      <c r="BW16" s="1402" t="s">
        <v>108</v>
      </c>
      <c r="BX16" s="1413">
        <v>0.38</v>
      </c>
      <c r="BY16" s="1406">
        <v>6.2E-2</v>
      </c>
      <c r="BZ16" s="1406">
        <v>0.223</v>
      </c>
      <c r="CA16" s="1407">
        <v>0.221</v>
      </c>
      <c r="CB16" s="1408">
        <v>7.8E-2</v>
      </c>
      <c r="CC16" s="1408">
        <v>3.5000000000000003E-2</v>
      </c>
      <c r="CD16" s="148"/>
      <c r="CE16" s="607" t="s">
        <v>368</v>
      </c>
      <c r="CF16" s="1434" t="str">
        <f t="shared" ref="CF16:CN16" si="7">CF5</f>
        <v>Skole</v>
      </c>
      <c r="CG16" s="1435" t="str">
        <f t="shared" si="7"/>
        <v>Lokal fritid</v>
      </c>
      <c r="CH16" s="1435" t="str">
        <f t="shared" si="7"/>
        <v>Arbeid</v>
      </c>
      <c r="CI16" s="1435" t="str">
        <f t="shared" si="7"/>
        <v>Handel/service</v>
      </c>
      <c r="CJ16" s="1435" t="str">
        <f t="shared" si="7"/>
        <v>Tjeneste</v>
      </c>
      <c r="CK16" s="1435" t="str">
        <f t="shared" si="7"/>
        <v>Besøk</v>
      </c>
      <c r="CL16" s="1435" t="str">
        <f t="shared" si="7"/>
        <v>Følge/omsorg</v>
      </c>
      <c r="CM16" s="1435" t="str">
        <f t="shared" si="7"/>
        <v>Øvrig fritid, ferie</v>
      </c>
      <c r="CN16" s="1436" t="str">
        <f t="shared" si="7"/>
        <v>Annet</v>
      </c>
      <c r="CO16" s="3"/>
      <c r="CP16" s="6"/>
      <c r="CQ16" s="6"/>
      <c r="CR16" s="6"/>
      <c r="CS16" s="6"/>
      <c r="CT16" s="6"/>
      <c r="CU16" s="6"/>
      <c r="CV16" s="6"/>
      <c r="CW16" s="6"/>
      <c r="CX16" s="3"/>
      <c r="CY16" s="6"/>
    </row>
    <row r="17" spans="1:103" s="36" customFormat="1">
      <c r="A17" s="1779"/>
      <c r="B17" s="8"/>
      <c r="C17" s="1402" t="str">
        <f>'5.1.2 Formål og reiselengde'!C17</f>
        <v>Oslo sør</v>
      </c>
      <c r="D17" s="1413">
        <v>8.5999999999999993E-2</v>
      </c>
      <c r="E17" s="1406">
        <v>8.4000000000000005E-2</v>
      </c>
      <c r="F17" s="1406">
        <v>0.42699999999999999</v>
      </c>
      <c r="G17" s="1407">
        <v>0.35199999999999998</v>
      </c>
      <c r="H17" s="1408">
        <v>3.6999999999999998E-2</v>
      </c>
      <c r="I17" s="1413">
        <v>1.2999999999999999E-2</v>
      </c>
      <c r="J17" s="148"/>
      <c r="K17" s="1402" t="str">
        <f t="shared" si="1"/>
        <v>Oslo sør</v>
      </c>
      <c r="L17" s="1954"/>
      <c r="M17" s="1955"/>
      <c r="N17" s="1955"/>
      <c r="O17" s="1955"/>
      <c r="P17" s="1955"/>
      <c r="Q17" s="1956"/>
      <c r="R17" s="148"/>
      <c r="S17" s="1402" t="str">
        <f t="shared" si="2"/>
        <v>Oslo sør</v>
      </c>
      <c r="T17" s="1954"/>
      <c r="U17" s="1955"/>
      <c r="V17" s="1955"/>
      <c r="W17" s="1955"/>
      <c r="X17" s="1955"/>
      <c r="Y17" s="1956"/>
      <c r="Z17" s="148"/>
      <c r="AA17" s="1402" t="str">
        <f t="shared" si="3"/>
        <v>Oslo sør</v>
      </c>
      <c r="AB17" s="1406">
        <v>0.23899999999999999</v>
      </c>
      <c r="AC17" s="1406">
        <v>0.04</v>
      </c>
      <c r="AD17" s="1406">
        <v>0.17699999999999999</v>
      </c>
      <c r="AE17" s="1407">
        <v>0.43</v>
      </c>
      <c r="AF17" s="1408">
        <v>0.104</v>
      </c>
      <c r="AG17" s="1408">
        <v>1.0999999999999999E-2</v>
      </c>
      <c r="AH17" s="148"/>
      <c r="AI17" s="1402" t="str">
        <f t="shared" si="4"/>
        <v>Oslo sør</v>
      </c>
      <c r="AJ17" s="1954"/>
      <c r="AK17" s="1955"/>
      <c r="AL17" s="1955"/>
      <c r="AM17" s="1955"/>
      <c r="AN17" s="1955"/>
      <c r="AO17" s="1956"/>
      <c r="AP17" s="148"/>
      <c r="AQ17" s="1402" t="str">
        <f t="shared" si="5"/>
        <v>Oslo sør</v>
      </c>
      <c r="AR17" s="1954"/>
      <c r="AS17" s="1955"/>
      <c r="AT17" s="1955"/>
      <c r="AU17" s="1955"/>
      <c r="AV17" s="1955"/>
      <c r="AW17" s="1956"/>
      <c r="AX17" s="148"/>
      <c r="AY17" s="1402" t="str">
        <f t="shared" si="6"/>
        <v>Oslo sør</v>
      </c>
      <c r="AZ17" s="1413">
        <v>0.40799999999999997</v>
      </c>
      <c r="BA17" s="1406">
        <v>5.1999999999999998E-2</v>
      </c>
      <c r="BB17" s="1406">
        <v>0.20699999999999999</v>
      </c>
      <c r="BC17" s="1407">
        <v>0.19600000000000001</v>
      </c>
      <c r="BD17" s="1408">
        <v>0.114</v>
      </c>
      <c r="BE17" s="1408">
        <v>2.4E-2</v>
      </c>
      <c r="BF17" s="200"/>
      <c r="BG17" s="1402" t="s">
        <v>109</v>
      </c>
      <c r="BH17" s="1413">
        <v>7.4999999999999997E-2</v>
      </c>
      <c r="BI17" s="1406">
        <v>5.8000000000000003E-2</v>
      </c>
      <c r="BJ17" s="1406">
        <v>0.35899999999999999</v>
      </c>
      <c r="BK17" s="1407">
        <v>0.46700000000000003</v>
      </c>
      <c r="BL17" s="1408">
        <v>2.7E-2</v>
      </c>
      <c r="BM17" s="1408">
        <v>1.4E-2</v>
      </c>
      <c r="BN17" s="148"/>
      <c r="BO17" s="1402" t="s">
        <v>109</v>
      </c>
      <c r="BP17" s="1413">
        <v>0.26700000000000002</v>
      </c>
      <c r="BQ17" s="1406">
        <v>2.1000000000000001E-2</v>
      </c>
      <c r="BR17" s="1406">
        <v>0.14899999999999999</v>
      </c>
      <c r="BS17" s="1407">
        <v>0.46300000000000002</v>
      </c>
      <c r="BT17" s="1408">
        <v>8.2000000000000003E-2</v>
      </c>
      <c r="BU17" s="1408">
        <v>1.7000000000000001E-2</v>
      </c>
      <c r="BV17" s="148"/>
      <c r="BW17" s="1402" t="s">
        <v>109</v>
      </c>
      <c r="BX17" s="1413">
        <v>0.442</v>
      </c>
      <c r="BY17" s="1406">
        <v>0.04</v>
      </c>
      <c r="BZ17" s="1406">
        <v>0.23699999999999999</v>
      </c>
      <c r="CA17" s="1407">
        <v>0.184</v>
      </c>
      <c r="CB17" s="1408">
        <v>7.8E-2</v>
      </c>
      <c r="CC17" s="1408">
        <v>1.7999999999999999E-2</v>
      </c>
      <c r="CD17" s="148"/>
      <c r="CE17" s="1441" t="s">
        <v>30</v>
      </c>
      <c r="CF17" s="1438">
        <v>0.28599999999999998</v>
      </c>
      <c r="CG17" s="1438">
        <v>0.36499999999999999</v>
      </c>
      <c r="CH17" s="1438">
        <v>6.5000000000000002E-2</v>
      </c>
      <c r="CI17" s="1438">
        <v>0.12</v>
      </c>
      <c r="CJ17" s="1438">
        <v>9.7000000000000003E-2</v>
      </c>
      <c r="CK17" s="1438">
        <v>0.13300000000000001</v>
      </c>
      <c r="CL17" s="1438">
        <v>8.4000000000000005E-2</v>
      </c>
      <c r="CM17" s="1438">
        <v>8.5999999999999993E-2</v>
      </c>
      <c r="CN17" s="1439">
        <v>0.17299999999999999</v>
      </c>
      <c r="CO17" s="3"/>
      <c r="CP17" s="6"/>
      <c r="CQ17" s="144"/>
      <c r="CR17" s="6"/>
      <c r="CS17" s="6"/>
      <c r="CT17" s="6"/>
      <c r="CU17" s="6"/>
      <c r="CV17" s="6"/>
      <c r="CW17" s="6"/>
      <c r="CX17" s="3"/>
      <c r="CY17" s="6"/>
    </row>
    <row r="18" spans="1:103" s="36" customFormat="1">
      <c r="A18" s="1779"/>
      <c r="B18" s="8"/>
      <c r="C18" s="1402" t="str">
        <f>'5.1.2 Formål og reiselengde'!C18</f>
        <v>Asker og Bærum</v>
      </c>
      <c r="D18" s="1413">
        <v>8.5000000000000006E-2</v>
      </c>
      <c r="E18" s="1406">
        <v>7.0999999999999994E-2</v>
      </c>
      <c r="F18" s="1406">
        <v>0.32400000000000001</v>
      </c>
      <c r="G18" s="1407">
        <v>0.47499999999999998</v>
      </c>
      <c r="H18" s="1408">
        <v>3.5000000000000003E-2</v>
      </c>
      <c r="I18" s="1413">
        <v>0.01</v>
      </c>
      <c r="J18" s="148"/>
      <c r="K18" s="1402" t="str">
        <f t="shared" si="1"/>
        <v>Asker og Bærum</v>
      </c>
      <c r="L18" s="1954"/>
      <c r="M18" s="1955"/>
      <c r="N18" s="1955"/>
      <c r="O18" s="1955"/>
      <c r="P18" s="1955"/>
      <c r="Q18" s="1956"/>
      <c r="R18" s="148"/>
      <c r="S18" s="1402" t="str">
        <f t="shared" si="2"/>
        <v>Asker og Bærum</v>
      </c>
      <c r="T18" s="1954"/>
      <c r="U18" s="1955"/>
      <c r="V18" s="1955"/>
      <c r="W18" s="1955"/>
      <c r="X18" s="1955"/>
      <c r="Y18" s="1956"/>
      <c r="Z18" s="148"/>
      <c r="AA18" s="1402" t="str">
        <f t="shared" si="3"/>
        <v>Asker og Bærum</v>
      </c>
      <c r="AB18" s="1406">
        <v>0.14399999999999999</v>
      </c>
      <c r="AC18" s="1406">
        <v>2.1000000000000001E-2</v>
      </c>
      <c r="AD18" s="1406">
        <v>8.5000000000000006E-2</v>
      </c>
      <c r="AE18" s="1407">
        <v>0.64100000000000001</v>
      </c>
      <c r="AF18" s="1408">
        <v>0.1</v>
      </c>
      <c r="AG18" s="1408">
        <v>8.0000000000000002E-3</v>
      </c>
      <c r="AH18" s="148"/>
      <c r="AI18" s="1402" t="str">
        <f t="shared" si="4"/>
        <v>Asker og Bærum</v>
      </c>
      <c r="AJ18" s="1954"/>
      <c r="AK18" s="1955"/>
      <c r="AL18" s="1955"/>
      <c r="AM18" s="1955"/>
      <c r="AN18" s="1955"/>
      <c r="AO18" s="1956"/>
      <c r="AP18" s="148"/>
      <c r="AQ18" s="1402" t="str">
        <f t="shared" si="5"/>
        <v>Asker og Bærum</v>
      </c>
      <c r="AR18" s="1954"/>
      <c r="AS18" s="1955"/>
      <c r="AT18" s="1955"/>
      <c r="AU18" s="1955"/>
      <c r="AV18" s="1955"/>
      <c r="AW18" s="1956"/>
      <c r="AX18" s="148"/>
      <c r="AY18" s="1402" t="str">
        <f t="shared" si="6"/>
        <v>Asker og Bærum</v>
      </c>
      <c r="AZ18" s="1413">
        <v>0.375</v>
      </c>
      <c r="BA18" s="1406">
        <v>4.2000000000000003E-2</v>
      </c>
      <c r="BB18" s="1406">
        <v>0.105</v>
      </c>
      <c r="BC18" s="1407">
        <v>0.33500000000000002</v>
      </c>
      <c r="BD18" s="1408">
        <v>0.11799999999999999</v>
      </c>
      <c r="BE18" s="1408">
        <v>2.4E-2</v>
      </c>
      <c r="BF18" s="200"/>
      <c r="BG18" s="1402" t="s">
        <v>110</v>
      </c>
      <c r="BH18" s="1413">
        <v>0.123</v>
      </c>
      <c r="BI18" s="1406">
        <v>7.2999999999999995E-2</v>
      </c>
      <c r="BJ18" s="1406">
        <v>0.34799999999999998</v>
      </c>
      <c r="BK18" s="1407">
        <v>0.39800000000000002</v>
      </c>
      <c r="BL18" s="1408">
        <v>4.1000000000000002E-2</v>
      </c>
      <c r="BM18" s="1408">
        <v>1.6E-2</v>
      </c>
      <c r="BN18" s="148"/>
      <c r="BO18" s="1402" t="s">
        <v>110</v>
      </c>
      <c r="BP18" s="1413">
        <v>0.249</v>
      </c>
      <c r="BQ18" s="1406">
        <v>0.04</v>
      </c>
      <c r="BR18" s="1406">
        <v>0.14699999999999999</v>
      </c>
      <c r="BS18" s="1407">
        <v>0.44800000000000001</v>
      </c>
      <c r="BT18" s="1408">
        <v>0.106</v>
      </c>
      <c r="BU18" s="1408">
        <v>0.01</v>
      </c>
      <c r="BV18" s="148"/>
      <c r="BW18" s="1402" t="s">
        <v>110</v>
      </c>
      <c r="BX18" s="1413">
        <v>0.439</v>
      </c>
      <c r="BY18" s="1406">
        <v>4.4999999999999998E-2</v>
      </c>
      <c r="BZ18" s="1406">
        <v>0.155</v>
      </c>
      <c r="CA18" s="1407">
        <v>0.219</v>
      </c>
      <c r="CB18" s="1408">
        <v>0.12</v>
      </c>
      <c r="CC18" s="1408">
        <v>2.3E-2</v>
      </c>
      <c r="CD18" s="148"/>
      <c r="CE18" s="1442" t="s">
        <v>29</v>
      </c>
      <c r="CF18" s="1437">
        <v>9.7000000000000003E-2</v>
      </c>
      <c r="CG18" s="1437">
        <v>4.1000000000000002E-2</v>
      </c>
      <c r="CH18" s="1437">
        <v>4.3999999999999997E-2</v>
      </c>
      <c r="CI18" s="1437">
        <v>2.5000000000000001E-2</v>
      </c>
      <c r="CJ18" s="1437">
        <v>1.4E-2</v>
      </c>
      <c r="CK18" s="1437">
        <v>0.02</v>
      </c>
      <c r="CL18" s="1437">
        <v>1.4999999999999999E-2</v>
      </c>
      <c r="CM18" s="1437">
        <v>1.0999999999999999E-2</v>
      </c>
      <c r="CN18" s="1433">
        <v>1.2999999999999999E-2</v>
      </c>
      <c r="CO18" s="3"/>
      <c r="CP18" s="6"/>
      <c r="CQ18" s="144"/>
      <c r="CR18" s="6"/>
      <c r="CS18" s="6"/>
      <c r="CT18" s="6"/>
      <c r="CU18" s="6"/>
      <c r="CV18" s="6"/>
      <c r="CW18" s="6"/>
      <c r="CX18" s="3"/>
      <c r="CY18" s="6"/>
    </row>
    <row r="19" spans="1:103" s="36" customFormat="1">
      <c r="A19" s="1779"/>
      <c r="B19" s="8"/>
      <c r="C19" s="1402" t="str">
        <f>'5.1.2 Formål og reiselengde'!C19</f>
        <v>Nedre Romerike</v>
      </c>
      <c r="D19" s="1413">
        <v>6.7000000000000004E-2</v>
      </c>
      <c r="E19" s="1406">
        <v>3.4000000000000002E-2</v>
      </c>
      <c r="F19" s="1406">
        <v>0.28000000000000003</v>
      </c>
      <c r="G19" s="1407">
        <v>0.57499999999999996</v>
      </c>
      <c r="H19" s="1408">
        <v>2.9000000000000001E-2</v>
      </c>
      <c r="I19" s="1413">
        <v>1.4999999999999999E-2</v>
      </c>
      <c r="J19" s="148"/>
      <c r="K19" s="1402" t="str">
        <f t="shared" si="1"/>
        <v>Nedre Romerike</v>
      </c>
      <c r="L19" s="1954"/>
      <c r="M19" s="1955"/>
      <c r="N19" s="1955"/>
      <c r="O19" s="1955"/>
      <c r="P19" s="1955"/>
      <c r="Q19" s="1956"/>
      <c r="R19" s="148"/>
      <c r="S19" s="1402" t="str">
        <f t="shared" si="2"/>
        <v>Nedre Romerike</v>
      </c>
      <c r="T19" s="1954"/>
      <c r="U19" s="1955"/>
      <c r="V19" s="1955"/>
      <c r="W19" s="1955"/>
      <c r="X19" s="1955"/>
      <c r="Y19" s="1956"/>
      <c r="Z19" s="148"/>
      <c r="AA19" s="1402" t="str">
        <f t="shared" si="3"/>
        <v>Nedre Romerike</v>
      </c>
      <c r="AB19" s="1406">
        <v>0.127</v>
      </c>
      <c r="AC19" s="1406">
        <v>1.4999999999999999E-2</v>
      </c>
      <c r="AD19" s="1406">
        <v>4.3999999999999997E-2</v>
      </c>
      <c r="AE19" s="1407">
        <v>0.69</v>
      </c>
      <c r="AF19" s="1408">
        <v>0.113</v>
      </c>
      <c r="AG19" s="1408">
        <v>1.2E-2</v>
      </c>
      <c r="AH19" s="148"/>
      <c r="AI19" s="1402" t="str">
        <f t="shared" si="4"/>
        <v>Nedre Romerike</v>
      </c>
      <c r="AJ19" s="1954"/>
      <c r="AK19" s="1955"/>
      <c r="AL19" s="1955"/>
      <c r="AM19" s="1955"/>
      <c r="AN19" s="1955"/>
      <c r="AO19" s="1956"/>
      <c r="AP19" s="148"/>
      <c r="AQ19" s="1402" t="str">
        <f t="shared" si="5"/>
        <v>Nedre Romerike</v>
      </c>
      <c r="AR19" s="1954"/>
      <c r="AS19" s="1955"/>
      <c r="AT19" s="1955"/>
      <c r="AU19" s="1955"/>
      <c r="AV19" s="1955"/>
      <c r="AW19" s="1956"/>
      <c r="AX19" s="148"/>
      <c r="AY19" s="1402" t="str">
        <f t="shared" si="6"/>
        <v>Nedre Romerike</v>
      </c>
      <c r="AZ19" s="1413">
        <v>0.34799999999999998</v>
      </c>
      <c r="BA19" s="1406">
        <v>4.2000000000000003E-2</v>
      </c>
      <c r="BB19" s="1406">
        <v>9.1999999999999998E-2</v>
      </c>
      <c r="BC19" s="1407">
        <v>0.34699999999999998</v>
      </c>
      <c r="BD19" s="1408">
        <v>0.14099999999999999</v>
      </c>
      <c r="BE19" s="1408">
        <v>2.9000000000000001E-2</v>
      </c>
      <c r="BF19" s="200"/>
      <c r="BG19" s="1402" t="s">
        <v>111</v>
      </c>
      <c r="BH19" s="1413">
        <v>9.1999999999999998E-2</v>
      </c>
      <c r="BI19" s="1406">
        <v>6.5000000000000002E-2</v>
      </c>
      <c r="BJ19" s="1406">
        <v>0.29299999999999998</v>
      </c>
      <c r="BK19" s="1407">
        <v>0.505</v>
      </c>
      <c r="BL19" s="1408">
        <v>3.4000000000000002E-2</v>
      </c>
      <c r="BM19" s="1408">
        <v>1.0999999999999999E-2</v>
      </c>
      <c r="BN19" s="148"/>
      <c r="BO19" s="1402" t="s">
        <v>111</v>
      </c>
      <c r="BP19" s="1413">
        <v>0.13800000000000001</v>
      </c>
      <c r="BQ19" s="1406">
        <v>2.1999999999999999E-2</v>
      </c>
      <c r="BR19" s="1406">
        <v>7.6999999999999999E-2</v>
      </c>
      <c r="BS19" s="1407">
        <v>0.65300000000000002</v>
      </c>
      <c r="BT19" s="1408">
        <v>0.10100000000000001</v>
      </c>
      <c r="BU19" s="1408">
        <v>8.9999999999999993E-3</v>
      </c>
      <c r="BV19" s="148"/>
      <c r="BW19" s="1402" t="s">
        <v>111</v>
      </c>
      <c r="BX19" s="1413">
        <v>0.38100000000000001</v>
      </c>
      <c r="BY19" s="1406">
        <v>4.1000000000000002E-2</v>
      </c>
      <c r="BZ19" s="1406">
        <v>9.0999999999999998E-2</v>
      </c>
      <c r="CA19" s="1407">
        <v>0.34399999999999997</v>
      </c>
      <c r="CB19" s="1408">
        <v>0.124</v>
      </c>
      <c r="CC19" s="1408">
        <v>1.9E-2</v>
      </c>
      <c r="CD19" s="148"/>
      <c r="CE19" s="1443" t="s">
        <v>437</v>
      </c>
      <c r="CF19" s="1437">
        <v>0.39700000000000002</v>
      </c>
      <c r="CG19" s="1437">
        <v>7.8E-2</v>
      </c>
      <c r="CH19" s="1437">
        <v>0.219</v>
      </c>
      <c r="CI19" s="1437">
        <v>4.9000000000000002E-2</v>
      </c>
      <c r="CJ19" s="1437">
        <v>0.125</v>
      </c>
      <c r="CK19" s="1437">
        <v>8.3000000000000004E-2</v>
      </c>
      <c r="CL19" s="1437">
        <v>1.4E-2</v>
      </c>
      <c r="CM19" s="1437">
        <v>7.2999999999999995E-2</v>
      </c>
      <c r="CN19" s="1433">
        <v>0.17699999999999999</v>
      </c>
      <c r="CO19" s="3"/>
      <c r="CP19" s="6"/>
      <c r="CQ19" s="144"/>
      <c r="CR19" s="6"/>
      <c r="CS19" s="6"/>
      <c r="CT19" s="6"/>
      <c r="CU19" s="6"/>
      <c r="CV19" s="6"/>
      <c r="CW19" s="6"/>
      <c r="CX19" s="3"/>
      <c r="CY19" s="6"/>
    </row>
    <row r="20" spans="1:103" s="36" customFormat="1">
      <c r="A20" s="1779"/>
      <c r="B20" s="8"/>
      <c r="C20" s="1402" t="str">
        <f>'5.1.2 Formål og reiselengde'!C20</f>
        <v>Øvre Romerike</v>
      </c>
      <c r="D20" s="1413">
        <v>3.5000000000000003E-2</v>
      </c>
      <c r="E20" s="1406">
        <v>2.4E-2</v>
      </c>
      <c r="F20" s="1406">
        <v>0.17399999999999999</v>
      </c>
      <c r="G20" s="1407">
        <v>0.70299999999999996</v>
      </c>
      <c r="H20" s="1408">
        <v>5.8999999999999997E-2</v>
      </c>
      <c r="I20" s="1413">
        <v>5.0000000000000001E-3</v>
      </c>
      <c r="J20" s="148"/>
      <c r="K20" s="1402" t="str">
        <f t="shared" si="1"/>
        <v>Øvre Romerike</v>
      </c>
      <c r="L20" s="1954"/>
      <c r="M20" s="1955"/>
      <c r="N20" s="1955"/>
      <c r="O20" s="1955"/>
      <c r="P20" s="1955"/>
      <c r="Q20" s="1956"/>
      <c r="R20" s="148"/>
      <c r="S20" s="1402" t="str">
        <f t="shared" si="2"/>
        <v>Øvre Romerike</v>
      </c>
      <c r="T20" s="1954"/>
      <c r="U20" s="1955"/>
      <c r="V20" s="1955"/>
      <c r="W20" s="1955"/>
      <c r="X20" s="1955"/>
      <c r="Y20" s="1956"/>
      <c r="Z20" s="148"/>
      <c r="AA20" s="1402" t="str">
        <f t="shared" si="3"/>
        <v>Øvre Romerike</v>
      </c>
      <c r="AB20" s="1406">
        <v>5.8999999999999997E-2</v>
      </c>
      <c r="AC20" s="1406">
        <v>8.9999999999999993E-3</v>
      </c>
      <c r="AD20" s="1406">
        <v>2.9000000000000001E-2</v>
      </c>
      <c r="AE20" s="1407">
        <v>0.74099999999999999</v>
      </c>
      <c r="AF20" s="1408">
        <v>0.14399999999999999</v>
      </c>
      <c r="AG20" s="1408">
        <v>1.9E-2</v>
      </c>
      <c r="AH20" s="148"/>
      <c r="AI20" s="1402" t="str">
        <f t="shared" si="4"/>
        <v>Øvre Romerike</v>
      </c>
      <c r="AJ20" s="1954"/>
      <c r="AK20" s="1955"/>
      <c r="AL20" s="1955"/>
      <c r="AM20" s="1955"/>
      <c r="AN20" s="1955"/>
      <c r="AO20" s="1956"/>
      <c r="AP20" s="148"/>
      <c r="AQ20" s="1402" t="str">
        <f t="shared" si="5"/>
        <v>Øvre Romerike</v>
      </c>
      <c r="AR20" s="1954"/>
      <c r="AS20" s="1955"/>
      <c r="AT20" s="1955"/>
      <c r="AU20" s="1955"/>
      <c r="AV20" s="1955"/>
      <c r="AW20" s="1956"/>
      <c r="AX20" s="148"/>
      <c r="AY20" s="1402" t="str">
        <f t="shared" si="6"/>
        <v>Øvre Romerike</v>
      </c>
      <c r="AZ20" s="1413">
        <v>0.36599999999999999</v>
      </c>
      <c r="BA20" s="1406">
        <v>4.2999999999999997E-2</v>
      </c>
      <c r="BB20" s="1406">
        <v>7.5999999999999998E-2</v>
      </c>
      <c r="BC20" s="1407">
        <v>0.32600000000000001</v>
      </c>
      <c r="BD20" s="1408">
        <v>0.17100000000000001</v>
      </c>
      <c r="BE20" s="1408">
        <v>1.7000000000000001E-2</v>
      </c>
      <c r="BF20" s="200"/>
      <c r="BG20" s="1402" t="s">
        <v>112</v>
      </c>
      <c r="BH20" s="1413">
        <v>7.3999999999999996E-2</v>
      </c>
      <c r="BI20" s="1406">
        <v>0.04</v>
      </c>
      <c r="BJ20" s="1406">
        <v>0.22800000000000001</v>
      </c>
      <c r="BK20" s="1407">
        <v>0.61399999999999999</v>
      </c>
      <c r="BL20" s="1408">
        <v>2.9000000000000001E-2</v>
      </c>
      <c r="BM20" s="1408">
        <v>1.4E-2</v>
      </c>
      <c r="BN20" s="148"/>
      <c r="BO20" s="1402" t="s">
        <v>112</v>
      </c>
      <c r="BP20" s="1413">
        <v>0.121</v>
      </c>
      <c r="BQ20" s="1406">
        <v>1.2999999999999999E-2</v>
      </c>
      <c r="BR20" s="1406">
        <v>0.04</v>
      </c>
      <c r="BS20" s="1407">
        <v>0.69799999999999995</v>
      </c>
      <c r="BT20" s="1408">
        <v>0.11799999999999999</v>
      </c>
      <c r="BU20" s="1408">
        <v>1.0999999999999999E-2</v>
      </c>
      <c r="BV20" s="148"/>
      <c r="BW20" s="1402" t="s">
        <v>112</v>
      </c>
      <c r="BX20" s="1413">
        <v>0.34899999999999998</v>
      </c>
      <c r="BY20" s="1406">
        <v>3.7999999999999999E-2</v>
      </c>
      <c r="BZ20" s="1406">
        <v>7.2999999999999995E-2</v>
      </c>
      <c r="CA20" s="1407">
        <v>0.36699999999999999</v>
      </c>
      <c r="CB20" s="1408">
        <v>0.14799999999999999</v>
      </c>
      <c r="CC20" s="1408">
        <v>2.4E-2</v>
      </c>
      <c r="CD20" s="148"/>
      <c r="CE20" s="1442" t="s">
        <v>28</v>
      </c>
      <c r="CF20" s="1437">
        <v>8.5999999999999993E-2</v>
      </c>
      <c r="CG20" s="1437">
        <v>0.35499999999999998</v>
      </c>
      <c r="CH20" s="1437">
        <v>0.61899999999999999</v>
      </c>
      <c r="CI20" s="1437">
        <v>0.67500000000000004</v>
      </c>
      <c r="CJ20" s="1437">
        <v>0.65</v>
      </c>
      <c r="CK20" s="1437">
        <v>0.51900000000000002</v>
      </c>
      <c r="CL20" s="1437">
        <v>0.84299999999999997</v>
      </c>
      <c r="CM20" s="1437">
        <v>0.52</v>
      </c>
      <c r="CN20" s="1433">
        <v>0.40200000000000002</v>
      </c>
      <c r="CO20" s="3"/>
      <c r="CP20" s="6"/>
      <c r="CQ20" s="144"/>
      <c r="CR20" s="6"/>
      <c r="CS20" s="6"/>
      <c r="CT20" s="6"/>
      <c r="CU20" s="6"/>
      <c r="CV20" s="6"/>
      <c r="CW20" s="6"/>
      <c r="CX20" s="3"/>
      <c r="CY20" s="6"/>
    </row>
    <row r="21" spans="1:103">
      <c r="A21" s="1779"/>
      <c r="C21" s="1402" t="str">
        <f>'5.1.2 Formål og reiselengde'!C21</f>
        <v>Follo</v>
      </c>
      <c r="D21" s="1413">
        <v>6.8000000000000005E-2</v>
      </c>
      <c r="E21" s="1406">
        <v>2.5999999999999999E-2</v>
      </c>
      <c r="F21" s="1406">
        <v>0.34899999999999998</v>
      </c>
      <c r="G21" s="1407">
        <v>0.52100000000000002</v>
      </c>
      <c r="H21" s="1408">
        <v>2.4E-2</v>
      </c>
      <c r="I21" s="1413">
        <v>1.2E-2</v>
      </c>
      <c r="J21" s="148"/>
      <c r="K21" s="1402" t="str">
        <f t="shared" si="1"/>
        <v>Follo</v>
      </c>
      <c r="L21" s="1954"/>
      <c r="M21" s="1955"/>
      <c r="N21" s="1955"/>
      <c r="O21" s="1955"/>
      <c r="P21" s="1955"/>
      <c r="Q21" s="1956"/>
      <c r="R21" s="148"/>
      <c r="S21" s="1402" t="str">
        <f t="shared" si="2"/>
        <v>Follo</v>
      </c>
      <c r="T21" s="1954"/>
      <c r="U21" s="1955"/>
      <c r="V21" s="1955"/>
      <c r="W21" s="1955"/>
      <c r="X21" s="1955"/>
      <c r="Y21" s="1956"/>
      <c r="Z21" s="148"/>
      <c r="AA21" s="1402" t="str">
        <f t="shared" si="3"/>
        <v>Follo</v>
      </c>
      <c r="AB21" s="1406">
        <v>0.13300000000000001</v>
      </c>
      <c r="AC21" s="1406">
        <v>2.7E-2</v>
      </c>
      <c r="AD21" s="1406">
        <v>7.9000000000000001E-2</v>
      </c>
      <c r="AE21" s="1407">
        <v>0.627</v>
      </c>
      <c r="AF21" s="1408">
        <v>0.122</v>
      </c>
      <c r="AG21" s="1408">
        <v>1.4E-2</v>
      </c>
      <c r="AH21" s="148"/>
      <c r="AI21" s="1402" t="str">
        <f t="shared" si="4"/>
        <v>Follo</v>
      </c>
      <c r="AJ21" s="1954"/>
      <c r="AK21" s="1955"/>
      <c r="AL21" s="1955"/>
      <c r="AM21" s="1955"/>
      <c r="AN21" s="1955"/>
      <c r="AO21" s="1956"/>
      <c r="AP21" s="148"/>
      <c r="AQ21" s="1402" t="str">
        <f t="shared" si="5"/>
        <v>Follo</v>
      </c>
      <c r="AR21" s="1954"/>
      <c r="AS21" s="1955"/>
      <c r="AT21" s="1955"/>
      <c r="AU21" s="1955"/>
      <c r="AV21" s="1955"/>
      <c r="AW21" s="1956"/>
      <c r="AX21" s="148"/>
      <c r="AY21" s="1402" t="str">
        <f t="shared" si="6"/>
        <v>Follo</v>
      </c>
      <c r="AZ21" s="1413">
        <v>0.377</v>
      </c>
      <c r="BA21" s="1406">
        <v>3.1E-2</v>
      </c>
      <c r="BB21" s="1406">
        <v>0.122</v>
      </c>
      <c r="BC21" s="1407">
        <v>0.33400000000000002</v>
      </c>
      <c r="BD21" s="1408">
        <v>0.111</v>
      </c>
      <c r="BE21" s="1408">
        <v>2.5000000000000001E-2</v>
      </c>
      <c r="BF21" s="200"/>
      <c r="BG21" s="1402" t="s">
        <v>113</v>
      </c>
      <c r="BH21" s="1413">
        <v>4.1000000000000002E-2</v>
      </c>
      <c r="BI21" s="1406">
        <v>2.7E-2</v>
      </c>
      <c r="BJ21" s="1406">
        <v>0.17</v>
      </c>
      <c r="BK21" s="1407">
        <v>0.69799999999999995</v>
      </c>
      <c r="BL21" s="1408">
        <v>5.8000000000000003E-2</v>
      </c>
      <c r="BM21" s="1408">
        <v>6.0000000000000001E-3</v>
      </c>
      <c r="BN21" s="148"/>
      <c r="BO21" s="1402" t="s">
        <v>113</v>
      </c>
      <c r="BP21" s="1413">
        <v>5.2999999999999999E-2</v>
      </c>
      <c r="BQ21" s="1406">
        <v>0.01</v>
      </c>
      <c r="BR21" s="1406">
        <v>2.1999999999999999E-2</v>
      </c>
      <c r="BS21" s="1407">
        <v>0.755</v>
      </c>
      <c r="BT21" s="1408">
        <v>0.14899999999999999</v>
      </c>
      <c r="BU21" s="1408">
        <v>1.2E-2</v>
      </c>
      <c r="BV21" s="148"/>
      <c r="BW21" s="1402" t="s">
        <v>113</v>
      </c>
      <c r="BX21" s="1413">
        <v>0.38200000000000001</v>
      </c>
      <c r="BY21" s="1406">
        <v>5.1999999999999998E-2</v>
      </c>
      <c r="BZ21" s="1406">
        <v>5.0999999999999997E-2</v>
      </c>
      <c r="CA21" s="1407">
        <v>0.31900000000000001</v>
      </c>
      <c r="CB21" s="1408">
        <v>0.17799999999999999</v>
      </c>
      <c r="CC21" s="1408">
        <v>1.7999999999999999E-2</v>
      </c>
      <c r="CD21" s="148"/>
      <c r="CE21" s="1442" t="s">
        <v>75</v>
      </c>
      <c r="CF21" s="1437">
        <v>0.104</v>
      </c>
      <c r="CG21" s="1437">
        <v>0.13900000000000001</v>
      </c>
      <c r="CH21" s="1437">
        <v>3.7999999999999999E-2</v>
      </c>
      <c r="CI21" s="1437">
        <v>0.11600000000000001</v>
      </c>
      <c r="CJ21" s="1437">
        <v>6.7000000000000004E-2</v>
      </c>
      <c r="CK21" s="1437">
        <v>0.22600000000000001</v>
      </c>
      <c r="CL21" s="1437">
        <v>4.1000000000000002E-2</v>
      </c>
      <c r="CM21" s="1437">
        <v>0.23499999999999999</v>
      </c>
      <c r="CN21" s="1433">
        <v>0.15</v>
      </c>
      <c r="CQ21" s="144"/>
    </row>
    <row r="22" spans="1:103">
      <c r="A22" s="1779"/>
      <c r="C22" s="1402" t="str">
        <f>'5.1.2 Formål og reiselengde'!C22</f>
        <v>Sarpsborg</v>
      </c>
      <c r="D22" s="1413">
        <v>7.9000000000000001E-2</v>
      </c>
      <c r="E22" s="1406">
        <v>2.7E-2</v>
      </c>
      <c r="F22" s="1406">
        <v>6.2E-2</v>
      </c>
      <c r="G22" s="1407">
        <v>0.77700000000000002</v>
      </c>
      <c r="H22" s="1408">
        <v>3.3000000000000002E-2</v>
      </c>
      <c r="I22" s="1413">
        <v>2.1000000000000001E-2</v>
      </c>
      <c r="J22" s="148"/>
      <c r="K22" s="1402" t="str">
        <f t="shared" si="1"/>
        <v>Sarpsborg</v>
      </c>
      <c r="L22" s="1954"/>
      <c r="M22" s="1955"/>
      <c r="N22" s="1955"/>
      <c r="O22" s="1955"/>
      <c r="P22" s="1955"/>
      <c r="Q22" s="1956"/>
      <c r="R22" s="148"/>
      <c r="S22" s="1402" t="str">
        <f t="shared" si="2"/>
        <v>Sarpsborg</v>
      </c>
      <c r="T22" s="1954"/>
      <c r="U22" s="1955"/>
      <c r="V22" s="1955"/>
      <c r="W22" s="1955"/>
      <c r="X22" s="1955"/>
      <c r="Y22" s="1956"/>
      <c r="Z22" s="148"/>
      <c r="AA22" s="1402" t="str">
        <f t="shared" si="3"/>
        <v>Sarpsborg</v>
      </c>
      <c r="AB22" s="1406">
        <v>0.123</v>
      </c>
      <c r="AC22" s="1406">
        <v>2.3E-2</v>
      </c>
      <c r="AD22" s="1406">
        <v>4.3999999999999997E-2</v>
      </c>
      <c r="AE22" s="1407">
        <v>0.67500000000000004</v>
      </c>
      <c r="AF22" s="1408">
        <v>0.124</v>
      </c>
      <c r="AG22" s="1408">
        <v>1.2E-2</v>
      </c>
      <c r="AH22" s="148"/>
      <c r="AI22" s="1402" t="str">
        <f t="shared" si="4"/>
        <v>Sarpsborg</v>
      </c>
      <c r="AJ22" s="1954"/>
      <c r="AK22" s="1955"/>
      <c r="AL22" s="1955"/>
      <c r="AM22" s="1955"/>
      <c r="AN22" s="1955"/>
      <c r="AO22" s="1956"/>
      <c r="AP22" s="148"/>
      <c r="AQ22" s="1402" t="str">
        <f t="shared" si="5"/>
        <v>Sarpsborg</v>
      </c>
      <c r="AR22" s="1954"/>
      <c r="AS22" s="1955"/>
      <c r="AT22" s="1955"/>
      <c r="AU22" s="1955"/>
      <c r="AV22" s="1955"/>
      <c r="AW22" s="1956"/>
      <c r="AX22" s="148"/>
      <c r="AY22" s="1402" t="str">
        <f t="shared" si="6"/>
        <v>Sarpsborg</v>
      </c>
      <c r="AZ22" s="1413">
        <v>0.315</v>
      </c>
      <c r="BA22" s="1406">
        <v>0.04</v>
      </c>
      <c r="BB22" s="1406">
        <v>3.7999999999999999E-2</v>
      </c>
      <c r="BC22" s="1407">
        <v>0.40799999999999997</v>
      </c>
      <c r="BD22" s="1408">
        <v>0.17699999999999999</v>
      </c>
      <c r="BE22" s="1408">
        <v>2.1000000000000001E-2</v>
      </c>
      <c r="BF22" s="200"/>
      <c r="BG22" s="1402" t="s">
        <v>114</v>
      </c>
      <c r="BH22" s="1413">
        <v>6.9000000000000006E-2</v>
      </c>
      <c r="BI22" s="1406">
        <v>2.5999999999999999E-2</v>
      </c>
      <c r="BJ22" s="1406">
        <v>0.29499999999999998</v>
      </c>
      <c r="BK22" s="1407">
        <v>0.57299999999999995</v>
      </c>
      <c r="BL22" s="1408">
        <v>2.5999999999999999E-2</v>
      </c>
      <c r="BM22" s="1408">
        <v>1.0999999999999999E-2</v>
      </c>
      <c r="BN22" s="148"/>
      <c r="BO22" s="1402" t="s">
        <v>114</v>
      </c>
      <c r="BP22" s="1413">
        <v>0.128</v>
      </c>
      <c r="BQ22" s="1406">
        <v>2.9000000000000001E-2</v>
      </c>
      <c r="BR22" s="1406">
        <v>5.8000000000000003E-2</v>
      </c>
      <c r="BS22" s="1407">
        <v>0.63500000000000001</v>
      </c>
      <c r="BT22" s="1408">
        <v>0.13600000000000001</v>
      </c>
      <c r="BU22" s="1408">
        <v>1.4E-2</v>
      </c>
      <c r="BV22" s="148"/>
      <c r="BW22" s="1402" t="s">
        <v>114</v>
      </c>
      <c r="BX22" s="1413">
        <v>0.38700000000000001</v>
      </c>
      <c r="BY22" s="1406">
        <v>3.9E-2</v>
      </c>
      <c r="BZ22" s="1406">
        <v>0.10199999999999999</v>
      </c>
      <c r="CA22" s="1407">
        <v>0.34100000000000003</v>
      </c>
      <c r="CB22" s="1408">
        <v>0.112</v>
      </c>
      <c r="CC22" s="1408">
        <v>1.9E-2</v>
      </c>
      <c r="CD22" s="148"/>
      <c r="CE22" s="1442" t="s">
        <v>37</v>
      </c>
      <c r="CF22" s="1437">
        <v>3.1E-2</v>
      </c>
      <c r="CG22" s="1437">
        <v>2.1000000000000001E-2</v>
      </c>
      <c r="CH22" s="1437">
        <v>1.4E-2</v>
      </c>
      <c r="CI22" s="1437">
        <v>1.4999999999999999E-2</v>
      </c>
      <c r="CJ22" s="1437">
        <v>4.5999999999999999E-2</v>
      </c>
      <c r="CK22" s="1437">
        <v>1.9E-2</v>
      </c>
      <c r="CL22" s="1437">
        <v>3.0000000000000001E-3</v>
      </c>
      <c r="CM22" s="1437">
        <v>7.5999999999999998E-2</v>
      </c>
      <c r="CN22" s="1433">
        <v>8.5000000000000006E-2</v>
      </c>
      <c r="CQ22" s="144"/>
    </row>
    <row r="23" spans="1:103">
      <c r="A23" s="1779"/>
      <c r="C23" s="1402" t="str">
        <f>'5.1.2 Formål og reiselengde'!C23</f>
        <v>Fredrikstad</v>
      </c>
      <c r="D23" s="1413">
        <v>6.5000000000000002E-2</v>
      </c>
      <c r="E23" s="1406">
        <v>5.8000000000000003E-2</v>
      </c>
      <c r="F23" s="1406">
        <v>0.11600000000000001</v>
      </c>
      <c r="G23" s="1407">
        <v>0.69899999999999995</v>
      </c>
      <c r="H23" s="1408">
        <v>4.1000000000000002E-2</v>
      </c>
      <c r="I23" s="1413">
        <v>2.1000000000000001E-2</v>
      </c>
      <c r="J23" s="148"/>
      <c r="K23" s="1402" t="str">
        <f t="shared" si="1"/>
        <v>Fredrikstad</v>
      </c>
      <c r="L23" s="1954"/>
      <c r="M23" s="1955"/>
      <c r="N23" s="1955"/>
      <c r="O23" s="1955"/>
      <c r="P23" s="1955"/>
      <c r="Q23" s="1956"/>
      <c r="R23" s="148"/>
      <c r="S23" s="1402" t="str">
        <f t="shared" si="2"/>
        <v>Fredrikstad</v>
      </c>
      <c r="T23" s="1954"/>
      <c r="U23" s="1955"/>
      <c r="V23" s="1955"/>
      <c r="W23" s="1955"/>
      <c r="X23" s="1955"/>
      <c r="Y23" s="1956"/>
      <c r="Z23" s="148"/>
      <c r="AA23" s="1402" t="str">
        <f t="shared" si="3"/>
        <v>Fredrikstad</v>
      </c>
      <c r="AB23" s="1406">
        <v>0.11600000000000001</v>
      </c>
      <c r="AC23" s="1406">
        <v>2.5000000000000001E-2</v>
      </c>
      <c r="AD23" s="1406">
        <v>2.7E-2</v>
      </c>
      <c r="AE23" s="1407">
        <v>0.69099999999999995</v>
      </c>
      <c r="AF23" s="1408">
        <v>0.126</v>
      </c>
      <c r="AG23" s="1408">
        <v>1.4999999999999999E-2</v>
      </c>
      <c r="AH23" s="148"/>
      <c r="AI23" s="1402" t="str">
        <f t="shared" si="4"/>
        <v>Fredrikstad</v>
      </c>
      <c r="AJ23" s="1954"/>
      <c r="AK23" s="1955"/>
      <c r="AL23" s="1955"/>
      <c r="AM23" s="1955"/>
      <c r="AN23" s="1955"/>
      <c r="AO23" s="1956"/>
      <c r="AP23" s="148"/>
      <c r="AQ23" s="1402" t="str">
        <f t="shared" si="5"/>
        <v>Fredrikstad</v>
      </c>
      <c r="AR23" s="1954"/>
      <c r="AS23" s="1955"/>
      <c r="AT23" s="1955"/>
      <c r="AU23" s="1955"/>
      <c r="AV23" s="1955"/>
      <c r="AW23" s="1956"/>
      <c r="AX23" s="148"/>
      <c r="AY23" s="1402" t="str">
        <f t="shared" si="6"/>
        <v>Fredrikstad</v>
      </c>
      <c r="AZ23" s="1413">
        <v>0.312</v>
      </c>
      <c r="BA23" s="1406">
        <v>5.3999999999999999E-2</v>
      </c>
      <c r="BB23" s="1406">
        <v>4.3999999999999997E-2</v>
      </c>
      <c r="BC23" s="1407">
        <v>0.39400000000000002</v>
      </c>
      <c r="BD23" s="1408">
        <v>0.18099999999999999</v>
      </c>
      <c r="BE23" s="1408">
        <v>1.4999999999999999E-2</v>
      </c>
      <c r="BF23" s="200"/>
      <c r="BG23" s="1402" t="s">
        <v>164</v>
      </c>
      <c r="BH23" s="1413">
        <v>7.3999999999999996E-2</v>
      </c>
      <c r="BI23" s="1406">
        <v>2.5999999999999999E-2</v>
      </c>
      <c r="BJ23" s="1406">
        <v>0.05</v>
      </c>
      <c r="BK23" s="1407">
        <v>0.79200000000000004</v>
      </c>
      <c r="BL23" s="1408">
        <v>3.6999999999999998E-2</v>
      </c>
      <c r="BM23" s="1408">
        <v>2.1999999999999999E-2</v>
      </c>
      <c r="BN23" s="148"/>
      <c r="BO23" s="1402" t="s">
        <v>164</v>
      </c>
      <c r="BP23" s="1413">
        <v>0.123</v>
      </c>
      <c r="BQ23" s="1406">
        <v>1.7999999999999999E-2</v>
      </c>
      <c r="BR23" s="1406">
        <v>9.6000000000000002E-2</v>
      </c>
      <c r="BS23" s="1407">
        <v>0.65700000000000003</v>
      </c>
      <c r="BT23" s="1408">
        <v>9.5000000000000001E-2</v>
      </c>
      <c r="BU23" s="1408">
        <v>1.2E-2</v>
      </c>
      <c r="BV23" s="148"/>
      <c r="BW23" s="1402" t="s">
        <v>164</v>
      </c>
      <c r="BX23" s="1413">
        <v>0.307</v>
      </c>
      <c r="BY23" s="1406">
        <v>3.9E-2</v>
      </c>
      <c r="BZ23" s="1406">
        <v>2.7E-2</v>
      </c>
      <c r="CA23" s="1407">
        <v>0.41199999999999998</v>
      </c>
      <c r="CB23" s="1408">
        <v>0.19600000000000001</v>
      </c>
      <c r="CC23" s="1408">
        <v>1.9E-2</v>
      </c>
      <c r="CD23" s="148"/>
      <c r="CE23" s="498" t="s">
        <v>97</v>
      </c>
      <c r="CF23" s="433">
        <f t="shared" ref="CF23:CN23" si="8">SUM(CF17:CF22)</f>
        <v>1.0009999999999999</v>
      </c>
      <c r="CG23" s="433">
        <f t="shared" si="8"/>
        <v>0.999</v>
      </c>
      <c r="CH23" s="433">
        <f t="shared" si="8"/>
        <v>0.99900000000000011</v>
      </c>
      <c r="CI23" s="433">
        <f t="shared" si="8"/>
        <v>1</v>
      </c>
      <c r="CJ23" s="433">
        <f t="shared" si="8"/>
        <v>0.99900000000000011</v>
      </c>
      <c r="CK23" s="433">
        <f t="shared" si="8"/>
        <v>1</v>
      </c>
      <c r="CL23" s="433">
        <f t="shared" si="8"/>
        <v>1</v>
      </c>
      <c r="CM23" s="433">
        <f t="shared" si="8"/>
        <v>1.0009999999999999</v>
      </c>
      <c r="CN23" s="1440">
        <f t="shared" si="8"/>
        <v>1</v>
      </c>
    </row>
    <row r="24" spans="1:103">
      <c r="A24" s="1779"/>
      <c r="C24" s="1402" t="str">
        <f>'5.1.2 Formål og reiselengde'!C24</f>
        <v>Moss</v>
      </c>
      <c r="D24" s="1413">
        <v>7.9000000000000001E-2</v>
      </c>
      <c r="E24" s="1406">
        <v>5.8999999999999997E-2</v>
      </c>
      <c r="F24" s="1406">
        <v>0.156</v>
      </c>
      <c r="G24" s="1407">
        <v>0.63900000000000001</v>
      </c>
      <c r="H24" s="1408">
        <v>0.05</v>
      </c>
      <c r="I24" s="1413">
        <v>1.7999999999999999E-2</v>
      </c>
      <c r="J24" s="148"/>
      <c r="K24" s="1402" t="str">
        <f t="shared" si="1"/>
        <v>Moss</v>
      </c>
      <c r="L24" s="1954"/>
      <c r="M24" s="1955"/>
      <c r="N24" s="1955"/>
      <c r="O24" s="1955"/>
      <c r="P24" s="1955"/>
      <c r="Q24" s="1956"/>
      <c r="R24" s="148"/>
      <c r="S24" s="1402" t="str">
        <f t="shared" si="2"/>
        <v>Moss</v>
      </c>
      <c r="T24" s="1954"/>
      <c r="U24" s="1955"/>
      <c r="V24" s="1955"/>
      <c r="W24" s="1955"/>
      <c r="X24" s="1955"/>
      <c r="Y24" s="1956"/>
      <c r="Z24" s="148"/>
      <c r="AA24" s="1402" t="str">
        <f t="shared" si="3"/>
        <v>Moss</v>
      </c>
      <c r="AB24" s="1406">
        <v>0.14000000000000001</v>
      </c>
      <c r="AC24" s="1406">
        <v>2.7E-2</v>
      </c>
      <c r="AD24" s="1406">
        <v>2.9000000000000001E-2</v>
      </c>
      <c r="AE24" s="1407">
        <v>0.65900000000000003</v>
      </c>
      <c r="AF24" s="1408">
        <v>0.13500000000000001</v>
      </c>
      <c r="AG24" s="1408">
        <v>1.0999999999999999E-2</v>
      </c>
      <c r="AH24" s="148"/>
      <c r="AI24" s="1402" t="str">
        <f t="shared" si="4"/>
        <v>Moss</v>
      </c>
      <c r="AJ24" s="1954"/>
      <c r="AK24" s="1955"/>
      <c r="AL24" s="1955"/>
      <c r="AM24" s="1955"/>
      <c r="AN24" s="1955"/>
      <c r="AO24" s="1956"/>
      <c r="AP24" s="148"/>
      <c r="AQ24" s="1402" t="str">
        <f t="shared" si="5"/>
        <v>Moss</v>
      </c>
      <c r="AR24" s="1954"/>
      <c r="AS24" s="1955"/>
      <c r="AT24" s="1955"/>
      <c r="AU24" s="1955"/>
      <c r="AV24" s="1955"/>
      <c r="AW24" s="1956"/>
      <c r="AX24" s="148"/>
      <c r="AY24" s="1402" t="str">
        <f t="shared" si="6"/>
        <v>Moss</v>
      </c>
      <c r="AZ24" s="1413">
        <v>0.41299999999999998</v>
      </c>
      <c r="BA24" s="1406">
        <v>5.5E-2</v>
      </c>
      <c r="BB24" s="1406">
        <v>3.5999999999999997E-2</v>
      </c>
      <c r="BC24" s="1407">
        <v>0.34200000000000003</v>
      </c>
      <c r="BD24" s="1408">
        <v>0.128</v>
      </c>
      <c r="BE24" s="1408">
        <v>2.7E-2</v>
      </c>
      <c r="BF24" s="200"/>
      <c r="BG24" s="1402" t="s">
        <v>165</v>
      </c>
      <c r="BH24" s="1413">
        <v>6.8000000000000005E-2</v>
      </c>
      <c r="BI24" s="1406">
        <v>6.2E-2</v>
      </c>
      <c r="BJ24" s="1406">
        <v>9.8000000000000004E-2</v>
      </c>
      <c r="BK24" s="1407">
        <v>0.71899999999999997</v>
      </c>
      <c r="BL24" s="1408">
        <v>3.2000000000000001E-2</v>
      </c>
      <c r="BM24" s="1408">
        <v>2.1000000000000001E-2</v>
      </c>
      <c r="BN24" s="148"/>
      <c r="BO24" s="1402" t="s">
        <v>165</v>
      </c>
      <c r="BP24" s="1413">
        <v>0.12</v>
      </c>
      <c r="BQ24" s="1406">
        <v>2.7E-2</v>
      </c>
      <c r="BR24" s="1406">
        <v>2.9000000000000001E-2</v>
      </c>
      <c r="BS24" s="1407">
        <v>0.68400000000000005</v>
      </c>
      <c r="BT24" s="1408">
        <v>0.125</v>
      </c>
      <c r="BU24" s="1408">
        <v>1.4999999999999999E-2</v>
      </c>
      <c r="BV24" s="148"/>
      <c r="BW24" s="1402" t="s">
        <v>165</v>
      </c>
      <c r="BX24" s="1413">
        <v>0.32400000000000001</v>
      </c>
      <c r="BY24" s="1406">
        <v>6.3E-2</v>
      </c>
      <c r="BZ24" s="1406">
        <v>3.6999999999999998E-2</v>
      </c>
      <c r="CA24" s="1407">
        <v>0.39200000000000002</v>
      </c>
      <c r="CB24" s="1408">
        <v>0.16700000000000001</v>
      </c>
      <c r="CC24" s="1408">
        <v>1.6E-2</v>
      </c>
      <c r="CD24" s="148"/>
      <c r="CE24" s="3"/>
      <c r="CF24" s="139"/>
      <c r="CG24" s="139"/>
      <c r="CH24" s="139"/>
      <c r="CI24" s="139"/>
      <c r="CJ24" s="139"/>
      <c r="CK24" s="139"/>
      <c r="CL24" s="139"/>
      <c r="CM24" s="139"/>
      <c r="CN24" s="139"/>
    </row>
    <row r="25" spans="1:103">
      <c r="A25" s="1779"/>
      <c r="C25" s="1402" t="str">
        <f>'5.1.2 Formål og reiselengde'!C25</f>
        <v xml:space="preserve">Drammen </v>
      </c>
      <c r="D25" s="1413">
        <v>8.5999999999999993E-2</v>
      </c>
      <c r="E25" s="1406">
        <v>5.3999999999999999E-2</v>
      </c>
      <c r="F25" s="1406">
        <v>0.185</v>
      </c>
      <c r="G25" s="1407">
        <v>0.62</v>
      </c>
      <c r="H25" s="1408">
        <v>4.4999999999999998E-2</v>
      </c>
      <c r="I25" s="1413">
        <v>0.01</v>
      </c>
      <c r="J25" s="148"/>
      <c r="K25" s="1402" t="str">
        <f t="shared" si="1"/>
        <v xml:space="preserve">Drammen </v>
      </c>
      <c r="L25" s="1954"/>
      <c r="M25" s="1955"/>
      <c r="N25" s="1955"/>
      <c r="O25" s="1955"/>
      <c r="P25" s="1955"/>
      <c r="Q25" s="1956"/>
      <c r="R25" s="148"/>
      <c r="S25" s="1402" t="str">
        <f t="shared" si="2"/>
        <v xml:space="preserve">Drammen </v>
      </c>
      <c r="T25" s="1954"/>
      <c r="U25" s="1955"/>
      <c r="V25" s="1955"/>
      <c r="W25" s="1955"/>
      <c r="X25" s="1955"/>
      <c r="Y25" s="1956"/>
      <c r="Z25" s="148"/>
      <c r="AA25" s="1402" t="str">
        <f t="shared" si="3"/>
        <v xml:space="preserve">Drammen </v>
      </c>
      <c r="AB25" s="1406">
        <v>0.17199999999999999</v>
      </c>
      <c r="AC25" s="1406">
        <v>3.6999999999999998E-2</v>
      </c>
      <c r="AD25" s="1406">
        <v>5.0999999999999997E-2</v>
      </c>
      <c r="AE25" s="1407">
        <v>0.61199999999999999</v>
      </c>
      <c r="AF25" s="1408">
        <v>0.115</v>
      </c>
      <c r="AG25" s="1408">
        <v>1.2999999999999999E-2</v>
      </c>
      <c r="AH25" s="148"/>
      <c r="AI25" s="1402" t="str">
        <f t="shared" si="4"/>
        <v xml:space="preserve">Drammen </v>
      </c>
      <c r="AJ25" s="1954"/>
      <c r="AK25" s="1955"/>
      <c r="AL25" s="1955"/>
      <c r="AM25" s="1955"/>
      <c r="AN25" s="1955"/>
      <c r="AO25" s="1956"/>
      <c r="AP25" s="148"/>
      <c r="AQ25" s="1402" t="str">
        <f t="shared" si="5"/>
        <v xml:space="preserve">Drammen </v>
      </c>
      <c r="AR25" s="1954"/>
      <c r="AS25" s="1955"/>
      <c r="AT25" s="1955"/>
      <c r="AU25" s="1955"/>
      <c r="AV25" s="1955"/>
      <c r="AW25" s="1956"/>
      <c r="AX25" s="148"/>
      <c r="AY25" s="1402" t="str">
        <f t="shared" si="6"/>
        <v xml:space="preserve">Drammen </v>
      </c>
      <c r="AZ25" s="1413">
        <v>0.41099999999999998</v>
      </c>
      <c r="BA25" s="1406">
        <v>3.2000000000000001E-2</v>
      </c>
      <c r="BB25" s="1406">
        <v>7.1999999999999995E-2</v>
      </c>
      <c r="BC25" s="1407">
        <v>0.30199999999999999</v>
      </c>
      <c r="BD25" s="1408">
        <v>0.16200000000000001</v>
      </c>
      <c r="BE25" s="1408">
        <v>2.1000000000000001E-2</v>
      </c>
      <c r="BF25" s="200"/>
      <c r="BG25" s="1402" t="s">
        <v>166</v>
      </c>
      <c r="BH25" s="1413">
        <v>6.6000000000000003E-2</v>
      </c>
      <c r="BI25" s="1406">
        <v>4.5999999999999999E-2</v>
      </c>
      <c r="BJ25" s="1406">
        <v>0.159</v>
      </c>
      <c r="BK25" s="1407">
        <v>0.67</v>
      </c>
      <c r="BL25" s="1408">
        <v>4.3999999999999997E-2</v>
      </c>
      <c r="BM25" s="1408">
        <v>1.4E-2</v>
      </c>
      <c r="BN25" s="148"/>
      <c r="BO25" s="1402" t="s">
        <v>166</v>
      </c>
      <c r="BP25" s="1413">
        <v>0.113</v>
      </c>
      <c r="BQ25" s="1406">
        <v>2.4E-2</v>
      </c>
      <c r="BR25" s="1406">
        <v>2.5999999999999999E-2</v>
      </c>
      <c r="BS25" s="1407">
        <v>0.68400000000000005</v>
      </c>
      <c r="BT25" s="1408">
        <v>0.104</v>
      </c>
      <c r="BU25" s="1408">
        <v>0.05</v>
      </c>
      <c r="BV25" s="148"/>
      <c r="BW25" s="1402" t="s">
        <v>166</v>
      </c>
      <c r="BX25" s="1413">
        <v>0.503</v>
      </c>
      <c r="BY25" s="1406">
        <v>5.1999999999999998E-2</v>
      </c>
      <c r="BZ25" s="1406">
        <v>2.3E-2</v>
      </c>
      <c r="CA25" s="1407">
        <v>0.30399999999999999</v>
      </c>
      <c r="CB25" s="1408">
        <v>0.10299999999999999</v>
      </c>
      <c r="CC25" s="1408">
        <v>1.4999999999999999E-2</v>
      </c>
      <c r="CD25" s="148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8"/>
      <c r="CP25" s="15"/>
    </row>
    <row r="26" spans="1:103" ht="15" customHeight="1">
      <c r="A26" s="1779"/>
      <c r="C26" s="1402" t="str">
        <f>'5.1.2 Formål og reiselengde'!C26</f>
        <v>Kongsberg</v>
      </c>
      <c r="D26" s="1413">
        <v>0.17399999999999999</v>
      </c>
      <c r="E26" s="1406">
        <v>0.13400000000000001</v>
      </c>
      <c r="F26" s="1406">
        <v>4.2999999999999997E-2</v>
      </c>
      <c r="G26" s="1407">
        <v>0.60099999999999998</v>
      </c>
      <c r="H26" s="1408">
        <v>2.8000000000000001E-2</v>
      </c>
      <c r="I26" s="1413">
        <v>0.02</v>
      </c>
      <c r="J26" s="148"/>
      <c r="K26" s="1402" t="str">
        <f t="shared" si="1"/>
        <v>Kongsberg</v>
      </c>
      <c r="L26" s="1954"/>
      <c r="M26" s="1955"/>
      <c r="N26" s="1955"/>
      <c r="O26" s="1955"/>
      <c r="P26" s="1955"/>
      <c r="Q26" s="1956"/>
      <c r="R26" s="148"/>
      <c r="S26" s="1402" t="str">
        <f t="shared" si="2"/>
        <v>Kongsberg</v>
      </c>
      <c r="T26" s="1954"/>
      <c r="U26" s="1955"/>
      <c r="V26" s="1955"/>
      <c r="W26" s="1955"/>
      <c r="X26" s="1955"/>
      <c r="Y26" s="1956"/>
      <c r="Z26" s="148"/>
      <c r="AA26" s="1402" t="str">
        <f t="shared" si="3"/>
        <v>Kongsberg</v>
      </c>
      <c r="AB26" s="1406">
        <v>0.17299999999999999</v>
      </c>
      <c r="AC26" s="1406">
        <v>0.03</v>
      </c>
      <c r="AD26" s="1406">
        <v>2.1999999999999999E-2</v>
      </c>
      <c r="AE26" s="1407">
        <v>0.69199999999999995</v>
      </c>
      <c r="AF26" s="1408">
        <v>7.0999999999999994E-2</v>
      </c>
      <c r="AG26" s="1408">
        <v>1.0999999999999999E-2</v>
      </c>
      <c r="AH26" s="148"/>
      <c r="AI26" s="1402" t="str">
        <f t="shared" si="4"/>
        <v>Kongsberg</v>
      </c>
      <c r="AJ26" s="1954"/>
      <c r="AK26" s="1955"/>
      <c r="AL26" s="1955"/>
      <c r="AM26" s="1955"/>
      <c r="AN26" s="1955"/>
      <c r="AO26" s="1956"/>
      <c r="AP26" s="148"/>
      <c r="AQ26" s="1402" t="str">
        <f t="shared" si="5"/>
        <v>Kongsberg</v>
      </c>
      <c r="AR26" s="1954"/>
      <c r="AS26" s="1955"/>
      <c r="AT26" s="1955"/>
      <c r="AU26" s="1955"/>
      <c r="AV26" s="1955"/>
      <c r="AW26" s="1956"/>
      <c r="AX26" s="148"/>
      <c r="AY26" s="1402" t="str">
        <f t="shared" si="6"/>
        <v>Kongsberg</v>
      </c>
      <c r="AZ26" s="1413">
        <v>0.39900000000000002</v>
      </c>
      <c r="BA26" s="1406">
        <v>7.6999999999999999E-2</v>
      </c>
      <c r="BB26" s="1406">
        <v>1.7000000000000001E-2</v>
      </c>
      <c r="BC26" s="1407">
        <v>0.29699999999999999</v>
      </c>
      <c r="BD26" s="1408">
        <v>0.189</v>
      </c>
      <c r="BE26" s="1408">
        <v>2.1000000000000001E-2</v>
      </c>
      <c r="BF26" s="200"/>
      <c r="BG26" s="1402" t="s">
        <v>356</v>
      </c>
      <c r="BH26" s="1413">
        <v>8.5000000000000006E-2</v>
      </c>
      <c r="BI26" s="1406">
        <v>5.2999999999999999E-2</v>
      </c>
      <c r="BJ26" s="1406">
        <v>0.14899999999999999</v>
      </c>
      <c r="BK26" s="1407">
        <v>0.65900000000000003</v>
      </c>
      <c r="BL26" s="1408">
        <v>4.5999999999999999E-2</v>
      </c>
      <c r="BM26" s="1408">
        <v>8.0000000000000002E-3</v>
      </c>
      <c r="BN26" s="148"/>
      <c r="BO26" s="1402" t="s">
        <v>356</v>
      </c>
      <c r="BP26" s="1413">
        <v>0.17199999999999999</v>
      </c>
      <c r="BQ26" s="1406">
        <v>3.4000000000000002E-2</v>
      </c>
      <c r="BR26" s="1406">
        <v>0.04</v>
      </c>
      <c r="BS26" s="1407">
        <v>0.61799999999999999</v>
      </c>
      <c r="BT26" s="1408">
        <v>0.124</v>
      </c>
      <c r="BU26" s="1408">
        <v>1.2E-2</v>
      </c>
      <c r="BV26" s="148"/>
      <c r="BW26" s="1402" t="s">
        <v>356</v>
      </c>
      <c r="BX26" s="1413">
        <v>0.40899999999999997</v>
      </c>
      <c r="BY26" s="1406">
        <v>3.1E-2</v>
      </c>
      <c r="BZ26" s="1406">
        <v>6.4000000000000001E-2</v>
      </c>
      <c r="CA26" s="1407">
        <v>0.32200000000000001</v>
      </c>
      <c r="CB26" s="1408">
        <v>0.156</v>
      </c>
      <c r="CC26" s="1408">
        <v>1.7000000000000001E-2</v>
      </c>
      <c r="CD26" s="148"/>
      <c r="CE26" s="1949" t="s">
        <v>364</v>
      </c>
      <c r="CF26" s="1850"/>
      <c r="CG26" s="1850"/>
      <c r="CH26" s="1850"/>
      <c r="CI26" s="1850"/>
      <c r="CJ26" s="1850"/>
      <c r="CK26" s="1850"/>
      <c r="CL26" s="1850"/>
      <c r="CM26" s="1850"/>
      <c r="CN26" s="1851"/>
      <c r="CO26" s="243"/>
      <c r="CP26" s="15"/>
    </row>
    <row r="27" spans="1:103" ht="15" customHeight="1">
      <c r="A27" s="1779"/>
      <c r="C27" s="1402" t="str">
        <f>'5.1.2 Formål og reiselengde'!C27</f>
        <v>Resten av Buskerudbyen</v>
      </c>
      <c r="D27" s="1413">
        <v>0.03</v>
      </c>
      <c r="E27" s="1406">
        <v>2.5999999999999999E-2</v>
      </c>
      <c r="F27" s="1406">
        <v>0.14899999999999999</v>
      </c>
      <c r="G27" s="1407">
        <v>0.74099999999999999</v>
      </c>
      <c r="H27" s="1408">
        <v>4.2000000000000003E-2</v>
      </c>
      <c r="I27" s="1413">
        <v>1.2E-2</v>
      </c>
      <c r="J27" s="148"/>
      <c r="K27" s="1402" t="str">
        <f t="shared" si="1"/>
        <v>Resten av Buskerudbyen</v>
      </c>
      <c r="L27" s="1954"/>
      <c r="M27" s="1955"/>
      <c r="N27" s="1955"/>
      <c r="O27" s="1955"/>
      <c r="P27" s="1955"/>
      <c r="Q27" s="1956"/>
      <c r="R27" s="148"/>
      <c r="S27" s="1402" t="str">
        <f t="shared" si="2"/>
        <v>Resten av Buskerudbyen</v>
      </c>
      <c r="T27" s="1954"/>
      <c r="U27" s="1955"/>
      <c r="V27" s="1955"/>
      <c r="W27" s="1955"/>
      <c r="X27" s="1955"/>
      <c r="Y27" s="1956"/>
      <c r="Z27" s="148"/>
      <c r="AA27" s="1402" t="str">
        <f t="shared" si="3"/>
        <v>Resten av Buskerudbyen</v>
      </c>
      <c r="AB27" s="1406">
        <v>8.8999999999999996E-2</v>
      </c>
      <c r="AC27" s="1406">
        <v>2.5000000000000001E-2</v>
      </c>
      <c r="AD27" s="1406">
        <v>2.5000000000000001E-2</v>
      </c>
      <c r="AE27" s="1407">
        <v>0.72599999999999998</v>
      </c>
      <c r="AF27" s="1408">
        <v>0.123</v>
      </c>
      <c r="AG27" s="1408">
        <v>1.2E-2</v>
      </c>
      <c r="AH27" s="148"/>
      <c r="AI27" s="1402" t="str">
        <f t="shared" si="4"/>
        <v>Resten av Buskerudbyen</v>
      </c>
      <c r="AJ27" s="1954"/>
      <c r="AK27" s="1955"/>
      <c r="AL27" s="1955"/>
      <c r="AM27" s="1955"/>
      <c r="AN27" s="1955"/>
      <c r="AO27" s="1956"/>
      <c r="AP27" s="148"/>
      <c r="AQ27" s="1402" t="str">
        <f t="shared" si="5"/>
        <v>Resten av Buskerudbyen</v>
      </c>
      <c r="AR27" s="1954"/>
      <c r="AS27" s="1955"/>
      <c r="AT27" s="1955"/>
      <c r="AU27" s="1955"/>
      <c r="AV27" s="1955"/>
      <c r="AW27" s="1956"/>
      <c r="AX27" s="148"/>
      <c r="AY27" s="1402" t="str">
        <f t="shared" si="6"/>
        <v>Resten av Buskerudbyen</v>
      </c>
      <c r="AZ27" s="1413">
        <v>0.29299999999999998</v>
      </c>
      <c r="BA27" s="1406">
        <v>3.5999999999999997E-2</v>
      </c>
      <c r="BB27" s="1406">
        <v>5.3999999999999999E-2</v>
      </c>
      <c r="BC27" s="1407">
        <v>0.41499999999999998</v>
      </c>
      <c r="BD27" s="1408">
        <v>0.17899999999999999</v>
      </c>
      <c r="BE27" s="1408">
        <v>2.3E-2</v>
      </c>
      <c r="BF27" s="200"/>
      <c r="BG27" s="1402" t="s">
        <v>344</v>
      </c>
      <c r="BH27" s="1413">
        <v>0.14000000000000001</v>
      </c>
      <c r="BI27" s="1406">
        <v>0.11600000000000001</v>
      </c>
      <c r="BJ27" s="1406">
        <v>0.02</v>
      </c>
      <c r="BK27" s="1407">
        <v>0.65500000000000003</v>
      </c>
      <c r="BL27" s="1408">
        <v>5.5E-2</v>
      </c>
      <c r="BM27" s="1408">
        <v>1.4E-2</v>
      </c>
      <c r="BN27" s="148"/>
      <c r="BO27" s="1402" t="s">
        <v>344</v>
      </c>
      <c r="BP27" s="1413">
        <v>0.14099999999999999</v>
      </c>
      <c r="BQ27" s="1406">
        <v>2.4E-2</v>
      </c>
      <c r="BR27" s="1406">
        <v>1.4E-2</v>
      </c>
      <c r="BS27" s="1407">
        <v>0.748</v>
      </c>
      <c r="BT27" s="1408">
        <v>6.7000000000000004E-2</v>
      </c>
      <c r="BU27" s="1408">
        <v>5.0000000000000001E-3</v>
      </c>
      <c r="BV27" s="148"/>
      <c r="BW27" s="1402" t="s">
        <v>344</v>
      </c>
      <c r="BX27" s="1413">
        <v>0.39800000000000002</v>
      </c>
      <c r="BY27" s="1406">
        <v>7.1999999999999995E-2</v>
      </c>
      <c r="BZ27" s="1406">
        <v>1.7999999999999999E-2</v>
      </c>
      <c r="CA27" s="1407">
        <v>0.29399999999999998</v>
      </c>
      <c r="CB27" s="1408">
        <v>0.19700000000000001</v>
      </c>
      <c r="CC27" s="1408">
        <v>2.1999999999999999E-2</v>
      </c>
      <c r="CD27" s="148"/>
      <c r="CE27" s="607"/>
      <c r="CF27" s="1434" t="str">
        <f>CH16</f>
        <v>Arbeid</v>
      </c>
      <c r="CG27" s="1435" t="str">
        <f>CF16</f>
        <v>Skole</v>
      </c>
      <c r="CH27" s="1435" t="str">
        <f>CJ16</f>
        <v>Tjeneste</v>
      </c>
      <c r="CI27" s="1435" t="str">
        <f>CI16</f>
        <v>Handel/service</v>
      </c>
      <c r="CJ27" s="1435" t="str">
        <f>CL16</f>
        <v>Følge/omsorg</v>
      </c>
      <c r="CK27" s="1435" t="str">
        <f>CK16</f>
        <v>Besøk</v>
      </c>
      <c r="CL27" s="1435" t="str">
        <f>CG16</f>
        <v>Lokal fritid</v>
      </c>
      <c r="CM27" s="1435" t="str">
        <f>CM16</f>
        <v>Øvrig fritid, ferie</v>
      </c>
      <c r="CN27" s="1436" t="str">
        <f>CN16</f>
        <v>Annet</v>
      </c>
    </row>
    <row r="28" spans="1:103">
      <c r="A28" s="1779"/>
      <c r="C28" s="1402" t="str">
        <f>'5.1.2 Formål og reiselengde'!C28</f>
        <v>Ringerike og Hole</v>
      </c>
      <c r="D28" s="1413">
        <v>8.4000000000000005E-2</v>
      </c>
      <c r="E28" s="1406">
        <v>4.7E-2</v>
      </c>
      <c r="F28" s="1406">
        <v>5.1999999999999998E-2</v>
      </c>
      <c r="G28" s="1407">
        <v>0.78800000000000003</v>
      </c>
      <c r="H28" s="1408">
        <v>2.7E-2</v>
      </c>
      <c r="I28" s="1413">
        <v>2E-3</v>
      </c>
      <c r="J28" s="148"/>
      <c r="K28" s="1402" t="str">
        <f t="shared" si="1"/>
        <v>Ringerike og Hole</v>
      </c>
      <c r="L28" s="1954"/>
      <c r="M28" s="1955"/>
      <c r="N28" s="1955"/>
      <c r="O28" s="1955"/>
      <c r="P28" s="1955"/>
      <c r="Q28" s="1956"/>
      <c r="R28" s="148"/>
      <c r="S28" s="1402" t="str">
        <f t="shared" si="2"/>
        <v>Ringerike og Hole</v>
      </c>
      <c r="T28" s="1954"/>
      <c r="U28" s="1955"/>
      <c r="V28" s="1955"/>
      <c r="W28" s="1955"/>
      <c r="X28" s="1955"/>
      <c r="Y28" s="1956"/>
      <c r="Z28" s="148"/>
      <c r="AA28" s="1402" t="str">
        <f t="shared" si="3"/>
        <v>Ringerike og Hole</v>
      </c>
      <c r="AB28" s="1406">
        <v>0.108</v>
      </c>
      <c r="AC28" s="1406">
        <v>2.3E-2</v>
      </c>
      <c r="AD28" s="1406">
        <v>1.2E-2</v>
      </c>
      <c r="AE28" s="1407">
        <v>0.70699999999999996</v>
      </c>
      <c r="AF28" s="1408">
        <v>0.13400000000000001</v>
      </c>
      <c r="AG28" s="1408">
        <v>1.6E-2</v>
      </c>
      <c r="AH28" s="148"/>
      <c r="AI28" s="1402" t="str">
        <f t="shared" si="4"/>
        <v>Ringerike og Hole</v>
      </c>
      <c r="AJ28" s="1954"/>
      <c r="AK28" s="1955"/>
      <c r="AL28" s="1955"/>
      <c r="AM28" s="1955"/>
      <c r="AN28" s="1955"/>
      <c r="AO28" s="1956"/>
      <c r="AP28" s="148"/>
      <c r="AQ28" s="1402" t="str">
        <f t="shared" si="5"/>
        <v>Ringerike og Hole</v>
      </c>
      <c r="AR28" s="1954"/>
      <c r="AS28" s="1955"/>
      <c r="AT28" s="1955"/>
      <c r="AU28" s="1955"/>
      <c r="AV28" s="1955"/>
      <c r="AW28" s="1956"/>
      <c r="AX28" s="148"/>
      <c r="AY28" s="1402" t="str">
        <f t="shared" si="6"/>
        <v>Ringerike og Hole</v>
      </c>
      <c r="AZ28" s="1413">
        <v>0.32700000000000001</v>
      </c>
      <c r="BA28" s="1406">
        <v>3.7999999999999999E-2</v>
      </c>
      <c r="BB28" s="1406">
        <v>1.6E-2</v>
      </c>
      <c r="BC28" s="1407">
        <v>0.42599999999999999</v>
      </c>
      <c r="BD28" s="1408">
        <v>0.17799999999999999</v>
      </c>
      <c r="BE28" s="1408">
        <v>1.6E-2</v>
      </c>
      <c r="BF28" s="200"/>
      <c r="BG28" s="1402" t="s">
        <v>168</v>
      </c>
      <c r="BH28" s="1413">
        <v>7.1999999999999995E-2</v>
      </c>
      <c r="BI28" s="1406">
        <v>2.8000000000000001E-2</v>
      </c>
      <c r="BJ28" s="1406">
        <v>0.10299999999999999</v>
      </c>
      <c r="BK28" s="1407">
        <v>0.75700000000000001</v>
      </c>
      <c r="BL28" s="1408">
        <v>3.1E-2</v>
      </c>
      <c r="BM28" s="1408">
        <v>8.0000000000000002E-3</v>
      </c>
      <c r="BN28" s="148"/>
      <c r="BO28" s="1402" t="s">
        <v>168</v>
      </c>
      <c r="BP28" s="1413">
        <v>0.115</v>
      </c>
      <c r="BQ28" s="1406">
        <v>2.7E-2</v>
      </c>
      <c r="BR28" s="1406">
        <v>2.1000000000000001E-2</v>
      </c>
      <c r="BS28" s="1407">
        <v>0.71299999999999997</v>
      </c>
      <c r="BT28" s="1408">
        <v>0.113</v>
      </c>
      <c r="BU28" s="1408">
        <v>0.01</v>
      </c>
      <c r="BV28" s="148"/>
      <c r="BW28" s="1402" t="s">
        <v>168</v>
      </c>
      <c r="BX28" s="1413">
        <v>0.28699999999999998</v>
      </c>
      <c r="BY28" s="1406">
        <v>4.3999999999999997E-2</v>
      </c>
      <c r="BZ28" s="1406">
        <v>2.3E-2</v>
      </c>
      <c r="CA28" s="1407">
        <v>0.45900000000000002</v>
      </c>
      <c r="CB28" s="1408">
        <v>0.16400000000000001</v>
      </c>
      <c r="CC28" s="1408">
        <v>2.3E-2</v>
      </c>
      <c r="CD28" s="148"/>
      <c r="CE28" s="1441" t="s">
        <v>30</v>
      </c>
      <c r="CF28" s="1438">
        <v>5.2999999999999999E-2</v>
      </c>
      <c r="CG28" s="1438">
        <v>0.28899999999999998</v>
      </c>
      <c r="CH28" s="1438">
        <v>0.11600000000000001</v>
      </c>
      <c r="CI28" s="1438">
        <v>9.9000000000000005E-2</v>
      </c>
      <c r="CJ28" s="1438">
        <v>0.109</v>
      </c>
      <c r="CK28" s="1438">
        <v>0.13200000000000001</v>
      </c>
      <c r="CL28" s="1438">
        <v>0.38500000000000001</v>
      </c>
      <c r="CM28" s="1438">
        <v>0.11799999999999999</v>
      </c>
      <c r="CN28" s="1439">
        <v>0.14499999999999999</v>
      </c>
      <c r="CO28" s="202"/>
      <c r="CP28" s="144"/>
    </row>
    <row r="29" spans="1:103" s="36" customFormat="1">
      <c r="A29" s="55"/>
      <c r="B29" s="8"/>
      <c r="C29" s="8"/>
      <c r="D29" s="26"/>
      <c r="E29" s="26"/>
      <c r="F29" s="27"/>
      <c r="G29" s="26"/>
      <c r="H29" s="26"/>
      <c r="I29" s="26"/>
      <c r="J29" s="8"/>
      <c r="K29" s="8"/>
      <c r="L29" s="26"/>
      <c r="M29" s="26"/>
      <c r="N29" s="27"/>
      <c r="O29" s="26"/>
      <c r="P29" s="26"/>
      <c r="Q29" s="26"/>
      <c r="S29" s="8"/>
      <c r="T29" s="26"/>
      <c r="U29" s="26"/>
      <c r="V29" s="27"/>
      <c r="W29" s="26"/>
      <c r="X29" s="26"/>
      <c r="Y29" s="26"/>
      <c r="AA29" s="8"/>
      <c r="AB29" s="26"/>
      <c r="AC29" s="26"/>
      <c r="AD29" s="27"/>
      <c r="AE29" s="26"/>
      <c r="AF29" s="26"/>
      <c r="AG29" s="26"/>
      <c r="AI29" s="8"/>
      <c r="AJ29" s="26"/>
      <c r="AK29" s="26"/>
      <c r="AL29" s="27"/>
      <c r="AM29" s="26"/>
      <c r="AN29" s="26"/>
      <c r="AO29" s="26"/>
      <c r="AQ29" s="8"/>
      <c r="AR29" s="26"/>
      <c r="AS29" s="26"/>
      <c r="AT29" s="27"/>
      <c r="AU29" s="26"/>
      <c r="AV29" s="26"/>
      <c r="AW29" s="26"/>
      <c r="AY29" s="8"/>
      <c r="AZ29" s="26"/>
      <c r="BA29" s="26"/>
      <c r="BB29" s="27"/>
      <c r="BC29" s="26"/>
      <c r="BD29" s="26"/>
      <c r="BE29" s="26"/>
      <c r="BF29" s="21"/>
      <c r="BG29" s="1402" t="s">
        <v>169</v>
      </c>
      <c r="BH29" s="1413">
        <v>8.2000000000000003E-2</v>
      </c>
      <c r="BI29" s="1406">
        <v>4.4999999999999998E-2</v>
      </c>
      <c r="BJ29" s="1406">
        <v>0.04</v>
      </c>
      <c r="BK29" s="1407">
        <v>0.80600000000000005</v>
      </c>
      <c r="BL29" s="1408">
        <v>2.4E-2</v>
      </c>
      <c r="BM29" s="1408">
        <v>3.0000000000000001E-3</v>
      </c>
      <c r="BN29" s="8"/>
      <c r="BO29" s="1402" t="s">
        <v>748</v>
      </c>
      <c r="BP29" s="1432">
        <v>0.10299999999999999</v>
      </c>
      <c r="BQ29" s="1417">
        <v>0.02</v>
      </c>
      <c r="BR29" s="1417">
        <v>1.2999999999999999E-2</v>
      </c>
      <c r="BS29" s="1418">
        <v>0.73199999999999998</v>
      </c>
      <c r="BT29" s="1419">
        <v>0.11600000000000001</v>
      </c>
      <c r="BU29" s="1419">
        <v>1.4999999999999999E-2</v>
      </c>
      <c r="BV29" s="8"/>
      <c r="BW29" s="1402" t="s">
        <v>748</v>
      </c>
      <c r="BX29" s="1432">
        <v>0.33300000000000002</v>
      </c>
      <c r="BY29" s="1417">
        <v>3.7999999999999999E-2</v>
      </c>
      <c r="BZ29" s="1417">
        <v>1.4E-2</v>
      </c>
      <c r="CA29" s="1418">
        <v>0.43</v>
      </c>
      <c r="CB29" s="1419">
        <v>0.16900000000000001</v>
      </c>
      <c r="CC29" s="1419">
        <v>1.6E-2</v>
      </c>
      <c r="CD29" s="8"/>
      <c r="CE29" s="1442" t="s">
        <v>29</v>
      </c>
      <c r="CF29" s="1437">
        <v>4.1000000000000002E-2</v>
      </c>
      <c r="CG29" s="1437">
        <v>0.10299999999999999</v>
      </c>
      <c r="CH29" s="1437">
        <v>2.5000000000000001E-2</v>
      </c>
      <c r="CI29" s="1437">
        <v>3.6999999999999998E-2</v>
      </c>
      <c r="CJ29" s="1437">
        <v>1.2E-2</v>
      </c>
      <c r="CK29" s="1437">
        <v>1.2E-2</v>
      </c>
      <c r="CL29" s="1437">
        <v>3.9E-2</v>
      </c>
      <c r="CM29" s="1437">
        <v>7.0000000000000001E-3</v>
      </c>
      <c r="CN29" s="1433">
        <v>2.1000000000000001E-2</v>
      </c>
      <c r="CO29" s="202"/>
      <c r="CP29" s="144"/>
      <c r="CQ29" s="6"/>
      <c r="CR29" s="6"/>
      <c r="CS29" s="6"/>
      <c r="CT29" s="6"/>
      <c r="CU29" s="6"/>
      <c r="CV29" s="6"/>
      <c r="CW29" s="6"/>
      <c r="CX29" s="3"/>
      <c r="CY29" s="6"/>
    </row>
    <row r="30" spans="1:103" s="36" customFormat="1" ht="24.75">
      <c r="A30" s="45"/>
      <c r="B30" s="8"/>
      <c r="C30" s="1844" t="s">
        <v>200</v>
      </c>
      <c r="D30" s="1845"/>
      <c r="E30" s="1845"/>
      <c r="F30" s="1845"/>
      <c r="G30" s="1845"/>
      <c r="H30" s="1845"/>
      <c r="I30" s="1845"/>
      <c r="J30" s="242"/>
      <c r="K30" s="1845" t="s">
        <v>200</v>
      </c>
      <c r="L30" s="1845"/>
      <c r="M30" s="1845"/>
      <c r="N30" s="1845"/>
      <c r="O30" s="1845"/>
      <c r="P30" s="1845"/>
      <c r="Q30" s="1845"/>
      <c r="S30" s="1844" t="s">
        <v>200</v>
      </c>
      <c r="T30" s="1845"/>
      <c r="U30" s="1845"/>
      <c r="V30" s="1845"/>
      <c r="W30" s="1845"/>
      <c r="X30" s="1845"/>
      <c r="Y30" s="1845"/>
      <c r="AA30" s="1844" t="s">
        <v>200</v>
      </c>
      <c r="AB30" s="1845"/>
      <c r="AC30" s="1845"/>
      <c r="AD30" s="1845"/>
      <c r="AE30" s="1845"/>
      <c r="AF30" s="1845"/>
      <c r="AG30" s="1845"/>
      <c r="AI30" s="1844" t="s">
        <v>200</v>
      </c>
      <c r="AJ30" s="1845"/>
      <c r="AK30" s="1845"/>
      <c r="AL30" s="1845"/>
      <c r="AM30" s="1845"/>
      <c r="AN30" s="1845"/>
      <c r="AO30" s="1845"/>
      <c r="AQ30" s="1844" t="s">
        <v>200</v>
      </c>
      <c r="AR30" s="1845"/>
      <c r="AS30" s="1845"/>
      <c r="AT30" s="1845"/>
      <c r="AU30" s="1845"/>
      <c r="AV30" s="1845"/>
      <c r="AW30" s="1845"/>
      <c r="AY30" s="1844" t="s">
        <v>200</v>
      </c>
      <c r="AZ30" s="1845"/>
      <c r="BA30" s="1845"/>
      <c r="BB30" s="1845"/>
      <c r="BC30" s="1845"/>
      <c r="BD30" s="1845"/>
      <c r="BE30" s="1845"/>
      <c r="BF30" s="21"/>
      <c r="BG30" s="1844" t="s">
        <v>200</v>
      </c>
      <c r="BH30" s="1845"/>
      <c r="BI30" s="1845"/>
      <c r="BJ30" s="1845"/>
      <c r="BK30" s="1845"/>
      <c r="BL30" s="1845"/>
      <c r="BM30" s="1845"/>
      <c r="BN30" s="242"/>
      <c r="BO30" s="1844" t="s">
        <v>200</v>
      </c>
      <c r="BP30" s="1845"/>
      <c r="BQ30" s="1845"/>
      <c r="BR30" s="1845"/>
      <c r="BS30" s="1845"/>
      <c r="BT30" s="1845"/>
      <c r="BU30" s="1845"/>
      <c r="BV30" s="242"/>
      <c r="BW30" s="1844" t="s">
        <v>200</v>
      </c>
      <c r="BX30" s="1845"/>
      <c r="BY30" s="1845"/>
      <c r="BZ30" s="1845"/>
      <c r="CA30" s="1845"/>
      <c r="CB30" s="1845"/>
      <c r="CC30" s="1845"/>
      <c r="CD30" s="242"/>
      <c r="CE30" s="1442" t="s">
        <v>437</v>
      </c>
      <c r="CF30" s="1437">
        <v>0.13800000000000001</v>
      </c>
      <c r="CG30" s="1437">
        <v>0.34499999999999997</v>
      </c>
      <c r="CH30" s="1437">
        <v>0.05</v>
      </c>
      <c r="CI30" s="1437">
        <v>0.04</v>
      </c>
      <c r="CJ30" s="1437">
        <v>5.0000000000000001E-3</v>
      </c>
      <c r="CK30" s="1437">
        <v>4.7E-2</v>
      </c>
      <c r="CL30" s="1437">
        <v>5.7000000000000002E-2</v>
      </c>
      <c r="CM30" s="1437">
        <v>5.1999999999999998E-2</v>
      </c>
      <c r="CN30" s="1433">
        <v>6.8000000000000005E-2</v>
      </c>
      <c r="CO30" s="202"/>
      <c r="CP30" s="144"/>
      <c r="CQ30" s="6"/>
      <c r="CR30" s="6"/>
      <c r="CS30" s="6"/>
      <c r="CT30" s="6"/>
      <c r="CU30" s="6"/>
      <c r="CV30" s="6"/>
      <c r="CW30" s="6"/>
      <c r="CX30" s="3"/>
      <c r="CY30" s="6"/>
    </row>
    <row r="31" spans="1:103">
      <c r="B31" s="15"/>
      <c r="C31" s="6"/>
      <c r="K31" s="6"/>
      <c r="S31" s="6"/>
      <c r="AA31" s="6"/>
      <c r="AI31" s="6"/>
      <c r="AQ31" s="6"/>
      <c r="AY31" s="6"/>
      <c r="BG31" s="6"/>
      <c r="BO31" s="6"/>
      <c r="BW31" s="6"/>
      <c r="CE31" s="1443" t="s">
        <v>28</v>
      </c>
      <c r="CF31" s="1437">
        <v>0.7</v>
      </c>
      <c r="CG31" s="1437">
        <v>8.8999999999999996E-2</v>
      </c>
      <c r="CH31" s="1437">
        <v>0.68700000000000006</v>
      </c>
      <c r="CI31" s="1437">
        <v>0.67800000000000005</v>
      </c>
      <c r="CJ31" s="1437">
        <v>0.83499999999999996</v>
      </c>
      <c r="CK31" s="1437">
        <v>0.53100000000000003</v>
      </c>
      <c r="CL31" s="1437">
        <v>0.36399999999999999</v>
      </c>
      <c r="CM31" s="1437">
        <v>0.56200000000000006</v>
      </c>
      <c r="CN31" s="1433">
        <v>0.45300000000000001</v>
      </c>
      <c r="CO31" s="202"/>
      <c r="CP31" s="144"/>
    </row>
    <row r="32" spans="1:103">
      <c r="B32" s="15"/>
      <c r="C32" s="6"/>
      <c r="K32" s="6"/>
      <c r="S32" s="6"/>
      <c r="AA32" s="6"/>
      <c r="AI32" s="6"/>
      <c r="AQ32" s="6"/>
      <c r="AY32" s="6"/>
      <c r="BG32" s="6"/>
      <c r="BO32" s="6"/>
      <c r="BW32" s="6"/>
      <c r="CE32" s="1442" t="s">
        <v>75</v>
      </c>
      <c r="CF32" s="1437">
        <v>4.1000000000000002E-2</v>
      </c>
      <c r="CG32" s="1437">
        <v>0.13900000000000001</v>
      </c>
      <c r="CH32" s="1437">
        <v>8.3000000000000004E-2</v>
      </c>
      <c r="CI32" s="1437">
        <v>0.122</v>
      </c>
      <c r="CJ32" s="1437">
        <v>3.7999999999999999E-2</v>
      </c>
      <c r="CK32" s="1437">
        <v>0.249</v>
      </c>
      <c r="CL32" s="1437">
        <v>0.14199999999999999</v>
      </c>
      <c r="CM32" s="1437">
        <v>0.19</v>
      </c>
      <c r="CN32" s="1433">
        <v>0.19700000000000001</v>
      </c>
      <c r="CO32" s="202"/>
      <c r="CP32" s="144"/>
    </row>
    <row r="33" spans="2:94">
      <c r="B33" s="15"/>
      <c r="C33" s="6"/>
      <c r="K33" s="6"/>
      <c r="S33" s="6"/>
      <c r="AA33" s="6"/>
      <c r="AI33" s="6"/>
      <c r="AQ33" s="6"/>
      <c r="AY33" s="6"/>
      <c r="BG33" s="6"/>
      <c r="BO33" s="6"/>
      <c r="BW33" s="6"/>
      <c r="CE33" s="1442" t="s">
        <v>37</v>
      </c>
      <c r="CF33" s="1437">
        <v>2.7E-2</v>
      </c>
      <c r="CG33" s="1437">
        <v>3.4000000000000002E-2</v>
      </c>
      <c r="CH33" s="1437">
        <v>3.9E-2</v>
      </c>
      <c r="CI33" s="1437">
        <v>2.4E-2</v>
      </c>
      <c r="CJ33" s="1437">
        <v>2E-3</v>
      </c>
      <c r="CK33" s="1437">
        <v>2.8000000000000001E-2</v>
      </c>
      <c r="CL33" s="1437">
        <v>1.2999999999999999E-2</v>
      </c>
      <c r="CM33" s="1437">
        <v>7.1999999999999995E-2</v>
      </c>
      <c r="CN33" s="1433">
        <v>0.115</v>
      </c>
    </row>
    <row r="34" spans="2:94">
      <c r="B34" s="15"/>
      <c r="C34" s="6"/>
      <c r="K34" s="6"/>
      <c r="S34" s="6"/>
      <c r="AA34" s="6"/>
      <c r="AI34" s="6"/>
      <c r="AQ34" s="6"/>
      <c r="AY34" s="6"/>
      <c r="BG34" s="6"/>
      <c r="BO34" s="6"/>
      <c r="BW34" s="6"/>
      <c r="CE34" s="1442" t="s">
        <v>97</v>
      </c>
      <c r="CF34" s="433">
        <f t="shared" ref="CF34:CN34" si="9">SUM(CF28:CF33)</f>
        <v>1</v>
      </c>
      <c r="CG34" s="433">
        <f t="shared" si="9"/>
        <v>0.99899999999999989</v>
      </c>
      <c r="CH34" s="433">
        <f t="shared" si="9"/>
        <v>1</v>
      </c>
      <c r="CI34" s="433">
        <f t="shared" si="9"/>
        <v>1</v>
      </c>
      <c r="CJ34" s="433">
        <f t="shared" si="9"/>
        <v>1.0009999999999999</v>
      </c>
      <c r="CK34" s="433">
        <f t="shared" si="9"/>
        <v>0.999</v>
      </c>
      <c r="CL34" s="433">
        <f t="shared" si="9"/>
        <v>1</v>
      </c>
      <c r="CM34" s="433">
        <f t="shared" si="9"/>
        <v>1.0010000000000001</v>
      </c>
      <c r="CN34" s="1440">
        <f t="shared" si="9"/>
        <v>0.99900000000000011</v>
      </c>
    </row>
    <row r="35" spans="2:94">
      <c r="B35" s="15"/>
      <c r="C35" s="6"/>
      <c r="K35" s="6"/>
      <c r="S35" s="6"/>
      <c r="AA35" s="6"/>
      <c r="AI35" s="6"/>
      <c r="AQ35" s="6"/>
      <c r="AY35" s="6"/>
      <c r="BG35" s="6"/>
      <c r="BO35" s="6"/>
      <c r="BW35" s="6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2:94" ht="15" customHeight="1">
      <c r="B36" s="15"/>
      <c r="C36" s="6"/>
      <c r="K36" s="6"/>
      <c r="S36" s="6"/>
      <c r="AA36" s="6"/>
      <c r="AI36" s="6"/>
      <c r="AQ36" s="6"/>
      <c r="AY36" s="6"/>
      <c r="BG36" s="6"/>
      <c r="BO36" s="6"/>
      <c r="BW36" s="6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243"/>
      <c r="CP36" s="15"/>
    </row>
    <row r="37" spans="2:94">
      <c r="B37" s="15"/>
      <c r="C37" s="6"/>
      <c r="K37" s="6"/>
      <c r="S37" s="6"/>
      <c r="AA37" s="6"/>
      <c r="AI37" s="6"/>
      <c r="AQ37" s="6"/>
      <c r="AY37" s="6"/>
      <c r="BG37" s="6"/>
      <c r="BO37" s="6"/>
      <c r="BW37" s="6"/>
      <c r="CE37" s="1949" t="s">
        <v>365</v>
      </c>
      <c r="CF37" s="1850"/>
      <c r="CG37" s="1850"/>
      <c r="CH37" s="1850"/>
      <c r="CI37" s="1850"/>
      <c r="CJ37" s="1850"/>
      <c r="CK37" s="1850"/>
      <c r="CL37" s="1850"/>
      <c r="CM37" s="1850"/>
      <c r="CN37" s="1851"/>
    </row>
    <row r="38" spans="2:94" ht="36.75">
      <c r="B38" s="15"/>
      <c r="C38" s="6"/>
      <c r="K38" s="6"/>
      <c r="S38" s="6"/>
      <c r="AA38" s="6"/>
      <c r="AI38" s="6"/>
      <c r="AQ38" s="6"/>
      <c r="AY38" s="6"/>
      <c r="BG38" s="6"/>
      <c r="BO38" s="6"/>
      <c r="BW38" s="6"/>
      <c r="CE38" s="607"/>
      <c r="CF38" s="1434" t="str">
        <f t="shared" ref="CF38:CN38" si="10">CF27</f>
        <v>Arbeid</v>
      </c>
      <c r="CG38" s="1435" t="str">
        <f t="shared" si="10"/>
        <v>Skole</v>
      </c>
      <c r="CH38" s="1435" t="str">
        <f t="shared" si="10"/>
        <v>Tjeneste</v>
      </c>
      <c r="CI38" s="1435" t="str">
        <f t="shared" si="10"/>
        <v>Handel/service</v>
      </c>
      <c r="CJ38" s="1435" t="str">
        <f t="shared" si="10"/>
        <v>Følge/omsorg</v>
      </c>
      <c r="CK38" s="1435" t="str">
        <f t="shared" si="10"/>
        <v>Besøk</v>
      </c>
      <c r="CL38" s="1435" t="str">
        <f t="shared" si="10"/>
        <v>Lokal fritid</v>
      </c>
      <c r="CM38" s="1435" t="str">
        <f t="shared" si="10"/>
        <v>Øvrig fritid, ferie</v>
      </c>
      <c r="CN38" s="1436" t="str">
        <f t="shared" si="10"/>
        <v>Annet</v>
      </c>
      <c r="CO38" s="202"/>
      <c r="CP38" s="144"/>
    </row>
    <row r="39" spans="2:94">
      <c r="B39" s="15"/>
      <c r="C39" s="6"/>
      <c r="K39" s="6"/>
      <c r="S39" s="6"/>
      <c r="AA39" s="6"/>
      <c r="AI39" s="6"/>
      <c r="AQ39" s="6"/>
      <c r="AY39" s="6"/>
      <c r="BG39" s="6"/>
      <c r="BO39" s="6"/>
      <c r="BW39" s="6"/>
      <c r="CE39" s="1441" t="s">
        <v>30</v>
      </c>
      <c r="CF39" s="1438">
        <v>6.9000000000000006E-2</v>
      </c>
      <c r="CG39" s="1438">
        <v>0.26900000000000002</v>
      </c>
      <c r="CH39" s="1438">
        <v>8.6999999999999994E-2</v>
      </c>
      <c r="CI39" s="1438">
        <v>0.125</v>
      </c>
      <c r="CJ39" s="1438">
        <v>8.4000000000000005E-2</v>
      </c>
      <c r="CK39" s="1438">
        <v>0.13300000000000001</v>
      </c>
      <c r="CL39" s="1438">
        <v>0.36599999999999999</v>
      </c>
      <c r="CM39" s="1438">
        <v>8.6999999999999994E-2</v>
      </c>
      <c r="CN39" s="1439">
        <v>0.14499999999999999</v>
      </c>
      <c r="CO39" s="202"/>
      <c r="CP39" s="144"/>
    </row>
    <row r="40" spans="2:94">
      <c r="B40" s="15"/>
      <c r="C40" s="6"/>
      <c r="K40" s="6"/>
      <c r="S40" s="6"/>
      <c r="AA40" s="6"/>
      <c r="AI40" s="6"/>
      <c r="AQ40" s="6"/>
      <c r="AY40" s="6"/>
      <c r="BG40" s="6"/>
      <c r="BO40" s="6"/>
      <c r="BW40" s="6"/>
      <c r="CE40" s="1442" t="s">
        <v>29</v>
      </c>
      <c r="CF40" s="1437">
        <v>4.3999999999999997E-2</v>
      </c>
      <c r="CG40" s="1437">
        <v>9.8000000000000004E-2</v>
      </c>
      <c r="CH40" s="1437">
        <v>1.6E-2</v>
      </c>
      <c r="CI40" s="1437">
        <v>1.9E-2</v>
      </c>
      <c r="CJ40" s="1437">
        <v>1.4E-2</v>
      </c>
      <c r="CK40" s="1437">
        <v>2.5999999999999999E-2</v>
      </c>
      <c r="CL40" s="1437">
        <v>0.04</v>
      </c>
      <c r="CM40" s="1437">
        <v>1.4E-2</v>
      </c>
      <c r="CN40" s="1433">
        <v>1.0999999999999999E-2</v>
      </c>
      <c r="CO40" s="202"/>
      <c r="CP40" s="144"/>
    </row>
    <row r="41" spans="2:94">
      <c r="B41" s="15"/>
      <c r="C41" s="6"/>
      <c r="K41" s="6"/>
      <c r="S41" s="6"/>
      <c r="AA41" s="6"/>
      <c r="AI41" s="6"/>
      <c r="AQ41" s="6"/>
      <c r="AY41" s="6"/>
      <c r="BG41" s="6"/>
      <c r="BO41" s="6"/>
      <c r="BW41" s="6"/>
      <c r="CE41" s="1443" t="s">
        <v>437</v>
      </c>
      <c r="CF41" s="1437">
        <v>0.29899999999999999</v>
      </c>
      <c r="CG41" s="1437">
        <v>0.42699999999999999</v>
      </c>
      <c r="CH41" s="1437">
        <v>0.18099999999999999</v>
      </c>
      <c r="CI41" s="1437">
        <v>6.5000000000000002E-2</v>
      </c>
      <c r="CJ41" s="1437">
        <v>0.02</v>
      </c>
      <c r="CK41" s="1437">
        <v>0.126</v>
      </c>
      <c r="CL41" s="1437">
        <v>0.104</v>
      </c>
      <c r="CM41" s="1437">
        <v>8.8999999999999996E-2</v>
      </c>
      <c r="CN41" s="1433">
        <v>0.20300000000000001</v>
      </c>
      <c r="CO41" s="202"/>
      <c r="CP41" s="144"/>
    </row>
    <row r="42" spans="2:94">
      <c r="B42" s="15"/>
      <c r="C42" s="6"/>
      <c r="K42" s="6"/>
      <c r="S42" s="6"/>
      <c r="AA42" s="6"/>
      <c r="AI42" s="6"/>
      <c r="AQ42" s="6"/>
      <c r="AY42" s="6"/>
      <c r="BG42" s="6"/>
      <c r="BO42" s="6"/>
      <c r="BW42" s="6"/>
      <c r="CE42" s="1442" t="s">
        <v>28</v>
      </c>
      <c r="CF42" s="1437">
        <v>0.54200000000000004</v>
      </c>
      <c r="CG42" s="1437">
        <v>0.08</v>
      </c>
      <c r="CH42" s="1437">
        <v>0.59</v>
      </c>
      <c r="CI42" s="1437">
        <v>0.66200000000000003</v>
      </c>
      <c r="CJ42" s="1437">
        <v>0.83399999999999996</v>
      </c>
      <c r="CK42" s="1437">
        <v>0.505</v>
      </c>
      <c r="CL42" s="1437">
        <v>0.33600000000000002</v>
      </c>
      <c r="CM42" s="1437">
        <v>0.45800000000000002</v>
      </c>
      <c r="CN42" s="1433">
        <v>0.40699999999999997</v>
      </c>
      <c r="CO42" s="202"/>
      <c r="CP42" s="144"/>
    </row>
    <row r="43" spans="2:94">
      <c r="B43" s="15"/>
      <c r="C43" s="6"/>
      <c r="K43" s="6"/>
      <c r="S43" s="6"/>
      <c r="AA43" s="6"/>
      <c r="AI43" s="6"/>
      <c r="AQ43" s="6"/>
      <c r="AY43" s="6"/>
      <c r="BG43" s="6"/>
      <c r="BO43" s="6"/>
      <c r="BW43" s="6"/>
      <c r="CE43" s="1442" t="s">
        <v>75</v>
      </c>
      <c r="CF43" s="1437">
        <v>3.5000000000000003E-2</v>
      </c>
      <c r="CG43" s="1437">
        <v>9.6000000000000002E-2</v>
      </c>
      <c r="CH43" s="1437">
        <v>6.3E-2</v>
      </c>
      <c r="CI43" s="1437">
        <v>0.11600000000000001</v>
      </c>
      <c r="CJ43" s="1437">
        <v>4.2999999999999997E-2</v>
      </c>
      <c r="CK43" s="1437">
        <v>0.19500000000000001</v>
      </c>
      <c r="CL43" s="1437">
        <v>0.13</v>
      </c>
      <c r="CM43" s="1437">
        <v>0.27100000000000002</v>
      </c>
      <c r="CN43" s="1433">
        <v>0.14499999999999999</v>
      </c>
      <c r="CO43" s="202"/>
      <c r="CP43" s="144"/>
    </row>
    <row r="44" spans="2:94">
      <c r="B44" s="15"/>
      <c r="C44" s="6"/>
      <c r="K44" s="6"/>
      <c r="S44" s="6"/>
      <c r="AA44" s="6"/>
      <c r="AI44" s="6"/>
      <c r="AQ44" s="6"/>
      <c r="AY44" s="6"/>
      <c r="BG44" s="6"/>
      <c r="BO44" s="6"/>
      <c r="BW44" s="6"/>
      <c r="CE44" s="1442" t="s">
        <v>37</v>
      </c>
      <c r="CF44" s="1437">
        <v>1.2E-2</v>
      </c>
      <c r="CG44" s="1437">
        <v>2.9000000000000001E-2</v>
      </c>
      <c r="CH44" s="1437">
        <v>6.2E-2</v>
      </c>
      <c r="CI44" s="1437">
        <v>1.2999999999999999E-2</v>
      </c>
      <c r="CJ44" s="1437">
        <v>4.0000000000000001E-3</v>
      </c>
      <c r="CK44" s="1437">
        <v>1.6E-2</v>
      </c>
      <c r="CL44" s="1437">
        <v>2.4E-2</v>
      </c>
      <c r="CM44" s="1437">
        <v>8.1000000000000003E-2</v>
      </c>
      <c r="CN44" s="1433">
        <v>0.09</v>
      </c>
    </row>
    <row r="45" spans="2:94">
      <c r="B45" s="15"/>
      <c r="C45" s="6"/>
      <c r="K45" s="6"/>
      <c r="S45" s="6"/>
      <c r="AA45" s="6"/>
      <c r="AI45" s="6"/>
      <c r="AQ45" s="6"/>
      <c r="AY45" s="6"/>
      <c r="BG45" s="6"/>
      <c r="BO45" s="6"/>
      <c r="BW45" s="6"/>
      <c r="CE45" s="498" t="s">
        <v>97</v>
      </c>
      <c r="CF45" s="433">
        <f t="shared" ref="CF45:CK45" si="11">SUM(CF39:CF44)</f>
        <v>1.0009999999999999</v>
      </c>
      <c r="CG45" s="433">
        <f t="shared" si="11"/>
        <v>0.999</v>
      </c>
      <c r="CH45" s="433">
        <f t="shared" si="11"/>
        <v>0.99899999999999989</v>
      </c>
      <c r="CI45" s="433">
        <f t="shared" si="11"/>
        <v>1</v>
      </c>
      <c r="CJ45" s="433">
        <f t="shared" si="11"/>
        <v>0.999</v>
      </c>
      <c r="CK45" s="433">
        <f t="shared" si="11"/>
        <v>1.0010000000000001</v>
      </c>
      <c r="CL45" s="433">
        <f>SUM(CM39:CM44)</f>
        <v>1</v>
      </c>
      <c r="CM45" s="433">
        <f>SUM(CM39:CM44)</f>
        <v>1</v>
      </c>
      <c r="CN45" s="1440">
        <f>SUM(CN39:CN44)</f>
        <v>1.0010000000000001</v>
      </c>
    </row>
    <row r="46" spans="2:94">
      <c r="B46" s="15"/>
      <c r="C46" s="6"/>
      <c r="K46" s="6"/>
      <c r="S46" s="6"/>
      <c r="AA46" s="6"/>
      <c r="AI46" s="6"/>
      <c r="AQ46" s="6"/>
      <c r="AY46" s="6"/>
      <c r="BG46" s="6"/>
      <c r="BO46" s="6"/>
      <c r="BW46" s="6"/>
      <c r="CE46" s="3"/>
      <c r="CF46" s="3"/>
      <c r="CG46" s="3"/>
      <c r="CH46" s="3"/>
      <c r="CI46" s="3"/>
      <c r="CJ46" s="3"/>
      <c r="CK46" s="3"/>
      <c r="CL46" s="3"/>
      <c r="CM46" s="3"/>
      <c r="CN46" s="3"/>
    </row>
    <row r="47" spans="2:94" ht="15" customHeight="1">
      <c r="B47" s="15"/>
      <c r="C47" s="6"/>
      <c r="K47" s="6"/>
      <c r="S47" s="6"/>
      <c r="AA47" s="6"/>
      <c r="AI47" s="6"/>
      <c r="AQ47" s="6"/>
      <c r="AY47" s="6"/>
      <c r="BG47" s="6"/>
      <c r="BO47" s="6"/>
      <c r="BW47" s="6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243"/>
      <c r="CP47" s="15"/>
    </row>
    <row r="48" spans="2:94">
      <c r="B48" s="15"/>
      <c r="C48" s="6"/>
      <c r="K48" s="6"/>
      <c r="S48" s="6"/>
      <c r="AA48" s="6"/>
      <c r="AI48" s="6"/>
      <c r="AQ48" s="6"/>
      <c r="AY48" s="6"/>
      <c r="BG48" s="6"/>
      <c r="BO48" s="6"/>
      <c r="BW48" s="6"/>
      <c r="CE48" s="1949" t="s">
        <v>366</v>
      </c>
      <c r="CF48" s="1850"/>
      <c r="CG48" s="1850"/>
      <c r="CH48" s="1850"/>
      <c r="CI48" s="1850"/>
      <c r="CJ48" s="1850"/>
      <c r="CK48" s="1850"/>
      <c r="CL48" s="1850"/>
      <c r="CM48" s="1850"/>
      <c r="CN48" s="1851"/>
    </row>
    <row r="49" spans="2:95" ht="36.75">
      <c r="B49" s="15"/>
      <c r="C49" s="6"/>
      <c r="K49" s="6"/>
      <c r="S49" s="6"/>
      <c r="AA49" s="6"/>
      <c r="AI49" s="6"/>
      <c r="AQ49" s="6"/>
      <c r="AY49" s="6"/>
      <c r="BG49" s="6"/>
      <c r="BO49" s="6"/>
      <c r="BW49" s="6"/>
      <c r="CE49" s="607"/>
      <c r="CF49" s="1434" t="str">
        <f t="shared" ref="CF49:CN49" si="12">CF38</f>
        <v>Arbeid</v>
      </c>
      <c r="CG49" s="1435" t="str">
        <f t="shared" si="12"/>
        <v>Skole</v>
      </c>
      <c r="CH49" s="1435" t="str">
        <f t="shared" si="12"/>
        <v>Tjeneste</v>
      </c>
      <c r="CI49" s="1435" t="str">
        <f t="shared" si="12"/>
        <v>Handel/service</v>
      </c>
      <c r="CJ49" s="1435" t="str">
        <f t="shared" si="12"/>
        <v>Følge/omsorg</v>
      </c>
      <c r="CK49" s="1435" t="str">
        <f t="shared" si="12"/>
        <v>Besøk</v>
      </c>
      <c r="CL49" s="1435" t="str">
        <f t="shared" si="12"/>
        <v>Lokal fritid</v>
      </c>
      <c r="CM49" s="1435" t="str">
        <f t="shared" si="12"/>
        <v>Øvrig fritid, ferie</v>
      </c>
      <c r="CN49" s="1436" t="str">
        <f t="shared" si="12"/>
        <v>Annet</v>
      </c>
      <c r="CO49" s="202"/>
      <c r="CP49" s="144"/>
    </row>
    <row r="50" spans="2:95">
      <c r="B50" s="15"/>
      <c r="C50" s="6"/>
      <c r="K50" s="6"/>
      <c r="S50" s="6"/>
      <c r="AA50" s="6"/>
      <c r="AI50" s="6"/>
      <c r="AQ50" s="6"/>
      <c r="AY50" s="6"/>
      <c r="BG50" s="6"/>
      <c r="BO50" s="6"/>
      <c r="BW50" s="6"/>
      <c r="CE50" s="1441" t="s">
        <v>30</v>
      </c>
      <c r="CF50" s="1438">
        <v>7.1999999999999995E-2</v>
      </c>
      <c r="CG50" s="1438">
        <v>0.33100000000000002</v>
      </c>
      <c r="CH50" s="1438">
        <v>6.5000000000000002E-2</v>
      </c>
      <c r="CI50" s="1438">
        <v>0.14000000000000001</v>
      </c>
      <c r="CJ50" s="1438">
        <v>5.8000000000000003E-2</v>
      </c>
      <c r="CK50" s="1438">
        <v>0.127</v>
      </c>
      <c r="CL50" s="1438">
        <v>0.35199999999999998</v>
      </c>
      <c r="CM50" s="1438">
        <v>4.2000000000000003E-2</v>
      </c>
      <c r="CN50" s="1439">
        <v>0.24</v>
      </c>
      <c r="CO50" s="202"/>
      <c r="CQ50" s="144"/>
    </row>
    <row r="51" spans="2:95">
      <c r="B51" s="15"/>
      <c r="C51" s="6"/>
      <c r="K51" s="6"/>
      <c r="S51" s="6"/>
      <c r="AA51" s="6"/>
      <c r="AI51" s="6"/>
      <c r="AQ51" s="6"/>
      <c r="AY51" s="6"/>
      <c r="BG51" s="6"/>
      <c r="BO51" s="6"/>
      <c r="BW51" s="6"/>
      <c r="CE51" s="1442" t="s">
        <v>29</v>
      </c>
      <c r="CF51" s="1437">
        <v>4.8000000000000001E-2</v>
      </c>
      <c r="CG51" s="1437">
        <v>8.6999999999999994E-2</v>
      </c>
      <c r="CH51" s="1437">
        <v>3.0000000000000001E-3</v>
      </c>
      <c r="CI51" s="1437">
        <v>2.5000000000000001E-2</v>
      </c>
      <c r="CJ51" s="1437">
        <v>2.4E-2</v>
      </c>
      <c r="CK51" s="1437">
        <v>2.3E-2</v>
      </c>
      <c r="CL51" s="1437">
        <v>4.3999999999999997E-2</v>
      </c>
      <c r="CM51" s="1437">
        <v>8.0000000000000002E-3</v>
      </c>
      <c r="CN51" s="1433">
        <v>1.0999999999999999E-2</v>
      </c>
      <c r="CO51" s="202"/>
      <c r="CQ51" s="144"/>
    </row>
    <row r="52" spans="2:95">
      <c r="B52" s="15"/>
      <c r="C52" s="6"/>
      <c r="K52" s="6"/>
      <c r="S52" s="6"/>
      <c r="AA52" s="6"/>
      <c r="AI52" s="6"/>
      <c r="AQ52" s="6"/>
      <c r="AY52" s="6"/>
      <c r="BG52" s="6"/>
      <c r="BO52" s="6"/>
      <c r="BW52" s="6"/>
      <c r="CE52" s="1443" t="s">
        <v>437</v>
      </c>
      <c r="CF52" s="1437">
        <v>0.122</v>
      </c>
      <c r="CG52" s="1437">
        <v>0.373</v>
      </c>
      <c r="CH52" s="1437">
        <v>0.10100000000000001</v>
      </c>
      <c r="CI52" s="1437">
        <v>2.9000000000000001E-2</v>
      </c>
      <c r="CJ52" s="1437">
        <v>8.9999999999999993E-3</v>
      </c>
      <c r="CK52" s="1437">
        <v>5.6000000000000001E-2</v>
      </c>
      <c r="CL52" s="1437">
        <v>4.3999999999999997E-2</v>
      </c>
      <c r="CM52" s="1437">
        <v>0.05</v>
      </c>
      <c r="CN52" s="1433">
        <v>0.192</v>
      </c>
      <c r="CO52" s="202"/>
      <c r="CQ52" s="144"/>
    </row>
    <row r="53" spans="2:95">
      <c r="B53" s="15"/>
      <c r="C53" s="6"/>
      <c r="K53" s="6"/>
      <c r="S53" s="6"/>
      <c r="AA53" s="6"/>
      <c r="AI53" s="6"/>
      <c r="AQ53" s="6"/>
      <c r="AY53" s="6"/>
      <c r="BG53" s="6"/>
      <c r="BO53" s="6"/>
      <c r="BW53" s="6"/>
      <c r="CE53" s="1442" t="s">
        <v>28</v>
      </c>
      <c r="CF53" s="1437">
        <v>0.70899999999999996</v>
      </c>
      <c r="CG53" s="1437">
        <v>9.1999999999999998E-2</v>
      </c>
      <c r="CH53" s="1437">
        <v>0.72499999999999998</v>
      </c>
      <c r="CI53" s="1437">
        <v>0.68899999999999995</v>
      </c>
      <c r="CJ53" s="1437">
        <v>0.86499999999999999</v>
      </c>
      <c r="CK53" s="1437">
        <v>0.56399999999999995</v>
      </c>
      <c r="CL53" s="1437">
        <v>0.38400000000000001</v>
      </c>
      <c r="CM53" s="1437">
        <v>0.65500000000000003</v>
      </c>
      <c r="CN53" s="1433">
        <v>0.36899999999999999</v>
      </c>
      <c r="CO53" s="202"/>
      <c r="CQ53" s="144"/>
    </row>
    <row r="54" spans="2:95">
      <c r="B54" s="15"/>
      <c r="C54" s="6"/>
      <c r="K54" s="6"/>
      <c r="S54" s="6"/>
      <c r="AA54" s="6"/>
      <c r="AI54" s="6"/>
      <c r="AQ54" s="6"/>
      <c r="AY54" s="6"/>
      <c r="BG54" s="6"/>
      <c r="BO54" s="6"/>
      <c r="BW54" s="6"/>
      <c r="CE54" s="1442" t="s">
        <v>75</v>
      </c>
      <c r="CF54" s="1437">
        <v>0.04</v>
      </c>
      <c r="CG54" s="1437">
        <v>8.6999999999999994E-2</v>
      </c>
      <c r="CH54" s="1437">
        <v>7.8E-2</v>
      </c>
      <c r="CI54" s="1437">
        <v>0.108</v>
      </c>
      <c r="CJ54" s="1437">
        <v>4.1000000000000002E-2</v>
      </c>
      <c r="CK54" s="1437">
        <v>0.218</v>
      </c>
      <c r="CL54" s="1437">
        <v>0.154</v>
      </c>
      <c r="CM54" s="1437">
        <v>0.185</v>
      </c>
      <c r="CN54" s="1433">
        <v>0.13300000000000001</v>
      </c>
      <c r="CO54" s="202"/>
      <c r="CQ54" s="144"/>
    </row>
    <row r="55" spans="2:95">
      <c r="B55" s="15"/>
      <c r="C55" s="6"/>
      <c r="K55" s="6"/>
      <c r="S55" s="6"/>
      <c r="AA55" s="6"/>
      <c r="AI55" s="6"/>
      <c r="AQ55" s="6"/>
      <c r="AY55" s="6"/>
      <c r="BG55" s="6"/>
      <c r="BO55" s="6"/>
      <c r="BW55" s="6"/>
      <c r="CE55" s="1442" t="s">
        <v>37</v>
      </c>
      <c r="CF55" s="1437">
        <v>8.0000000000000002E-3</v>
      </c>
      <c r="CG55" s="1437">
        <v>3.1E-2</v>
      </c>
      <c r="CH55" s="1437">
        <v>2.8000000000000001E-2</v>
      </c>
      <c r="CI55" s="1437">
        <v>0.01</v>
      </c>
      <c r="CJ55" s="1437">
        <v>3.0000000000000001E-3</v>
      </c>
      <c r="CK55" s="1437">
        <v>1.2999999999999999E-2</v>
      </c>
      <c r="CL55" s="1437">
        <v>2.1000000000000001E-2</v>
      </c>
      <c r="CM55" s="1437">
        <v>5.8999999999999997E-2</v>
      </c>
      <c r="CN55" s="1433">
        <v>5.5E-2</v>
      </c>
    </row>
    <row r="56" spans="2:95">
      <c r="B56" s="15"/>
      <c r="C56" s="6"/>
      <c r="K56" s="6"/>
      <c r="S56" s="6"/>
      <c r="AA56" s="6"/>
      <c r="AI56" s="6"/>
      <c r="AQ56" s="6"/>
      <c r="AY56" s="6"/>
      <c r="BG56" s="6"/>
      <c r="BO56" s="6"/>
      <c r="BW56" s="6"/>
      <c r="CE56" s="498" t="s">
        <v>97</v>
      </c>
      <c r="CF56" s="433">
        <f t="shared" ref="CF56:CK56" si="13">SUM(CF50:CF55)</f>
        <v>0.999</v>
      </c>
      <c r="CG56" s="433">
        <f t="shared" si="13"/>
        <v>1.0009999999999999</v>
      </c>
      <c r="CH56" s="433">
        <f t="shared" si="13"/>
        <v>1</v>
      </c>
      <c r="CI56" s="433">
        <f t="shared" si="13"/>
        <v>1.0009999999999999</v>
      </c>
      <c r="CJ56" s="433">
        <f t="shared" si="13"/>
        <v>1</v>
      </c>
      <c r="CK56" s="433">
        <f t="shared" si="13"/>
        <v>1.0009999999999999</v>
      </c>
      <c r="CL56" s="433">
        <f>SUM(CM50:CM55)</f>
        <v>0.99899999999999989</v>
      </c>
      <c r="CM56" s="433">
        <f>SUM(CM50:CM55)</f>
        <v>0.99899999999999989</v>
      </c>
      <c r="CN56" s="1440">
        <f>SUM(CN50:CN55)</f>
        <v>1</v>
      </c>
    </row>
    <row r="57" spans="2:95">
      <c r="B57" s="15"/>
      <c r="C57" s="6"/>
      <c r="K57" s="6"/>
      <c r="S57" s="6"/>
      <c r="AA57" s="6"/>
      <c r="AI57" s="6"/>
      <c r="AQ57" s="6"/>
      <c r="AY57" s="6"/>
      <c r="BG57" s="6"/>
      <c r="BO57" s="6"/>
      <c r="BW57" s="6"/>
    </row>
    <row r="58" spans="2:95">
      <c r="B58" s="15"/>
      <c r="C58" s="6"/>
      <c r="K58" s="6"/>
      <c r="S58" s="6"/>
      <c r="AA58" s="6"/>
      <c r="AI58" s="6"/>
      <c r="AQ58" s="6"/>
      <c r="AY58" s="6"/>
      <c r="BG58" s="6"/>
      <c r="BO58" s="6"/>
      <c r="BW58" s="6"/>
    </row>
    <row r="59" spans="2:95">
      <c r="B59" s="15"/>
      <c r="C59" s="6"/>
      <c r="K59" s="6"/>
      <c r="S59" s="6"/>
      <c r="AA59" s="6"/>
      <c r="AI59" s="6"/>
      <c r="AQ59" s="6"/>
      <c r="AY59" s="6"/>
      <c r="BG59" s="6"/>
      <c r="BO59" s="6"/>
      <c r="BW59" s="6"/>
    </row>
    <row r="60" spans="2:95">
      <c r="B60" s="15"/>
      <c r="C60" s="6"/>
      <c r="K60" s="6"/>
      <c r="S60" s="6"/>
      <c r="AA60" s="6"/>
      <c r="AI60" s="6"/>
      <c r="AQ60" s="6"/>
      <c r="AY60" s="6"/>
      <c r="BG60" s="6"/>
      <c r="BO60" s="6"/>
      <c r="BW60" s="6"/>
    </row>
    <row r="61" spans="2:95">
      <c r="B61" s="15"/>
      <c r="C61" s="6"/>
      <c r="K61" s="6"/>
      <c r="S61" s="6"/>
      <c r="AA61" s="6"/>
      <c r="AI61" s="6"/>
      <c r="AQ61" s="6"/>
      <c r="AY61" s="6"/>
      <c r="BG61" s="6"/>
      <c r="BO61" s="6"/>
      <c r="BW61" s="6"/>
    </row>
    <row r="62" spans="2:95">
      <c r="B62" s="15"/>
      <c r="C62" s="6"/>
      <c r="K62" s="6"/>
      <c r="S62" s="6"/>
      <c r="AA62" s="6"/>
      <c r="AI62" s="6"/>
      <c r="AQ62" s="6"/>
      <c r="AY62" s="6"/>
      <c r="BG62" s="6"/>
      <c r="BO62" s="6"/>
      <c r="BW62" s="6"/>
    </row>
    <row r="63" spans="2:95">
      <c r="B63" s="15"/>
      <c r="C63" s="6"/>
      <c r="K63" s="6"/>
      <c r="S63" s="6"/>
      <c r="AA63" s="6"/>
      <c r="AI63" s="6"/>
      <c r="AQ63" s="6"/>
      <c r="AY63" s="6"/>
      <c r="BG63" s="6"/>
      <c r="BO63" s="6"/>
      <c r="BW63" s="6"/>
    </row>
    <row r="64" spans="2:95">
      <c r="B64" s="15"/>
      <c r="C64" s="6"/>
      <c r="K64" s="6"/>
      <c r="S64" s="6"/>
      <c r="AA64" s="6"/>
      <c r="AI64" s="6"/>
      <c r="AQ64" s="6"/>
      <c r="AY64" s="6"/>
      <c r="BG64" s="6"/>
      <c r="BO64" s="6"/>
      <c r="BW64" s="6"/>
    </row>
    <row r="65" spans="2:75">
      <c r="B65" s="15"/>
      <c r="C65" s="6"/>
      <c r="K65" s="6"/>
      <c r="S65" s="6"/>
      <c r="AA65" s="6"/>
      <c r="AI65" s="6"/>
      <c r="AQ65" s="6"/>
      <c r="AY65" s="6"/>
      <c r="BG65" s="6"/>
      <c r="BO65" s="6"/>
      <c r="BW65" s="6"/>
    </row>
    <row r="66" spans="2:75">
      <c r="B66" s="15"/>
      <c r="C66" s="6"/>
      <c r="K66" s="6"/>
      <c r="S66" s="6"/>
      <c r="AA66" s="6"/>
      <c r="AI66" s="6"/>
      <c r="AQ66" s="6"/>
      <c r="AY66" s="6"/>
      <c r="BG66" s="6"/>
      <c r="BO66" s="6"/>
      <c r="BW66" s="6"/>
    </row>
    <row r="67" spans="2:75">
      <c r="B67" s="15"/>
      <c r="C67" s="6"/>
      <c r="K67" s="6"/>
      <c r="S67" s="6"/>
      <c r="AA67" s="6"/>
      <c r="AI67" s="6"/>
      <c r="AQ67" s="6"/>
      <c r="AY67" s="6"/>
      <c r="BG67" s="6"/>
      <c r="BO67" s="6"/>
      <c r="BW67" s="6"/>
    </row>
    <row r="68" spans="2:75">
      <c r="B68" s="15"/>
      <c r="C68" s="6"/>
      <c r="K68" s="6"/>
      <c r="S68" s="6"/>
      <c r="AA68" s="6"/>
      <c r="AI68" s="6"/>
      <c r="AQ68" s="6"/>
      <c r="AY68" s="6"/>
      <c r="BG68" s="6"/>
      <c r="BO68" s="6"/>
      <c r="BW68" s="6"/>
    </row>
    <row r="69" spans="2:75">
      <c r="B69" s="15"/>
      <c r="C69" s="6"/>
      <c r="K69" s="6"/>
      <c r="S69" s="6"/>
      <c r="AA69" s="6"/>
      <c r="AI69" s="6"/>
      <c r="AQ69" s="6"/>
      <c r="AY69" s="6"/>
      <c r="BG69" s="6"/>
      <c r="BO69" s="6"/>
      <c r="BW69" s="6"/>
    </row>
    <row r="70" spans="2:75">
      <c r="B70" s="15"/>
      <c r="C70" s="6"/>
      <c r="K70" s="6"/>
      <c r="S70" s="6"/>
      <c r="AA70" s="6"/>
      <c r="AI70" s="6"/>
      <c r="AQ70" s="6"/>
      <c r="AY70" s="6"/>
      <c r="BG70" s="6"/>
      <c r="BO70" s="6"/>
      <c r="BW70" s="6"/>
    </row>
    <row r="71" spans="2:75">
      <c r="B71" s="15"/>
      <c r="C71" s="6"/>
      <c r="K71" s="6"/>
      <c r="S71" s="6"/>
      <c r="AA71" s="6"/>
      <c r="AI71" s="6"/>
      <c r="AQ71" s="6"/>
      <c r="AY71" s="6"/>
      <c r="BG71" s="6"/>
      <c r="BO71" s="6"/>
      <c r="BW71" s="6"/>
    </row>
    <row r="72" spans="2:75">
      <c r="B72" s="15"/>
      <c r="C72" s="6"/>
      <c r="K72" s="6"/>
      <c r="S72" s="6"/>
      <c r="AA72" s="6"/>
      <c r="AI72" s="6"/>
      <c r="AQ72" s="6"/>
      <c r="AY72" s="6"/>
      <c r="BG72" s="6"/>
      <c r="BO72" s="6"/>
      <c r="BW72" s="6"/>
    </row>
    <row r="73" spans="2:75">
      <c r="B73" s="15"/>
      <c r="C73" s="6"/>
      <c r="K73" s="6"/>
      <c r="S73" s="6"/>
      <c r="AA73" s="6"/>
      <c r="AI73" s="6"/>
      <c r="AQ73" s="6"/>
      <c r="AY73" s="6"/>
      <c r="BG73" s="6"/>
      <c r="BO73" s="6"/>
      <c r="BW73" s="6"/>
    </row>
    <row r="74" spans="2:75">
      <c r="B74" s="15"/>
      <c r="C74" s="6"/>
      <c r="K74" s="6"/>
      <c r="S74" s="6"/>
      <c r="AA74" s="6"/>
      <c r="AI74" s="6"/>
      <c r="AQ74" s="6"/>
      <c r="AY74" s="6"/>
      <c r="BG74" s="6"/>
      <c r="BO74" s="6"/>
      <c r="BW74" s="6"/>
    </row>
    <row r="75" spans="2:75">
      <c r="B75" s="15"/>
      <c r="C75" s="6"/>
      <c r="K75" s="6"/>
      <c r="S75" s="6"/>
      <c r="AA75" s="6"/>
      <c r="AI75" s="6"/>
      <c r="AQ75" s="6"/>
      <c r="AY75" s="6"/>
      <c r="BG75" s="6"/>
      <c r="BO75" s="6"/>
      <c r="BW75" s="6"/>
    </row>
    <row r="76" spans="2:75">
      <c r="B76" s="15"/>
      <c r="C76" s="6"/>
      <c r="K76" s="6"/>
      <c r="S76" s="6"/>
      <c r="AA76" s="6"/>
      <c r="AI76" s="6"/>
      <c r="AQ76" s="6"/>
      <c r="AY76" s="6"/>
      <c r="BG76" s="6"/>
      <c r="BO76" s="6"/>
      <c r="BW76" s="6"/>
    </row>
    <row r="77" spans="2:75">
      <c r="B77" s="15"/>
      <c r="C77" s="6"/>
      <c r="K77" s="6"/>
      <c r="S77" s="6"/>
      <c r="AA77" s="6"/>
      <c r="AI77" s="6"/>
      <c r="AQ77" s="6"/>
      <c r="AY77" s="6"/>
      <c r="BG77" s="6"/>
      <c r="BO77" s="6"/>
      <c r="BW77" s="6"/>
    </row>
    <row r="78" spans="2:75">
      <c r="B78" s="15"/>
      <c r="C78" s="6"/>
      <c r="K78" s="6"/>
      <c r="S78" s="6"/>
      <c r="AA78" s="6"/>
      <c r="AI78" s="6"/>
      <c r="AQ78" s="6"/>
      <c r="AY78" s="6"/>
      <c r="BG78" s="6"/>
      <c r="BO78" s="6"/>
      <c r="BW78" s="6"/>
    </row>
    <row r="79" spans="2:75">
      <c r="B79" s="15"/>
      <c r="C79" s="6"/>
      <c r="K79" s="6"/>
      <c r="S79" s="6"/>
      <c r="AA79" s="6"/>
      <c r="AI79" s="6"/>
      <c r="AQ79" s="6"/>
      <c r="AY79" s="6"/>
      <c r="BG79" s="6"/>
      <c r="BO79" s="6"/>
      <c r="BW79" s="6"/>
    </row>
    <row r="80" spans="2:75">
      <c r="B80" s="15"/>
      <c r="C80" s="6"/>
      <c r="K80" s="6"/>
      <c r="S80" s="6"/>
      <c r="AA80" s="6"/>
      <c r="AI80" s="6"/>
      <c r="AQ80" s="6"/>
      <c r="AY80" s="6"/>
      <c r="BG80" s="6"/>
      <c r="BO80" s="6"/>
      <c r="BW80" s="6"/>
    </row>
    <row r="81" spans="2:75">
      <c r="B81" s="15"/>
      <c r="C81" s="6"/>
      <c r="K81" s="6"/>
      <c r="S81" s="6"/>
      <c r="AA81" s="6"/>
      <c r="AI81" s="6"/>
      <c r="AQ81" s="6"/>
      <c r="AY81" s="6"/>
      <c r="BG81" s="6"/>
      <c r="BO81" s="6"/>
      <c r="BW81" s="6"/>
    </row>
    <row r="82" spans="2:75">
      <c r="B82" s="15"/>
      <c r="C82" s="6"/>
      <c r="K82" s="6"/>
      <c r="S82" s="6"/>
      <c r="AA82" s="6"/>
      <c r="AI82" s="6"/>
      <c r="AQ82" s="6"/>
      <c r="AY82" s="6"/>
      <c r="BG82" s="6"/>
      <c r="BO82" s="6"/>
      <c r="BW82" s="6"/>
    </row>
    <row r="83" spans="2:75">
      <c r="B83" s="15"/>
      <c r="C83" s="6"/>
      <c r="K83" s="6"/>
      <c r="S83" s="6"/>
      <c r="AA83" s="6"/>
      <c r="AI83" s="6"/>
      <c r="AQ83" s="6"/>
      <c r="AY83" s="6"/>
      <c r="BG83" s="6"/>
      <c r="BO83" s="6"/>
      <c r="BW83" s="6"/>
    </row>
    <row r="84" spans="2:75">
      <c r="B84" s="15"/>
      <c r="C84" s="6"/>
      <c r="K84" s="6"/>
      <c r="S84" s="6"/>
      <c r="AA84" s="6"/>
      <c r="AI84" s="6"/>
      <c r="AQ84" s="6"/>
      <c r="AY84" s="6"/>
      <c r="BG84" s="6"/>
      <c r="BO84" s="6"/>
      <c r="BW84" s="6"/>
    </row>
    <row r="85" spans="2:75">
      <c r="B85" s="15"/>
      <c r="C85" s="6"/>
      <c r="K85" s="6"/>
      <c r="S85" s="6"/>
      <c r="AA85" s="6"/>
      <c r="AI85" s="6"/>
      <c r="AQ85" s="6"/>
      <c r="AY85" s="6"/>
      <c r="BG85" s="6"/>
      <c r="BO85" s="6"/>
      <c r="BW85" s="6"/>
    </row>
    <row r="86" spans="2:75">
      <c r="B86" s="15"/>
      <c r="C86" s="6"/>
      <c r="K86" s="6"/>
      <c r="S86" s="6"/>
      <c r="AA86" s="6"/>
      <c r="AI86" s="6"/>
      <c r="AQ86" s="6"/>
      <c r="AY86" s="6"/>
      <c r="BG86" s="6"/>
      <c r="BO86" s="6"/>
      <c r="BW86" s="6"/>
    </row>
    <row r="87" spans="2:75">
      <c r="B87" s="15"/>
      <c r="C87" s="6"/>
      <c r="K87" s="6"/>
      <c r="S87" s="6"/>
      <c r="AA87" s="6"/>
      <c r="AI87" s="6"/>
      <c r="AQ87" s="6"/>
      <c r="AY87" s="6"/>
      <c r="BG87" s="6"/>
      <c r="BO87" s="6"/>
      <c r="BW87" s="6"/>
    </row>
    <row r="88" spans="2:75">
      <c r="B88" s="15"/>
      <c r="C88" s="6"/>
      <c r="K88" s="6"/>
      <c r="S88" s="6"/>
      <c r="AA88" s="6"/>
      <c r="AI88" s="6"/>
      <c r="AQ88" s="6"/>
      <c r="AY88" s="6"/>
      <c r="BG88" s="6"/>
      <c r="BO88" s="6"/>
      <c r="BW88" s="6"/>
    </row>
    <row r="89" spans="2:75">
      <c r="B89" s="15"/>
      <c r="C89" s="6"/>
      <c r="K89" s="6"/>
      <c r="S89" s="6"/>
      <c r="AA89" s="6"/>
      <c r="AI89" s="6"/>
      <c r="AQ89" s="6"/>
      <c r="AY89" s="6"/>
      <c r="BG89" s="6"/>
      <c r="BO89" s="6"/>
      <c r="BW89" s="6"/>
    </row>
    <row r="90" spans="2:75">
      <c r="B90" s="15"/>
      <c r="C90" s="6"/>
      <c r="K90" s="6"/>
      <c r="S90" s="6"/>
      <c r="AA90" s="6"/>
      <c r="AI90" s="6"/>
      <c r="AQ90" s="6"/>
      <c r="AY90" s="6"/>
      <c r="BG90" s="6"/>
      <c r="BO90" s="6"/>
      <c r="BW90" s="6"/>
    </row>
    <row r="91" spans="2:75">
      <c r="B91" s="15"/>
      <c r="C91" s="6"/>
      <c r="K91" s="6"/>
      <c r="S91" s="6"/>
      <c r="AA91" s="6"/>
      <c r="AI91" s="6"/>
      <c r="AQ91" s="6"/>
      <c r="AY91" s="6"/>
      <c r="BG91" s="6"/>
      <c r="BO91" s="6"/>
      <c r="BW91" s="6"/>
    </row>
    <row r="92" spans="2:75">
      <c r="B92" s="15"/>
      <c r="C92" s="6"/>
      <c r="K92" s="6"/>
      <c r="S92" s="6"/>
      <c r="AA92" s="6"/>
      <c r="AI92" s="6"/>
      <c r="AQ92" s="6"/>
      <c r="AY92" s="6"/>
      <c r="BG92" s="6"/>
      <c r="BO92" s="6"/>
      <c r="BW92" s="6"/>
    </row>
    <row r="93" spans="2:75">
      <c r="B93" s="15"/>
      <c r="C93" s="6"/>
      <c r="K93" s="6"/>
      <c r="S93" s="6"/>
      <c r="AA93" s="6"/>
      <c r="AI93" s="6"/>
      <c r="AQ93" s="6"/>
      <c r="AY93" s="6"/>
      <c r="BG93" s="6"/>
      <c r="BO93" s="6"/>
      <c r="BW93" s="6"/>
    </row>
    <row r="94" spans="2:75">
      <c r="B94" s="15"/>
      <c r="C94" s="6"/>
      <c r="K94" s="6"/>
      <c r="S94" s="6"/>
      <c r="AA94" s="6"/>
      <c r="AI94" s="6"/>
      <c r="AQ94" s="6"/>
      <c r="AY94" s="6"/>
      <c r="BG94" s="6"/>
      <c r="BO94" s="6"/>
      <c r="BW94" s="6"/>
    </row>
    <row r="95" spans="2:75">
      <c r="B95" s="15"/>
      <c r="C95" s="6"/>
      <c r="K95" s="6"/>
      <c r="S95" s="6"/>
      <c r="AA95" s="6"/>
      <c r="AI95" s="6"/>
      <c r="AQ95" s="6"/>
      <c r="AY95" s="6"/>
      <c r="BG95" s="6"/>
      <c r="BO95" s="6"/>
      <c r="BW95" s="6"/>
    </row>
    <row r="96" spans="2:75">
      <c r="B96" s="15"/>
      <c r="C96" s="6"/>
      <c r="K96" s="6"/>
      <c r="S96" s="6"/>
      <c r="AA96" s="6"/>
      <c r="AI96" s="6"/>
      <c r="AQ96" s="6"/>
      <c r="AY96" s="6"/>
      <c r="BG96" s="6"/>
      <c r="BO96" s="6"/>
      <c r="BW96" s="6"/>
    </row>
    <row r="97" spans="2:75">
      <c r="B97" s="15"/>
      <c r="C97" s="6"/>
      <c r="K97" s="6"/>
      <c r="S97" s="6"/>
      <c r="AA97" s="6"/>
      <c r="AI97" s="6"/>
      <c r="AQ97" s="6"/>
      <c r="AY97" s="6"/>
      <c r="BG97" s="6"/>
      <c r="BO97" s="6"/>
      <c r="BW97" s="6"/>
    </row>
    <row r="98" spans="2:75">
      <c r="B98" s="15"/>
      <c r="C98" s="6"/>
      <c r="K98" s="6"/>
      <c r="S98" s="6"/>
      <c r="AA98" s="6"/>
      <c r="AI98" s="6"/>
      <c r="AQ98" s="6"/>
      <c r="AY98" s="6"/>
      <c r="BG98" s="6"/>
      <c r="BO98" s="6"/>
      <c r="BW98" s="6"/>
    </row>
    <row r="99" spans="2:75">
      <c r="B99" s="15"/>
      <c r="C99" s="6"/>
      <c r="K99" s="6"/>
      <c r="S99" s="6"/>
      <c r="AA99" s="6"/>
      <c r="AI99" s="6"/>
      <c r="AQ99" s="6"/>
      <c r="AY99" s="6"/>
      <c r="BG99" s="6"/>
      <c r="BO99" s="6"/>
      <c r="BW99" s="6"/>
    </row>
    <row r="100" spans="2:75">
      <c r="B100" s="15"/>
      <c r="C100" s="6"/>
      <c r="K100" s="6"/>
      <c r="S100" s="6"/>
      <c r="AA100" s="6"/>
      <c r="AI100" s="6"/>
      <c r="AQ100" s="6"/>
      <c r="AY100" s="6"/>
      <c r="BG100" s="6"/>
      <c r="BO100" s="6"/>
      <c r="BW100" s="6"/>
    </row>
    <row r="101" spans="2:75">
      <c r="B101" s="15"/>
      <c r="C101" s="6"/>
      <c r="K101" s="6"/>
      <c r="S101" s="6"/>
      <c r="AA101" s="6"/>
      <c r="AI101" s="6"/>
      <c r="AQ101" s="6"/>
      <c r="AY101" s="6"/>
      <c r="BG101" s="6"/>
      <c r="BO101" s="6"/>
      <c r="BW101" s="6"/>
    </row>
    <row r="102" spans="2:75">
      <c r="B102" s="15"/>
      <c r="C102" s="6"/>
      <c r="K102" s="6"/>
      <c r="S102" s="6"/>
      <c r="AA102" s="6"/>
      <c r="AI102" s="6"/>
      <c r="AQ102" s="6"/>
      <c r="AY102" s="6"/>
      <c r="BG102" s="6"/>
      <c r="BO102" s="6"/>
      <c r="BW102" s="6"/>
    </row>
    <row r="103" spans="2:75">
      <c r="B103" s="15"/>
      <c r="C103" s="6"/>
      <c r="K103" s="6"/>
      <c r="S103" s="6"/>
      <c r="AA103" s="6"/>
      <c r="AI103" s="6"/>
      <c r="AQ103" s="6"/>
      <c r="AY103" s="6"/>
      <c r="BG103" s="6"/>
      <c r="BO103" s="6"/>
      <c r="BW103" s="6"/>
    </row>
    <row r="104" spans="2:75">
      <c r="B104" s="15"/>
      <c r="C104" s="6"/>
      <c r="K104" s="6"/>
      <c r="S104" s="6"/>
      <c r="AA104" s="6"/>
      <c r="AI104" s="6"/>
      <c r="AQ104" s="6"/>
      <c r="AY104" s="6"/>
      <c r="BG104" s="6"/>
      <c r="BO104" s="6"/>
      <c r="BW104" s="6"/>
    </row>
    <row r="105" spans="2:75">
      <c r="B105" s="15"/>
      <c r="C105" s="6"/>
      <c r="K105" s="6"/>
      <c r="S105" s="6"/>
      <c r="AA105" s="6"/>
      <c r="AI105" s="6"/>
      <c r="AQ105" s="6"/>
      <c r="AY105" s="6"/>
      <c r="BG105" s="6"/>
      <c r="BO105" s="6"/>
      <c r="BW105" s="6"/>
    </row>
    <row r="106" spans="2:75">
      <c r="B106" s="15"/>
      <c r="C106" s="6"/>
      <c r="K106" s="6"/>
      <c r="S106" s="6"/>
      <c r="AA106" s="6"/>
      <c r="AI106" s="6"/>
      <c r="AQ106" s="6"/>
      <c r="AY106" s="6"/>
      <c r="BG106" s="6"/>
      <c r="BO106" s="6"/>
      <c r="BW106" s="6"/>
    </row>
    <row r="107" spans="2:75">
      <c r="B107" s="15"/>
      <c r="C107" s="6"/>
      <c r="K107" s="6"/>
      <c r="S107" s="6"/>
      <c r="AA107" s="6"/>
      <c r="AI107" s="6"/>
      <c r="AQ107" s="6"/>
      <c r="AY107" s="6"/>
      <c r="BG107" s="6"/>
      <c r="BO107" s="6"/>
      <c r="BW107" s="6"/>
    </row>
    <row r="108" spans="2:75">
      <c r="B108" s="15"/>
      <c r="C108" s="6"/>
      <c r="K108" s="6"/>
      <c r="S108" s="6"/>
      <c r="AA108" s="6"/>
      <c r="AI108" s="6"/>
      <c r="AQ108" s="6"/>
      <c r="AY108" s="6"/>
      <c r="BG108" s="6"/>
      <c r="BO108" s="6"/>
      <c r="BW108" s="6"/>
    </row>
    <row r="109" spans="2:75">
      <c r="B109" s="15"/>
      <c r="C109" s="6"/>
      <c r="K109" s="6"/>
      <c r="S109" s="6"/>
      <c r="AA109" s="6"/>
      <c r="AI109" s="6"/>
      <c r="AQ109" s="6"/>
      <c r="AY109" s="6"/>
      <c r="BG109" s="6"/>
      <c r="BO109" s="6"/>
      <c r="BW109" s="6"/>
    </row>
    <row r="110" spans="2:75">
      <c r="B110" s="15"/>
      <c r="C110" s="6"/>
      <c r="K110" s="6"/>
      <c r="S110" s="6"/>
      <c r="AA110" s="6"/>
      <c r="AI110" s="6"/>
      <c r="AQ110" s="6"/>
      <c r="AY110" s="6"/>
      <c r="BG110" s="6"/>
      <c r="BO110" s="6"/>
      <c r="BW110" s="6"/>
    </row>
    <row r="111" spans="2:75">
      <c r="B111" s="15"/>
      <c r="C111" s="6"/>
      <c r="K111" s="6"/>
      <c r="S111" s="6"/>
      <c r="AA111" s="6"/>
      <c r="AI111" s="6"/>
      <c r="AQ111" s="6"/>
      <c r="AY111" s="6"/>
      <c r="BG111" s="6"/>
      <c r="BO111" s="6"/>
      <c r="BW111" s="6"/>
    </row>
    <row r="112" spans="2:75">
      <c r="B112" s="15"/>
      <c r="C112" s="6"/>
      <c r="K112" s="6"/>
      <c r="S112" s="6"/>
      <c r="AA112" s="6"/>
      <c r="AI112" s="6"/>
      <c r="AQ112" s="6"/>
      <c r="AY112" s="6"/>
      <c r="BG112" s="6"/>
      <c r="BO112" s="6"/>
      <c r="BW112" s="6"/>
    </row>
    <row r="113" spans="2:75">
      <c r="B113" s="15"/>
      <c r="C113" s="6"/>
      <c r="K113" s="6"/>
      <c r="S113" s="6"/>
      <c r="AA113" s="6"/>
      <c r="AI113" s="6"/>
      <c r="AQ113" s="6"/>
      <c r="AY113" s="6"/>
      <c r="BG113" s="6"/>
      <c r="BO113" s="6"/>
      <c r="BW113" s="6"/>
    </row>
    <row r="114" spans="2:75">
      <c r="B114" s="15"/>
      <c r="C114" s="6"/>
      <c r="K114" s="6"/>
      <c r="S114" s="6"/>
      <c r="AA114" s="6"/>
      <c r="AI114" s="6"/>
      <c r="AQ114" s="6"/>
      <c r="AY114" s="6"/>
      <c r="BG114" s="6"/>
      <c r="BO114" s="6"/>
      <c r="BW114" s="6"/>
    </row>
    <row r="115" spans="2:75">
      <c r="B115" s="15"/>
      <c r="C115" s="6"/>
      <c r="K115" s="6"/>
      <c r="S115" s="6"/>
      <c r="AA115" s="6"/>
      <c r="AI115" s="6"/>
      <c r="AQ115" s="6"/>
      <c r="AY115" s="6"/>
      <c r="BG115" s="6"/>
      <c r="BO115" s="6"/>
      <c r="BW115" s="6"/>
    </row>
    <row r="116" spans="2:75">
      <c r="B116" s="15"/>
      <c r="C116" s="6"/>
      <c r="K116" s="6"/>
      <c r="S116" s="6"/>
      <c r="AA116" s="6"/>
      <c r="AI116" s="6"/>
      <c r="AQ116" s="6"/>
      <c r="AY116" s="6"/>
      <c r="BG116" s="6"/>
      <c r="BO116" s="6"/>
      <c r="BW116" s="6"/>
    </row>
    <row r="117" spans="2:75">
      <c r="B117" s="15"/>
      <c r="C117" s="6"/>
      <c r="K117" s="6"/>
      <c r="S117" s="6"/>
      <c r="AA117" s="6"/>
      <c r="AI117" s="6"/>
      <c r="AQ117" s="6"/>
      <c r="AY117" s="6"/>
      <c r="BG117" s="6"/>
      <c r="BO117" s="6"/>
      <c r="BW117" s="6"/>
    </row>
    <row r="118" spans="2:75">
      <c r="B118" s="15"/>
      <c r="C118" s="6"/>
      <c r="K118" s="6"/>
      <c r="S118" s="6"/>
      <c r="AA118" s="6"/>
      <c r="AI118" s="6"/>
      <c r="AQ118" s="6"/>
      <c r="AY118" s="6"/>
      <c r="BG118" s="6"/>
      <c r="BO118" s="6"/>
      <c r="BW118" s="6"/>
    </row>
    <row r="119" spans="2:75">
      <c r="B119" s="15"/>
      <c r="C119" s="6"/>
      <c r="K119" s="6"/>
      <c r="S119" s="6"/>
      <c r="AA119" s="6"/>
      <c r="AI119" s="6"/>
      <c r="AQ119" s="6"/>
      <c r="AY119" s="6"/>
      <c r="BG119" s="6"/>
      <c r="BO119" s="6"/>
      <c r="BW119" s="6"/>
    </row>
    <row r="120" spans="2:75">
      <c r="B120" s="15"/>
      <c r="C120" s="6"/>
      <c r="K120" s="6"/>
      <c r="S120" s="6"/>
      <c r="AA120" s="6"/>
      <c r="AI120" s="6"/>
      <c r="AQ120" s="6"/>
      <c r="AY120" s="6"/>
      <c r="BG120" s="6"/>
      <c r="BO120" s="6"/>
      <c r="BW120" s="6"/>
    </row>
    <row r="121" spans="2:75">
      <c r="B121" s="15"/>
      <c r="C121" s="6"/>
      <c r="K121" s="6"/>
      <c r="S121" s="6"/>
      <c r="AA121" s="6"/>
      <c r="AI121" s="6"/>
      <c r="AQ121" s="6"/>
      <c r="AY121" s="6"/>
      <c r="BG121" s="6"/>
      <c r="BO121" s="6"/>
      <c r="BW121" s="6"/>
    </row>
    <row r="122" spans="2:75">
      <c r="B122" s="15"/>
      <c r="C122" s="6"/>
      <c r="K122" s="6"/>
      <c r="S122" s="6"/>
      <c r="AA122" s="6"/>
      <c r="AI122" s="6"/>
      <c r="AQ122" s="6"/>
      <c r="AY122" s="6"/>
      <c r="BG122" s="6"/>
      <c r="BO122" s="6"/>
      <c r="BW122" s="6"/>
    </row>
    <row r="123" spans="2:75">
      <c r="B123" s="15"/>
      <c r="C123" s="6"/>
      <c r="K123" s="6"/>
      <c r="S123" s="6"/>
      <c r="AA123" s="6"/>
      <c r="AI123" s="6"/>
      <c r="AQ123" s="6"/>
      <c r="AY123" s="6"/>
      <c r="BG123" s="6"/>
      <c r="BO123" s="6"/>
      <c r="BW123" s="6"/>
    </row>
    <row r="124" spans="2:75">
      <c r="B124" s="15"/>
      <c r="C124" s="6"/>
      <c r="K124" s="6"/>
      <c r="S124" s="6"/>
      <c r="AA124" s="6"/>
      <c r="AI124" s="6"/>
      <c r="AQ124" s="6"/>
      <c r="AY124" s="6"/>
      <c r="BG124" s="6"/>
      <c r="BO124" s="6"/>
      <c r="BW124" s="6"/>
    </row>
    <row r="125" spans="2:75">
      <c r="B125" s="15"/>
      <c r="C125" s="6"/>
      <c r="K125" s="6"/>
      <c r="S125" s="6"/>
      <c r="AA125" s="6"/>
      <c r="AI125" s="6"/>
      <c r="AQ125" s="6"/>
      <c r="AY125" s="6"/>
      <c r="BG125" s="6"/>
      <c r="BO125" s="6"/>
      <c r="BW125" s="6"/>
    </row>
    <row r="126" spans="2:75">
      <c r="B126" s="15"/>
      <c r="C126" s="6"/>
      <c r="K126" s="6"/>
      <c r="S126" s="6"/>
      <c r="AA126" s="6"/>
      <c r="AI126" s="6"/>
      <c r="AQ126" s="6"/>
      <c r="AY126" s="6"/>
      <c r="BG126" s="6"/>
      <c r="BO126" s="6"/>
      <c r="BW126" s="6"/>
    </row>
    <row r="127" spans="2:75">
      <c r="B127" s="15"/>
      <c r="C127" s="6"/>
      <c r="K127" s="6"/>
      <c r="S127" s="6"/>
      <c r="AA127" s="6"/>
      <c r="AI127" s="6"/>
      <c r="AQ127" s="6"/>
      <c r="AY127" s="6"/>
      <c r="BG127" s="6"/>
      <c r="BO127" s="6"/>
      <c r="BW127" s="6"/>
    </row>
    <row r="128" spans="2:75">
      <c r="B128" s="15"/>
      <c r="C128" s="6"/>
      <c r="K128" s="6"/>
      <c r="S128" s="6"/>
      <c r="AA128" s="6"/>
      <c r="AI128" s="6"/>
      <c r="AQ128" s="6"/>
      <c r="AY128" s="6"/>
      <c r="BG128" s="6"/>
      <c r="BO128" s="6"/>
      <c r="BW128" s="6"/>
    </row>
    <row r="129" spans="2:75">
      <c r="B129" s="15"/>
      <c r="C129" s="6"/>
      <c r="K129" s="6"/>
      <c r="S129" s="6"/>
      <c r="AA129" s="6"/>
      <c r="AI129" s="6"/>
      <c r="AQ129" s="6"/>
      <c r="AY129" s="6"/>
      <c r="BG129" s="6"/>
      <c r="BO129" s="6"/>
      <c r="BW129" s="6"/>
    </row>
    <row r="130" spans="2:75">
      <c r="B130" s="15"/>
      <c r="C130" s="6"/>
      <c r="K130" s="6"/>
      <c r="S130" s="6"/>
      <c r="AA130" s="6"/>
      <c r="AI130" s="6"/>
      <c r="AQ130" s="6"/>
      <c r="AY130" s="6"/>
      <c r="BG130" s="6"/>
      <c r="BO130" s="6"/>
      <c r="BW130" s="6"/>
    </row>
    <row r="131" spans="2:75">
      <c r="B131" s="15"/>
      <c r="C131" s="6"/>
      <c r="K131" s="6"/>
      <c r="S131" s="6"/>
      <c r="AA131" s="6"/>
      <c r="AI131" s="6"/>
      <c r="AQ131" s="6"/>
      <c r="AY131" s="6"/>
      <c r="BG131" s="6"/>
      <c r="BO131" s="6"/>
      <c r="BW131" s="6"/>
    </row>
    <row r="132" spans="2:75">
      <c r="B132" s="15"/>
      <c r="C132" s="6"/>
      <c r="K132" s="6"/>
      <c r="S132" s="6"/>
      <c r="AA132" s="6"/>
      <c r="AI132" s="6"/>
      <c r="AQ132" s="6"/>
      <c r="AY132" s="6"/>
      <c r="BG132" s="6"/>
      <c r="BO132" s="6"/>
      <c r="BW132" s="6"/>
    </row>
    <row r="133" spans="2:75">
      <c r="B133" s="15"/>
      <c r="C133" s="6"/>
      <c r="K133" s="6"/>
      <c r="S133" s="6"/>
      <c r="AA133" s="6"/>
      <c r="AI133" s="6"/>
      <c r="AQ133" s="6"/>
      <c r="AY133" s="6"/>
      <c r="BG133" s="6"/>
      <c r="BO133" s="6"/>
      <c r="BW133" s="6"/>
    </row>
    <row r="134" spans="2:75">
      <c r="B134" s="15"/>
      <c r="C134" s="6"/>
      <c r="K134" s="6"/>
      <c r="S134" s="6"/>
      <c r="AA134" s="6"/>
      <c r="AI134" s="6"/>
      <c r="AQ134" s="6"/>
      <c r="AY134" s="6"/>
      <c r="BG134" s="6"/>
      <c r="BO134" s="6"/>
      <c r="BW134" s="6"/>
    </row>
    <row r="135" spans="2:75">
      <c r="B135" s="15"/>
      <c r="C135" s="6"/>
      <c r="K135" s="6"/>
      <c r="S135" s="6"/>
      <c r="AA135" s="6"/>
      <c r="AI135" s="6"/>
      <c r="AQ135" s="6"/>
      <c r="AY135" s="6"/>
      <c r="BG135" s="6"/>
      <c r="BO135" s="6"/>
      <c r="BW135" s="6"/>
    </row>
    <row r="136" spans="2:75">
      <c r="B136" s="15"/>
      <c r="C136" s="6"/>
      <c r="K136" s="6"/>
      <c r="S136" s="6"/>
      <c r="AA136" s="6"/>
      <c r="AI136" s="6"/>
      <c r="AQ136" s="6"/>
      <c r="AY136" s="6"/>
      <c r="BG136" s="6"/>
      <c r="BO136" s="6"/>
      <c r="BW136" s="6"/>
    </row>
    <row r="137" spans="2:75">
      <c r="B137" s="15"/>
      <c r="C137" s="6"/>
      <c r="K137" s="6"/>
      <c r="S137" s="6"/>
      <c r="AA137" s="6"/>
      <c r="AI137" s="6"/>
      <c r="AQ137" s="6"/>
      <c r="AY137" s="6"/>
      <c r="BG137" s="6"/>
      <c r="BO137" s="6"/>
      <c r="BW137" s="6"/>
    </row>
    <row r="138" spans="2:75">
      <c r="B138" s="15"/>
      <c r="C138" s="6"/>
      <c r="K138" s="6"/>
      <c r="S138" s="6"/>
      <c r="AA138" s="6"/>
      <c r="AI138" s="6"/>
      <c r="AQ138" s="6"/>
      <c r="AY138" s="6"/>
      <c r="BG138" s="6"/>
      <c r="BO138" s="6"/>
      <c r="BW138" s="6"/>
    </row>
    <row r="139" spans="2:75">
      <c r="B139" s="15"/>
      <c r="C139" s="6"/>
      <c r="K139" s="6"/>
      <c r="S139" s="6"/>
      <c r="AA139" s="6"/>
      <c r="AI139" s="6"/>
      <c r="AQ139" s="6"/>
      <c r="AY139" s="6"/>
      <c r="BG139" s="6"/>
      <c r="BO139" s="6"/>
      <c r="BW139" s="6"/>
    </row>
    <row r="140" spans="2:75">
      <c r="B140" s="15"/>
      <c r="C140" s="6"/>
      <c r="K140" s="6"/>
      <c r="S140" s="6"/>
      <c r="AA140" s="6"/>
      <c r="AI140" s="6"/>
      <c r="AQ140" s="6"/>
      <c r="AY140" s="6"/>
      <c r="BG140" s="6"/>
      <c r="BO140" s="6"/>
      <c r="BW140" s="6"/>
    </row>
    <row r="141" spans="2:75">
      <c r="B141" s="15"/>
      <c r="C141" s="6"/>
      <c r="K141" s="6"/>
      <c r="S141" s="6"/>
      <c r="AA141" s="6"/>
      <c r="AI141" s="6"/>
      <c r="AQ141" s="6"/>
      <c r="AY141" s="6"/>
      <c r="BG141" s="6"/>
      <c r="BO141" s="6"/>
      <c r="BW141" s="6"/>
    </row>
    <row r="142" spans="2:75">
      <c r="B142" s="15"/>
      <c r="C142" s="6"/>
      <c r="K142" s="6"/>
      <c r="S142" s="6"/>
      <c r="AA142" s="6"/>
      <c r="AI142" s="6"/>
      <c r="AQ142" s="6"/>
      <c r="AY142" s="6"/>
      <c r="BG142" s="6"/>
      <c r="BO142" s="6"/>
      <c r="BW142" s="6"/>
    </row>
    <row r="143" spans="2:75">
      <c r="B143" s="15"/>
      <c r="C143" s="6"/>
      <c r="K143" s="6"/>
      <c r="S143" s="6"/>
      <c r="AA143" s="6"/>
      <c r="AI143" s="6"/>
      <c r="AQ143" s="6"/>
      <c r="AY143" s="6"/>
      <c r="BG143" s="6"/>
      <c r="BO143" s="6"/>
      <c r="BW143" s="6"/>
    </row>
    <row r="144" spans="2:75">
      <c r="B144" s="15"/>
      <c r="C144" s="6"/>
      <c r="K144" s="6"/>
      <c r="S144" s="6"/>
      <c r="AA144" s="6"/>
      <c r="AI144" s="6"/>
      <c r="AQ144" s="6"/>
      <c r="AY144" s="6"/>
      <c r="BG144" s="6"/>
      <c r="BO144" s="6"/>
      <c r="BW144" s="6"/>
    </row>
    <row r="145" spans="2:75">
      <c r="B145" s="15"/>
      <c r="C145" s="6"/>
      <c r="K145" s="6"/>
      <c r="S145" s="6"/>
      <c r="AA145" s="6"/>
      <c r="AI145" s="6"/>
      <c r="AQ145" s="6"/>
      <c r="AY145" s="6"/>
      <c r="BG145" s="6"/>
      <c r="BO145" s="6"/>
      <c r="BW145" s="6"/>
    </row>
    <row r="146" spans="2:75">
      <c r="B146" s="15"/>
      <c r="C146" s="6"/>
      <c r="K146" s="6"/>
      <c r="S146" s="6"/>
      <c r="AA146" s="6"/>
      <c r="AI146" s="6"/>
      <c r="AQ146" s="6"/>
      <c r="AY146" s="6"/>
      <c r="BG146" s="6"/>
      <c r="BO146" s="6"/>
      <c r="BW146" s="6"/>
    </row>
    <row r="147" spans="2:75">
      <c r="B147" s="15"/>
      <c r="C147" s="6"/>
      <c r="K147" s="6"/>
      <c r="S147" s="6"/>
      <c r="AA147" s="6"/>
      <c r="AI147" s="6"/>
      <c r="AQ147" s="6"/>
      <c r="AY147" s="6"/>
      <c r="BG147" s="6"/>
      <c r="BO147" s="6"/>
      <c r="BW147" s="6"/>
    </row>
    <row r="148" spans="2:75">
      <c r="B148" s="15"/>
      <c r="C148" s="6"/>
      <c r="K148" s="6"/>
      <c r="S148" s="6"/>
      <c r="AA148" s="6"/>
      <c r="AI148" s="6"/>
      <c r="AQ148" s="6"/>
      <c r="AY148" s="6"/>
      <c r="BG148" s="6"/>
      <c r="BO148" s="6"/>
      <c r="BW148" s="6"/>
    </row>
    <row r="149" spans="2:75">
      <c r="B149" s="15"/>
      <c r="C149" s="6"/>
      <c r="K149" s="6"/>
      <c r="S149" s="6"/>
      <c r="AA149" s="6"/>
      <c r="AI149" s="6"/>
      <c r="AQ149" s="6"/>
      <c r="AY149" s="6"/>
      <c r="BG149" s="6"/>
      <c r="BO149" s="6"/>
      <c r="BW149" s="6"/>
    </row>
    <row r="150" spans="2:75">
      <c r="B150" s="15"/>
      <c r="C150" s="6"/>
      <c r="K150" s="6"/>
      <c r="S150" s="6"/>
      <c r="AA150" s="6"/>
      <c r="AI150" s="6"/>
      <c r="AQ150" s="6"/>
      <c r="AY150" s="6"/>
      <c r="BG150" s="6"/>
      <c r="BO150" s="6"/>
      <c r="BW150" s="6"/>
    </row>
    <row r="151" spans="2:75">
      <c r="B151" s="15"/>
      <c r="C151" s="6"/>
      <c r="K151" s="6"/>
      <c r="S151" s="6"/>
      <c r="AA151" s="6"/>
      <c r="AI151" s="6"/>
      <c r="AQ151" s="6"/>
      <c r="AY151" s="6"/>
      <c r="BG151" s="6"/>
      <c r="BO151" s="6"/>
      <c r="BW151" s="6"/>
    </row>
    <row r="152" spans="2:75">
      <c r="B152" s="15"/>
      <c r="C152" s="6"/>
      <c r="K152" s="6"/>
      <c r="S152" s="6"/>
      <c r="AA152" s="6"/>
      <c r="AI152" s="6"/>
      <c r="AQ152" s="6"/>
      <c r="AY152" s="6"/>
      <c r="BG152" s="6"/>
      <c r="BO152" s="6"/>
      <c r="BW152" s="6"/>
    </row>
    <row r="153" spans="2:75">
      <c r="B153" s="15"/>
      <c r="C153" s="6"/>
      <c r="K153" s="6"/>
      <c r="S153" s="6"/>
      <c r="AA153" s="6"/>
      <c r="AI153" s="6"/>
      <c r="AQ153" s="6"/>
      <c r="AY153" s="6"/>
      <c r="BG153" s="6"/>
      <c r="BO153" s="6"/>
      <c r="BW153" s="6"/>
    </row>
    <row r="154" spans="2:75">
      <c r="B154" s="15"/>
      <c r="C154" s="6"/>
      <c r="K154" s="6"/>
      <c r="S154" s="6"/>
      <c r="AA154" s="6"/>
      <c r="AI154" s="6"/>
      <c r="AQ154" s="6"/>
      <c r="AY154" s="6"/>
      <c r="BG154" s="6"/>
      <c r="BO154" s="6"/>
      <c r="BW154" s="6"/>
    </row>
    <row r="155" spans="2:75">
      <c r="B155" s="15"/>
      <c r="C155" s="6"/>
      <c r="K155" s="6"/>
      <c r="S155" s="6"/>
      <c r="AA155" s="6"/>
      <c r="AI155" s="6"/>
      <c r="AQ155" s="6"/>
      <c r="AY155" s="6"/>
      <c r="BG155" s="6"/>
      <c r="BO155" s="6"/>
      <c r="BW155" s="6"/>
    </row>
    <row r="156" spans="2:75">
      <c r="B156" s="15"/>
      <c r="C156" s="6"/>
      <c r="K156" s="6"/>
      <c r="S156" s="6"/>
      <c r="AA156" s="6"/>
      <c r="AI156" s="6"/>
      <c r="AQ156" s="6"/>
      <c r="AY156" s="6"/>
      <c r="BG156" s="6"/>
      <c r="BO156" s="6"/>
      <c r="BW156" s="6"/>
    </row>
    <row r="157" spans="2:75">
      <c r="B157" s="15"/>
      <c r="C157" s="6"/>
      <c r="K157" s="6"/>
      <c r="S157" s="6"/>
      <c r="AA157" s="6"/>
      <c r="AI157" s="6"/>
      <c r="AQ157" s="6"/>
      <c r="AY157" s="6"/>
      <c r="BG157" s="6"/>
      <c r="BO157" s="6"/>
      <c r="BW157" s="6"/>
    </row>
    <row r="158" spans="2:75">
      <c r="B158" s="15"/>
      <c r="C158" s="6"/>
      <c r="K158" s="6"/>
      <c r="S158" s="6"/>
      <c r="AA158" s="6"/>
      <c r="AI158" s="6"/>
      <c r="AQ158" s="6"/>
      <c r="AY158" s="6"/>
      <c r="BG158" s="6"/>
      <c r="BO158" s="6"/>
      <c r="BW158" s="6"/>
    </row>
    <row r="159" spans="2:75">
      <c r="B159" s="15"/>
      <c r="C159" s="6"/>
      <c r="K159" s="6"/>
      <c r="S159" s="6"/>
      <c r="AA159" s="6"/>
      <c r="AI159" s="6"/>
      <c r="AQ159" s="6"/>
      <c r="AY159" s="6"/>
      <c r="BG159" s="6"/>
      <c r="BO159" s="6"/>
      <c r="BW159" s="6"/>
    </row>
    <row r="160" spans="2:75">
      <c r="B160" s="15"/>
      <c r="C160" s="6"/>
      <c r="K160" s="6"/>
      <c r="S160" s="6"/>
      <c r="AA160" s="6"/>
      <c r="AI160" s="6"/>
      <c r="AQ160" s="6"/>
      <c r="AY160" s="6"/>
      <c r="BG160" s="6"/>
      <c r="BO160" s="6"/>
      <c r="BW160" s="6"/>
    </row>
    <row r="161" spans="2:75">
      <c r="B161" s="15"/>
      <c r="C161" s="6"/>
      <c r="K161" s="6"/>
      <c r="S161" s="6"/>
      <c r="AA161" s="6"/>
      <c r="AI161" s="6"/>
      <c r="AQ161" s="6"/>
      <c r="AY161" s="6"/>
      <c r="BG161" s="6"/>
      <c r="BO161" s="6"/>
      <c r="BW161" s="6"/>
    </row>
    <row r="162" spans="2:75">
      <c r="B162" s="15"/>
      <c r="C162" s="6"/>
      <c r="K162" s="6"/>
      <c r="S162" s="6"/>
      <c r="AA162" s="6"/>
      <c r="AI162" s="6"/>
      <c r="AQ162" s="6"/>
      <c r="AY162" s="6"/>
      <c r="BG162" s="6"/>
      <c r="BO162" s="6"/>
      <c r="BW162" s="6"/>
    </row>
    <row r="163" spans="2:75">
      <c r="B163" s="15"/>
      <c r="C163" s="6"/>
      <c r="K163" s="6"/>
      <c r="S163" s="6"/>
      <c r="AA163" s="6"/>
      <c r="AI163" s="6"/>
      <c r="AQ163" s="6"/>
      <c r="AY163" s="6"/>
      <c r="BG163" s="6"/>
      <c r="BO163" s="6"/>
      <c r="BW163" s="6"/>
    </row>
    <row r="164" spans="2:75">
      <c r="B164" s="15"/>
      <c r="C164" s="6"/>
      <c r="K164" s="6"/>
      <c r="S164" s="6"/>
      <c r="AA164" s="6"/>
      <c r="AI164" s="6"/>
      <c r="AQ164" s="6"/>
      <c r="AY164" s="6"/>
      <c r="BG164" s="6"/>
      <c r="BO164" s="6"/>
      <c r="BW164" s="6"/>
    </row>
    <row r="165" spans="2:75">
      <c r="B165" s="15"/>
      <c r="C165" s="6"/>
      <c r="K165" s="6"/>
      <c r="S165" s="6"/>
      <c r="AA165" s="6"/>
      <c r="AI165" s="6"/>
      <c r="AQ165" s="6"/>
      <c r="AY165" s="6"/>
      <c r="BG165" s="6"/>
      <c r="BO165" s="6"/>
      <c r="BW165" s="6"/>
    </row>
    <row r="166" spans="2:75">
      <c r="B166" s="15"/>
      <c r="C166" s="6"/>
      <c r="K166" s="6"/>
      <c r="S166" s="6"/>
      <c r="AA166" s="6"/>
      <c r="AI166" s="6"/>
      <c r="AQ166" s="6"/>
      <c r="AY166" s="6"/>
      <c r="BG166" s="6"/>
      <c r="BO166" s="6"/>
      <c r="BW166" s="6"/>
    </row>
    <row r="167" spans="2:75">
      <c r="B167" s="15"/>
      <c r="C167" s="6"/>
      <c r="K167" s="6"/>
      <c r="S167" s="6"/>
      <c r="AA167" s="6"/>
      <c r="AI167" s="6"/>
      <c r="AQ167" s="6"/>
      <c r="AY167" s="6"/>
      <c r="BG167" s="6"/>
      <c r="BO167" s="6"/>
      <c r="BW167" s="6"/>
    </row>
    <row r="168" spans="2:75">
      <c r="B168" s="15"/>
      <c r="C168" s="6"/>
      <c r="K168" s="6"/>
      <c r="S168" s="6"/>
      <c r="AA168" s="6"/>
      <c r="AI168" s="6"/>
      <c r="AQ168" s="6"/>
      <c r="AY168" s="6"/>
      <c r="BG168" s="6"/>
      <c r="BO168" s="6"/>
      <c r="BW168" s="6"/>
    </row>
    <row r="169" spans="2:75">
      <c r="B169" s="15"/>
      <c r="C169" s="6"/>
      <c r="K169" s="6"/>
      <c r="S169" s="6"/>
      <c r="AA169" s="6"/>
      <c r="AI169" s="6"/>
      <c r="AQ169" s="6"/>
      <c r="AY169" s="6"/>
      <c r="BG169" s="6"/>
      <c r="BO169" s="6"/>
      <c r="BW169" s="6"/>
    </row>
    <row r="170" spans="2:75">
      <c r="B170" s="15"/>
      <c r="C170" s="6"/>
      <c r="K170" s="6"/>
      <c r="S170" s="6"/>
      <c r="AA170" s="6"/>
      <c r="AI170" s="6"/>
      <c r="AQ170" s="6"/>
      <c r="AY170" s="6"/>
      <c r="BG170" s="6"/>
      <c r="BO170" s="6"/>
      <c r="BW170" s="6"/>
    </row>
    <row r="171" spans="2:75">
      <c r="B171" s="15"/>
      <c r="C171" s="6"/>
      <c r="K171" s="6"/>
      <c r="S171" s="6"/>
      <c r="AA171" s="6"/>
      <c r="AI171" s="6"/>
      <c r="AQ171" s="6"/>
      <c r="AY171" s="6"/>
      <c r="BG171" s="6"/>
      <c r="BO171" s="6"/>
      <c r="BW171" s="6"/>
    </row>
    <row r="172" spans="2:75">
      <c r="B172" s="15"/>
      <c r="C172" s="6"/>
      <c r="K172" s="6"/>
      <c r="S172" s="6"/>
      <c r="AA172" s="6"/>
      <c r="AI172" s="6"/>
      <c r="AQ172" s="6"/>
      <c r="AY172" s="6"/>
      <c r="BG172" s="6"/>
      <c r="BO172" s="6"/>
      <c r="BW172" s="6"/>
    </row>
    <row r="173" spans="2:75">
      <c r="B173" s="15"/>
      <c r="C173" s="6"/>
      <c r="K173" s="6"/>
      <c r="S173" s="6"/>
      <c r="AA173" s="6"/>
      <c r="AI173" s="6"/>
      <c r="AQ173" s="6"/>
      <c r="AY173" s="6"/>
      <c r="BG173" s="6"/>
      <c r="BO173" s="6"/>
      <c r="BW173" s="6"/>
    </row>
    <row r="174" spans="2:75">
      <c r="B174" s="15"/>
      <c r="C174" s="6"/>
      <c r="K174" s="6"/>
      <c r="S174" s="6"/>
      <c r="AA174" s="6"/>
      <c r="AI174" s="6"/>
      <c r="AQ174" s="6"/>
      <c r="AY174" s="6"/>
      <c r="BG174" s="6"/>
      <c r="BO174" s="6"/>
      <c r="BW174" s="6"/>
    </row>
    <row r="175" spans="2:75">
      <c r="B175" s="15"/>
      <c r="C175" s="6"/>
      <c r="K175" s="6"/>
      <c r="S175" s="6"/>
      <c r="AA175" s="6"/>
      <c r="AI175" s="6"/>
      <c r="AQ175" s="6"/>
      <c r="AY175" s="6"/>
      <c r="BG175" s="6"/>
      <c r="BO175" s="6"/>
      <c r="BW175" s="6"/>
    </row>
    <row r="176" spans="2:75">
      <c r="B176" s="15"/>
      <c r="C176" s="6"/>
      <c r="K176" s="6"/>
      <c r="S176" s="6"/>
      <c r="AA176" s="6"/>
      <c r="AI176" s="6"/>
      <c r="AQ176" s="6"/>
      <c r="AY176" s="6"/>
      <c r="BG176" s="6"/>
      <c r="BO176" s="6"/>
      <c r="BW176" s="6"/>
    </row>
    <row r="177" spans="2:75">
      <c r="B177" s="15"/>
      <c r="C177" s="6"/>
      <c r="K177" s="6"/>
      <c r="S177" s="6"/>
      <c r="AA177" s="6"/>
      <c r="AI177" s="6"/>
      <c r="AQ177" s="6"/>
      <c r="AY177" s="6"/>
      <c r="BG177" s="6"/>
      <c r="BO177" s="6"/>
      <c r="BW177" s="6"/>
    </row>
    <row r="178" spans="2:75">
      <c r="B178" s="15"/>
      <c r="C178" s="6"/>
      <c r="K178" s="6"/>
      <c r="S178" s="6"/>
      <c r="AA178" s="6"/>
      <c r="AI178" s="6"/>
      <c r="AQ178" s="6"/>
      <c r="AY178" s="6"/>
      <c r="BG178" s="6"/>
      <c r="BO178" s="6"/>
      <c r="BW178" s="6"/>
    </row>
    <row r="179" spans="2:75">
      <c r="B179" s="15"/>
      <c r="C179" s="6"/>
      <c r="K179" s="6"/>
      <c r="S179" s="6"/>
      <c r="AA179" s="6"/>
      <c r="AI179" s="6"/>
      <c r="AQ179" s="6"/>
      <c r="AY179" s="6"/>
      <c r="BG179" s="6"/>
      <c r="BO179" s="6"/>
      <c r="BW179" s="6"/>
    </row>
    <row r="180" spans="2:75">
      <c r="B180" s="15"/>
      <c r="C180" s="6"/>
      <c r="K180" s="6"/>
      <c r="S180" s="6"/>
      <c r="AA180" s="6"/>
      <c r="AI180" s="6"/>
      <c r="AQ180" s="6"/>
      <c r="AY180" s="6"/>
      <c r="BG180" s="6"/>
      <c r="BO180" s="6"/>
      <c r="BW180" s="6"/>
    </row>
    <row r="181" spans="2:75">
      <c r="B181" s="15"/>
      <c r="C181" s="6"/>
      <c r="K181" s="6"/>
      <c r="S181" s="6"/>
      <c r="AA181" s="6"/>
      <c r="AI181" s="6"/>
      <c r="AQ181" s="6"/>
      <c r="AY181" s="6"/>
      <c r="BG181" s="6"/>
      <c r="BO181" s="6"/>
      <c r="BW181" s="6"/>
    </row>
    <row r="182" spans="2:75">
      <c r="B182" s="15"/>
      <c r="C182" s="6"/>
      <c r="K182" s="6"/>
      <c r="S182" s="6"/>
      <c r="AA182" s="6"/>
      <c r="AI182" s="6"/>
      <c r="AQ182" s="6"/>
      <c r="AY182" s="6"/>
      <c r="BG182" s="6"/>
      <c r="BO182" s="6"/>
      <c r="BW182" s="6"/>
    </row>
    <row r="183" spans="2:75">
      <c r="B183" s="15"/>
      <c r="C183" s="6"/>
      <c r="K183" s="6"/>
      <c r="S183" s="6"/>
      <c r="AA183" s="6"/>
      <c r="AI183" s="6"/>
      <c r="AQ183" s="6"/>
      <c r="AY183" s="6"/>
      <c r="BG183" s="6"/>
      <c r="BO183" s="6"/>
      <c r="BW183" s="6"/>
    </row>
    <row r="184" spans="2:75">
      <c r="B184" s="15"/>
      <c r="C184" s="6"/>
      <c r="K184" s="6"/>
      <c r="S184" s="6"/>
      <c r="AA184" s="6"/>
      <c r="AI184" s="6"/>
      <c r="AQ184" s="6"/>
      <c r="AY184" s="6"/>
      <c r="BG184" s="6"/>
      <c r="BO184" s="6"/>
      <c r="BW184" s="6"/>
    </row>
    <row r="185" spans="2:75">
      <c r="B185" s="15"/>
      <c r="C185" s="6"/>
      <c r="K185" s="6"/>
      <c r="S185" s="6"/>
      <c r="AA185" s="6"/>
      <c r="AI185" s="6"/>
      <c r="AQ185" s="6"/>
      <c r="AY185" s="6"/>
      <c r="BG185" s="6"/>
      <c r="BO185" s="6"/>
      <c r="BW185" s="6"/>
    </row>
    <row r="186" spans="2:75">
      <c r="B186" s="15"/>
      <c r="C186" s="6"/>
      <c r="K186" s="6"/>
      <c r="S186" s="6"/>
      <c r="AA186" s="6"/>
      <c r="AI186" s="6"/>
      <c r="AQ186" s="6"/>
      <c r="AY186" s="6"/>
      <c r="BG186" s="6"/>
      <c r="BO186" s="6"/>
      <c r="BW186" s="6"/>
    </row>
    <row r="187" spans="2:75">
      <c r="B187" s="15"/>
      <c r="C187" s="6"/>
      <c r="K187" s="6"/>
      <c r="S187" s="6"/>
      <c r="AA187" s="6"/>
      <c r="AI187" s="6"/>
      <c r="AQ187" s="6"/>
      <c r="AY187" s="6"/>
      <c r="BG187" s="6"/>
      <c r="BO187" s="6"/>
      <c r="BW187" s="6"/>
    </row>
    <row r="188" spans="2:75">
      <c r="B188" s="15"/>
      <c r="C188" s="6"/>
      <c r="K188" s="6"/>
      <c r="S188" s="6"/>
      <c r="AA188" s="6"/>
      <c r="AI188" s="6"/>
      <c r="AQ188" s="6"/>
      <c r="AY188" s="6"/>
      <c r="BG188" s="6"/>
      <c r="BO188" s="6"/>
      <c r="BW188" s="6"/>
    </row>
    <row r="189" spans="2:75">
      <c r="B189" s="15"/>
      <c r="C189" s="6"/>
      <c r="K189" s="6"/>
      <c r="S189" s="6"/>
      <c r="AA189" s="6"/>
      <c r="AI189" s="6"/>
      <c r="AQ189" s="6"/>
      <c r="AY189" s="6"/>
      <c r="BG189" s="6"/>
      <c r="BO189" s="6"/>
      <c r="BW189" s="6"/>
    </row>
    <row r="190" spans="2:75">
      <c r="B190" s="15"/>
      <c r="C190" s="6"/>
      <c r="K190" s="6"/>
      <c r="S190" s="6"/>
      <c r="AA190" s="6"/>
      <c r="AI190" s="6"/>
      <c r="AQ190" s="6"/>
      <c r="AY190" s="6"/>
      <c r="BG190" s="6"/>
      <c r="BO190" s="6"/>
      <c r="BW190" s="6"/>
    </row>
    <row r="191" spans="2:75">
      <c r="B191" s="15"/>
      <c r="C191" s="6"/>
      <c r="K191" s="6"/>
      <c r="S191" s="6"/>
      <c r="AA191" s="6"/>
      <c r="AI191" s="6"/>
      <c r="AQ191" s="6"/>
      <c r="AY191" s="6"/>
      <c r="BG191" s="6"/>
      <c r="BO191" s="6"/>
      <c r="BW191" s="6"/>
    </row>
    <row r="192" spans="2:75">
      <c r="B192" s="15"/>
      <c r="C192" s="6"/>
      <c r="K192" s="6"/>
      <c r="S192" s="6"/>
      <c r="AA192" s="6"/>
      <c r="AI192" s="6"/>
      <c r="AQ192" s="6"/>
      <c r="AY192" s="6"/>
      <c r="BG192" s="6"/>
      <c r="BO192" s="6"/>
      <c r="BW192" s="6"/>
    </row>
    <row r="193" spans="2:75">
      <c r="B193" s="15"/>
      <c r="C193" s="6"/>
      <c r="K193" s="6"/>
      <c r="S193" s="6"/>
      <c r="AA193" s="6"/>
      <c r="AI193" s="6"/>
      <c r="AQ193" s="6"/>
      <c r="AY193" s="6"/>
      <c r="BG193" s="6"/>
      <c r="BO193" s="6"/>
      <c r="BW193" s="6"/>
    </row>
    <row r="194" spans="2:75">
      <c r="B194" s="15"/>
      <c r="C194" s="6"/>
      <c r="K194" s="6"/>
      <c r="S194" s="6"/>
      <c r="AA194" s="6"/>
      <c r="AI194" s="6"/>
      <c r="AQ194" s="6"/>
      <c r="AY194" s="6"/>
      <c r="BG194" s="6"/>
      <c r="BO194" s="6"/>
      <c r="BW194" s="6"/>
    </row>
    <row r="195" spans="2:75">
      <c r="B195" s="15"/>
      <c r="C195" s="6"/>
      <c r="K195" s="6"/>
      <c r="S195" s="6"/>
      <c r="AA195" s="6"/>
      <c r="AI195" s="6"/>
      <c r="AQ195" s="6"/>
      <c r="AY195" s="6"/>
      <c r="BG195" s="6"/>
      <c r="BO195" s="6"/>
      <c r="BW195" s="6"/>
    </row>
    <row r="196" spans="2:75">
      <c r="B196" s="15"/>
      <c r="C196" s="6"/>
      <c r="K196" s="6"/>
      <c r="S196" s="6"/>
      <c r="AA196" s="6"/>
      <c r="AI196" s="6"/>
      <c r="AQ196" s="6"/>
      <c r="AY196" s="6"/>
      <c r="BG196" s="6"/>
      <c r="BO196" s="6"/>
      <c r="BW196" s="6"/>
    </row>
    <row r="197" spans="2:75">
      <c r="B197" s="15"/>
      <c r="C197" s="6"/>
      <c r="K197" s="6"/>
      <c r="S197" s="6"/>
      <c r="AA197" s="6"/>
      <c r="AI197" s="6"/>
      <c r="AQ197" s="6"/>
      <c r="AY197" s="6"/>
      <c r="BG197" s="6"/>
      <c r="BO197" s="6"/>
      <c r="BW197" s="6"/>
    </row>
    <row r="198" spans="2:75">
      <c r="B198" s="15"/>
      <c r="C198" s="6"/>
      <c r="K198" s="6"/>
      <c r="S198" s="6"/>
      <c r="AA198" s="6"/>
      <c r="AI198" s="6"/>
      <c r="AQ198" s="6"/>
      <c r="AY198" s="6"/>
      <c r="BG198" s="6"/>
      <c r="BO198" s="6"/>
      <c r="BW198" s="6"/>
    </row>
    <row r="199" spans="2:75">
      <c r="B199" s="15"/>
      <c r="C199" s="6"/>
      <c r="K199" s="6"/>
      <c r="S199" s="6"/>
      <c r="AA199" s="6"/>
      <c r="AI199" s="6"/>
      <c r="AQ199" s="6"/>
      <c r="AY199" s="6"/>
      <c r="BG199" s="6"/>
      <c r="BO199" s="6"/>
      <c r="BW199" s="6"/>
    </row>
    <row r="200" spans="2:75">
      <c r="B200" s="15"/>
      <c r="C200" s="6"/>
      <c r="K200" s="6"/>
      <c r="S200" s="6"/>
      <c r="AA200" s="6"/>
      <c r="AI200" s="6"/>
      <c r="AQ200" s="6"/>
      <c r="AY200" s="6"/>
      <c r="BG200" s="6"/>
      <c r="BO200" s="6"/>
      <c r="BW200" s="6"/>
    </row>
    <row r="201" spans="2:75">
      <c r="B201" s="15"/>
      <c r="C201" s="6"/>
      <c r="K201" s="6"/>
      <c r="S201" s="6"/>
      <c r="AA201" s="6"/>
      <c r="AI201" s="6"/>
      <c r="AQ201" s="6"/>
      <c r="AY201" s="6"/>
      <c r="BG201" s="6"/>
      <c r="BO201" s="6"/>
      <c r="BW201" s="6"/>
    </row>
    <row r="202" spans="2:75">
      <c r="B202" s="15"/>
      <c r="C202" s="6"/>
      <c r="K202" s="6"/>
      <c r="S202" s="6"/>
      <c r="AA202" s="6"/>
      <c r="AI202" s="6"/>
      <c r="AQ202" s="6"/>
      <c r="AY202" s="6"/>
      <c r="BG202" s="6"/>
      <c r="BO202" s="6"/>
      <c r="BW202" s="6"/>
    </row>
    <row r="203" spans="2:75">
      <c r="B203" s="15"/>
      <c r="C203" s="6"/>
      <c r="K203" s="6"/>
      <c r="S203" s="6"/>
      <c r="AA203" s="6"/>
      <c r="AI203" s="6"/>
      <c r="AQ203" s="6"/>
      <c r="AY203" s="6"/>
      <c r="BG203" s="6"/>
      <c r="BO203" s="6"/>
      <c r="BW203" s="6"/>
    </row>
    <row r="204" spans="2:75">
      <c r="B204" s="15"/>
      <c r="C204" s="6"/>
      <c r="K204" s="6"/>
      <c r="S204" s="6"/>
      <c r="AA204" s="6"/>
      <c r="AI204" s="6"/>
      <c r="AQ204" s="6"/>
      <c r="AY204" s="6"/>
      <c r="BG204" s="6"/>
      <c r="BO204" s="6"/>
      <c r="BW204" s="6"/>
    </row>
    <row r="205" spans="2:75">
      <c r="B205" s="15"/>
      <c r="C205" s="6"/>
      <c r="K205" s="6"/>
      <c r="S205" s="6"/>
      <c r="AA205" s="6"/>
      <c r="AI205" s="6"/>
      <c r="AQ205" s="6"/>
      <c r="AY205" s="6"/>
      <c r="BG205" s="6"/>
      <c r="BO205" s="6"/>
      <c r="BW205" s="6"/>
    </row>
    <row r="206" spans="2:75">
      <c r="B206" s="15"/>
      <c r="C206" s="6"/>
      <c r="K206" s="6"/>
      <c r="S206" s="6"/>
      <c r="AA206" s="6"/>
      <c r="AI206" s="6"/>
      <c r="AQ206" s="6"/>
      <c r="AY206" s="6"/>
      <c r="BG206" s="6"/>
      <c r="BO206" s="6"/>
      <c r="BW206" s="6"/>
    </row>
    <row r="207" spans="2:75">
      <c r="B207" s="15"/>
      <c r="C207" s="6"/>
      <c r="K207" s="6"/>
      <c r="S207" s="6"/>
      <c r="AA207" s="6"/>
      <c r="AI207" s="6"/>
      <c r="AQ207" s="6"/>
      <c r="AY207" s="6"/>
      <c r="BG207" s="6"/>
      <c r="BO207" s="6"/>
      <c r="BW207" s="6"/>
    </row>
    <row r="208" spans="2:75">
      <c r="B208" s="15"/>
      <c r="C208" s="6"/>
      <c r="K208" s="6"/>
      <c r="S208" s="6"/>
      <c r="AA208" s="6"/>
      <c r="AI208" s="6"/>
      <c r="AQ208" s="6"/>
      <c r="AY208" s="6"/>
      <c r="BG208" s="6"/>
      <c r="BO208" s="6"/>
      <c r="BW208" s="6"/>
    </row>
    <row r="209" spans="2:75">
      <c r="B209" s="15"/>
      <c r="C209" s="6"/>
      <c r="K209" s="6"/>
      <c r="S209" s="6"/>
      <c r="AA209" s="6"/>
      <c r="AI209" s="6"/>
      <c r="AQ209" s="6"/>
      <c r="AY209" s="6"/>
      <c r="BG209" s="6"/>
      <c r="BO209" s="6"/>
      <c r="BW209" s="6"/>
    </row>
    <row r="210" spans="2:75">
      <c r="B210" s="15"/>
      <c r="C210" s="6"/>
      <c r="K210" s="6"/>
      <c r="S210" s="6"/>
      <c r="AA210" s="6"/>
      <c r="AI210" s="6"/>
      <c r="AQ210" s="6"/>
      <c r="AY210" s="6"/>
      <c r="BG210" s="6"/>
      <c r="BO210" s="6"/>
      <c r="BW210" s="6"/>
    </row>
    <row r="211" spans="2:75">
      <c r="B211" s="15"/>
      <c r="C211" s="6"/>
      <c r="K211" s="6"/>
      <c r="S211" s="6"/>
      <c r="AA211" s="6"/>
      <c r="AI211" s="6"/>
      <c r="AQ211" s="6"/>
      <c r="AY211" s="6"/>
      <c r="BG211" s="6"/>
      <c r="BO211" s="6"/>
      <c r="BW211" s="6"/>
    </row>
    <row r="212" spans="2:75">
      <c r="B212" s="15"/>
      <c r="C212" s="6"/>
      <c r="K212" s="6"/>
      <c r="S212" s="6"/>
      <c r="AA212" s="6"/>
      <c r="AI212" s="6"/>
      <c r="AQ212" s="6"/>
      <c r="AY212" s="6"/>
      <c r="BG212" s="6"/>
      <c r="BO212" s="6"/>
      <c r="BW212" s="6"/>
    </row>
    <row r="213" spans="2:75">
      <c r="B213" s="15"/>
      <c r="C213" s="6"/>
      <c r="K213" s="6"/>
      <c r="S213" s="6"/>
      <c r="AA213" s="6"/>
      <c r="AI213" s="6"/>
      <c r="AQ213" s="6"/>
      <c r="AY213" s="6"/>
      <c r="BG213" s="6"/>
      <c r="BO213" s="6"/>
      <c r="BW213" s="6"/>
    </row>
    <row r="214" spans="2:75">
      <c r="B214" s="15"/>
      <c r="C214" s="6"/>
      <c r="K214" s="6"/>
      <c r="S214" s="6"/>
      <c r="AA214" s="6"/>
      <c r="AI214" s="6"/>
      <c r="AQ214" s="6"/>
      <c r="AY214" s="6"/>
      <c r="BG214" s="6"/>
      <c r="BO214" s="6"/>
      <c r="BW214" s="6"/>
    </row>
    <row r="215" spans="2:75">
      <c r="B215" s="15"/>
      <c r="C215" s="6"/>
      <c r="K215" s="6"/>
      <c r="S215" s="6"/>
      <c r="AA215" s="6"/>
      <c r="AI215" s="6"/>
      <c r="AQ215" s="6"/>
      <c r="AY215" s="6"/>
      <c r="BG215" s="6"/>
      <c r="BO215" s="6"/>
      <c r="BW215" s="6"/>
    </row>
    <row r="216" spans="2:75">
      <c r="B216" s="15"/>
      <c r="C216" s="6"/>
      <c r="K216" s="6"/>
      <c r="S216" s="6"/>
      <c r="AA216" s="6"/>
      <c r="AI216" s="6"/>
      <c r="AQ216" s="6"/>
      <c r="AY216" s="6"/>
      <c r="BG216" s="6"/>
      <c r="BO216" s="6"/>
      <c r="BW216" s="6"/>
    </row>
    <row r="217" spans="2:75">
      <c r="B217" s="15"/>
      <c r="C217" s="6"/>
      <c r="K217" s="6"/>
      <c r="S217" s="6"/>
      <c r="AA217" s="6"/>
      <c r="AI217" s="6"/>
      <c r="AQ217" s="6"/>
      <c r="AY217" s="6"/>
      <c r="BG217" s="6"/>
      <c r="BO217" s="6"/>
      <c r="BW217" s="6"/>
    </row>
    <row r="218" spans="2:75">
      <c r="B218" s="15"/>
      <c r="C218" s="6"/>
      <c r="K218" s="6"/>
      <c r="S218" s="6"/>
      <c r="AA218" s="6"/>
      <c r="AI218" s="6"/>
      <c r="AQ218" s="6"/>
      <c r="AY218" s="6"/>
      <c r="BG218" s="6"/>
      <c r="BO218" s="6"/>
      <c r="BW218" s="6"/>
    </row>
    <row r="219" spans="2:75">
      <c r="B219" s="15"/>
      <c r="C219" s="6"/>
      <c r="K219" s="6"/>
      <c r="S219" s="6"/>
      <c r="AA219" s="6"/>
      <c r="AI219" s="6"/>
      <c r="AQ219" s="6"/>
      <c r="AY219" s="6"/>
      <c r="BG219" s="6"/>
      <c r="BO219" s="6"/>
      <c r="BW219" s="6"/>
    </row>
    <row r="220" spans="2:75">
      <c r="B220" s="15"/>
      <c r="C220" s="6"/>
      <c r="K220" s="6"/>
      <c r="S220" s="6"/>
      <c r="AA220" s="6"/>
      <c r="AI220" s="6"/>
      <c r="AQ220" s="6"/>
      <c r="AY220" s="6"/>
      <c r="BG220" s="6"/>
      <c r="BO220" s="6"/>
      <c r="BW220" s="6"/>
    </row>
    <row r="221" spans="2:75">
      <c r="B221" s="15"/>
      <c r="C221" s="6"/>
      <c r="K221" s="6"/>
      <c r="S221" s="6"/>
      <c r="AA221" s="6"/>
      <c r="AI221" s="6"/>
      <c r="AQ221" s="6"/>
      <c r="AY221" s="6"/>
      <c r="BG221" s="6"/>
      <c r="BO221" s="6"/>
      <c r="BW221" s="6"/>
    </row>
    <row r="222" spans="2:75">
      <c r="B222" s="15"/>
      <c r="C222" s="6"/>
      <c r="K222" s="6"/>
      <c r="S222" s="6"/>
      <c r="AA222" s="6"/>
      <c r="AI222" s="6"/>
      <c r="AQ222" s="6"/>
      <c r="AY222" s="6"/>
      <c r="BG222" s="6"/>
      <c r="BO222" s="6"/>
      <c r="BW222" s="6"/>
    </row>
    <row r="223" spans="2:75">
      <c r="B223" s="15"/>
      <c r="C223" s="6"/>
      <c r="K223" s="6"/>
      <c r="S223" s="6"/>
      <c r="AA223" s="6"/>
      <c r="AI223" s="6"/>
      <c r="AQ223" s="6"/>
      <c r="AY223" s="6"/>
      <c r="BG223" s="6"/>
      <c r="BO223" s="6"/>
      <c r="BW223" s="6"/>
    </row>
    <row r="224" spans="2:75">
      <c r="B224" s="15"/>
      <c r="C224" s="6"/>
      <c r="K224" s="6"/>
      <c r="S224" s="6"/>
      <c r="AA224" s="6"/>
      <c r="AI224" s="6"/>
      <c r="AQ224" s="6"/>
      <c r="AY224" s="6"/>
      <c r="BG224" s="6"/>
      <c r="BO224" s="6"/>
      <c r="BW224" s="6"/>
    </row>
    <row r="225" spans="2:75">
      <c r="B225" s="15"/>
      <c r="C225" s="6"/>
      <c r="K225" s="6"/>
      <c r="S225" s="6"/>
      <c r="AA225" s="6"/>
      <c r="AI225" s="6"/>
      <c r="AQ225" s="6"/>
      <c r="AY225" s="6"/>
      <c r="BG225" s="6"/>
      <c r="BO225" s="6"/>
      <c r="BW225" s="6"/>
    </row>
    <row r="226" spans="2:75">
      <c r="B226" s="15"/>
      <c r="C226" s="6"/>
      <c r="K226" s="6"/>
      <c r="S226" s="6"/>
      <c r="AA226" s="6"/>
      <c r="AI226" s="6"/>
      <c r="AQ226" s="6"/>
      <c r="AY226" s="6"/>
      <c r="BG226" s="6"/>
      <c r="BO226" s="6"/>
      <c r="BW226" s="6"/>
    </row>
    <row r="227" spans="2:75">
      <c r="B227" s="15"/>
      <c r="C227" s="6"/>
      <c r="K227" s="6"/>
      <c r="S227" s="6"/>
      <c r="AA227" s="6"/>
      <c r="AI227" s="6"/>
      <c r="AQ227" s="6"/>
      <c r="AY227" s="6"/>
      <c r="BG227" s="6"/>
      <c r="BO227" s="6"/>
      <c r="BW227" s="6"/>
    </row>
    <row r="228" spans="2:75">
      <c r="B228" s="15"/>
      <c r="C228" s="6"/>
      <c r="K228" s="6"/>
      <c r="S228" s="6"/>
      <c r="AA228" s="6"/>
      <c r="AI228" s="6"/>
      <c r="AQ228" s="6"/>
      <c r="AY228" s="6"/>
      <c r="BG228" s="6"/>
      <c r="BO228" s="6"/>
      <c r="BW228" s="6"/>
    </row>
    <row r="229" spans="2:75">
      <c r="B229" s="15"/>
      <c r="C229" s="6"/>
      <c r="K229" s="6"/>
      <c r="S229" s="6"/>
      <c r="AA229" s="6"/>
      <c r="AI229" s="6"/>
      <c r="AQ229" s="6"/>
      <c r="AY229" s="6"/>
      <c r="BG229" s="6"/>
      <c r="BO229" s="6"/>
      <c r="BW229" s="6"/>
    </row>
    <row r="230" spans="2:75">
      <c r="B230" s="15"/>
      <c r="C230" s="6"/>
      <c r="K230" s="6"/>
      <c r="S230" s="6"/>
      <c r="AA230" s="6"/>
      <c r="AI230" s="6"/>
      <c r="AQ230" s="6"/>
      <c r="AY230" s="6"/>
      <c r="BG230" s="6"/>
      <c r="BO230" s="6"/>
      <c r="BW230" s="6"/>
    </row>
    <row r="231" spans="2:75">
      <c r="B231" s="15"/>
      <c r="C231" s="6"/>
      <c r="K231" s="6"/>
      <c r="S231" s="6"/>
      <c r="AA231" s="6"/>
      <c r="AI231" s="6"/>
      <c r="AQ231" s="6"/>
      <c r="AY231" s="6"/>
      <c r="BG231" s="6"/>
      <c r="BO231" s="6"/>
      <c r="BW231" s="6"/>
    </row>
    <row r="232" spans="2:75">
      <c r="B232" s="15"/>
      <c r="C232" s="6"/>
      <c r="K232" s="6"/>
      <c r="S232" s="6"/>
      <c r="AA232" s="6"/>
      <c r="AI232" s="6"/>
      <c r="AQ232" s="6"/>
      <c r="AY232" s="6"/>
      <c r="BG232" s="6"/>
      <c r="BO232" s="6"/>
      <c r="BW232" s="6"/>
    </row>
    <row r="233" spans="2:75">
      <c r="B233" s="15"/>
      <c r="C233" s="6"/>
      <c r="K233" s="6"/>
      <c r="S233" s="6"/>
      <c r="AA233" s="6"/>
      <c r="AI233" s="6"/>
      <c r="AQ233" s="6"/>
      <c r="AY233" s="6"/>
      <c r="BG233" s="6"/>
      <c r="BO233" s="6"/>
      <c r="BW233" s="6"/>
    </row>
    <row r="234" spans="2:75">
      <c r="B234" s="15"/>
      <c r="C234" s="6"/>
      <c r="K234" s="6"/>
      <c r="S234" s="6"/>
      <c r="AA234" s="6"/>
      <c r="AI234" s="6"/>
      <c r="AQ234" s="6"/>
      <c r="AY234" s="6"/>
      <c r="BG234" s="6"/>
      <c r="BO234" s="6"/>
      <c r="BW234" s="6"/>
    </row>
    <row r="235" spans="2:75">
      <c r="B235" s="15"/>
      <c r="C235" s="6"/>
      <c r="K235" s="6"/>
      <c r="S235" s="6"/>
      <c r="AA235" s="6"/>
      <c r="AI235" s="6"/>
      <c r="AQ235" s="6"/>
      <c r="AY235" s="6"/>
      <c r="BG235" s="6"/>
      <c r="BO235" s="6"/>
      <c r="BW235" s="6"/>
    </row>
    <row r="236" spans="2:75">
      <c r="B236" s="15"/>
      <c r="C236" s="6"/>
      <c r="K236" s="6"/>
      <c r="S236" s="6"/>
      <c r="AA236" s="6"/>
      <c r="AI236" s="6"/>
      <c r="AQ236" s="6"/>
      <c r="AY236" s="6"/>
      <c r="BG236" s="6"/>
      <c r="BO236" s="6"/>
      <c r="BW236" s="6"/>
    </row>
    <row r="237" spans="2:75">
      <c r="B237" s="15"/>
      <c r="C237" s="6"/>
      <c r="K237" s="6"/>
      <c r="S237" s="6"/>
      <c r="AA237" s="6"/>
      <c r="AI237" s="6"/>
      <c r="AQ237" s="6"/>
      <c r="AY237" s="6"/>
      <c r="BG237" s="6"/>
      <c r="BO237" s="6"/>
      <c r="BW237" s="6"/>
    </row>
    <row r="238" spans="2:75">
      <c r="B238" s="15"/>
      <c r="C238" s="6"/>
      <c r="K238" s="6"/>
      <c r="S238" s="6"/>
      <c r="AA238" s="6"/>
      <c r="AI238" s="6"/>
      <c r="AQ238" s="6"/>
      <c r="AY238" s="6"/>
      <c r="BG238" s="6"/>
      <c r="BO238" s="6"/>
      <c r="BW238" s="6"/>
    </row>
    <row r="239" spans="2:75">
      <c r="B239" s="15"/>
      <c r="C239" s="6"/>
      <c r="K239" s="6"/>
      <c r="S239" s="6"/>
      <c r="AA239" s="6"/>
      <c r="AI239" s="6"/>
      <c r="AQ239" s="6"/>
      <c r="AY239" s="6"/>
      <c r="BG239" s="6"/>
      <c r="BO239" s="6"/>
      <c r="BW239" s="6"/>
    </row>
    <row r="240" spans="2:75">
      <c r="B240" s="15"/>
      <c r="C240" s="6"/>
      <c r="K240" s="6"/>
      <c r="S240" s="6"/>
      <c r="AA240" s="6"/>
      <c r="AI240" s="6"/>
      <c r="AQ240" s="6"/>
      <c r="AY240" s="6"/>
      <c r="BG240" s="6"/>
      <c r="BO240" s="6"/>
      <c r="BW240" s="6"/>
    </row>
    <row r="241" spans="2:75">
      <c r="B241" s="15"/>
      <c r="C241" s="6"/>
      <c r="K241" s="6"/>
      <c r="S241" s="6"/>
      <c r="AA241" s="6"/>
      <c r="AI241" s="6"/>
      <c r="AQ241" s="6"/>
      <c r="AY241" s="6"/>
      <c r="BG241" s="6"/>
      <c r="BO241" s="6"/>
      <c r="BW241" s="6"/>
    </row>
    <row r="242" spans="2:75">
      <c r="B242" s="15"/>
      <c r="C242" s="6"/>
      <c r="K242" s="6"/>
      <c r="S242" s="6"/>
      <c r="AA242" s="6"/>
      <c r="AI242" s="6"/>
      <c r="AQ242" s="6"/>
      <c r="AY242" s="6"/>
      <c r="BG242" s="6"/>
      <c r="BO242" s="6"/>
      <c r="BW242" s="6"/>
    </row>
    <row r="243" spans="2:75">
      <c r="B243" s="15"/>
      <c r="C243" s="6"/>
      <c r="K243" s="6"/>
      <c r="S243" s="6"/>
      <c r="AA243" s="6"/>
      <c r="AI243" s="6"/>
      <c r="AQ243" s="6"/>
      <c r="AY243" s="6"/>
      <c r="BG243" s="6"/>
      <c r="BO243" s="6"/>
      <c r="BW243" s="6"/>
    </row>
    <row r="244" spans="2:75">
      <c r="B244" s="15"/>
      <c r="C244" s="6"/>
      <c r="K244" s="6"/>
      <c r="S244" s="6"/>
      <c r="AA244" s="6"/>
      <c r="AI244" s="6"/>
      <c r="AQ244" s="6"/>
      <c r="AY244" s="6"/>
      <c r="BG244" s="6"/>
      <c r="BO244" s="6"/>
      <c r="BW244" s="6"/>
    </row>
    <row r="245" spans="2:75">
      <c r="B245" s="15"/>
      <c r="C245" s="6"/>
      <c r="K245" s="6"/>
      <c r="S245" s="6"/>
      <c r="AA245" s="6"/>
      <c r="AI245" s="6"/>
      <c r="AQ245" s="6"/>
      <c r="AY245" s="6"/>
      <c r="BG245" s="6"/>
      <c r="BO245" s="6"/>
      <c r="BW245" s="6"/>
    </row>
    <row r="246" spans="2:75">
      <c r="B246" s="15"/>
      <c r="C246" s="6"/>
      <c r="K246" s="6"/>
      <c r="S246" s="6"/>
      <c r="AA246" s="6"/>
      <c r="AI246" s="6"/>
      <c r="AQ246" s="6"/>
      <c r="AY246" s="6"/>
      <c r="BG246" s="6"/>
      <c r="BO246" s="6"/>
      <c r="BW246" s="6"/>
    </row>
    <row r="247" spans="2:75">
      <c r="B247" s="15"/>
      <c r="C247" s="6"/>
      <c r="K247" s="6"/>
      <c r="S247" s="6"/>
      <c r="AA247" s="6"/>
      <c r="AI247" s="6"/>
      <c r="AQ247" s="6"/>
      <c r="AY247" s="6"/>
      <c r="BG247" s="6"/>
      <c r="BO247" s="6"/>
      <c r="BW247" s="6"/>
    </row>
    <row r="248" spans="2:75">
      <c r="B248" s="15"/>
      <c r="C248" s="6"/>
      <c r="K248" s="6"/>
      <c r="S248" s="6"/>
      <c r="AA248" s="6"/>
      <c r="AI248" s="6"/>
      <c r="AQ248" s="6"/>
      <c r="AY248" s="6"/>
      <c r="BG248" s="6"/>
      <c r="BO248" s="6"/>
      <c r="BW248" s="6"/>
    </row>
    <row r="249" spans="2:75">
      <c r="B249" s="15"/>
      <c r="C249" s="6"/>
      <c r="K249" s="6"/>
      <c r="S249" s="6"/>
      <c r="AA249" s="6"/>
      <c r="AI249" s="6"/>
      <c r="AQ249" s="6"/>
      <c r="AY249" s="6"/>
      <c r="BG249" s="6"/>
      <c r="BO249" s="6"/>
      <c r="BW249" s="6"/>
    </row>
    <row r="250" spans="2:75">
      <c r="B250" s="15"/>
      <c r="C250" s="6"/>
      <c r="K250" s="6"/>
      <c r="S250" s="6"/>
      <c r="AA250" s="6"/>
      <c r="AI250" s="6"/>
      <c r="AQ250" s="6"/>
      <c r="AY250" s="6"/>
      <c r="BG250" s="6"/>
      <c r="BO250" s="6"/>
      <c r="BW250" s="6"/>
    </row>
    <row r="251" spans="2:75">
      <c r="B251" s="15"/>
      <c r="C251" s="6"/>
      <c r="K251" s="6"/>
      <c r="S251" s="6"/>
      <c r="AA251" s="6"/>
      <c r="AI251" s="6"/>
      <c r="AQ251" s="6"/>
      <c r="AY251" s="6"/>
      <c r="BG251" s="6"/>
      <c r="BO251" s="6"/>
      <c r="BW251" s="6"/>
    </row>
    <row r="252" spans="2:75">
      <c r="B252" s="15"/>
      <c r="C252" s="6"/>
      <c r="K252" s="6"/>
      <c r="S252" s="6"/>
      <c r="AA252" s="6"/>
      <c r="AI252" s="6"/>
      <c r="AQ252" s="6"/>
      <c r="AY252" s="6"/>
      <c r="BG252" s="6"/>
      <c r="BO252" s="6"/>
      <c r="BW252" s="6"/>
    </row>
    <row r="253" spans="2:75">
      <c r="B253" s="15"/>
      <c r="C253" s="6"/>
      <c r="K253" s="6"/>
      <c r="S253" s="6"/>
      <c r="AA253" s="6"/>
      <c r="AI253" s="6"/>
      <c r="AQ253" s="6"/>
      <c r="AY253" s="6"/>
      <c r="BG253" s="6"/>
      <c r="BO253" s="6"/>
      <c r="BW253" s="6"/>
    </row>
    <row r="254" spans="2:75">
      <c r="B254" s="15"/>
      <c r="C254" s="6"/>
      <c r="K254" s="6"/>
      <c r="S254" s="6"/>
      <c r="AA254" s="6"/>
      <c r="AI254" s="6"/>
      <c r="AQ254" s="6"/>
      <c r="AY254" s="6"/>
      <c r="BG254" s="6"/>
      <c r="BO254" s="6"/>
      <c r="BW254" s="6"/>
    </row>
    <row r="255" spans="2:75">
      <c r="B255" s="15"/>
      <c r="C255" s="6"/>
      <c r="K255" s="6"/>
      <c r="S255" s="6"/>
      <c r="AA255" s="6"/>
      <c r="AI255" s="6"/>
      <c r="AQ255" s="6"/>
      <c r="AY255" s="6"/>
      <c r="BG255" s="6"/>
      <c r="BO255" s="6"/>
      <c r="BW255" s="6"/>
    </row>
    <row r="256" spans="2:75">
      <c r="B256" s="15"/>
      <c r="C256" s="6"/>
      <c r="K256" s="6"/>
      <c r="S256" s="6"/>
      <c r="AA256" s="6"/>
      <c r="AI256" s="6"/>
      <c r="AQ256" s="6"/>
      <c r="AY256" s="6"/>
      <c r="BG256" s="6"/>
      <c r="BO256" s="6"/>
      <c r="BW256" s="6"/>
    </row>
    <row r="257" spans="2:75">
      <c r="B257" s="15"/>
      <c r="C257" s="6"/>
      <c r="K257" s="6"/>
      <c r="S257" s="6"/>
      <c r="AA257" s="6"/>
      <c r="AI257" s="6"/>
      <c r="AQ257" s="6"/>
      <c r="AY257" s="6"/>
      <c r="BG257" s="6"/>
      <c r="BO257" s="6"/>
      <c r="BW257" s="6"/>
    </row>
    <row r="258" spans="2:75">
      <c r="B258" s="15"/>
      <c r="C258" s="6"/>
      <c r="K258" s="6"/>
      <c r="S258" s="6"/>
      <c r="AA258" s="6"/>
      <c r="AI258" s="6"/>
      <c r="AQ258" s="6"/>
      <c r="AY258" s="6"/>
      <c r="BG258" s="6"/>
      <c r="BO258" s="6"/>
      <c r="BW258" s="6"/>
    </row>
    <row r="259" spans="2:75">
      <c r="B259" s="15"/>
      <c r="C259" s="6"/>
      <c r="K259" s="6"/>
      <c r="S259" s="6"/>
      <c r="AA259" s="6"/>
      <c r="AI259" s="6"/>
      <c r="AQ259" s="6"/>
      <c r="AY259" s="6"/>
      <c r="BG259" s="6"/>
      <c r="BO259" s="6"/>
      <c r="BW259" s="6"/>
    </row>
    <row r="260" spans="2:75">
      <c r="B260" s="15"/>
      <c r="C260" s="6"/>
      <c r="K260" s="6"/>
      <c r="S260" s="6"/>
      <c r="AA260" s="6"/>
      <c r="AI260" s="6"/>
      <c r="AQ260" s="6"/>
      <c r="AY260" s="6"/>
      <c r="BG260" s="6"/>
      <c r="BO260" s="6"/>
      <c r="BW260" s="6"/>
    </row>
    <row r="261" spans="2:75">
      <c r="B261" s="15"/>
      <c r="C261" s="6"/>
      <c r="K261" s="6"/>
      <c r="S261" s="6"/>
      <c r="AA261" s="6"/>
      <c r="AI261" s="6"/>
      <c r="AQ261" s="6"/>
      <c r="AY261" s="6"/>
      <c r="BG261" s="6"/>
      <c r="BO261" s="6"/>
      <c r="BW261" s="6"/>
    </row>
    <row r="262" spans="2:75">
      <c r="B262" s="15"/>
      <c r="C262" s="6"/>
      <c r="K262" s="6"/>
      <c r="S262" s="6"/>
      <c r="AA262" s="6"/>
      <c r="AI262" s="6"/>
      <c r="AQ262" s="6"/>
      <c r="AY262" s="6"/>
      <c r="BG262" s="6"/>
      <c r="BO262" s="6"/>
      <c r="BW262" s="6"/>
    </row>
    <row r="263" spans="2:75">
      <c r="B263" s="15"/>
      <c r="C263" s="6"/>
      <c r="K263" s="6"/>
      <c r="S263" s="6"/>
      <c r="AA263" s="6"/>
      <c r="AI263" s="6"/>
      <c r="AQ263" s="6"/>
      <c r="AY263" s="6"/>
      <c r="BG263" s="6"/>
      <c r="BO263" s="6"/>
      <c r="BW263" s="6"/>
    </row>
    <row r="264" spans="2:75">
      <c r="B264" s="15"/>
      <c r="C264" s="6"/>
      <c r="K264" s="6"/>
      <c r="S264" s="6"/>
      <c r="AA264" s="6"/>
      <c r="AI264" s="6"/>
      <c r="AQ264" s="6"/>
      <c r="AY264" s="6"/>
      <c r="BG264" s="6"/>
      <c r="BO264" s="6"/>
      <c r="BW264" s="6"/>
    </row>
    <row r="265" spans="2:75">
      <c r="B265" s="15"/>
      <c r="C265" s="6"/>
      <c r="K265" s="6"/>
      <c r="S265" s="6"/>
      <c r="AA265" s="6"/>
      <c r="AI265" s="6"/>
      <c r="AQ265" s="6"/>
      <c r="AY265" s="6"/>
      <c r="BG265" s="6"/>
      <c r="BO265" s="6"/>
      <c r="BW265" s="6"/>
    </row>
    <row r="266" spans="2:75">
      <c r="B266" s="15"/>
      <c r="C266" s="6"/>
      <c r="K266" s="6"/>
      <c r="S266" s="6"/>
      <c r="AA266" s="6"/>
      <c r="AI266" s="6"/>
      <c r="AQ266" s="6"/>
      <c r="AY266" s="6"/>
      <c r="BG266" s="6"/>
      <c r="BO266" s="6"/>
      <c r="BW266" s="6"/>
    </row>
    <row r="267" spans="2:75">
      <c r="B267" s="15"/>
      <c r="C267" s="6"/>
      <c r="K267" s="6"/>
      <c r="S267" s="6"/>
      <c r="AA267" s="6"/>
      <c r="AI267" s="6"/>
      <c r="AQ267" s="6"/>
      <c r="AY267" s="6"/>
      <c r="BG267" s="6"/>
      <c r="BO267" s="6"/>
      <c r="BW267" s="6"/>
    </row>
    <row r="268" spans="2:75">
      <c r="B268" s="15"/>
      <c r="C268" s="6"/>
      <c r="K268" s="6"/>
      <c r="S268" s="6"/>
      <c r="AA268" s="6"/>
      <c r="AI268" s="6"/>
      <c r="AQ268" s="6"/>
      <c r="AY268" s="6"/>
      <c r="BG268" s="6"/>
      <c r="BO268" s="6"/>
      <c r="BW268" s="6"/>
    </row>
    <row r="269" spans="2:75">
      <c r="B269" s="15"/>
      <c r="C269" s="6"/>
      <c r="K269" s="6"/>
      <c r="S269" s="6"/>
      <c r="AA269" s="6"/>
      <c r="AI269" s="6"/>
      <c r="AQ269" s="6"/>
      <c r="AY269" s="6"/>
      <c r="BG269" s="6"/>
      <c r="BO269" s="6"/>
      <c r="BW269" s="6"/>
    </row>
    <row r="270" spans="2:75">
      <c r="B270" s="15"/>
      <c r="C270" s="6"/>
      <c r="K270" s="6"/>
      <c r="S270" s="6"/>
      <c r="AA270" s="6"/>
      <c r="AI270" s="6"/>
      <c r="AQ270" s="6"/>
      <c r="AY270" s="6"/>
      <c r="BG270" s="6"/>
      <c r="BO270" s="6"/>
      <c r="BW270" s="6"/>
    </row>
    <row r="271" spans="2:75">
      <c r="B271" s="15"/>
      <c r="C271" s="6"/>
      <c r="K271" s="6"/>
      <c r="S271" s="6"/>
      <c r="AA271" s="6"/>
      <c r="AI271" s="6"/>
      <c r="AQ271" s="6"/>
      <c r="AY271" s="6"/>
      <c r="BG271" s="6"/>
      <c r="BO271" s="6"/>
      <c r="BW271" s="6"/>
    </row>
    <row r="272" spans="2:75">
      <c r="B272" s="15"/>
      <c r="C272" s="6"/>
      <c r="K272" s="6"/>
      <c r="S272" s="6"/>
      <c r="AA272" s="6"/>
      <c r="AI272" s="6"/>
      <c r="AQ272" s="6"/>
      <c r="AY272" s="6"/>
      <c r="BG272" s="6"/>
      <c r="BO272" s="6"/>
      <c r="BW272" s="6"/>
    </row>
    <row r="273" spans="2:75">
      <c r="B273" s="15"/>
      <c r="C273" s="6"/>
      <c r="K273" s="6"/>
      <c r="S273" s="6"/>
      <c r="AA273" s="6"/>
      <c r="AI273" s="6"/>
      <c r="AQ273" s="6"/>
      <c r="AY273" s="6"/>
      <c r="BG273" s="6"/>
      <c r="BO273" s="6"/>
      <c r="BW273" s="6"/>
    </row>
    <row r="274" spans="2:75">
      <c r="B274" s="15"/>
      <c r="C274" s="6"/>
      <c r="K274" s="6"/>
      <c r="S274" s="6"/>
      <c r="AA274" s="6"/>
      <c r="AI274" s="6"/>
      <c r="AQ274" s="6"/>
      <c r="AY274" s="6"/>
      <c r="BG274" s="6"/>
      <c r="BO274" s="6"/>
      <c r="BW274" s="6"/>
    </row>
    <row r="275" spans="2:75">
      <c r="B275" s="15"/>
      <c r="C275" s="6"/>
      <c r="K275" s="6"/>
      <c r="S275" s="6"/>
      <c r="AA275" s="6"/>
      <c r="AI275" s="6"/>
      <c r="AQ275" s="6"/>
      <c r="AY275" s="6"/>
      <c r="BG275" s="6"/>
      <c r="BO275" s="6"/>
      <c r="BW275" s="6"/>
    </row>
    <row r="276" spans="2:75">
      <c r="B276" s="15"/>
      <c r="C276" s="6"/>
      <c r="K276" s="6"/>
      <c r="S276" s="6"/>
      <c r="AA276" s="6"/>
      <c r="AI276" s="6"/>
      <c r="AQ276" s="6"/>
      <c r="AY276" s="6"/>
      <c r="BG276" s="6"/>
      <c r="BO276" s="6"/>
      <c r="BW276" s="6"/>
    </row>
    <row r="277" spans="2:75">
      <c r="B277" s="15"/>
      <c r="C277" s="6"/>
      <c r="K277" s="6"/>
      <c r="S277" s="6"/>
      <c r="AA277" s="6"/>
      <c r="AI277" s="6"/>
      <c r="AQ277" s="6"/>
      <c r="AY277" s="6"/>
      <c r="BG277" s="6"/>
      <c r="BO277" s="6"/>
      <c r="BW277" s="6"/>
    </row>
    <row r="278" spans="2:75">
      <c r="B278" s="15"/>
      <c r="C278" s="6"/>
      <c r="K278" s="6"/>
      <c r="S278" s="6"/>
      <c r="AA278" s="6"/>
      <c r="AI278" s="6"/>
      <c r="AQ278" s="6"/>
      <c r="AY278" s="6"/>
      <c r="BG278" s="6"/>
      <c r="BO278" s="6"/>
      <c r="BW278" s="6"/>
    </row>
    <row r="279" spans="2:75">
      <c r="B279" s="15"/>
      <c r="C279" s="6"/>
      <c r="K279" s="6"/>
      <c r="S279" s="6"/>
      <c r="AA279" s="6"/>
      <c r="AI279" s="6"/>
      <c r="AQ279" s="6"/>
      <c r="AY279" s="6"/>
      <c r="BG279" s="6"/>
      <c r="BO279" s="6"/>
      <c r="BW279" s="6"/>
    </row>
    <row r="280" spans="2:75">
      <c r="B280" s="15"/>
      <c r="C280" s="6"/>
      <c r="K280" s="6"/>
      <c r="S280" s="6"/>
      <c r="AA280" s="6"/>
      <c r="AI280" s="6"/>
      <c r="AQ280" s="6"/>
      <c r="AY280" s="6"/>
      <c r="BG280" s="6"/>
      <c r="BO280" s="6"/>
      <c r="BW280" s="6"/>
    </row>
    <row r="281" spans="2:75">
      <c r="B281" s="15"/>
      <c r="C281" s="6"/>
      <c r="K281" s="6"/>
      <c r="S281" s="6"/>
      <c r="AA281" s="6"/>
      <c r="AI281" s="6"/>
      <c r="AQ281" s="6"/>
      <c r="AY281" s="6"/>
      <c r="BG281" s="6"/>
      <c r="BO281" s="6"/>
      <c r="BW281" s="6"/>
    </row>
    <row r="282" spans="2:75">
      <c r="B282" s="15"/>
      <c r="C282" s="6"/>
      <c r="K282" s="6"/>
      <c r="S282" s="6"/>
      <c r="AA282" s="6"/>
      <c r="AI282" s="6"/>
      <c r="AQ282" s="6"/>
      <c r="AY282" s="6"/>
      <c r="BG282" s="6"/>
      <c r="BO282" s="6"/>
      <c r="BW282" s="6"/>
    </row>
    <row r="283" spans="2:75">
      <c r="B283" s="15"/>
      <c r="C283" s="6"/>
      <c r="K283" s="6"/>
      <c r="S283" s="6"/>
      <c r="AA283" s="6"/>
      <c r="AI283" s="6"/>
      <c r="AQ283" s="6"/>
      <c r="AY283" s="6"/>
      <c r="BG283" s="6"/>
      <c r="BO283" s="6"/>
      <c r="BW283" s="6"/>
    </row>
    <row r="284" spans="2:75">
      <c r="B284" s="15"/>
      <c r="C284" s="6"/>
      <c r="K284" s="6"/>
      <c r="S284" s="6"/>
      <c r="AA284" s="6"/>
      <c r="AI284" s="6"/>
      <c r="AQ284" s="6"/>
      <c r="AY284" s="6"/>
      <c r="BG284" s="6"/>
      <c r="BO284" s="6"/>
      <c r="BW284" s="6"/>
    </row>
    <row r="285" spans="2:75">
      <c r="B285" s="15"/>
      <c r="C285" s="6"/>
      <c r="K285" s="6"/>
      <c r="S285" s="6"/>
      <c r="AA285" s="6"/>
      <c r="AI285" s="6"/>
      <c r="AQ285" s="6"/>
      <c r="AY285" s="6"/>
      <c r="BG285" s="6"/>
      <c r="BO285" s="6"/>
      <c r="BW285" s="6"/>
    </row>
    <row r="286" spans="2:75">
      <c r="B286" s="15"/>
      <c r="C286" s="6"/>
      <c r="K286" s="6"/>
      <c r="S286" s="6"/>
      <c r="AA286" s="6"/>
      <c r="AI286" s="6"/>
      <c r="AQ286" s="6"/>
      <c r="AY286" s="6"/>
      <c r="BG286" s="6"/>
      <c r="BO286" s="6"/>
      <c r="BW286" s="6"/>
    </row>
    <row r="287" spans="2:75">
      <c r="B287" s="15"/>
      <c r="C287" s="6"/>
      <c r="K287" s="6"/>
      <c r="S287" s="6"/>
      <c r="AA287" s="6"/>
      <c r="AI287" s="6"/>
      <c r="AQ287" s="6"/>
      <c r="AY287" s="6"/>
      <c r="BG287" s="6"/>
      <c r="BO287" s="6"/>
      <c r="BW287" s="6"/>
    </row>
    <row r="288" spans="2:75">
      <c r="B288" s="15"/>
      <c r="C288" s="6"/>
      <c r="K288" s="6"/>
      <c r="S288" s="6"/>
      <c r="AA288" s="6"/>
      <c r="AI288" s="6"/>
      <c r="AQ288" s="6"/>
      <c r="AY288" s="6"/>
      <c r="BG288" s="6"/>
      <c r="BO288" s="6"/>
      <c r="BW288" s="6"/>
    </row>
    <row r="289" spans="2:75">
      <c r="B289" s="15"/>
      <c r="C289" s="6"/>
      <c r="K289" s="6"/>
      <c r="S289" s="6"/>
      <c r="AA289" s="6"/>
      <c r="AI289" s="6"/>
      <c r="AQ289" s="6"/>
      <c r="AY289" s="6"/>
      <c r="BG289" s="6"/>
      <c r="BO289" s="6"/>
      <c r="BW289" s="6"/>
    </row>
    <row r="290" spans="2:75">
      <c r="B290" s="15"/>
      <c r="C290" s="6"/>
      <c r="K290" s="6"/>
      <c r="S290" s="6"/>
      <c r="AA290" s="6"/>
      <c r="AI290" s="6"/>
      <c r="AQ290" s="6"/>
      <c r="AY290" s="6"/>
      <c r="BG290" s="6"/>
      <c r="BO290" s="6"/>
      <c r="BW290" s="6"/>
    </row>
    <row r="291" spans="2:75">
      <c r="B291" s="15"/>
      <c r="C291" s="6"/>
      <c r="K291" s="6"/>
      <c r="S291" s="6"/>
      <c r="AA291" s="6"/>
      <c r="AI291" s="6"/>
      <c r="AQ291" s="6"/>
      <c r="AY291" s="6"/>
      <c r="BG291" s="6"/>
      <c r="BO291" s="6"/>
      <c r="BW291" s="6"/>
    </row>
    <row r="292" spans="2:75">
      <c r="B292" s="15"/>
      <c r="C292" s="6"/>
      <c r="K292" s="6"/>
      <c r="S292" s="6"/>
      <c r="AA292" s="6"/>
      <c r="AI292" s="6"/>
      <c r="AQ292" s="6"/>
      <c r="AY292" s="6"/>
      <c r="BG292" s="6"/>
      <c r="BO292" s="6"/>
      <c r="BW292" s="6"/>
    </row>
    <row r="293" spans="2:75">
      <c r="B293" s="15"/>
      <c r="C293" s="6"/>
      <c r="K293" s="6"/>
      <c r="S293" s="6"/>
      <c r="AA293" s="6"/>
      <c r="AI293" s="6"/>
      <c r="AQ293" s="6"/>
      <c r="AY293" s="6"/>
      <c r="BG293" s="6"/>
      <c r="BO293" s="6"/>
      <c r="BW293" s="6"/>
    </row>
    <row r="294" spans="2:75">
      <c r="B294" s="15"/>
      <c r="C294" s="6"/>
      <c r="K294" s="6"/>
      <c r="S294" s="6"/>
      <c r="AA294" s="6"/>
      <c r="AI294" s="6"/>
      <c r="AQ294" s="6"/>
      <c r="AY294" s="6"/>
      <c r="BG294" s="6"/>
      <c r="BO294" s="6"/>
      <c r="BW294" s="6"/>
    </row>
    <row r="295" spans="2:75">
      <c r="B295" s="15"/>
      <c r="C295" s="6"/>
      <c r="K295" s="6"/>
      <c r="S295" s="6"/>
      <c r="AA295" s="6"/>
      <c r="AI295" s="6"/>
      <c r="AQ295" s="6"/>
      <c r="AY295" s="6"/>
      <c r="BG295" s="6"/>
      <c r="BO295" s="6"/>
      <c r="BW295" s="6"/>
    </row>
    <row r="296" spans="2:75">
      <c r="B296" s="15"/>
      <c r="C296" s="6"/>
      <c r="K296" s="6"/>
      <c r="S296" s="6"/>
      <c r="AA296" s="6"/>
      <c r="AI296" s="6"/>
      <c r="AQ296" s="6"/>
      <c r="AY296" s="6"/>
      <c r="BG296" s="6"/>
      <c r="BO296" s="6"/>
      <c r="BW296" s="6"/>
    </row>
    <row r="297" spans="2:75">
      <c r="B297" s="15"/>
      <c r="C297" s="6"/>
      <c r="K297" s="6"/>
      <c r="S297" s="6"/>
      <c r="AA297" s="6"/>
      <c r="AI297" s="6"/>
      <c r="AQ297" s="6"/>
      <c r="AY297" s="6"/>
      <c r="BG297" s="6"/>
      <c r="BO297" s="6"/>
      <c r="BW297" s="6"/>
    </row>
    <row r="298" spans="2:75">
      <c r="B298" s="15"/>
      <c r="C298" s="6"/>
      <c r="K298" s="6"/>
      <c r="S298" s="6"/>
      <c r="AA298" s="6"/>
      <c r="AI298" s="6"/>
      <c r="AQ298" s="6"/>
      <c r="AY298" s="6"/>
      <c r="BG298" s="6"/>
      <c r="BO298" s="6"/>
      <c r="BW298" s="6"/>
    </row>
    <row r="299" spans="2:75">
      <c r="B299" s="15"/>
      <c r="C299" s="6"/>
      <c r="K299" s="6"/>
      <c r="S299" s="6"/>
      <c r="AA299" s="6"/>
      <c r="AI299" s="6"/>
      <c r="AQ299" s="6"/>
      <c r="AY299" s="6"/>
      <c r="BG299" s="6"/>
      <c r="BO299" s="6"/>
      <c r="BW299" s="6"/>
    </row>
    <row r="300" spans="2:75">
      <c r="B300" s="15"/>
      <c r="C300" s="6"/>
      <c r="K300" s="6"/>
      <c r="S300" s="6"/>
      <c r="AA300" s="6"/>
      <c r="AI300" s="6"/>
      <c r="AQ300" s="6"/>
      <c r="AY300" s="6"/>
      <c r="BG300" s="6"/>
      <c r="BO300" s="6"/>
      <c r="BW300" s="6"/>
    </row>
    <row r="301" spans="2:75">
      <c r="B301" s="15"/>
      <c r="C301" s="6"/>
      <c r="K301" s="6"/>
      <c r="S301" s="6"/>
      <c r="AA301" s="6"/>
      <c r="AI301" s="6"/>
      <c r="AQ301" s="6"/>
      <c r="AY301" s="6"/>
      <c r="BG301" s="6"/>
      <c r="BO301" s="6"/>
      <c r="BW301" s="6"/>
    </row>
    <row r="302" spans="2:75">
      <c r="B302" s="15"/>
      <c r="C302" s="6"/>
      <c r="K302" s="6"/>
      <c r="S302" s="6"/>
      <c r="AA302" s="6"/>
      <c r="AI302" s="6"/>
      <c r="AQ302" s="6"/>
      <c r="AY302" s="6"/>
      <c r="BG302" s="6"/>
      <c r="BO302" s="6"/>
      <c r="BW302" s="6"/>
    </row>
    <row r="303" spans="2:75">
      <c r="B303" s="15"/>
      <c r="C303" s="6"/>
      <c r="K303" s="6"/>
      <c r="S303" s="6"/>
      <c r="AA303" s="6"/>
      <c r="AI303" s="6"/>
      <c r="AQ303" s="6"/>
      <c r="AY303" s="6"/>
      <c r="BG303" s="6"/>
      <c r="BO303" s="6"/>
      <c r="BW303" s="6"/>
    </row>
    <row r="304" spans="2:75">
      <c r="B304" s="15"/>
      <c r="C304" s="6"/>
      <c r="K304" s="6"/>
      <c r="S304" s="6"/>
      <c r="AA304" s="6"/>
      <c r="AI304" s="6"/>
      <c r="AQ304" s="6"/>
      <c r="AY304" s="6"/>
      <c r="BG304" s="6"/>
      <c r="BO304" s="6"/>
      <c r="BW304" s="6"/>
    </row>
    <row r="305" spans="2:75">
      <c r="B305" s="15"/>
      <c r="C305" s="6"/>
      <c r="K305" s="6"/>
      <c r="S305" s="6"/>
      <c r="AA305" s="6"/>
      <c r="AI305" s="6"/>
      <c r="AQ305" s="6"/>
      <c r="AY305" s="6"/>
      <c r="BG305" s="6"/>
      <c r="BO305" s="6"/>
      <c r="BW305" s="6"/>
    </row>
    <row r="306" spans="2:75">
      <c r="B306" s="15"/>
      <c r="C306" s="6"/>
      <c r="K306" s="6"/>
      <c r="S306" s="6"/>
      <c r="AA306" s="6"/>
      <c r="AI306" s="6"/>
      <c r="AQ306" s="6"/>
      <c r="AY306" s="6"/>
      <c r="BG306" s="6"/>
      <c r="BO306" s="6"/>
      <c r="BW306" s="6"/>
    </row>
    <row r="307" spans="2:75">
      <c r="B307" s="15"/>
      <c r="C307" s="6"/>
      <c r="K307" s="6"/>
      <c r="S307" s="6"/>
      <c r="AA307" s="6"/>
      <c r="AI307" s="6"/>
      <c r="AQ307" s="6"/>
      <c r="AY307" s="6"/>
      <c r="BG307" s="6"/>
      <c r="BO307" s="6"/>
      <c r="BW307" s="6"/>
    </row>
    <row r="308" spans="2:75">
      <c r="B308" s="15"/>
      <c r="C308" s="6"/>
      <c r="K308" s="6"/>
      <c r="S308" s="6"/>
      <c r="AA308" s="6"/>
      <c r="AI308" s="6"/>
      <c r="AQ308" s="6"/>
      <c r="AY308" s="6"/>
      <c r="BG308" s="6"/>
      <c r="BO308" s="6"/>
      <c r="BW308" s="6"/>
    </row>
    <row r="309" spans="2:75">
      <c r="B309" s="15"/>
      <c r="C309" s="6"/>
      <c r="K309" s="6"/>
      <c r="S309" s="6"/>
      <c r="AA309" s="6"/>
      <c r="AI309" s="6"/>
      <c r="AQ309" s="6"/>
      <c r="AY309" s="6"/>
      <c r="BG309" s="6"/>
      <c r="BO309" s="6"/>
      <c r="BW309" s="6"/>
    </row>
    <row r="310" spans="2:75">
      <c r="B310" s="15"/>
      <c r="C310" s="6"/>
      <c r="K310" s="6"/>
      <c r="S310" s="6"/>
      <c r="AA310" s="6"/>
      <c r="AI310" s="6"/>
      <c r="AQ310" s="6"/>
      <c r="AY310" s="6"/>
      <c r="BG310" s="6"/>
      <c r="BO310" s="6"/>
      <c r="BW310" s="6"/>
    </row>
    <row r="311" spans="2:75">
      <c r="B311" s="15"/>
      <c r="C311" s="6"/>
      <c r="K311" s="6"/>
      <c r="S311" s="6"/>
      <c r="AA311" s="6"/>
      <c r="AI311" s="6"/>
      <c r="AQ311" s="6"/>
      <c r="AY311" s="6"/>
      <c r="BG311" s="6"/>
      <c r="BO311" s="6"/>
      <c r="BW311" s="6"/>
    </row>
    <row r="312" spans="2:75">
      <c r="B312" s="15"/>
      <c r="C312" s="6"/>
      <c r="K312" s="6"/>
      <c r="S312" s="6"/>
      <c r="AA312" s="6"/>
      <c r="AI312" s="6"/>
      <c r="AQ312" s="6"/>
      <c r="AY312" s="6"/>
      <c r="BG312" s="6"/>
      <c r="BO312" s="6"/>
      <c r="BW312" s="6"/>
    </row>
    <row r="313" spans="2:75">
      <c r="B313" s="15"/>
      <c r="C313" s="6"/>
      <c r="K313" s="6"/>
      <c r="S313" s="6"/>
      <c r="AA313" s="6"/>
      <c r="AI313" s="6"/>
      <c r="AQ313" s="6"/>
      <c r="AY313" s="6"/>
      <c r="BG313" s="6"/>
      <c r="BO313" s="6"/>
      <c r="BW313" s="6"/>
    </row>
    <row r="314" spans="2:75">
      <c r="B314" s="15"/>
      <c r="C314" s="6"/>
      <c r="K314" s="6"/>
      <c r="S314" s="6"/>
      <c r="AA314" s="6"/>
      <c r="AI314" s="6"/>
      <c r="AQ314" s="6"/>
      <c r="AY314" s="6"/>
      <c r="BG314" s="6"/>
      <c r="BO314" s="6"/>
      <c r="BW314" s="6"/>
    </row>
    <row r="315" spans="2:75">
      <c r="B315" s="15"/>
      <c r="C315" s="6"/>
      <c r="K315" s="6"/>
      <c r="S315" s="6"/>
      <c r="AA315" s="6"/>
      <c r="AI315" s="6"/>
      <c r="AQ315" s="6"/>
      <c r="AY315" s="6"/>
      <c r="BG315" s="6"/>
      <c r="BO315" s="6"/>
      <c r="BW315" s="6"/>
    </row>
    <row r="316" spans="2:75">
      <c r="B316" s="15"/>
      <c r="C316" s="6"/>
      <c r="K316" s="6"/>
      <c r="S316" s="6"/>
      <c r="AA316" s="6"/>
      <c r="AI316" s="6"/>
      <c r="AQ316" s="6"/>
      <c r="AY316" s="6"/>
      <c r="BG316" s="6"/>
      <c r="BO316" s="6"/>
      <c r="BW316" s="6"/>
    </row>
    <row r="317" spans="2:75">
      <c r="B317" s="15"/>
      <c r="C317" s="6"/>
      <c r="K317" s="6"/>
      <c r="S317" s="6"/>
      <c r="AA317" s="6"/>
      <c r="AI317" s="6"/>
      <c r="AQ317" s="6"/>
      <c r="AY317" s="6"/>
      <c r="BG317" s="6"/>
      <c r="BO317" s="6"/>
      <c r="BW317" s="6"/>
    </row>
    <row r="318" spans="2:75">
      <c r="B318" s="15"/>
      <c r="C318" s="6"/>
      <c r="K318" s="6"/>
      <c r="S318" s="6"/>
      <c r="AA318" s="6"/>
      <c r="AI318" s="6"/>
      <c r="AQ318" s="6"/>
      <c r="AY318" s="6"/>
      <c r="BG318" s="6"/>
      <c r="BO318" s="6"/>
      <c r="BW318" s="6"/>
    </row>
    <row r="319" spans="2:75">
      <c r="B319" s="15"/>
      <c r="C319" s="6"/>
      <c r="K319" s="6"/>
      <c r="S319" s="6"/>
      <c r="AA319" s="6"/>
      <c r="AI319" s="6"/>
      <c r="AQ319" s="6"/>
      <c r="AY319" s="6"/>
      <c r="BG319" s="6"/>
      <c r="BO319" s="6"/>
      <c r="BW319" s="6"/>
    </row>
    <row r="320" spans="2:75">
      <c r="B320" s="15"/>
      <c r="C320" s="6"/>
      <c r="K320" s="6"/>
      <c r="S320" s="6"/>
      <c r="AA320" s="6"/>
      <c r="AI320" s="6"/>
      <c r="AQ320" s="6"/>
      <c r="AY320" s="6"/>
      <c r="BG320" s="6"/>
      <c r="BO320" s="6"/>
      <c r="BW320" s="6"/>
    </row>
    <row r="321" spans="2:75">
      <c r="B321" s="15"/>
      <c r="C321" s="6"/>
      <c r="K321" s="6"/>
      <c r="S321" s="6"/>
      <c r="AA321" s="6"/>
      <c r="AI321" s="6"/>
      <c r="AQ321" s="6"/>
      <c r="AY321" s="6"/>
      <c r="BG321" s="6"/>
      <c r="BO321" s="6"/>
      <c r="BW321" s="6"/>
    </row>
    <row r="322" spans="2:75">
      <c r="B322" s="15"/>
      <c r="C322" s="6"/>
      <c r="K322" s="6"/>
      <c r="S322" s="6"/>
      <c r="AA322" s="6"/>
      <c r="AI322" s="6"/>
      <c r="AQ322" s="6"/>
      <c r="AY322" s="6"/>
      <c r="BG322" s="6"/>
      <c r="BO322" s="6"/>
      <c r="BW322" s="6"/>
    </row>
    <row r="323" spans="2:75">
      <c r="B323" s="15"/>
      <c r="C323" s="6"/>
      <c r="K323" s="6"/>
      <c r="S323" s="6"/>
      <c r="AA323" s="6"/>
      <c r="AI323" s="6"/>
      <c r="AQ323" s="6"/>
      <c r="AY323" s="6"/>
      <c r="BG323" s="6"/>
      <c r="BO323" s="6"/>
      <c r="BW323" s="6"/>
    </row>
    <row r="324" spans="2:75">
      <c r="B324" s="15"/>
      <c r="C324" s="6"/>
      <c r="K324" s="6"/>
      <c r="S324" s="6"/>
      <c r="AA324" s="6"/>
      <c r="AI324" s="6"/>
      <c r="AQ324" s="6"/>
      <c r="AY324" s="6"/>
      <c r="BG324" s="6"/>
      <c r="BO324" s="6"/>
      <c r="BW324" s="6"/>
    </row>
    <row r="325" spans="2:75">
      <c r="B325" s="15"/>
      <c r="C325" s="6"/>
      <c r="K325" s="6"/>
      <c r="S325" s="6"/>
      <c r="AA325" s="6"/>
      <c r="AI325" s="6"/>
      <c r="AQ325" s="6"/>
      <c r="AY325" s="6"/>
      <c r="BG325" s="6"/>
      <c r="BO325" s="6"/>
      <c r="BW325" s="6"/>
    </row>
    <row r="326" spans="2:75">
      <c r="B326" s="15"/>
      <c r="C326" s="6"/>
      <c r="K326" s="6"/>
      <c r="S326" s="6"/>
      <c r="AA326" s="6"/>
      <c r="AI326" s="6"/>
      <c r="AQ326" s="6"/>
      <c r="AY326" s="6"/>
      <c r="BG326" s="6"/>
      <c r="BO326" s="6"/>
      <c r="BW326" s="6"/>
    </row>
    <row r="327" spans="2:75">
      <c r="B327" s="15"/>
      <c r="C327" s="6"/>
      <c r="K327" s="6"/>
      <c r="S327" s="6"/>
      <c r="AA327" s="6"/>
      <c r="AI327" s="6"/>
      <c r="AQ327" s="6"/>
      <c r="AY327" s="6"/>
      <c r="BG327" s="6"/>
      <c r="BO327" s="6"/>
      <c r="BW327" s="6"/>
    </row>
    <row r="328" spans="2:75">
      <c r="B328" s="15"/>
      <c r="C328" s="6"/>
      <c r="K328" s="6"/>
      <c r="S328" s="6"/>
      <c r="AA328" s="6"/>
      <c r="AI328" s="6"/>
      <c r="AQ328" s="6"/>
      <c r="AY328" s="6"/>
      <c r="BG328" s="6"/>
      <c r="BO328" s="6"/>
      <c r="BW328" s="6"/>
    </row>
    <row r="329" spans="2:75">
      <c r="B329" s="15"/>
      <c r="C329" s="6"/>
      <c r="K329" s="6"/>
      <c r="S329" s="6"/>
      <c r="AA329" s="6"/>
      <c r="AI329" s="6"/>
      <c r="AQ329" s="6"/>
      <c r="AY329" s="6"/>
      <c r="BG329" s="6"/>
      <c r="BO329" s="6"/>
      <c r="BW329" s="6"/>
    </row>
    <row r="330" spans="2:75">
      <c r="B330" s="15"/>
      <c r="C330" s="6"/>
      <c r="K330" s="6"/>
      <c r="S330" s="6"/>
      <c r="AA330" s="6"/>
      <c r="AI330" s="6"/>
      <c r="AQ330" s="6"/>
      <c r="AY330" s="6"/>
      <c r="BG330" s="6"/>
      <c r="BO330" s="6"/>
      <c r="BW330" s="6"/>
    </row>
    <row r="331" spans="2:75">
      <c r="B331" s="15"/>
      <c r="C331" s="6"/>
      <c r="K331" s="6"/>
      <c r="S331" s="6"/>
      <c r="AA331" s="6"/>
      <c r="AI331" s="6"/>
      <c r="AQ331" s="6"/>
      <c r="AY331" s="6"/>
      <c r="BG331" s="6"/>
      <c r="BO331" s="6"/>
      <c r="BW331" s="6"/>
    </row>
    <row r="332" spans="2:75">
      <c r="B332" s="15"/>
      <c r="C332" s="6"/>
      <c r="K332" s="6"/>
      <c r="S332" s="6"/>
      <c r="AA332" s="6"/>
      <c r="AI332" s="6"/>
      <c r="AQ332" s="6"/>
      <c r="AY332" s="6"/>
      <c r="BG332" s="6"/>
      <c r="BO332" s="6"/>
      <c r="BW332" s="6"/>
    </row>
    <row r="333" spans="2:75">
      <c r="B333" s="15"/>
      <c r="C333" s="6"/>
      <c r="K333" s="6"/>
      <c r="S333" s="6"/>
      <c r="AA333" s="6"/>
      <c r="AI333" s="6"/>
      <c r="AQ333" s="6"/>
      <c r="AY333" s="6"/>
      <c r="BG333" s="6"/>
      <c r="BO333" s="6"/>
      <c r="BW333" s="6"/>
    </row>
    <row r="334" spans="2:75">
      <c r="B334" s="15"/>
      <c r="C334" s="6"/>
      <c r="K334" s="6"/>
      <c r="S334" s="6"/>
      <c r="AA334" s="6"/>
      <c r="AI334" s="6"/>
      <c r="AQ334" s="6"/>
      <c r="AY334" s="6"/>
      <c r="BG334" s="6"/>
      <c r="BO334" s="6"/>
      <c r="BW334" s="6"/>
    </row>
    <row r="335" spans="2:75">
      <c r="B335" s="15"/>
      <c r="C335" s="6"/>
      <c r="K335" s="6"/>
      <c r="S335" s="6"/>
      <c r="AA335" s="6"/>
      <c r="AI335" s="6"/>
      <c r="AQ335" s="6"/>
      <c r="AY335" s="6"/>
      <c r="BG335" s="6"/>
      <c r="BO335" s="6"/>
      <c r="BW335" s="6"/>
    </row>
    <row r="336" spans="2:75">
      <c r="B336" s="15"/>
      <c r="C336" s="6"/>
      <c r="K336" s="6"/>
      <c r="S336" s="6"/>
      <c r="AA336" s="6"/>
      <c r="AI336" s="6"/>
      <c r="AQ336" s="6"/>
      <c r="AY336" s="6"/>
      <c r="BG336" s="6"/>
      <c r="BO336" s="6"/>
      <c r="BW336" s="6"/>
    </row>
    <row r="337" spans="2:75">
      <c r="B337" s="15"/>
      <c r="C337" s="6"/>
      <c r="K337" s="6"/>
      <c r="S337" s="6"/>
      <c r="AA337" s="6"/>
      <c r="AI337" s="6"/>
      <c r="AQ337" s="6"/>
      <c r="AY337" s="6"/>
      <c r="BG337" s="6"/>
      <c r="BO337" s="6"/>
      <c r="BW337" s="6"/>
    </row>
    <row r="338" spans="2:75">
      <c r="B338" s="15"/>
      <c r="C338" s="6"/>
      <c r="K338" s="6"/>
      <c r="S338" s="6"/>
      <c r="AA338" s="6"/>
      <c r="AI338" s="6"/>
      <c r="AQ338" s="6"/>
      <c r="AY338" s="6"/>
      <c r="BG338" s="6"/>
      <c r="BO338" s="6"/>
      <c r="BW338" s="6"/>
    </row>
    <row r="339" spans="2:75">
      <c r="B339" s="15"/>
      <c r="C339" s="6"/>
      <c r="K339" s="6"/>
      <c r="S339" s="6"/>
      <c r="AA339" s="6"/>
      <c r="AI339" s="6"/>
      <c r="AQ339" s="6"/>
      <c r="AY339" s="6"/>
      <c r="BG339" s="6"/>
      <c r="BO339" s="6"/>
      <c r="BW339" s="6"/>
    </row>
    <row r="340" spans="2:75">
      <c r="B340" s="15"/>
      <c r="C340" s="6"/>
      <c r="K340" s="6"/>
      <c r="S340" s="6"/>
      <c r="AA340" s="6"/>
      <c r="AI340" s="6"/>
      <c r="AQ340" s="6"/>
      <c r="AY340" s="6"/>
      <c r="BG340" s="6"/>
      <c r="BO340" s="6"/>
      <c r="BW340" s="6"/>
    </row>
    <row r="341" spans="2:75">
      <c r="B341" s="15"/>
      <c r="C341" s="6"/>
      <c r="K341" s="6"/>
      <c r="S341" s="6"/>
      <c r="AA341" s="6"/>
      <c r="AI341" s="6"/>
      <c r="AQ341" s="6"/>
      <c r="AY341" s="6"/>
      <c r="BG341" s="6"/>
      <c r="BO341" s="6"/>
      <c r="BW341" s="6"/>
    </row>
    <row r="342" spans="2:75">
      <c r="B342" s="15"/>
      <c r="C342" s="6"/>
      <c r="K342" s="6"/>
      <c r="S342" s="6"/>
      <c r="AA342" s="6"/>
      <c r="AI342" s="6"/>
      <c r="AQ342" s="6"/>
      <c r="AY342" s="6"/>
      <c r="BG342" s="6"/>
      <c r="BO342" s="6"/>
      <c r="BW342" s="6"/>
    </row>
    <row r="343" spans="2:75">
      <c r="B343" s="15"/>
      <c r="C343" s="6"/>
      <c r="K343" s="6"/>
      <c r="S343" s="6"/>
      <c r="AA343" s="6"/>
      <c r="AI343" s="6"/>
      <c r="AQ343" s="6"/>
      <c r="AY343" s="6"/>
      <c r="BG343" s="6"/>
      <c r="BO343" s="6"/>
      <c r="BW343" s="6"/>
    </row>
    <row r="344" spans="2:75">
      <c r="B344" s="15"/>
      <c r="C344" s="6"/>
      <c r="K344" s="6"/>
      <c r="S344" s="6"/>
      <c r="AA344" s="6"/>
      <c r="AI344" s="6"/>
      <c r="AQ344" s="6"/>
      <c r="AY344" s="6"/>
      <c r="BG344" s="6"/>
      <c r="BO344" s="6"/>
      <c r="BW344" s="6"/>
    </row>
    <row r="345" spans="2:75">
      <c r="B345" s="15"/>
      <c r="C345" s="6"/>
      <c r="K345" s="6"/>
      <c r="S345" s="6"/>
      <c r="AA345" s="6"/>
      <c r="AI345" s="6"/>
      <c r="AQ345" s="6"/>
      <c r="AY345" s="6"/>
      <c r="BG345" s="6"/>
      <c r="BO345" s="6"/>
      <c r="BW345" s="6"/>
    </row>
    <row r="346" spans="2:75">
      <c r="B346" s="15"/>
      <c r="C346" s="6"/>
      <c r="K346" s="6"/>
      <c r="S346" s="6"/>
      <c r="AA346" s="6"/>
      <c r="AI346" s="6"/>
      <c r="AQ346" s="6"/>
      <c r="AY346" s="6"/>
      <c r="BG346" s="6"/>
      <c r="BO346" s="6"/>
      <c r="BW346" s="6"/>
    </row>
    <row r="347" spans="2:75">
      <c r="B347" s="15"/>
      <c r="C347" s="6"/>
      <c r="K347" s="6"/>
      <c r="S347" s="6"/>
      <c r="AA347" s="6"/>
      <c r="AI347" s="6"/>
      <c r="AQ347" s="6"/>
      <c r="AY347" s="6"/>
      <c r="BG347" s="6"/>
      <c r="BO347" s="6"/>
      <c r="BW347" s="6"/>
    </row>
    <row r="348" spans="2:75">
      <c r="B348" s="15"/>
      <c r="C348" s="6"/>
      <c r="K348" s="6"/>
      <c r="S348" s="6"/>
      <c r="AA348" s="6"/>
      <c r="AI348" s="6"/>
      <c r="AQ348" s="6"/>
      <c r="AY348" s="6"/>
      <c r="BG348" s="6"/>
      <c r="BO348" s="6"/>
      <c r="BW348" s="6"/>
    </row>
    <row r="349" spans="2:75">
      <c r="B349" s="15"/>
      <c r="C349" s="6"/>
      <c r="K349" s="6"/>
      <c r="S349" s="6"/>
      <c r="AA349" s="6"/>
      <c r="AI349" s="6"/>
      <c r="AQ349" s="6"/>
      <c r="AY349" s="6"/>
      <c r="BG349" s="6"/>
      <c r="BO349" s="6"/>
      <c r="BW349" s="6"/>
    </row>
    <row r="350" spans="2:75">
      <c r="B350" s="15"/>
      <c r="C350" s="6"/>
      <c r="K350" s="6"/>
      <c r="S350" s="6"/>
      <c r="AA350" s="6"/>
      <c r="AI350" s="6"/>
      <c r="AQ350" s="6"/>
      <c r="AY350" s="6"/>
      <c r="BG350" s="6"/>
      <c r="BO350" s="6"/>
      <c r="BW350" s="6"/>
    </row>
    <row r="351" spans="2:75">
      <c r="B351" s="15"/>
      <c r="C351" s="6"/>
      <c r="K351" s="6"/>
      <c r="S351" s="6"/>
      <c r="AA351" s="6"/>
      <c r="AI351" s="6"/>
      <c r="AQ351" s="6"/>
      <c r="AY351" s="6"/>
      <c r="BG351" s="6"/>
      <c r="BO351" s="6"/>
      <c r="BW351" s="6"/>
    </row>
    <row r="352" spans="2:75">
      <c r="B352" s="15"/>
      <c r="C352" s="6"/>
      <c r="K352" s="6"/>
      <c r="S352" s="6"/>
      <c r="AA352" s="6"/>
      <c r="AI352" s="6"/>
      <c r="AQ352" s="6"/>
      <c r="AY352" s="6"/>
      <c r="BG352" s="6"/>
      <c r="BO352" s="6"/>
      <c r="BW352" s="6"/>
    </row>
    <row r="353" spans="2:75">
      <c r="B353" s="15"/>
      <c r="C353" s="6"/>
      <c r="K353" s="6"/>
      <c r="S353" s="6"/>
      <c r="AA353" s="6"/>
      <c r="AI353" s="6"/>
      <c r="AQ353" s="6"/>
      <c r="AY353" s="6"/>
      <c r="BG353" s="6"/>
      <c r="BO353" s="6"/>
      <c r="BW353" s="6"/>
    </row>
    <row r="354" spans="2:75">
      <c r="B354" s="15"/>
      <c r="C354" s="6"/>
      <c r="K354" s="6"/>
      <c r="S354" s="6"/>
      <c r="AA354" s="6"/>
      <c r="AI354" s="6"/>
      <c r="AQ354" s="6"/>
      <c r="AY354" s="6"/>
      <c r="BG354" s="6"/>
      <c r="BO354" s="6"/>
      <c r="BW354" s="6"/>
    </row>
    <row r="355" spans="2:75">
      <c r="B355" s="15"/>
      <c r="C355" s="6"/>
      <c r="K355" s="6"/>
      <c r="S355" s="6"/>
      <c r="AA355" s="6"/>
      <c r="AI355" s="6"/>
      <c r="AQ355" s="6"/>
      <c r="AY355" s="6"/>
      <c r="BG355" s="6"/>
      <c r="BO355" s="6"/>
      <c r="BW355" s="6"/>
    </row>
    <row r="356" spans="2:75">
      <c r="B356" s="15"/>
      <c r="C356" s="6"/>
      <c r="K356" s="6"/>
      <c r="S356" s="6"/>
      <c r="AA356" s="6"/>
      <c r="AI356" s="6"/>
      <c r="AQ356" s="6"/>
      <c r="AY356" s="6"/>
      <c r="BG356" s="6"/>
      <c r="BO356" s="6"/>
      <c r="BW356" s="6"/>
    </row>
    <row r="357" spans="2:75">
      <c r="B357" s="15"/>
      <c r="C357" s="6"/>
      <c r="K357" s="6"/>
      <c r="S357" s="6"/>
      <c r="AA357" s="6"/>
      <c r="AI357" s="6"/>
      <c r="AQ357" s="6"/>
      <c r="AY357" s="6"/>
      <c r="BG357" s="6"/>
      <c r="BO357" s="6"/>
      <c r="BW357" s="6"/>
    </row>
    <row r="358" spans="2:75">
      <c r="B358" s="15"/>
      <c r="C358" s="6"/>
      <c r="K358" s="6"/>
      <c r="S358" s="6"/>
      <c r="AA358" s="6"/>
      <c r="AI358" s="6"/>
      <c r="AQ358" s="6"/>
      <c r="AY358" s="6"/>
      <c r="BG358" s="6"/>
      <c r="BO358" s="6"/>
      <c r="BW358" s="6"/>
    </row>
    <row r="359" spans="2:75">
      <c r="B359" s="15"/>
      <c r="C359" s="6"/>
      <c r="K359" s="6"/>
      <c r="S359" s="6"/>
      <c r="AA359" s="6"/>
      <c r="AI359" s="6"/>
      <c r="AQ359" s="6"/>
      <c r="AY359" s="6"/>
      <c r="BG359" s="6"/>
      <c r="BO359" s="6"/>
      <c r="BW359" s="6"/>
    </row>
    <row r="360" spans="2:75">
      <c r="B360" s="15"/>
      <c r="C360" s="6"/>
      <c r="K360" s="6"/>
      <c r="S360" s="6"/>
      <c r="AA360" s="6"/>
      <c r="AI360" s="6"/>
      <c r="AQ360" s="6"/>
      <c r="AY360" s="6"/>
      <c r="BG360" s="6"/>
      <c r="BO360" s="6"/>
      <c r="BW360" s="6"/>
    </row>
    <row r="361" spans="2:75">
      <c r="B361" s="15"/>
      <c r="C361" s="6"/>
      <c r="K361" s="6"/>
      <c r="S361" s="6"/>
      <c r="AA361" s="6"/>
      <c r="AI361" s="6"/>
      <c r="AQ361" s="6"/>
      <c r="AY361" s="6"/>
      <c r="BG361" s="6"/>
      <c r="BO361" s="6"/>
      <c r="BW361" s="6"/>
    </row>
    <row r="362" spans="2:75">
      <c r="B362" s="15"/>
      <c r="C362" s="6"/>
      <c r="K362" s="6"/>
      <c r="S362" s="6"/>
      <c r="AA362" s="6"/>
      <c r="AI362" s="6"/>
      <c r="AQ362" s="6"/>
      <c r="AY362" s="6"/>
      <c r="BG362" s="6"/>
      <c r="BO362" s="6"/>
      <c r="BW362" s="6"/>
    </row>
    <row r="363" spans="2:75">
      <c r="B363" s="15"/>
      <c r="C363" s="6"/>
      <c r="K363" s="6"/>
      <c r="S363" s="6"/>
      <c r="AA363" s="6"/>
      <c r="AI363" s="6"/>
      <c r="AQ363" s="6"/>
      <c r="AY363" s="6"/>
      <c r="BG363" s="6"/>
      <c r="BO363" s="6"/>
      <c r="BW363" s="6"/>
    </row>
    <row r="364" spans="2:75">
      <c r="B364" s="15"/>
      <c r="C364" s="6"/>
      <c r="K364" s="6"/>
      <c r="S364" s="6"/>
      <c r="AA364" s="6"/>
      <c r="AI364" s="6"/>
      <c r="AQ364" s="6"/>
      <c r="AY364" s="6"/>
      <c r="BG364" s="6"/>
      <c r="BO364" s="6"/>
      <c r="BW364" s="6"/>
    </row>
    <row r="365" spans="2:75">
      <c r="B365" s="15"/>
      <c r="C365" s="6"/>
      <c r="K365" s="6"/>
      <c r="S365" s="6"/>
      <c r="AA365" s="6"/>
      <c r="AI365" s="6"/>
      <c r="AQ365" s="6"/>
      <c r="AY365" s="6"/>
      <c r="BG365" s="6"/>
      <c r="BO365" s="6"/>
      <c r="BW365" s="6"/>
    </row>
    <row r="366" spans="2:75">
      <c r="B366" s="15"/>
      <c r="C366" s="6"/>
      <c r="K366" s="6"/>
      <c r="S366" s="6"/>
      <c r="AA366" s="6"/>
      <c r="AI366" s="6"/>
      <c r="AQ366" s="6"/>
      <c r="AY366" s="6"/>
      <c r="BG366" s="6"/>
      <c r="BO366" s="6"/>
      <c r="BW366" s="6"/>
    </row>
    <row r="367" spans="2:75">
      <c r="B367" s="15"/>
      <c r="C367" s="6"/>
      <c r="K367" s="6"/>
      <c r="S367" s="6"/>
      <c r="AA367" s="6"/>
      <c r="AI367" s="6"/>
      <c r="AQ367" s="6"/>
      <c r="AY367" s="6"/>
      <c r="BG367" s="6"/>
      <c r="BO367" s="6"/>
      <c r="BW367" s="6"/>
    </row>
    <row r="368" spans="2:75">
      <c r="B368" s="15"/>
      <c r="C368" s="6"/>
      <c r="K368" s="6"/>
      <c r="S368" s="6"/>
      <c r="AA368" s="6"/>
      <c r="AI368" s="6"/>
      <c r="AQ368" s="6"/>
      <c r="AY368" s="6"/>
      <c r="BG368" s="6"/>
      <c r="BO368" s="6"/>
      <c r="BW368" s="6"/>
    </row>
    <row r="369" spans="2:75">
      <c r="B369" s="15"/>
      <c r="C369" s="6"/>
      <c r="K369" s="6"/>
      <c r="S369" s="6"/>
      <c r="AA369" s="6"/>
      <c r="AI369" s="6"/>
      <c r="AQ369" s="6"/>
      <c r="AY369" s="6"/>
      <c r="BG369" s="6"/>
      <c r="BO369" s="6"/>
      <c r="BW369" s="6"/>
    </row>
    <row r="370" spans="2:75">
      <c r="B370" s="15"/>
      <c r="C370" s="6"/>
      <c r="K370" s="6"/>
      <c r="S370" s="6"/>
      <c r="AA370" s="6"/>
      <c r="AI370" s="6"/>
      <c r="AQ370" s="6"/>
      <c r="AY370" s="6"/>
      <c r="BG370" s="6"/>
      <c r="BO370" s="6"/>
      <c r="BW370" s="6"/>
    </row>
    <row r="371" spans="2:75">
      <c r="B371" s="15"/>
      <c r="C371" s="6"/>
      <c r="K371" s="6"/>
      <c r="S371" s="6"/>
      <c r="AA371" s="6"/>
      <c r="AI371" s="6"/>
      <c r="AQ371" s="6"/>
      <c r="AY371" s="6"/>
      <c r="BG371" s="6"/>
      <c r="BO371" s="6"/>
      <c r="BW371" s="6"/>
    </row>
    <row r="372" spans="2:75">
      <c r="B372" s="15"/>
      <c r="C372" s="6"/>
      <c r="K372" s="6"/>
      <c r="S372" s="6"/>
      <c r="AA372" s="6"/>
      <c r="AI372" s="6"/>
      <c r="AQ372" s="6"/>
      <c r="AY372" s="6"/>
      <c r="BG372" s="6"/>
      <c r="BO372" s="6"/>
      <c r="BW372" s="6"/>
    </row>
    <row r="373" spans="2:75">
      <c r="B373" s="15"/>
      <c r="C373" s="6"/>
      <c r="K373" s="6"/>
      <c r="S373" s="6"/>
      <c r="AA373" s="6"/>
      <c r="AI373" s="6"/>
      <c r="AQ373" s="6"/>
      <c r="AY373" s="6"/>
      <c r="BG373" s="6"/>
      <c r="BO373" s="6"/>
      <c r="BW373" s="6"/>
    </row>
    <row r="374" spans="2:75">
      <c r="B374" s="15"/>
      <c r="C374" s="6"/>
      <c r="K374" s="6"/>
      <c r="S374" s="6"/>
      <c r="AA374" s="6"/>
      <c r="AI374" s="6"/>
      <c r="AQ374" s="6"/>
      <c r="AY374" s="6"/>
      <c r="BG374" s="6"/>
      <c r="BO374" s="6"/>
      <c r="BW374" s="6"/>
    </row>
    <row r="375" spans="2:75">
      <c r="B375" s="15"/>
      <c r="C375" s="6"/>
      <c r="K375" s="6"/>
      <c r="S375" s="6"/>
      <c r="AA375" s="6"/>
      <c r="AI375" s="6"/>
      <c r="AQ375" s="6"/>
      <c r="AY375" s="6"/>
      <c r="BG375" s="6"/>
      <c r="BO375" s="6"/>
      <c r="BW375" s="6"/>
    </row>
    <row r="376" spans="2:75">
      <c r="B376" s="15"/>
      <c r="C376" s="6"/>
      <c r="K376" s="6"/>
      <c r="S376" s="6"/>
      <c r="AA376" s="6"/>
      <c r="AI376" s="6"/>
      <c r="AQ376" s="6"/>
      <c r="AY376" s="6"/>
      <c r="BG376" s="6"/>
      <c r="BO376" s="6"/>
      <c r="BW376" s="6"/>
    </row>
    <row r="377" spans="2:75">
      <c r="B377" s="15"/>
      <c r="C377" s="6"/>
      <c r="K377" s="6"/>
      <c r="S377" s="6"/>
      <c r="AA377" s="6"/>
      <c r="AI377" s="6"/>
      <c r="AQ377" s="6"/>
      <c r="AY377" s="6"/>
      <c r="BG377" s="6"/>
      <c r="BO377" s="6"/>
      <c r="BW377" s="6"/>
    </row>
    <row r="378" spans="2:75">
      <c r="B378" s="15"/>
      <c r="C378" s="6"/>
      <c r="K378" s="6"/>
      <c r="S378" s="6"/>
      <c r="AA378" s="6"/>
      <c r="AI378" s="6"/>
      <c r="AQ378" s="6"/>
      <c r="AY378" s="6"/>
      <c r="BG378" s="6"/>
      <c r="BO378" s="6"/>
      <c r="BW378" s="6"/>
    </row>
    <row r="379" spans="2:75">
      <c r="B379" s="15"/>
      <c r="C379" s="6"/>
      <c r="K379" s="6"/>
      <c r="S379" s="6"/>
      <c r="AA379" s="6"/>
      <c r="AI379" s="6"/>
      <c r="AQ379" s="6"/>
      <c r="AY379" s="6"/>
      <c r="BG379" s="6"/>
      <c r="BO379" s="6"/>
      <c r="BW379" s="6"/>
    </row>
    <row r="380" spans="2:75">
      <c r="B380" s="15"/>
      <c r="C380" s="6"/>
      <c r="K380" s="6"/>
      <c r="S380" s="6"/>
      <c r="AA380" s="6"/>
      <c r="AI380" s="6"/>
      <c r="AQ380" s="6"/>
      <c r="AY380" s="6"/>
      <c r="BG380" s="6"/>
      <c r="BO380" s="6"/>
      <c r="BW380" s="6"/>
    </row>
    <row r="381" spans="2:75">
      <c r="B381" s="15"/>
      <c r="C381" s="6"/>
      <c r="K381" s="6"/>
      <c r="S381" s="6"/>
      <c r="AA381" s="6"/>
      <c r="AI381" s="6"/>
      <c r="AQ381" s="6"/>
      <c r="AY381" s="6"/>
      <c r="BG381" s="6"/>
      <c r="BO381" s="6"/>
      <c r="BW381" s="6"/>
    </row>
    <row r="382" spans="2:75">
      <c r="B382" s="15"/>
      <c r="C382" s="6"/>
      <c r="K382" s="6"/>
      <c r="S382" s="6"/>
      <c r="AA382" s="6"/>
      <c r="AI382" s="6"/>
      <c r="AQ382" s="6"/>
      <c r="AY382" s="6"/>
      <c r="BG382" s="6"/>
      <c r="BO382" s="6"/>
      <c r="BW382" s="6"/>
    </row>
    <row r="383" spans="2:75">
      <c r="B383" s="15"/>
      <c r="C383" s="6"/>
      <c r="K383" s="6"/>
      <c r="S383" s="6"/>
      <c r="AA383" s="6"/>
      <c r="AI383" s="6"/>
      <c r="AQ383" s="6"/>
      <c r="AY383" s="6"/>
      <c r="BG383" s="6"/>
      <c r="BO383" s="6"/>
      <c r="BW383" s="6"/>
    </row>
    <row r="384" spans="2:75">
      <c r="B384" s="15"/>
      <c r="C384" s="6"/>
      <c r="K384" s="6"/>
      <c r="S384" s="6"/>
      <c r="AA384" s="6"/>
      <c r="AI384" s="6"/>
      <c r="AQ384" s="6"/>
      <c r="AY384" s="6"/>
      <c r="BG384" s="6"/>
      <c r="BO384" s="6"/>
      <c r="BW384" s="6"/>
    </row>
    <row r="385" spans="2:75">
      <c r="B385" s="15"/>
      <c r="C385" s="6"/>
      <c r="K385" s="6"/>
      <c r="S385" s="6"/>
      <c r="AA385" s="6"/>
      <c r="AI385" s="6"/>
      <c r="AQ385" s="6"/>
      <c r="AY385" s="6"/>
      <c r="BG385" s="6"/>
      <c r="BO385" s="6"/>
      <c r="BW385" s="6"/>
    </row>
    <row r="386" spans="2:75">
      <c r="B386" s="15"/>
      <c r="C386" s="6"/>
      <c r="K386" s="6"/>
      <c r="S386" s="6"/>
      <c r="AA386" s="6"/>
      <c r="AI386" s="6"/>
      <c r="AQ386" s="6"/>
      <c r="AY386" s="6"/>
      <c r="BG386" s="6"/>
      <c r="BO386" s="6"/>
      <c r="BW386" s="6"/>
    </row>
    <row r="387" spans="2:75">
      <c r="B387" s="15"/>
      <c r="C387" s="6"/>
      <c r="K387" s="6"/>
      <c r="S387" s="6"/>
      <c r="AA387" s="6"/>
      <c r="AI387" s="6"/>
      <c r="AQ387" s="6"/>
      <c r="AY387" s="6"/>
      <c r="BG387" s="6"/>
      <c r="BO387" s="6"/>
      <c r="BW387" s="6"/>
    </row>
    <row r="388" spans="2:75">
      <c r="B388" s="15"/>
      <c r="C388" s="6"/>
      <c r="K388" s="6"/>
      <c r="S388" s="6"/>
      <c r="AA388" s="6"/>
      <c r="AI388" s="6"/>
      <c r="AQ388" s="6"/>
      <c r="AY388" s="6"/>
      <c r="BG388" s="6"/>
      <c r="BO388" s="6"/>
      <c r="BW388" s="6"/>
    </row>
    <row r="389" spans="2:75">
      <c r="B389" s="15"/>
      <c r="C389" s="6"/>
      <c r="K389" s="6"/>
      <c r="S389" s="6"/>
      <c r="AA389" s="6"/>
      <c r="AI389" s="6"/>
      <c r="AQ389" s="6"/>
      <c r="AY389" s="6"/>
      <c r="BG389" s="6"/>
      <c r="BO389" s="6"/>
      <c r="BW389" s="6"/>
    </row>
    <row r="390" spans="2:75">
      <c r="B390" s="15"/>
      <c r="C390" s="6"/>
      <c r="K390" s="6"/>
      <c r="S390" s="6"/>
      <c r="AA390" s="6"/>
      <c r="AI390" s="6"/>
      <c r="AQ390" s="6"/>
      <c r="AY390" s="6"/>
      <c r="BG390" s="6"/>
      <c r="BO390" s="6"/>
      <c r="BW390" s="6"/>
    </row>
    <row r="391" spans="2:75">
      <c r="B391" s="15"/>
      <c r="C391" s="6"/>
      <c r="K391" s="6"/>
      <c r="S391" s="6"/>
      <c r="AA391" s="6"/>
      <c r="AI391" s="6"/>
      <c r="AQ391" s="6"/>
      <c r="AY391" s="6"/>
      <c r="BG391" s="6"/>
      <c r="BO391" s="6"/>
      <c r="BW391" s="6"/>
    </row>
    <row r="392" spans="2:75">
      <c r="B392" s="15"/>
      <c r="C392" s="6"/>
      <c r="K392" s="6"/>
      <c r="S392" s="6"/>
      <c r="AA392" s="6"/>
      <c r="AI392" s="6"/>
      <c r="AQ392" s="6"/>
      <c r="AY392" s="6"/>
      <c r="BG392" s="6"/>
      <c r="BO392" s="6"/>
      <c r="BW392" s="6"/>
    </row>
    <row r="393" spans="2:75">
      <c r="B393" s="15"/>
      <c r="C393" s="6"/>
      <c r="K393" s="6"/>
      <c r="S393" s="6"/>
      <c r="AA393" s="6"/>
      <c r="AI393" s="6"/>
      <c r="AQ393" s="6"/>
      <c r="AY393" s="6"/>
      <c r="BG393" s="6"/>
      <c r="BO393" s="6"/>
      <c r="BW393" s="6"/>
    </row>
    <row r="394" spans="2:75">
      <c r="B394" s="15"/>
      <c r="C394" s="6"/>
      <c r="K394" s="6"/>
      <c r="S394" s="6"/>
      <c r="AA394" s="6"/>
      <c r="AI394" s="6"/>
      <c r="AQ394" s="6"/>
      <c r="AY394" s="6"/>
      <c r="BG394" s="6"/>
      <c r="BO394" s="6"/>
      <c r="BW394" s="6"/>
    </row>
    <row r="395" spans="2:75">
      <c r="B395" s="15"/>
      <c r="C395" s="6"/>
      <c r="K395" s="6"/>
      <c r="S395" s="6"/>
      <c r="AA395" s="6"/>
      <c r="AI395" s="6"/>
      <c r="AQ395" s="6"/>
      <c r="AY395" s="6"/>
      <c r="BG395" s="6"/>
      <c r="BO395" s="6"/>
      <c r="BW395" s="6"/>
    </row>
    <row r="396" spans="2:75">
      <c r="B396" s="15"/>
      <c r="C396" s="6"/>
      <c r="K396" s="6"/>
      <c r="S396" s="6"/>
      <c r="AA396" s="6"/>
      <c r="AI396" s="6"/>
      <c r="AQ396" s="6"/>
      <c r="AY396" s="6"/>
      <c r="BG396" s="6"/>
      <c r="BO396" s="6"/>
      <c r="BW396" s="6"/>
    </row>
    <row r="397" spans="2:75">
      <c r="B397" s="15"/>
      <c r="C397" s="6"/>
      <c r="K397" s="6"/>
      <c r="S397" s="6"/>
      <c r="AA397" s="6"/>
      <c r="AI397" s="6"/>
      <c r="AQ397" s="6"/>
      <c r="AY397" s="6"/>
      <c r="BG397" s="6"/>
      <c r="BO397" s="6"/>
      <c r="BW397" s="6"/>
    </row>
    <row r="398" spans="2:75">
      <c r="B398" s="15"/>
      <c r="C398" s="6"/>
      <c r="K398" s="6"/>
      <c r="S398" s="6"/>
      <c r="AA398" s="6"/>
      <c r="AI398" s="6"/>
      <c r="AQ398" s="6"/>
      <c r="AY398" s="6"/>
      <c r="BG398" s="6"/>
      <c r="BO398" s="6"/>
      <c r="BW398" s="6"/>
    </row>
    <row r="399" spans="2:75">
      <c r="B399" s="15"/>
      <c r="C399" s="6"/>
      <c r="K399" s="6"/>
      <c r="S399" s="6"/>
      <c r="AA399" s="6"/>
      <c r="AI399" s="6"/>
      <c r="AQ399" s="6"/>
      <c r="AY399" s="6"/>
      <c r="BG399" s="6"/>
      <c r="BO399" s="6"/>
      <c r="BW399" s="6"/>
    </row>
    <row r="400" spans="2:75">
      <c r="B400" s="15"/>
      <c r="C400" s="6"/>
      <c r="K400" s="6"/>
      <c r="S400" s="6"/>
      <c r="AA400" s="6"/>
      <c r="AI400" s="6"/>
      <c r="AQ400" s="6"/>
      <c r="AY400" s="6"/>
      <c r="BG400" s="6"/>
      <c r="BO400" s="6"/>
      <c r="BW400" s="6"/>
    </row>
    <row r="401" spans="2:75">
      <c r="B401" s="15"/>
      <c r="C401" s="6"/>
      <c r="K401" s="6"/>
      <c r="S401" s="6"/>
      <c r="AA401" s="6"/>
      <c r="AI401" s="6"/>
      <c r="AQ401" s="6"/>
      <c r="AY401" s="6"/>
      <c r="BG401" s="6"/>
      <c r="BO401" s="6"/>
      <c r="BW401" s="6"/>
    </row>
    <row r="402" spans="2:75">
      <c r="B402" s="15"/>
      <c r="C402" s="6"/>
      <c r="K402" s="6"/>
      <c r="S402" s="6"/>
      <c r="AA402" s="6"/>
      <c r="AI402" s="6"/>
      <c r="AQ402" s="6"/>
      <c r="AY402" s="6"/>
      <c r="BG402" s="6"/>
      <c r="BO402" s="6"/>
      <c r="BW402" s="6"/>
    </row>
    <row r="403" spans="2:75">
      <c r="B403" s="15"/>
      <c r="C403" s="6"/>
      <c r="K403" s="6"/>
      <c r="S403" s="6"/>
      <c r="AA403" s="6"/>
      <c r="AI403" s="6"/>
      <c r="AQ403" s="6"/>
      <c r="AY403" s="6"/>
      <c r="BG403" s="6"/>
      <c r="BO403" s="6"/>
      <c r="BW403" s="6"/>
    </row>
    <row r="404" spans="2:75">
      <c r="B404" s="15"/>
      <c r="C404" s="6"/>
      <c r="K404" s="6"/>
      <c r="S404" s="6"/>
      <c r="AA404" s="6"/>
      <c r="AI404" s="6"/>
      <c r="AQ404" s="6"/>
      <c r="AY404" s="6"/>
      <c r="BG404" s="6"/>
      <c r="BO404" s="6"/>
      <c r="BW404" s="6"/>
    </row>
    <row r="405" spans="2:75">
      <c r="B405" s="15"/>
      <c r="C405" s="6"/>
      <c r="K405" s="6"/>
      <c r="S405" s="6"/>
      <c r="AA405" s="6"/>
      <c r="AI405" s="6"/>
      <c r="AQ405" s="6"/>
      <c r="AY405" s="6"/>
      <c r="BG405" s="6"/>
      <c r="BO405" s="6"/>
      <c r="BW405" s="6"/>
    </row>
    <row r="406" spans="2:75">
      <c r="B406" s="15"/>
      <c r="C406" s="6"/>
      <c r="K406" s="6"/>
      <c r="S406" s="6"/>
      <c r="AA406" s="6"/>
      <c r="AI406" s="6"/>
      <c r="AQ406" s="6"/>
      <c r="AY406" s="6"/>
      <c r="BG406" s="6"/>
      <c r="BO406" s="6"/>
      <c r="BW406" s="6"/>
    </row>
    <row r="407" spans="2:75">
      <c r="B407" s="15"/>
      <c r="C407" s="6"/>
      <c r="K407" s="6"/>
      <c r="S407" s="6"/>
      <c r="AA407" s="6"/>
      <c r="AI407" s="6"/>
      <c r="AQ407" s="6"/>
      <c r="AY407" s="6"/>
      <c r="BG407" s="6"/>
      <c r="BO407" s="6"/>
      <c r="BW407" s="6"/>
    </row>
    <row r="408" spans="2:75">
      <c r="B408" s="15"/>
      <c r="C408" s="6"/>
      <c r="K408" s="6"/>
      <c r="S408" s="6"/>
      <c r="AA408" s="6"/>
      <c r="AI408" s="6"/>
      <c r="AQ408" s="6"/>
      <c r="AY408" s="6"/>
      <c r="BG408" s="6"/>
      <c r="BO408" s="6"/>
      <c r="BW408" s="6"/>
    </row>
    <row r="409" spans="2:75">
      <c r="B409" s="15"/>
      <c r="C409" s="6"/>
      <c r="K409" s="6"/>
      <c r="S409" s="6"/>
      <c r="AA409" s="6"/>
      <c r="AI409" s="6"/>
      <c r="AQ409" s="6"/>
      <c r="AY409" s="6"/>
      <c r="BG409" s="6"/>
      <c r="BO409" s="6"/>
      <c r="BW409" s="6"/>
    </row>
    <row r="410" spans="2:75">
      <c r="B410" s="15"/>
      <c r="C410" s="6"/>
      <c r="K410" s="6"/>
      <c r="S410" s="6"/>
      <c r="AA410" s="6"/>
      <c r="AI410" s="6"/>
      <c r="AQ410" s="6"/>
      <c r="AY410" s="6"/>
      <c r="BG410" s="6"/>
      <c r="BO410" s="6"/>
      <c r="BW410" s="6"/>
    </row>
    <row r="411" spans="2:75">
      <c r="B411" s="15"/>
      <c r="C411" s="6"/>
      <c r="K411" s="6"/>
      <c r="S411" s="6"/>
      <c r="AA411" s="6"/>
      <c r="AI411" s="6"/>
      <c r="AQ411" s="6"/>
      <c r="AY411" s="6"/>
      <c r="BG411" s="6"/>
      <c r="BO411" s="6"/>
      <c r="BW411" s="6"/>
    </row>
    <row r="412" spans="2:75">
      <c r="B412" s="15"/>
      <c r="C412" s="6"/>
      <c r="K412" s="6"/>
      <c r="S412" s="6"/>
      <c r="AA412" s="6"/>
      <c r="AI412" s="6"/>
      <c r="AQ412" s="6"/>
      <c r="AY412" s="6"/>
      <c r="BG412" s="6"/>
      <c r="BO412" s="6"/>
      <c r="BW412" s="6"/>
    </row>
    <row r="413" spans="2:75">
      <c r="B413" s="15"/>
      <c r="C413" s="6"/>
      <c r="K413" s="6"/>
      <c r="S413" s="6"/>
      <c r="AA413" s="6"/>
      <c r="AI413" s="6"/>
      <c r="AQ413" s="6"/>
      <c r="AY413" s="6"/>
      <c r="BG413" s="6"/>
      <c r="BO413" s="6"/>
      <c r="BW413" s="6"/>
    </row>
    <row r="414" spans="2:75">
      <c r="B414" s="15"/>
      <c r="C414" s="6"/>
      <c r="K414" s="6"/>
      <c r="S414" s="6"/>
      <c r="AA414" s="6"/>
      <c r="AI414" s="6"/>
      <c r="AQ414" s="6"/>
      <c r="AY414" s="6"/>
      <c r="BG414" s="6"/>
      <c r="BO414" s="6"/>
      <c r="BW414" s="6"/>
    </row>
    <row r="415" spans="2:75">
      <c r="B415" s="15"/>
      <c r="C415" s="6"/>
      <c r="K415" s="6"/>
      <c r="S415" s="6"/>
      <c r="AA415" s="6"/>
      <c r="AI415" s="6"/>
      <c r="AQ415" s="6"/>
      <c r="AY415" s="6"/>
      <c r="BG415" s="6"/>
      <c r="BO415" s="6"/>
      <c r="BW415" s="6"/>
    </row>
    <row r="416" spans="2:75">
      <c r="B416" s="15"/>
      <c r="C416" s="6"/>
      <c r="K416" s="6"/>
      <c r="S416" s="6"/>
      <c r="AA416" s="6"/>
      <c r="AI416" s="6"/>
      <c r="AQ416" s="6"/>
      <c r="AY416" s="6"/>
      <c r="BG416" s="6"/>
      <c r="BO416" s="6"/>
      <c r="BW416" s="6"/>
    </row>
    <row r="417" spans="2:75">
      <c r="B417" s="15"/>
      <c r="C417" s="6"/>
      <c r="K417" s="6"/>
      <c r="S417" s="6"/>
      <c r="AA417" s="6"/>
      <c r="AI417" s="6"/>
      <c r="AQ417" s="6"/>
      <c r="AY417" s="6"/>
      <c r="BG417" s="6"/>
      <c r="BO417" s="6"/>
      <c r="BW417" s="6"/>
    </row>
    <row r="418" spans="2:75">
      <c r="B418" s="15"/>
      <c r="C418" s="6"/>
      <c r="K418" s="6"/>
      <c r="S418" s="6"/>
      <c r="AA418" s="6"/>
      <c r="AI418" s="6"/>
      <c r="AQ418" s="6"/>
      <c r="AY418" s="6"/>
      <c r="BG418" s="6"/>
      <c r="BO418" s="6"/>
      <c r="BW418" s="6"/>
    </row>
    <row r="419" spans="2:75">
      <c r="B419" s="15"/>
      <c r="C419" s="6"/>
      <c r="K419" s="6"/>
      <c r="S419" s="6"/>
      <c r="AA419" s="6"/>
      <c r="AI419" s="6"/>
      <c r="AQ419" s="6"/>
      <c r="AY419" s="6"/>
      <c r="BG419" s="6"/>
      <c r="BO419" s="6"/>
      <c r="BW419" s="6"/>
    </row>
    <row r="420" spans="2:75">
      <c r="B420" s="15"/>
      <c r="C420" s="6"/>
      <c r="K420" s="6"/>
      <c r="S420" s="6"/>
      <c r="AA420" s="6"/>
      <c r="AI420" s="6"/>
      <c r="AQ420" s="6"/>
      <c r="AY420" s="6"/>
      <c r="BG420" s="6"/>
      <c r="BO420" s="6"/>
      <c r="BW420" s="6"/>
    </row>
    <row r="421" spans="2:75">
      <c r="B421" s="15"/>
      <c r="C421" s="6"/>
      <c r="K421" s="6"/>
      <c r="S421" s="6"/>
      <c r="AA421" s="6"/>
      <c r="AI421" s="6"/>
      <c r="AQ421" s="6"/>
      <c r="AY421" s="6"/>
      <c r="BG421" s="6"/>
      <c r="BO421" s="6"/>
      <c r="BW421" s="6"/>
    </row>
    <row r="422" spans="2:75">
      <c r="B422" s="15"/>
      <c r="C422" s="6"/>
      <c r="K422" s="6"/>
      <c r="S422" s="6"/>
      <c r="AA422" s="6"/>
      <c r="AI422" s="6"/>
      <c r="AQ422" s="6"/>
      <c r="AY422" s="6"/>
      <c r="BG422" s="6"/>
      <c r="BO422" s="6"/>
      <c r="BW422" s="6"/>
    </row>
    <row r="423" spans="2:75">
      <c r="B423" s="15"/>
      <c r="C423" s="6"/>
      <c r="K423" s="6"/>
      <c r="S423" s="6"/>
      <c r="AA423" s="6"/>
      <c r="AI423" s="6"/>
      <c r="AQ423" s="6"/>
      <c r="AY423" s="6"/>
      <c r="BG423" s="6"/>
      <c r="BO423" s="6"/>
      <c r="BW423" s="6"/>
    </row>
    <row r="424" spans="2:75">
      <c r="B424" s="15"/>
      <c r="C424" s="6"/>
      <c r="K424" s="6"/>
      <c r="S424" s="6"/>
      <c r="AA424" s="6"/>
      <c r="AI424" s="6"/>
      <c r="AQ424" s="6"/>
      <c r="AY424" s="6"/>
      <c r="BG424" s="6"/>
      <c r="BO424" s="6"/>
      <c r="BW424" s="6"/>
    </row>
    <row r="425" spans="2:75">
      <c r="B425" s="15"/>
      <c r="C425" s="6"/>
      <c r="K425" s="6"/>
      <c r="S425" s="6"/>
      <c r="AA425" s="6"/>
      <c r="AI425" s="6"/>
      <c r="AQ425" s="6"/>
      <c r="AY425" s="6"/>
      <c r="BG425" s="6"/>
      <c r="BO425" s="6"/>
      <c r="BW425" s="6"/>
    </row>
    <row r="426" spans="2:75">
      <c r="B426" s="15"/>
      <c r="C426" s="6"/>
      <c r="K426" s="6"/>
      <c r="S426" s="6"/>
      <c r="AA426" s="6"/>
      <c r="AI426" s="6"/>
      <c r="AQ426" s="6"/>
      <c r="AY426" s="6"/>
      <c r="BG426" s="6"/>
      <c r="BO426" s="6"/>
      <c r="BW426" s="6"/>
    </row>
    <row r="427" spans="2:75">
      <c r="B427" s="15"/>
      <c r="C427" s="6"/>
      <c r="K427" s="6"/>
      <c r="S427" s="6"/>
      <c r="AA427" s="6"/>
      <c r="AI427" s="6"/>
      <c r="AQ427" s="6"/>
      <c r="AY427" s="6"/>
      <c r="BG427" s="6"/>
      <c r="BO427" s="6"/>
      <c r="BW427" s="6"/>
    </row>
    <row r="428" spans="2:75">
      <c r="B428" s="15"/>
      <c r="C428" s="6"/>
      <c r="K428" s="6"/>
      <c r="S428" s="6"/>
      <c r="AA428" s="6"/>
      <c r="AI428" s="6"/>
      <c r="AQ428" s="6"/>
      <c r="AY428" s="6"/>
      <c r="BG428" s="6"/>
      <c r="BO428" s="6"/>
      <c r="BW428" s="6"/>
    </row>
    <row r="429" spans="2:75">
      <c r="B429" s="15"/>
      <c r="C429" s="6"/>
      <c r="K429" s="6"/>
      <c r="S429" s="6"/>
      <c r="AA429" s="6"/>
      <c r="AI429" s="6"/>
      <c r="AQ429" s="6"/>
      <c r="AY429" s="6"/>
      <c r="BG429" s="6"/>
      <c r="BO429" s="6"/>
      <c r="BW429" s="6"/>
    </row>
    <row r="430" spans="2:75">
      <c r="B430" s="15"/>
      <c r="C430" s="6"/>
      <c r="K430" s="6"/>
      <c r="S430" s="6"/>
      <c r="AA430" s="6"/>
      <c r="AI430" s="6"/>
      <c r="AQ430" s="6"/>
      <c r="AY430" s="6"/>
      <c r="BG430" s="6"/>
      <c r="BO430" s="6"/>
      <c r="BW430" s="6"/>
    </row>
    <row r="431" spans="2:75">
      <c r="B431" s="15"/>
      <c r="C431" s="6"/>
      <c r="K431" s="6"/>
      <c r="S431" s="6"/>
      <c r="AA431" s="6"/>
      <c r="AI431" s="6"/>
      <c r="AQ431" s="6"/>
      <c r="AY431" s="6"/>
      <c r="BG431" s="6"/>
      <c r="BO431" s="6"/>
      <c r="BW431" s="6"/>
    </row>
    <row r="432" spans="2:75">
      <c r="B432" s="15"/>
      <c r="C432" s="6"/>
      <c r="K432" s="6"/>
      <c r="S432" s="6"/>
      <c r="AA432" s="6"/>
      <c r="AI432" s="6"/>
      <c r="AQ432" s="6"/>
      <c r="AY432" s="6"/>
      <c r="BG432" s="6"/>
      <c r="BO432" s="6"/>
      <c r="BW432" s="6"/>
    </row>
    <row r="433" spans="2:75">
      <c r="B433" s="15"/>
      <c r="C433" s="6"/>
      <c r="K433" s="6"/>
      <c r="S433" s="6"/>
      <c r="AA433" s="6"/>
      <c r="AI433" s="6"/>
      <c r="AQ433" s="6"/>
      <c r="AY433" s="6"/>
      <c r="BG433" s="6"/>
      <c r="BO433" s="6"/>
      <c r="BW433" s="6"/>
    </row>
    <row r="434" spans="2:75">
      <c r="B434" s="15"/>
      <c r="C434" s="6"/>
      <c r="K434" s="6"/>
      <c r="S434" s="6"/>
      <c r="AA434" s="6"/>
      <c r="AI434" s="6"/>
      <c r="AQ434" s="6"/>
      <c r="AY434" s="6"/>
      <c r="BG434" s="6"/>
      <c r="BO434" s="6"/>
      <c r="BW434" s="6"/>
    </row>
    <row r="435" spans="2:75">
      <c r="B435" s="15"/>
      <c r="C435" s="6"/>
      <c r="K435" s="6"/>
      <c r="S435" s="6"/>
      <c r="AA435" s="6"/>
      <c r="AI435" s="6"/>
      <c r="AQ435" s="6"/>
      <c r="AY435" s="6"/>
      <c r="BG435" s="6"/>
      <c r="BO435" s="6"/>
      <c r="BW435" s="6"/>
    </row>
    <row r="436" spans="2:75">
      <c r="B436" s="15"/>
      <c r="C436" s="6"/>
      <c r="K436" s="6"/>
      <c r="S436" s="6"/>
      <c r="AA436" s="6"/>
      <c r="AI436" s="6"/>
      <c r="AQ436" s="6"/>
      <c r="AY436" s="6"/>
      <c r="BG436" s="6"/>
      <c r="BO436" s="6"/>
      <c r="BW436" s="6"/>
    </row>
    <row r="437" spans="2:75">
      <c r="B437" s="15"/>
      <c r="C437" s="6"/>
      <c r="K437" s="6"/>
      <c r="S437" s="6"/>
      <c r="AA437" s="6"/>
      <c r="AI437" s="6"/>
      <c r="AQ437" s="6"/>
      <c r="AY437" s="6"/>
      <c r="BG437" s="6"/>
      <c r="BO437" s="6"/>
      <c r="BW437" s="6"/>
    </row>
    <row r="438" spans="2:75">
      <c r="B438" s="15"/>
      <c r="C438" s="6"/>
      <c r="K438" s="6"/>
      <c r="S438" s="6"/>
      <c r="AA438" s="6"/>
      <c r="AI438" s="6"/>
      <c r="AQ438" s="6"/>
      <c r="AY438" s="6"/>
      <c r="BG438" s="6"/>
      <c r="BO438" s="6"/>
      <c r="BW438" s="6"/>
    </row>
    <row r="439" spans="2:75">
      <c r="B439" s="15"/>
      <c r="C439" s="6"/>
      <c r="K439" s="6"/>
      <c r="S439" s="6"/>
      <c r="AA439" s="6"/>
      <c r="AI439" s="6"/>
      <c r="AQ439" s="6"/>
      <c r="AY439" s="6"/>
      <c r="BG439" s="6"/>
      <c r="BO439" s="6"/>
      <c r="BW439" s="6"/>
    </row>
    <row r="440" spans="2:75">
      <c r="B440" s="15"/>
      <c r="C440" s="6"/>
      <c r="K440" s="6"/>
      <c r="S440" s="6"/>
      <c r="AA440" s="6"/>
      <c r="AI440" s="6"/>
      <c r="AQ440" s="6"/>
      <c r="AY440" s="6"/>
      <c r="BG440" s="6"/>
      <c r="BO440" s="6"/>
      <c r="BW440" s="6"/>
    </row>
    <row r="441" spans="2:75">
      <c r="B441" s="15"/>
      <c r="C441" s="6"/>
      <c r="K441" s="6"/>
      <c r="S441" s="6"/>
      <c r="AA441" s="6"/>
      <c r="AI441" s="6"/>
      <c r="AQ441" s="6"/>
      <c r="AY441" s="6"/>
      <c r="BG441" s="6"/>
      <c r="BO441" s="6"/>
      <c r="BW441" s="6"/>
    </row>
    <row r="442" spans="2:75">
      <c r="B442" s="15"/>
      <c r="C442" s="6"/>
      <c r="K442" s="6"/>
      <c r="S442" s="6"/>
      <c r="AA442" s="6"/>
      <c r="AI442" s="6"/>
      <c r="AQ442" s="6"/>
      <c r="AY442" s="6"/>
      <c r="BG442" s="6"/>
      <c r="BO442" s="6"/>
      <c r="BW442" s="6"/>
    </row>
    <row r="443" spans="2:75">
      <c r="B443" s="15"/>
      <c r="C443" s="6"/>
      <c r="K443" s="6"/>
      <c r="S443" s="6"/>
      <c r="AA443" s="6"/>
      <c r="AI443" s="6"/>
      <c r="AQ443" s="6"/>
      <c r="AY443" s="6"/>
      <c r="BG443" s="6"/>
      <c r="BO443" s="6"/>
      <c r="BW443" s="6"/>
    </row>
    <row r="444" spans="2:75">
      <c r="B444" s="15"/>
      <c r="C444" s="6"/>
      <c r="K444" s="6"/>
      <c r="S444" s="6"/>
      <c r="AA444" s="6"/>
      <c r="AI444" s="6"/>
      <c r="AQ444" s="6"/>
      <c r="AY444" s="6"/>
      <c r="BG444" s="6"/>
      <c r="BO444" s="6"/>
      <c r="BW444" s="6"/>
    </row>
    <row r="445" spans="2:75">
      <c r="B445" s="15"/>
      <c r="C445" s="6"/>
      <c r="K445" s="6"/>
      <c r="S445" s="6"/>
      <c r="AA445" s="6"/>
      <c r="AI445" s="6"/>
      <c r="AQ445" s="6"/>
      <c r="AY445" s="6"/>
      <c r="BG445" s="6"/>
      <c r="BO445" s="6"/>
      <c r="BW445" s="6"/>
    </row>
    <row r="446" spans="2:75">
      <c r="B446" s="15"/>
      <c r="C446" s="6"/>
      <c r="K446" s="6"/>
      <c r="S446" s="6"/>
      <c r="AA446" s="6"/>
      <c r="AI446" s="6"/>
      <c r="AQ446" s="6"/>
      <c r="AY446" s="6"/>
      <c r="BG446" s="6"/>
      <c r="BO446" s="6"/>
      <c r="BW446" s="6"/>
    </row>
    <row r="447" spans="2:75">
      <c r="B447" s="15"/>
      <c r="C447" s="6"/>
      <c r="K447" s="6"/>
      <c r="S447" s="6"/>
      <c r="AA447" s="6"/>
      <c r="AI447" s="6"/>
      <c r="AQ447" s="6"/>
      <c r="AY447" s="6"/>
      <c r="BG447" s="6"/>
      <c r="BO447" s="6"/>
      <c r="BW447" s="6"/>
    </row>
    <row r="448" spans="2:75">
      <c r="B448" s="15"/>
      <c r="C448" s="6"/>
      <c r="K448" s="6"/>
      <c r="S448" s="6"/>
      <c r="AA448" s="6"/>
      <c r="AI448" s="6"/>
      <c r="AQ448" s="6"/>
      <c r="AY448" s="6"/>
      <c r="BG448" s="6"/>
      <c r="BO448" s="6"/>
      <c r="BW448" s="6"/>
    </row>
    <row r="449" spans="2:75">
      <c r="B449" s="15"/>
      <c r="C449" s="6"/>
      <c r="K449" s="6"/>
      <c r="S449" s="6"/>
      <c r="AA449" s="6"/>
      <c r="AI449" s="6"/>
      <c r="AQ449" s="6"/>
      <c r="AY449" s="6"/>
      <c r="BG449" s="6"/>
      <c r="BO449" s="6"/>
      <c r="BW449" s="6"/>
    </row>
    <row r="450" spans="2:75">
      <c r="B450" s="15"/>
      <c r="C450" s="6"/>
      <c r="K450" s="6"/>
      <c r="S450" s="6"/>
      <c r="AA450" s="6"/>
      <c r="AI450" s="6"/>
      <c r="AQ450" s="6"/>
      <c r="AY450" s="6"/>
      <c r="BG450" s="6"/>
      <c r="BO450" s="6"/>
      <c r="BW450" s="6"/>
    </row>
    <row r="451" spans="2:75">
      <c r="B451" s="15"/>
      <c r="C451" s="6"/>
      <c r="K451" s="6"/>
      <c r="S451" s="6"/>
      <c r="AA451" s="6"/>
      <c r="AI451" s="6"/>
      <c r="AQ451" s="6"/>
      <c r="AY451" s="6"/>
      <c r="BG451" s="6"/>
      <c r="BO451" s="6"/>
      <c r="BW451" s="6"/>
    </row>
    <row r="452" spans="2:75">
      <c r="B452" s="15"/>
      <c r="C452" s="6"/>
      <c r="K452" s="6"/>
      <c r="S452" s="6"/>
      <c r="AA452" s="6"/>
      <c r="AI452" s="6"/>
      <c r="AQ452" s="6"/>
      <c r="AY452" s="6"/>
      <c r="BG452" s="6"/>
      <c r="BO452" s="6"/>
      <c r="BW452" s="6"/>
    </row>
    <row r="453" spans="2:75">
      <c r="B453" s="15"/>
      <c r="C453" s="6"/>
      <c r="K453" s="6"/>
      <c r="S453" s="6"/>
      <c r="AA453" s="6"/>
      <c r="AI453" s="6"/>
      <c r="AQ453" s="6"/>
      <c r="AY453" s="6"/>
      <c r="BG453" s="6"/>
      <c r="BO453" s="6"/>
      <c r="BW453" s="6"/>
    </row>
    <row r="454" spans="2:75">
      <c r="B454" s="15"/>
      <c r="C454" s="6"/>
      <c r="K454" s="6"/>
      <c r="S454" s="6"/>
      <c r="AA454" s="6"/>
      <c r="AI454" s="6"/>
      <c r="AQ454" s="6"/>
      <c r="AY454" s="6"/>
      <c r="BG454" s="6"/>
      <c r="BO454" s="6"/>
      <c r="BW454" s="6"/>
    </row>
    <row r="455" spans="2:75">
      <c r="B455" s="15"/>
      <c r="C455" s="6"/>
      <c r="K455" s="6"/>
      <c r="S455" s="6"/>
      <c r="AA455" s="6"/>
      <c r="AI455" s="6"/>
      <c r="AQ455" s="6"/>
      <c r="AY455" s="6"/>
      <c r="BG455" s="6"/>
      <c r="BO455" s="6"/>
      <c r="BW455" s="6"/>
    </row>
    <row r="456" spans="2:75">
      <c r="B456" s="15"/>
      <c r="C456" s="6"/>
      <c r="K456" s="6"/>
      <c r="S456" s="6"/>
      <c r="AA456" s="6"/>
      <c r="AI456" s="6"/>
      <c r="AQ456" s="6"/>
      <c r="AY456" s="6"/>
      <c r="BG456" s="6"/>
      <c r="BO456" s="6"/>
      <c r="BW456" s="6"/>
    </row>
    <row r="457" spans="2:75">
      <c r="B457" s="15"/>
      <c r="C457" s="6"/>
      <c r="K457" s="6"/>
      <c r="S457" s="6"/>
      <c r="AA457" s="6"/>
      <c r="AI457" s="6"/>
      <c r="AQ457" s="6"/>
      <c r="AY457" s="6"/>
      <c r="BG457" s="6"/>
      <c r="BO457" s="6"/>
      <c r="BW457" s="6"/>
    </row>
    <row r="458" spans="2:75">
      <c r="B458" s="15"/>
      <c r="C458" s="6"/>
      <c r="K458" s="6"/>
      <c r="S458" s="6"/>
      <c r="AA458" s="6"/>
      <c r="AI458" s="6"/>
      <c r="AQ458" s="6"/>
      <c r="AY458" s="6"/>
      <c r="BG458" s="6"/>
      <c r="BO458" s="6"/>
      <c r="BW458" s="6"/>
    </row>
    <row r="459" spans="2:75">
      <c r="B459" s="15"/>
      <c r="C459" s="6"/>
      <c r="K459" s="6"/>
      <c r="S459" s="6"/>
      <c r="AA459" s="6"/>
      <c r="AI459" s="6"/>
      <c r="AQ459" s="6"/>
      <c r="AY459" s="6"/>
      <c r="BG459" s="6"/>
      <c r="BO459" s="6"/>
      <c r="BW459" s="6"/>
    </row>
    <row r="460" spans="2:75">
      <c r="B460" s="15"/>
      <c r="C460" s="6"/>
      <c r="K460" s="6"/>
      <c r="S460" s="6"/>
      <c r="AA460" s="6"/>
      <c r="AI460" s="6"/>
      <c r="AQ460" s="6"/>
      <c r="AY460" s="6"/>
      <c r="BG460" s="6"/>
      <c r="BO460" s="6"/>
      <c r="BW460" s="6"/>
    </row>
    <row r="461" spans="2:75">
      <c r="B461" s="15"/>
      <c r="C461" s="6"/>
      <c r="K461" s="6"/>
      <c r="S461" s="6"/>
      <c r="AA461" s="6"/>
      <c r="AI461" s="6"/>
      <c r="AQ461" s="6"/>
      <c r="AY461" s="6"/>
      <c r="BG461" s="6"/>
      <c r="BO461" s="6"/>
      <c r="BW461" s="6"/>
    </row>
    <row r="462" spans="2:75">
      <c r="B462" s="15"/>
      <c r="C462" s="6"/>
      <c r="K462" s="6"/>
      <c r="S462" s="6"/>
      <c r="AA462" s="6"/>
      <c r="AI462" s="6"/>
      <c r="AQ462" s="6"/>
      <c r="AY462" s="6"/>
      <c r="BG462" s="6"/>
      <c r="BO462" s="6"/>
      <c r="BW462" s="6"/>
    </row>
    <row r="463" spans="2:75">
      <c r="B463" s="15"/>
      <c r="C463" s="6"/>
      <c r="K463" s="6"/>
      <c r="S463" s="6"/>
      <c r="AA463" s="6"/>
      <c r="AI463" s="6"/>
      <c r="AQ463" s="6"/>
      <c r="AY463" s="6"/>
      <c r="BG463" s="6"/>
      <c r="BO463" s="6"/>
      <c r="BW463" s="6"/>
    </row>
    <row r="464" spans="2:75">
      <c r="B464" s="15"/>
      <c r="C464" s="6"/>
      <c r="K464" s="6"/>
      <c r="S464" s="6"/>
      <c r="AA464" s="6"/>
      <c r="AI464" s="6"/>
      <c r="AQ464" s="6"/>
      <c r="AY464" s="6"/>
      <c r="BG464" s="6"/>
      <c r="BO464" s="6"/>
      <c r="BW464" s="6"/>
    </row>
    <row r="465" spans="2:75">
      <c r="B465" s="15"/>
      <c r="C465" s="6"/>
      <c r="K465" s="6"/>
      <c r="S465" s="6"/>
      <c r="AA465" s="6"/>
      <c r="AI465" s="6"/>
      <c r="AQ465" s="6"/>
      <c r="AY465" s="6"/>
      <c r="BG465" s="6"/>
      <c r="BO465" s="6"/>
      <c r="BW465" s="6"/>
    </row>
    <row r="466" spans="2:75">
      <c r="B466" s="15"/>
      <c r="C466" s="6"/>
      <c r="K466" s="6"/>
      <c r="S466" s="6"/>
      <c r="AA466" s="6"/>
      <c r="AI466" s="6"/>
      <c r="AQ466" s="6"/>
      <c r="AY466" s="6"/>
      <c r="BG466" s="6"/>
      <c r="BO466" s="6"/>
      <c r="BW466" s="6"/>
    </row>
    <row r="467" spans="2:75">
      <c r="B467" s="15"/>
      <c r="C467" s="6"/>
      <c r="K467" s="6"/>
      <c r="S467" s="6"/>
      <c r="AA467" s="6"/>
      <c r="AI467" s="6"/>
      <c r="AQ467" s="6"/>
      <c r="AY467" s="6"/>
      <c r="BG467" s="6"/>
      <c r="BO467" s="6"/>
      <c r="BW467" s="6"/>
    </row>
    <row r="468" spans="2:75">
      <c r="B468" s="15"/>
      <c r="C468" s="6"/>
      <c r="K468" s="6"/>
      <c r="S468" s="6"/>
      <c r="AA468" s="6"/>
      <c r="AI468" s="6"/>
      <c r="AQ468" s="6"/>
      <c r="AY468" s="6"/>
      <c r="BG468" s="6"/>
      <c r="BO468" s="6"/>
      <c r="BW468" s="6"/>
    </row>
    <row r="469" spans="2:75">
      <c r="B469" s="15"/>
      <c r="C469" s="6"/>
      <c r="K469" s="6"/>
      <c r="S469" s="6"/>
      <c r="AA469" s="6"/>
      <c r="AI469" s="6"/>
      <c r="AQ469" s="6"/>
      <c r="AY469" s="6"/>
      <c r="BG469" s="6"/>
      <c r="BO469" s="6"/>
      <c r="BW469" s="6"/>
    </row>
    <row r="470" spans="2:75">
      <c r="B470" s="15"/>
      <c r="C470" s="6"/>
      <c r="K470" s="6"/>
      <c r="S470" s="6"/>
      <c r="AA470" s="6"/>
      <c r="AI470" s="6"/>
      <c r="AQ470" s="6"/>
      <c r="AY470" s="6"/>
      <c r="BG470" s="6"/>
      <c r="BO470" s="6"/>
      <c r="BW470" s="6"/>
    </row>
    <row r="471" spans="2:75">
      <c r="B471" s="15"/>
      <c r="C471" s="6"/>
      <c r="K471" s="6"/>
      <c r="S471" s="6"/>
      <c r="AA471" s="6"/>
      <c r="AI471" s="6"/>
      <c r="AQ471" s="6"/>
      <c r="AY471" s="6"/>
      <c r="BG471" s="6"/>
      <c r="BO471" s="6"/>
      <c r="BW471" s="6"/>
    </row>
    <row r="472" spans="2:75">
      <c r="B472" s="15"/>
      <c r="C472" s="6"/>
      <c r="K472" s="6"/>
      <c r="S472" s="6"/>
      <c r="AA472" s="6"/>
      <c r="AI472" s="6"/>
      <c r="AQ472" s="6"/>
      <c r="AY472" s="6"/>
      <c r="BG472" s="6"/>
      <c r="BO472" s="6"/>
      <c r="BW472" s="6"/>
    </row>
    <row r="473" spans="2:75">
      <c r="B473" s="15"/>
      <c r="C473" s="6"/>
      <c r="K473" s="6"/>
      <c r="S473" s="6"/>
      <c r="AA473" s="6"/>
      <c r="AI473" s="6"/>
      <c r="AQ473" s="6"/>
      <c r="AY473" s="6"/>
      <c r="BG473" s="6"/>
      <c r="BO473" s="6"/>
      <c r="BW473" s="6"/>
    </row>
    <row r="474" spans="2:75">
      <c r="B474" s="15"/>
      <c r="C474" s="6"/>
      <c r="K474" s="6"/>
      <c r="S474" s="6"/>
      <c r="AA474" s="6"/>
      <c r="AI474" s="6"/>
      <c r="AQ474" s="6"/>
      <c r="AY474" s="6"/>
      <c r="BG474" s="6"/>
      <c r="BO474" s="6"/>
      <c r="BW474" s="6"/>
    </row>
    <row r="475" spans="2:75">
      <c r="B475" s="15"/>
      <c r="C475" s="6"/>
      <c r="K475" s="6"/>
      <c r="S475" s="6"/>
      <c r="AA475" s="6"/>
      <c r="AI475" s="6"/>
      <c r="AQ475" s="6"/>
      <c r="AY475" s="6"/>
      <c r="BG475" s="6"/>
      <c r="BO475" s="6"/>
      <c r="BW475" s="6"/>
    </row>
    <row r="476" spans="2:75">
      <c r="B476" s="15"/>
      <c r="C476" s="6"/>
      <c r="K476" s="6"/>
      <c r="S476" s="6"/>
      <c r="AA476" s="6"/>
      <c r="AI476" s="6"/>
      <c r="AQ476" s="6"/>
      <c r="AY476" s="6"/>
      <c r="BG476" s="6"/>
      <c r="BO476" s="6"/>
      <c r="BW476" s="6"/>
    </row>
    <row r="477" spans="2:75">
      <c r="B477" s="15"/>
      <c r="C477" s="6"/>
      <c r="K477" s="6"/>
      <c r="S477" s="6"/>
      <c r="AA477" s="6"/>
      <c r="AI477" s="6"/>
      <c r="AQ477" s="6"/>
      <c r="AY477" s="6"/>
      <c r="BG477" s="6"/>
      <c r="BO477" s="6"/>
      <c r="BW477" s="6"/>
    </row>
    <row r="478" spans="2:75">
      <c r="B478" s="15"/>
      <c r="C478" s="6"/>
      <c r="K478" s="6"/>
      <c r="S478" s="6"/>
      <c r="AA478" s="6"/>
      <c r="AI478" s="6"/>
      <c r="AQ478" s="6"/>
      <c r="AY478" s="6"/>
      <c r="BG478" s="6"/>
      <c r="BO478" s="6"/>
      <c r="BW478" s="6"/>
    </row>
    <row r="479" spans="2:75">
      <c r="B479" s="15"/>
      <c r="C479" s="6"/>
      <c r="K479" s="6"/>
      <c r="S479" s="6"/>
      <c r="AA479" s="6"/>
      <c r="AI479" s="6"/>
      <c r="AQ479" s="6"/>
      <c r="AY479" s="6"/>
      <c r="BG479" s="6"/>
      <c r="BO479" s="6"/>
      <c r="BW479" s="6"/>
    </row>
    <row r="480" spans="2:75">
      <c r="B480" s="15"/>
      <c r="C480" s="6"/>
      <c r="K480" s="6"/>
      <c r="S480" s="6"/>
      <c r="AA480" s="6"/>
      <c r="AI480" s="6"/>
      <c r="AQ480" s="6"/>
      <c r="AY480" s="6"/>
      <c r="BG480" s="6"/>
      <c r="BO480" s="6"/>
      <c r="BW480" s="6"/>
    </row>
    <row r="481" spans="2:75">
      <c r="B481" s="15"/>
      <c r="C481" s="6"/>
      <c r="K481" s="6"/>
      <c r="S481" s="6"/>
      <c r="AA481" s="6"/>
      <c r="AI481" s="6"/>
      <c r="AQ481" s="6"/>
      <c r="AY481" s="6"/>
      <c r="BG481" s="6"/>
      <c r="BO481" s="6"/>
      <c r="BW481" s="6"/>
    </row>
    <row r="482" spans="2:75">
      <c r="B482" s="15"/>
      <c r="C482" s="6"/>
      <c r="K482" s="6"/>
      <c r="S482" s="6"/>
      <c r="AA482" s="6"/>
      <c r="AI482" s="6"/>
      <c r="AQ482" s="6"/>
      <c r="AY482" s="6"/>
      <c r="BG482" s="6"/>
      <c r="BO482" s="6"/>
      <c r="BW482" s="6"/>
    </row>
    <row r="483" spans="2:75">
      <c r="B483" s="15"/>
      <c r="C483" s="6"/>
      <c r="K483" s="6"/>
      <c r="S483" s="6"/>
      <c r="AA483" s="6"/>
      <c r="AI483" s="6"/>
      <c r="AQ483" s="6"/>
      <c r="AY483" s="6"/>
      <c r="BG483" s="6"/>
      <c r="BO483" s="6"/>
      <c r="BW483" s="6"/>
    </row>
    <row r="484" spans="2:75">
      <c r="B484" s="15"/>
      <c r="C484" s="6"/>
      <c r="K484" s="6"/>
      <c r="S484" s="6"/>
      <c r="AA484" s="6"/>
      <c r="AI484" s="6"/>
      <c r="AQ484" s="6"/>
      <c r="AY484" s="6"/>
      <c r="BG484" s="6"/>
      <c r="BO484" s="6"/>
      <c r="BW484" s="6"/>
    </row>
    <row r="485" spans="2:75">
      <c r="B485" s="15"/>
      <c r="C485" s="6"/>
      <c r="K485" s="6"/>
      <c r="S485" s="6"/>
      <c r="AA485" s="6"/>
      <c r="AI485" s="6"/>
      <c r="AQ485" s="6"/>
      <c r="AY485" s="6"/>
      <c r="BG485" s="6"/>
      <c r="BO485" s="6"/>
      <c r="BW485" s="6"/>
    </row>
    <row r="486" spans="2:75">
      <c r="B486" s="15"/>
      <c r="C486" s="6"/>
      <c r="K486" s="6"/>
      <c r="S486" s="6"/>
      <c r="AA486" s="6"/>
      <c r="AI486" s="6"/>
      <c r="AQ486" s="6"/>
      <c r="AY486" s="6"/>
      <c r="BG486" s="6"/>
      <c r="BO486" s="6"/>
      <c r="BW486" s="6"/>
    </row>
    <row r="487" spans="2:75">
      <c r="B487" s="15"/>
      <c r="C487" s="6"/>
      <c r="K487" s="6"/>
      <c r="S487" s="6"/>
      <c r="AA487" s="6"/>
      <c r="AI487" s="6"/>
      <c r="AQ487" s="6"/>
      <c r="AY487" s="6"/>
      <c r="BG487" s="6"/>
      <c r="BO487" s="6"/>
      <c r="BW487" s="6"/>
    </row>
    <row r="488" spans="2:75">
      <c r="B488" s="15"/>
      <c r="C488" s="6"/>
      <c r="K488" s="6"/>
      <c r="S488" s="6"/>
      <c r="AA488" s="6"/>
      <c r="AI488" s="6"/>
      <c r="AQ488" s="6"/>
      <c r="AY488" s="6"/>
      <c r="BG488" s="6"/>
      <c r="BO488" s="6"/>
      <c r="BW488" s="6"/>
    </row>
    <row r="489" spans="2:75">
      <c r="B489" s="15"/>
      <c r="C489" s="6"/>
      <c r="K489" s="6"/>
      <c r="S489" s="6"/>
      <c r="AA489" s="6"/>
      <c r="AI489" s="6"/>
      <c r="AQ489" s="6"/>
      <c r="AY489" s="6"/>
      <c r="BG489" s="6"/>
      <c r="BO489" s="6"/>
      <c r="BW489" s="6"/>
    </row>
    <row r="490" spans="2:75">
      <c r="B490" s="15"/>
      <c r="C490" s="6"/>
      <c r="K490" s="6"/>
      <c r="S490" s="6"/>
      <c r="AA490" s="6"/>
      <c r="AI490" s="6"/>
      <c r="AQ490" s="6"/>
      <c r="AY490" s="6"/>
      <c r="BG490" s="6"/>
      <c r="BO490" s="6"/>
      <c r="BW490" s="6"/>
    </row>
    <row r="491" spans="2:75">
      <c r="B491" s="15"/>
      <c r="C491" s="6"/>
      <c r="K491" s="6"/>
      <c r="S491" s="6"/>
      <c r="AA491" s="6"/>
      <c r="AI491" s="6"/>
      <c r="AQ491" s="6"/>
      <c r="AY491" s="6"/>
      <c r="BG491" s="6"/>
      <c r="BO491" s="6"/>
      <c r="BW491" s="6"/>
    </row>
    <row r="492" spans="2:75">
      <c r="B492" s="15"/>
      <c r="C492" s="6"/>
      <c r="K492" s="6"/>
      <c r="S492" s="6"/>
      <c r="AA492" s="6"/>
      <c r="AI492" s="6"/>
      <c r="AQ492" s="6"/>
      <c r="AY492" s="6"/>
      <c r="BG492" s="6"/>
      <c r="BO492" s="6"/>
      <c r="BW492" s="6"/>
    </row>
    <row r="493" spans="2:75">
      <c r="B493" s="15"/>
      <c r="C493" s="6"/>
      <c r="K493" s="6"/>
      <c r="S493" s="6"/>
      <c r="AA493" s="6"/>
      <c r="AI493" s="6"/>
      <c r="AQ493" s="6"/>
      <c r="AY493" s="6"/>
      <c r="BG493" s="6"/>
      <c r="BO493" s="6"/>
      <c r="BW493" s="6"/>
    </row>
    <row r="494" spans="2:75">
      <c r="B494" s="15"/>
      <c r="C494" s="6"/>
      <c r="K494" s="6"/>
      <c r="S494" s="6"/>
      <c r="AA494" s="6"/>
      <c r="AI494" s="6"/>
      <c r="AQ494" s="6"/>
      <c r="AY494" s="6"/>
      <c r="BG494" s="6"/>
      <c r="BO494" s="6"/>
      <c r="BW494" s="6"/>
    </row>
    <row r="495" spans="2:75">
      <c r="B495" s="15"/>
      <c r="C495" s="6"/>
      <c r="K495" s="6"/>
      <c r="S495" s="6"/>
      <c r="AA495" s="6"/>
      <c r="AI495" s="6"/>
      <c r="AQ495" s="6"/>
      <c r="AY495" s="6"/>
      <c r="BG495" s="6"/>
      <c r="BO495" s="6"/>
      <c r="BW495" s="6"/>
    </row>
    <row r="496" spans="2:75">
      <c r="B496" s="15"/>
      <c r="C496" s="6"/>
      <c r="K496" s="6"/>
      <c r="S496" s="6"/>
      <c r="AA496" s="6"/>
      <c r="AI496" s="6"/>
      <c r="AQ496" s="6"/>
      <c r="AY496" s="6"/>
      <c r="BG496" s="6"/>
      <c r="BO496" s="6"/>
      <c r="BW496" s="6"/>
    </row>
    <row r="497" spans="2:75">
      <c r="B497" s="15"/>
      <c r="C497" s="6"/>
      <c r="K497" s="6"/>
      <c r="S497" s="6"/>
      <c r="AA497" s="6"/>
      <c r="AI497" s="6"/>
      <c r="AQ497" s="6"/>
      <c r="AY497" s="6"/>
      <c r="BG497" s="6"/>
      <c r="BO497" s="6"/>
      <c r="BW497" s="6"/>
    </row>
    <row r="498" spans="2:75">
      <c r="B498" s="15"/>
      <c r="C498" s="6"/>
      <c r="K498" s="6"/>
      <c r="S498" s="6"/>
      <c r="AA498" s="6"/>
      <c r="AI498" s="6"/>
      <c r="AQ498" s="6"/>
      <c r="AY498" s="6"/>
      <c r="BG498" s="6"/>
      <c r="BO498" s="6"/>
      <c r="BW498" s="6"/>
    </row>
    <row r="499" spans="2:75">
      <c r="B499" s="15"/>
      <c r="C499" s="6"/>
      <c r="K499" s="6"/>
      <c r="S499" s="6"/>
      <c r="AA499" s="6"/>
      <c r="AI499" s="6"/>
      <c r="AQ499" s="6"/>
      <c r="AY499" s="6"/>
      <c r="BG499" s="6"/>
      <c r="BO499" s="6"/>
      <c r="BW499" s="6"/>
    </row>
    <row r="500" spans="2:75">
      <c r="B500" s="15"/>
      <c r="C500" s="6"/>
      <c r="K500" s="6"/>
      <c r="S500" s="6"/>
      <c r="AA500" s="6"/>
      <c r="AI500" s="6"/>
      <c r="AQ500" s="6"/>
      <c r="AY500" s="6"/>
      <c r="BG500" s="6"/>
      <c r="BO500" s="6"/>
      <c r="BW500" s="6"/>
    </row>
    <row r="501" spans="2:75">
      <c r="B501" s="15"/>
      <c r="C501" s="6"/>
      <c r="K501" s="6"/>
      <c r="S501" s="6"/>
      <c r="AA501" s="6"/>
      <c r="AI501" s="6"/>
      <c r="AQ501" s="6"/>
      <c r="AY501" s="6"/>
      <c r="BG501" s="6"/>
      <c r="BO501" s="6"/>
      <c r="BW501" s="6"/>
    </row>
    <row r="502" spans="2:75">
      <c r="B502" s="15"/>
      <c r="C502" s="6"/>
      <c r="K502" s="6"/>
      <c r="S502" s="6"/>
      <c r="AA502" s="6"/>
      <c r="AI502" s="6"/>
      <c r="AQ502" s="6"/>
      <c r="AY502" s="6"/>
      <c r="BG502" s="6"/>
      <c r="BO502" s="6"/>
      <c r="BW502" s="6"/>
    </row>
    <row r="503" spans="2:75">
      <c r="B503" s="15"/>
      <c r="C503" s="6"/>
      <c r="K503" s="6"/>
      <c r="S503" s="6"/>
      <c r="AA503" s="6"/>
      <c r="AI503" s="6"/>
      <c r="AQ503" s="6"/>
      <c r="AY503" s="6"/>
      <c r="BG503" s="6"/>
      <c r="BO503" s="6"/>
      <c r="BW503" s="6"/>
    </row>
    <row r="504" spans="2:75">
      <c r="B504" s="15"/>
      <c r="C504" s="6"/>
      <c r="K504" s="6"/>
      <c r="S504" s="6"/>
      <c r="AA504" s="6"/>
      <c r="AI504" s="6"/>
      <c r="AQ504" s="6"/>
      <c r="AY504" s="6"/>
      <c r="BG504" s="6"/>
      <c r="BO504" s="6"/>
      <c r="BW504" s="6"/>
    </row>
    <row r="505" spans="2:75">
      <c r="B505" s="15"/>
      <c r="C505" s="6"/>
      <c r="K505" s="6"/>
      <c r="S505" s="6"/>
      <c r="AA505" s="6"/>
      <c r="AI505" s="6"/>
      <c r="AQ505" s="6"/>
      <c r="AY505" s="6"/>
      <c r="BG505" s="6"/>
      <c r="BO505" s="6"/>
      <c r="BW505" s="6"/>
    </row>
    <row r="506" spans="2:75">
      <c r="B506" s="15"/>
      <c r="C506" s="6"/>
      <c r="K506" s="6"/>
      <c r="S506" s="6"/>
      <c r="AA506" s="6"/>
      <c r="AI506" s="6"/>
      <c r="AQ506" s="6"/>
      <c r="AY506" s="6"/>
      <c r="BG506" s="6"/>
      <c r="BO506" s="6"/>
      <c r="BW506" s="6"/>
    </row>
    <row r="507" spans="2:75">
      <c r="B507" s="15"/>
      <c r="C507" s="6"/>
      <c r="K507" s="6"/>
      <c r="S507" s="6"/>
      <c r="AA507" s="6"/>
      <c r="AI507" s="6"/>
      <c r="AQ507" s="6"/>
      <c r="AY507" s="6"/>
      <c r="BG507" s="6"/>
      <c r="BO507" s="6"/>
      <c r="BW507" s="6"/>
    </row>
    <row r="508" spans="2:75">
      <c r="B508" s="15"/>
      <c r="C508" s="6"/>
      <c r="K508" s="6"/>
      <c r="S508" s="6"/>
      <c r="AA508" s="6"/>
      <c r="AI508" s="6"/>
      <c r="AQ508" s="6"/>
      <c r="AY508" s="6"/>
      <c r="BG508" s="6"/>
      <c r="BO508" s="6"/>
      <c r="BW508" s="6"/>
    </row>
    <row r="509" spans="2:75">
      <c r="B509" s="15"/>
      <c r="C509" s="6"/>
      <c r="K509" s="6"/>
      <c r="S509" s="6"/>
      <c r="AA509" s="6"/>
      <c r="AI509" s="6"/>
      <c r="AQ509" s="6"/>
      <c r="AY509" s="6"/>
      <c r="BG509" s="6"/>
      <c r="BO509" s="6"/>
      <c r="BW509" s="6"/>
    </row>
    <row r="510" spans="2:75">
      <c r="B510" s="15"/>
      <c r="C510" s="6"/>
      <c r="K510" s="6"/>
      <c r="S510" s="6"/>
      <c r="AA510" s="6"/>
      <c r="AI510" s="6"/>
      <c r="AQ510" s="6"/>
      <c r="AY510" s="6"/>
      <c r="BG510" s="6"/>
      <c r="BO510" s="6"/>
      <c r="BW510" s="6"/>
    </row>
    <row r="511" spans="2:75">
      <c r="B511" s="15"/>
      <c r="C511" s="6"/>
      <c r="K511" s="6"/>
      <c r="S511" s="6"/>
      <c r="AA511" s="6"/>
      <c r="AI511" s="6"/>
      <c r="AQ511" s="6"/>
      <c r="AY511" s="6"/>
      <c r="BG511" s="6"/>
      <c r="BO511" s="6"/>
      <c r="BW511" s="6"/>
    </row>
    <row r="512" spans="2:75">
      <c r="B512" s="15"/>
      <c r="C512" s="6"/>
      <c r="K512" s="6"/>
      <c r="S512" s="6"/>
      <c r="AA512" s="6"/>
      <c r="AI512" s="6"/>
      <c r="AQ512" s="6"/>
      <c r="AY512" s="6"/>
      <c r="BG512" s="6"/>
      <c r="BO512" s="6"/>
      <c r="BW512" s="6"/>
    </row>
    <row r="513" spans="2:75">
      <c r="B513" s="15"/>
      <c r="C513" s="6"/>
      <c r="K513" s="6"/>
      <c r="S513" s="6"/>
      <c r="AA513" s="6"/>
      <c r="AI513" s="6"/>
      <c r="AQ513" s="6"/>
      <c r="AY513" s="6"/>
      <c r="BG513" s="6"/>
      <c r="BO513" s="6"/>
      <c r="BW513" s="6"/>
    </row>
    <row r="514" spans="2:75">
      <c r="B514" s="15"/>
      <c r="C514" s="6"/>
      <c r="K514" s="6"/>
      <c r="S514" s="6"/>
      <c r="AA514" s="6"/>
      <c r="AI514" s="6"/>
      <c r="AQ514" s="6"/>
      <c r="AY514" s="6"/>
      <c r="BG514" s="6"/>
      <c r="BO514" s="6"/>
      <c r="BW514" s="6"/>
    </row>
    <row r="515" spans="2:75">
      <c r="B515" s="15"/>
      <c r="C515" s="6"/>
      <c r="K515" s="6"/>
      <c r="S515" s="6"/>
      <c r="AA515" s="6"/>
      <c r="AI515" s="6"/>
      <c r="AQ515" s="6"/>
      <c r="AY515" s="6"/>
      <c r="BG515" s="6"/>
      <c r="BO515" s="6"/>
      <c r="BW515" s="6"/>
    </row>
    <row r="516" spans="2:75">
      <c r="B516" s="15"/>
      <c r="C516" s="6"/>
      <c r="K516" s="6"/>
      <c r="S516" s="6"/>
      <c r="AA516" s="6"/>
      <c r="AI516" s="6"/>
      <c r="AQ516" s="6"/>
      <c r="AY516" s="6"/>
      <c r="BG516" s="6"/>
      <c r="BO516" s="6"/>
      <c r="BW516" s="6"/>
    </row>
    <row r="517" spans="2:75">
      <c r="B517" s="15"/>
      <c r="C517" s="6"/>
      <c r="K517" s="6"/>
      <c r="S517" s="6"/>
      <c r="AA517" s="6"/>
      <c r="AI517" s="6"/>
      <c r="AQ517" s="6"/>
      <c r="AY517" s="6"/>
      <c r="BG517" s="6"/>
      <c r="BO517" s="6"/>
      <c r="BW517" s="6"/>
    </row>
    <row r="518" spans="2:75">
      <c r="B518" s="15"/>
      <c r="C518" s="6"/>
      <c r="K518" s="6"/>
      <c r="S518" s="6"/>
      <c r="AA518" s="6"/>
      <c r="AI518" s="6"/>
      <c r="AQ518" s="6"/>
      <c r="AY518" s="6"/>
      <c r="BG518" s="6"/>
      <c r="BO518" s="6"/>
      <c r="BW518" s="6"/>
    </row>
    <row r="519" spans="2:75">
      <c r="B519" s="15"/>
      <c r="C519" s="6"/>
      <c r="K519" s="6"/>
      <c r="S519" s="6"/>
      <c r="AA519" s="6"/>
      <c r="AI519" s="6"/>
      <c r="AQ519" s="6"/>
      <c r="AY519" s="6"/>
      <c r="BG519" s="6"/>
      <c r="BO519" s="6"/>
      <c r="BW519" s="6"/>
    </row>
    <row r="520" spans="2:75">
      <c r="B520" s="15"/>
      <c r="C520" s="6"/>
      <c r="K520" s="6"/>
      <c r="S520" s="6"/>
      <c r="AA520" s="6"/>
      <c r="AI520" s="6"/>
      <c r="AQ520" s="6"/>
      <c r="AY520" s="6"/>
      <c r="BG520" s="6"/>
      <c r="BO520" s="6"/>
      <c r="BW520" s="6"/>
    </row>
    <row r="521" spans="2:75">
      <c r="B521" s="15"/>
      <c r="C521" s="6"/>
      <c r="K521" s="6"/>
      <c r="S521" s="6"/>
      <c r="AA521" s="6"/>
      <c r="AI521" s="6"/>
      <c r="AQ521" s="6"/>
      <c r="AY521" s="6"/>
      <c r="BG521" s="6"/>
      <c r="BO521" s="6"/>
      <c r="BW521" s="6"/>
    </row>
    <row r="522" spans="2:75">
      <c r="B522" s="15"/>
      <c r="C522" s="6"/>
      <c r="K522" s="6"/>
      <c r="S522" s="6"/>
      <c r="AA522" s="6"/>
      <c r="AI522" s="6"/>
      <c r="AQ522" s="6"/>
      <c r="AY522" s="6"/>
      <c r="BG522" s="6"/>
      <c r="BO522" s="6"/>
      <c r="BW522" s="6"/>
    </row>
    <row r="523" spans="2:75">
      <c r="B523" s="15"/>
      <c r="C523" s="6"/>
      <c r="K523" s="6"/>
      <c r="S523" s="6"/>
      <c r="AA523" s="6"/>
      <c r="AI523" s="6"/>
      <c r="AQ523" s="6"/>
      <c r="AY523" s="6"/>
      <c r="BG523" s="6"/>
      <c r="BO523" s="6"/>
      <c r="BW523" s="6"/>
    </row>
    <row r="524" spans="2:75">
      <c r="B524" s="15"/>
      <c r="C524" s="6"/>
      <c r="K524" s="6"/>
      <c r="S524" s="6"/>
      <c r="AA524" s="6"/>
      <c r="AI524" s="6"/>
      <c r="AQ524" s="6"/>
      <c r="AY524" s="6"/>
      <c r="BG524" s="6"/>
      <c r="BO524" s="6"/>
      <c r="BW524" s="6"/>
    </row>
    <row r="525" spans="2:75">
      <c r="B525" s="15"/>
      <c r="C525" s="6"/>
      <c r="K525" s="6"/>
      <c r="S525" s="6"/>
      <c r="AA525" s="6"/>
      <c r="AI525" s="6"/>
      <c r="AQ525" s="6"/>
      <c r="AY525" s="6"/>
      <c r="BG525" s="6"/>
      <c r="BO525" s="6"/>
      <c r="BW525" s="6"/>
    </row>
    <row r="526" spans="2:75">
      <c r="B526" s="15"/>
      <c r="C526" s="6"/>
      <c r="K526" s="6"/>
      <c r="S526" s="6"/>
      <c r="AA526" s="6"/>
      <c r="AI526" s="6"/>
      <c r="AQ526" s="6"/>
      <c r="AY526" s="6"/>
      <c r="BG526" s="6"/>
      <c r="BO526" s="6"/>
      <c r="BW526" s="6"/>
    </row>
    <row r="527" spans="2:75">
      <c r="B527" s="15"/>
      <c r="C527" s="6"/>
      <c r="K527" s="6"/>
      <c r="S527" s="6"/>
      <c r="AA527" s="6"/>
      <c r="AI527" s="6"/>
      <c r="AQ527" s="6"/>
      <c r="AY527" s="6"/>
      <c r="BG527" s="6"/>
      <c r="BO527" s="6"/>
      <c r="BW527" s="6"/>
    </row>
    <row r="528" spans="2:75">
      <c r="B528" s="15"/>
      <c r="C528" s="6"/>
      <c r="K528" s="6"/>
      <c r="S528" s="6"/>
      <c r="AA528" s="6"/>
      <c r="AI528" s="6"/>
      <c r="AQ528" s="6"/>
      <c r="AY528" s="6"/>
      <c r="BG528" s="6"/>
      <c r="BO528" s="6"/>
      <c r="BW528" s="6"/>
    </row>
    <row r="529" spans="2:75">
      <c r="B529" s="15"/>
      <c r="C529" s="6"/>
      <c r="K529" s="6"/>
      <c r="S529" s="6"/>
      <c r="AA529" s="6"/>
      <c r="AI529" s="6"/>
      <c r="AQ529" s="6"/>
      <c r="AY529" s="6"/>
      <c r="BG529" s="6"/>
      <c r="BO529" s="6"/>
      <c r="BW529" s="6"/>
    </row>
    <row r="530" spans="2:75">
      <c r="B530" s="15"/>
      <c r="C530" s="6"/>
      <c r="K530" s="6"/>
      <c r="S530" s="6"/>
      <c r="AA530" s="6"/>
      <c r="AI530" s="6"/>
      <c r="AQ530" s="6"/>
      <c r="AY530" s="6"/>
      <c r="BG530" s="6"/>
      <c r="BO530" s="6"/>
      <c r="BW530" s="6"/>
    </row>
    <row r="531" spans="2:75">
      <c r="B531" s="15"/>
      <c r="C531" s="6"/>
      <c r="K531" s="6"/>
      <c r="S531" s="6"/>
      <c r="AA531" s="6"/>
      <c r="AI531" s="6"/>
      <c r="AQ531" s="6"/>
      <c r="AY531" s="6"/>
      <c r="BG531" s="6"/>
      <c r="BO531" s="6"/>
      <c r="BW531" s="6"/>
    </row>
    <row r="532" spans="2:75">
      <c r="B532" s="15"/>
      <c r="C532" s="6"/>
      <c r="K532" s="6"/>
      <c r="S532" s="6"/>
      <c r="AA532" s="6"/>
      <c r="AI532" s="6"/>
      <c r="AQ532" s="6"/>
      <c r="AY532" s="6"/>
      <c r="BG532" s="6"/>
      <c r="BO532" s="6"/>
      <c r="BW532" s="6"/>
    </row>
    <row r="533" spans="2:75">
      <c r="B533" s="15"/>
      <c r="C533" s="6"/>
      <c r="K533" s="6"/>
      <c r="S533" s="6"/>
      <c r="AA533" s="6"/>
      <c r="AI533" s="6"/>
      <c r="AQ533" s="6"/>
      <c r="AY533" s="6"/>
      <c r="BG533" s="6"/>
      <c r="BO533" s="6"/>
      <c r="BW533" s="6"/>
    </row>
    <row r="534" spans="2:75">
      <c r="B534" s="15"/>
      <c r="C534" s="6"/>
      <c r="K534" s="6"/>
      <c r="S534" s="6"/>
      <c r="AA534" s="6"/>
      <c r="AI534" s="6"/>
      <c r="AQ534" s="6"/>
      <c r="AY534" s="6"/>
      <c r="BG534" s="6"/>
      <c r="BO534" s="6"/>
      <c r="BW534" s="6"/>
    </row>
    <row r="535" spans="2:75">
      <c r="B535" s="15"/>
      <c r="C535" s="6"/>
      <c r="K535" s="6"/>
      <c r="S535" s="6"/>
      <c r="AA535" s="6"/>
      <c r="AI535" s="6"/>
      <c r="AQ535" s="6"/>
      <c r="AY535" s="6"/>
      <c r="BG535" s="6"/>
      <c r="BO535" s="6"/>
      <c r="BW535" s="6"/>
    </row>
    <row r="536" spans="2:75">
      <c r="B536" s="15"/>
      <c r="C536" s="6"/>
      <c r="K536" s="6"/>
      <c r="S536" s="6"/>
      <c r="AA536" s="6"/>
      <c r="AI536" s="6"/>
      <c r="AQ536" s="6"/>
      <c r="AY536" s="6"/>
      <c r="BG536" s="6"/>
      <c r="BO536" s="6"/>
      <c r="BW536" s="6"/>
    </row>
    <row r="537" spans="2:75">
      <c r="B537" s="15"/>
      <c r="C537" s="6"/>
      <c r="K537" s="6"/>
      <c r="S537" s="6"/>
      <c r="AA537" s="6"/>
      <c r="AI537" s="6"/>
      <c r="AQ537" s="6"/>
      <c r="AY537" s="6"/>
      <c r="BG537" s="6"/>
      <c r="BO537" s="6"/>
      <c r="BW537" s="6"/>
    </row>
    <row r="538" spans="2:75">
      <c r="B538" s="15"/>
      <c r="C538" s="6"/>
      <c r="K538" s="6"/>
      <c r="S538" s="6"/>
      <c r="AA538" s="6"/>
      <c r="AI538" s="6"/>
      <c r="AQ538" s="6"/>
      <c r="AY538" s="6"/>
      <c r="BG538" s="6"/>
      <c r="BO538" s="6"/>
      <c r="BW538" s="6"/>
    </row>
    <row r="539" spans="2:75">
      <c r="B539" s="15"/>
      <c r="C539" s="6"/>
      <c r="K539" s="6"/>
      <c r="S539" s="6"/>
      <c r="AA539" s="6"/>
      <c r="AI539" s="6"/>
      <c r="AQ539" s="6"/>
      <c r="AY539" s="6"/>
      <c r="BG539" s="6"/>
      <c r="BO539" s="6"/>
      <c r="BW539" s="6"/>
    </row>
    <row r="540" spans="2:75">
      <c r="B540" s="15"/>
      <c r="C540" s="6"/>
      <c r="K540" s="6"/>
      <c r="S540" s="6"/>
      <c r="AA540" s="6"/>
      <c r="AI540" s="6"/>
      <c r="AQ540" s="6"/>
      <c r="AY540" s="6"/>
      <c r="BG540" s="6"/>
      <c r="BO540" s="6"/>
      <c r="BW540" s="6"/>
    </row>
    <row r="541" spans="2:75">
      <c r="B541" s="15"/>
      <c r="C541" s="6"/>
      <c r="K541" s="6"/>
      <c r="S541" s="6"/>
      <c r="AA541" s="6"/>
      <c r="AI541" s="6"/>
      <c r="AQ541" s="6"/>
      <c r="AY541" s="6"/>
      <c r="BG541" s="6"/>
      <c r="BO541" s="6"/>
      <c r="BW541" s="6"/>
    </row>
    <row r="542" spans="2:75">
      <c r="B542" s="15"/>
      <c r="C542" s="6"/>
      <c r="K542" s="6"/>
      <c r="S542" s="6"/>
      <c r="AA542" s="6"/>
      <c r="AI542" s="6"/>
      <c r="AQ542" s="6"/>
      <c r="AY542" s="6"/>
      <c r="BG542" s="6"/>
      <c r="BO542" s="6"/>
      <c r="BW542" s="6"/>
    </row>
    <row r="543" spans="2:75">
      <c r="B543" s="15"/>
      <c r="C543" s="6"/>
      <c r="K543" s="6"/>
      <c r="S543" s="6"/>
      <c r="AA543" s="6"/>
      <c r="AI543" s="6"/>
      <c r="AQ543" s="6"/>
      <c r="AY543" s="6"/>
      <c r="BG543" s="6"/>
      <c r="BO543" s="6"/>
      <c r="BW543" s="6"/>
    </row>
    <row r="544" spans="2:75">
      <c r="B544" s="15"/>
      <c r="C544" s="6"/>
      <c r="K544" s="6"/>
      <c r="S544" s="6"/>
      <c r="AA544" s="6"/>
      <c r="AI544" s="6"/>
      <c r="AQ544" s="6"/>
      <c r="AY544" s="6"/>
      <c r="BG544" s="6"/>
      <c r="BO544" s="6"/>
      <c r="BW544" s="6"/>
    </row>
    <row r="545" spans="2:75">
      <c r="B545" s="15"/>
      <c r="C545" s="6"/>
      <c r="K545" s="6"/>
      <c r="S545" s="6"/>
      <c r="AA545" s="6"/>
      <c r="AI545" s="6"/>
      <c r="AQ545" s="6"/>
      <c r="AY545" s="6"/>
      <c r="BG545" s="6"/>
      <c r="BO545" s="6"/>
      <c r="BW545" s="6"/>
    </row>
    <row r="546" spans="2:75">
      <c r="B546" s="15"/>
      <c r="C546" s="6"/>
      <c r="K546" s="6"/>
      <c r="S546" s="6"/>
      <c r="AA546" s="6"/>
      <c r="AI546" s="6"/>
      <c r="AQ546" s="6"/>
      <c r="AY546" s="6"/>
      <c r="BG546" s="6"/>
      <c r="BO546" s="6"/>
      <c r="BW546" s="6"/>
    </row>
    <row r="547" spans="2:75">
      <c r="B547" s="15"/>
      <c r="C547" s="6"/>
      <c r="K547" s="6"/>
      <c r="S547" s="6"/>
      <c r="AA547" s="6"/>
      <c r="AI547" s="6"/>
      <c r="AQ547" s="6"/>
      <c r="AY547" s="6"/>
      <c r="BG547" s="6"/>
      <c r="BO547" s="6"/>
      <c r="BW547" s="6"/>
    </row>
    <row r="548" spans="2:75">
      <c r="B548" s="15"/>
      <c r="C548" s="6"/>
      <c r="K548" s="6"/>
      <c r="S548" s="6"/>
      <c r="AA548" s="6"/>
      <c r="AI548" s="6"/>
      <c r="AQ548" s="6"/>
      <c r="AY548" s="6"/>
      <c r="BG548" s="6"/>
      <c r="BO548" s="6"/>
      <c r="BW548" s="6"/>
    </row>
    <row r="549" spans="2:75">
      <c r="B549" s="15"/>
      <c r="C549" s="6"/>
      <c r="K549" s="6"/>
      <c r="S549" s="6"/>
      <c r="AA549" s="6"/>
      <c r="AI549" s="6"/>
      <c r="AQ549" s="6"/>
      <c r="AY549" s="6"/>
      <c r="BG549" s="6"/>
      <c r="BO549" s="6"/>
      <c r="BW549" s="6"/>
    </row>
    <row r="550" spans="2:75">
      <c r="B550" s="15"/>
      <c r="C550" s="6"/>
      <c r="K550" s="6"/>
      <c r="S550" s="6"/>
      <c r="AA550" s="6"/>
      <c r="AI550" s="6"/>
      <c r="AQ550" s="6"/>
      <c r="AY550" s="6"/>
      <c r="BG550" s="6"/>
      <c r="BO550" s="6"/>
      <c r="BW550" s="6"/>
    </row>
    <row r="551" spans="2:75">
      <c r="B551" s="15"/>
      <c r="C551" s="6"/>
      <c r="K551" s="6"/>
      <c r="S551" s="6"/>
      <c r="AA551" s="6"/>
      <c r="AI551" s="6"/>
      <c r="AQ551" s="6"/>
      <c r="AY551" s="6"/>
      <c r="BG551" s="6"/>
      <c r="BO551" s="6"/>
      <c r="BW551" s="6"/>
    </row>
    <row r="552" spans="2:75">
      <c r="B552" s="15"/>
      <c r="C552" s="6"/>
      <c r="K552" s="6"/>
      <c r="S552" s="6"/>
      <c r="AA552" s="6"/>
      <c r="AI552" s="6"/>
      <c r="AQ552" s="6"/>
      <c r="AY552" s="6"/>
      <c r="BG552" s="6"/>
      <c r="BO552" s="6"/>
      <c r="BW552" s="6"/>
    </row>
    <row r="553" spans="2:75">
      <c r="B553" s="15"/>
      <c r="C553" s="6"/>
      <c r="K553" s="6"/>
      <c r="S553" s="6"/>
      <c r="AA553" s="6"/>
      <c r="AI553" s="6"/>
      <c r="AQ553" s="6"/>
      <c r="AY553" s="6"/>
      <c r="BG553" s="6"/>
      <c r="BO553" s="6"/>
      <c r="BW553" s="6"/>
    </row>
    <row r="554" spans="2:75">
      <c r="B554" s="15"/>
      <c r="C554" s="6"/>
      <c r="K554" s="6"/>
      <c r="S554" s="6"/>
      <c r="AA554" s="6"/>
      <c r="AI554" s="6"/>
      <c r="AQ554" s="6"/>
      <c r="AY554" s="6"/>
      <c r="BG554" s="6"/>
      <c r="BO554" s="6"/>
      <c r="BW554" s="6"/>
    </row>
    <row r="555" spans="2:75">
      <c r="B555" s="15"/>
      <c r="C555" s="6"/>
      <c r="K555" s="6"/>
      <c r="S555" s="6"/>
      <c r="AA555" s="6"/>
      <c r="AI555" s="6"/>
      <c r="AQ555" s="6"/>
      <c r="AY555" s="6"/>
      <c r="BG555" s="6"/>
      <c r="BO555" s="6"/>
      <c r="BW555" s="6"/>
    </row>
    <row r="556" spans="2:75">
      <c r="B556" s="15"/>
      <c r="C556" s="6"/>
      <c r="K556" s="6"/>
      <c r="S556" s="6"/>
      <c r="AA556" s="6"/>
      <c r="AI556" s="6"/>
      <c r="AQ556" s="6"/>
      <c r="AY556" s="6"/>
      <c r="BG556" s="6"/>
      <c r="BO556" s="6"/>
      <c r="BW556" s="6"/>
    </row>
    <row r="557" spans="2:75">
      <c r="B557" s="15"/>
      <c r="C557" s="6"/>
      <c r="K557" s="6"/>
      <c r="S557" s="6"/>
      <c r="AA557" s="6"/>
      <c r="AI557" s="6"/>
      <c r="AQ557" s="6"/>
      <c r="AY557" s="6"/>
      <c r="BG557" s="6"/>
      <c r="BO557" s="6"/>
      <c r="BW557" s="6"/>
    </row>
    <row r="558" spans="2:75">
      <c r="B558" s="15"/>
      <c r="C558" s="6"/>
      <c r="K558" s="6"/>
      <c r="S558" s="6"/>
      <c r="AA558" s="6"/>
      <c r="AI558" s="6"/>
      <c r="AQ558" s="6"/>
      <c r="AY558" s="6"/>
      <c r="BG558" s="6"/>
      <c r="BO558" s="6"/>
      <c r="BW558" s="6"/>
    </row>
    <row r="559" spans="2:75">
      <c r="B559" s="15"/>
      <c r="C559" s="6"/>
      <c r="K559" s="6"/>
      <c r="S559" s="6"/>
      <c r="AA559" s="6"/>
      <c r="AI559" s="6"/>
      <c r="AQ559" s="6"/>
      <c r="AY559" s="6"/>
      <c r="BG559" s="6"/>
      <c r="BO559" s="6"/>
      <c r="BW559" s="6"/>
    </row>
    <row r="560" spans="2:75">
      <c r="B560" s="15"/>
      <c r="C560" s="6"/>
      <c r="K560" s="6"/>
      <c r="S560" s="6"/>
      <c r="AA560" s="6"/>
      <c r="AI560" s="6"/>
      <c r="AQ560" s="6"/>
      <c r="AY560" s="6"/>
      <c r="BG560" s="6"/>
      <c r="BO560" s="6"/>
      <c r="BW560" s="6"/>
    </row>
    <row r="561" spans="2:75">
      <c r="B561" s="15"/>
      <c r="C561" s="6"/>
      <c r="K561" s="6"/>
      <c r="S561" s="6"/>
      <c r="AA561" s="6"/>
      <c r="AI561" s="6"/>
      <c r="AQ561" s="6"/>
      <c r="AY561" s="6"/>
      <c r="BG561" s="6"/>
      <c r="BO561" s="6"/>
      <c r="BW561" s="6"/>
    </row>
    <row r="562" spans="2:75">
      <c r="B562" s="15"/>
      <c r="C562" s="6"/>
      <c r="K562" s="6"/>
      <c r="S562" s="6"/>
      <c r="AA562" s="6"/>
      <c r="AI562" s="6"/>
      <c r="AQ562" s="6"/>
      <c r="AY562" s="6"/>
      <c r="BG562" s="6"/>
      <c r="BO562" s="6"/>
      <c r="BW562" s="6"/>
    </row>
    <row r="563" spans="2:75">
      <c r="B563" s="15"/>
      <c r="C563" s="6"/>
      <c r="K563" s="6"/>
      <c r="S563" s="6"/>
      <c r="AA563" s="6"/>
      <c r="AI563" s="6"/>
      <c r="AQ563" s="6"/>
      <c r="AY563" s="6"/>
      <c r="BG563" s="6"/>
      <c r="BO563" s="6"/>
      <c r="BW563" s="6"/>
    </row>
    <row r="564" spans="2:75">
      <c r="B564" s="15"/>
      <c r="C564" s="6"/>
      <c r="K564" s="6"/>
      <c r="S564" s="6"/>
      <c r="AA564" s="6"/>
      <c r="AI564" s="6"/>
      <c r="AQ564" s="6"/>
      <c r="AY564" s="6"/>
      <c r="BG564" s="6"/>
      <c r="BO564" s="6"/>
      <c r="BW564" s="6"/>
    </row>
    <row r="565" spans="2:75">
      <c r="B565" s="15"/>
      <c r="C565" s="6"/>
      <c r="K565" s="6"/>
      <c r="S565" s="6"/>
      <c r="AA565" s="6"/>
      <c r="AI565" s="6"/>
      <c r="AQ565" s="6"/>
      <c r="AY565" s="6"/>
      <c r="BG565" s="6"/>
      <c r="BO565" s="6"/>
      <c r="BW565" s="6"/>
    </row>
    <row r="566" spans="2:75">
      <c r="B566" s="15"/>
      <c r="C566" s="6"/>
      <c r="K566" s="6"/>
      <c r="S566" s="6"/>
      <c r="AA566" s="6"/>
      <c r="AI566" s="6"/>
      <c r="AQ566" s="6"/>
      <c r="AY566" s="6"/>
      <c r="BG566" s="6"/>
      <c r="BO566" s="6"/>
      <c r="BW566" s="6"/>
    </row>
    <row r="567" spans="2:75">
      <c r="B567" s="15"/>
      <c r="C567" s="6"/>
      <c r="K567" s="6"/>
      <c r="S567" s="6"/>
      <c r="AA567" s="6"/>
      <c r="AI567" s="6"/>
      <c r="AQ567" s="6"/>
      <c r="AY567" s="6"/>
      <c r="BG567" s="6"/>
      <c r="BO567" s="6"/>
      <c r="BW567" s="6"/>
    </row>
    <row r="568" spans="2:75">
      <c r="B568" s="15"/>
      <c r="C568" s="6"/>
      <c r="K568" s="6"/>
      <c r="S568" s="6"/>
      <c r="AA568" s="6"/>
      <c r="AI568" s="6"/>
      <c r="AQ568" s="6"/>
      <c r="AY568" s="6"/>
      <c r="BG568" s="6"/>
      <c r="BO568" s="6"/>
      <c r="BW568" s="6"/>
    </row>
    <row r="569" spans="2:75">
      <c r="B569" s="15"/>
      <c r="C569" s="6"/>
      <c r="K569" s="6"/>
      <c r="S569" s="6"/>
      <c r="AA569" s="6"/>
      <c r="AI569" s="6"/>
      <c r="AQ569" s="6"/>
      <c r="AY569" s="6"/>
      <c r="BG569" s="6"/>
      <c r="BO569" s="6"/>
      <c r="BW569" s="6"/>
    </row>
    <row r="570" spans="2:75">
      <c r="B570" s="15"/>
      <c r="C570" s="6"/>
      <c r="K570" s="6"/>
      <c r="S570" s="6"/>
      <c r="AA570" s="6"/>
      <c r="AI570" s="6"/>
      <c r="AQ570" s="6"/>
      <c r="AY570" s="6"/>
      <c r="BG570" s="6"/>
      <c r="BO570" s="6"/>
      <c r="BW570" s="6"/>
    </row>
    <row r="571" spans="2:75">
      <c r="B571" s="15"/>
      <c r="C571" s="6"/>
      <c r="K571" s="6"/>
      <c r="S571" s="6"/>
      <c r="AA571" s="6"/>
      <c r="AI571" s="6"/>
      <c r="AQ571" s="6"/>
      <c r="AY571" s="6"/>
      <c r="BG571" s="6"/>
      <c r="BO571" s="6"/>
      <c r="BW571" s="6"/>
    </row>
    <row r="572" spans="2:75">
      <c r="B572" s="15"/>
      <c r="C572" s="6"/>
      <c r="K572" s="6"/>
      <c r="S572" s="6"/>
      <c r="AA572" s="6"/>
      <c r="AI572" s="6"/>
      <c r="AQ572" s="6"/>
      <c r="AY572" s="6"/>
      <c r="BG572" s="6"/>
      <c r="BO572" s="6"/>
      <c r="BW572" s="6"/>
    </row>
    <row r="573" spans="2:75">
      <c r="B573" s="15"/>
      <c r="C573" s="6"/>
      <c r="K573" s="6"/>
      <c r="S573" s="6"/>
      <c r="AA573" s="6"/>
      <c r="AI573" s="6"/>
      <c r="AQ573" s="6"/>
      <c r="AY573" s="6"/>
      <c r="BG573" s="6"/>
      <c r="BO573" s="6"/>
      <c r="BW573" s="6"/>
    </row>
    <row r="574" spans="2:75">
      <c r="B574" s="15"/>
      <c r="C574" s="6"/>
      <c r="K574" s="6"/>
      <c r="S574" s="6"/>
      <c r="AA574" s="6"/>
      <c r="AI574" s="6"/>
      <c r="AQ574" s="6"/>
      <c r="AY574" s="6"/>
      <c r="BG574" s="6"/>
      <c r="BO574" s="6"/>
      <c r="BW574" s="6"/>
    </row>
    <row r="575" spans="2:75">
      <c r="B575" s="15"/>
      <c r="C575" s="6"/>
      <c r="K575" s="6"/>
      <c r="S575" s="6"/>
      <c r="AA575" s="6"/>
      <c r="AI575" s="6"/>
      <c r="AQ575" s="6"/>
      <c r="AY575" s="6"/>
      <c r="BG575" s="6"/>
      <c r="BO575" s="6"/>
      <c r="BW575" s="6"/>
    </row>
    <row r="576" spans="2:75">
      <c r="B576" s="15"/>
      <c r="C576" s="6"/>
      <c r="K576" s="6"/>
      <c r="S576" s="6"/>
      <c r="AA576" s="6"/>
      <c r="AI576" s="6"/>
      <c r="AQ576" s="6"/>
      <c r="AY576" s="6"/>
      <c r="BG576" s="6"/>
      <c r="BO576" s="6"/>
      <c r="BW576" s="6"/>
    </row>
    <row r="577" spans="2:75">
      <c r="B577" s="15"/>
      <c r="C577" s="6"/>
      <c r="K577" s="6"/>
      <c r="S577" s="6"/>
      <c r="AA577" s="6"/>
      <c r="AI577" s="6"/>
      <c r="AQ577" s="6"/>
      <c r="AY577" s="6"/>
      <c r="BG577" s="6"/>
      <c r="BO577" s="6"/>
      <c r="BW577" s="6"/>
    </row>
    <row r="578" spans="2:75">
      <c r="B578" s="15"/>
      <c r="C578" s="6"/>
      <c r="K578" s="6"/>
      <c r="S578" s="6"/>
      <c r="AA578" s="6"/>
      <c r="AI578" s="6"/>
      <c r="AQ578" s="6"/>
      <c r="AY578" s="6"/>
      <c r="BG578" s="6"/>
      <c r="BO578" s="6"/>
      <c r="BW578" s="6"/>
    </row>
    <row r="579" spans="2:75">
      <c r="B579" s="15"/>
      <c r="C579" s="6"/>
      <c r="K579" s="6"/>
      <c r="S579" s="6"/>
      <c r="AA579" s="6"/>
      <c r="AI579" s="6"/>
      <c r="AQ579" s="6"/>
      <c r="AY579" s="6"/>
      <c r="BG579" s="6"/>
      <c r="BO579" s="6"/>
      <c r="BW579" s="6"/>
    </row>
    <row r="580" spans="2:75">
      <c r="B580" s="15"/>
      <c r="C580" s="6"/>
      <c r="K580" s="6"/>
      <c r="S580" s="6"/>
      <c r="AA580" s="6"/>
      <c r="AI580" s="6"/>
      <c r="AQ580" s="6"/>
      <c r="AY580" s="6"/>
      <c r="BG580" s="6"/>
      <c r="BO580" s="6"/>
      <c r="BW580" s="6"/>
    </row>
    <row r="581" spans="2:75">
      <c r="B581" s="15"/>
      <c r="C581" s="6"/>
      <c r="K581" s="6"/>
      <c r="S581" s="6"/>
      <c r="AA581" s="6"/>
      <c r="AI581" s="6"/>
      <c r="AQ581" s="6"/>
      <c r="AY581" s="6"/>
      <c r="BG581" s="6"/>
      <c r="BO581" s="6"/>
      <c r="BW581" s="6"/>
    </row>
    <row r="582" spans="2:75">
      <c r="B582" s="15"/>
      <c r="C582" s="6"/>
      <c r="K582" s="6"/>
      <c r="S582" s="6"/>
      <c r="AA582" s="6"/>
      <c r="AI582" s="6"/>
      <c r="AQ582" s="6"/>
      <c r="AY582" s="6"/>
      <c r="BG582" s="6"/>
      <c r="BO582" s="6"/>
      <c r="BW582" s="6"/>
    </row>
    <row r="583" spans="2:75">
      <c r="B583" s="15"/>
      <c r="C583" s="6"/>
      <c r="K583" s="6"/>
      <c r="S583" s="6"/>
      <c r="AA583" s="6"/>
      <c r="AI583" s="6"/>
      <c r="AQ583" s="6"/>
      <c r="AY583" s="6"/>
      <c r="BG583" s="6"/>
      <c r="BO583" s="6"/>
      <c r="BW583" s="6"/>
    </row>
    <row r="584" spans="2:75">
      <c r="B584" s="15"/>
      <c r="C584" s="6"/>
      <c r="K584" s="6"/>
      <c r="S584" s="6"/>
      <c r="AA584" s="6"/>
      <c r="AI584" s="6"/>
      <c r="AQ584" s="6"/>
      <c r="AY584" s="6"/>
      <c r="BG584" s="6"/>
      <c r="BO584" s="6"/>
      <c r="BW584" s="6"/>
    </row>
    <row r="585" spans="2:75">
      <c r="B585" s="15"/>
      <c r="C585" s="6"/>
      <c r="K585" s="6"/>
      <c r="S585" s="6"/>
      <c r="AA585" s="6"/>
      <c r="AI585" s="6"/>
      <c r="AQ585" s="6"/>
      <c r="AY585" s="6"/>
      <c r="BG585" s="6"/>
      <c r="BO585" s="6"/>
      <c r="BW585" s="6"/>
    </row>
    <row r="586" spans="2:75">
      <c r="B586" s="15"/>
      <c r="C586" s="6"/>
      <c r="K586" s="6"/>
      <c r="S586" s="6"/>
      <c r="AA586" s="6"/>
      <c r="AI586" s="6"/>
      <c r="AQ586" s="6"/>
      <c r="AY586" s="6"/>
      <c r="BG586" s="6"/>
      <c r="BO586" s="6"/>
      <c r="BW586" s="6"/>
    </row>
    <row r="587" spans="2:75">
      <c r="B587" s="15"/>
      <c r="C587" s="6"/>
      <c r="K587" s="6"/>
      <c r="S587" s="6"/>
      <c r="AA587" s="6"/>
      <c r="AI587" s="6"/>
      <c r="AQ587" s="6"/>
      <c r="AY587" s="6"/>
      <c r="BG587" s="6"/>
      <c r="BO587" s="6"/>
      <c r="BW587" s="6"/>
    </row>
    <row r="588" spans="2:75">
      <c r="B588" s="15"/>
      <c r="C588" s="6"/>
      <c r="K588" s="6"/>
      <c r="S588" s="6"/>
      <c r="AA588" s="6"/>
      <c r="AI588" s="6"/>
      <c r="AQ588" s="6"/>
      <c r="AY588" s="6"/>
      <c r="BG588" s="6"/>
      <c r="BO588" s="6"/>
      <c r="BW588" s="6"/>
    </row>
    <row r="589" spans="2:75">
      <c r="B589" s="15"/>
      <c r="C589" s="6"/>
      <c r="K589" s="6"/>
      <c r="S589" s="6"/>
      <c r="AA589" s="6"/>
      <c r="AI589" s="6"/>
      <c r="AQ589" s="6"/>
      <c r="AY589" s="6"/>
      <c r="BG589" s="6"/>
      <c r="BO589" s="6"/>
      <c r="BW589" s="6"/>
    </row>
    <row r="590" spans="2:75">
      <c r="B590" s="15"/>
      <c r="C590" s="6"/>
      <c r="K590" s="6"/>
      <c r="S590" s="6"/>
      <c r="AA590" s="6"/>
      <c r="AI590" s="6"/>
      <c r="AQ590" s="6"/>
      <c r="AY590" s="6"/>
      <c r="BG590" s="6"/>
      <c r="BO590" s="6"/>
      <c r="BW590" s="6"/>
    </row>
    <row r="591" spans="2:75">
      <c r="B591" s="15"/>
      <c r="C591" s="6"/>
      <c r="K591" s="6"/>
      <c r="S591" s="6"/>
      <c r="AA591" s="6"/>
      <c r="AI591" s="6"/>
      <c r="AQ591" s="6"/>
      <c r="AY591" s="6"/>
      <c r="BG591" s="6"/>
      <c r="BO591" s="6"/>
      <c r="BW591" s="6"/>
    </row>
    <row r="592" spans="2:75">
      <c r="B592" s="15"/>
      <c r="C592" s="6"/>
      <c r="K592" s="6"/>
      <c r="S592" s="6"/>
      <c r="AA592" s="6"/>
      <c r="AI592" s="6"/>
      <c r="AQ592" s="6"/>
      <c r="AY592" s="6"/>
      <c r="BG592" s="6"/>
      <c r="BO592" s="6"/>
      <c r="BW592" s="6"/>
    </row>
    <row r="593" spans="2:75">
      <c r="B593" s="15"/>
      <c r="C593" s="6"/>
      <c r="K593" s="6"/>
      <c r="S593" s="6"/>
      <c r="AA593" s="6"/>
      <c r="AI593" s="6"/>
      <c r="AQ593" s="6"/>
      <c r="AY593" s="6"/>
      <c r="BG593" s="6"/>
      <c r="BO593" s="6"/>
      <c r="BW593" s="6"/>
    </row>
    <row r="594" spans="2:75">
      <c r="B594" s="15"/>
      <c r="C594" s="6"/>
      <c r="K594" s="6"/>
      <c r="S594" s="6"/>
      <c r="AA594" s="6"/>
      <c r="AI594" s="6"/>
      <c r="AQ594" s="6"/>
      <c r="AY594" s="6"/>
      <c r="BG594" s="6"/>
      <c r="BO594" s="6"/>
      <c r="BW594" s="6"/>
    </row>
    <row r="595" spans="2:75">
      <c r="B595" s="15"/>
      <c r="C595" s="6"/>
      <c r="K595" s="6"/>
      <c r="S595" s="6"/>
      <c r="AA595" s="6"/>
      <c r="AI595" s="6"/>
      <c r="AQ595" s="6"/>
      <c r="AY595" s="6"/>
      <c r="BG595" s="6"/>
      <c r="BO595" s="6"/>
      <c r="BW595" s="6"/>
    </row>
    <row r="596" spans="2:75">
      <c r="B596" s="15"/>
      <c r="C596" s="6"/>
      <c r="K596" s="6"/>
      <c r="S596" s="6"/>
      <c r="AA596" s="6"/>
      <c r="AI596" s="6"/>
      <c r="AQ596" s="6"/>
      <c r="AY596" s="6"/>
      <c r="BG596" s="6"/>
      <c r="BO596" s="6"/>
      <c r="BW596" s="6"/>
    </row>
    <row r="597" spans="2:75">
      <c r="B597" s="15"/>
      <c r="C597" s="6"/>
      <c r="K597" s="6"/>
      <c r="S597" s="6"/>
      <c r="AA597" s="6"/>
      <c r="AI597" s="6"/>
      <c r="AQ597" s="6"/>
      <c r="AY597" s="6"/>
      <c r="BG597" s="6"/>
      <c r="BO597" s="6"/>
      <c r="BW597" s="6"/>
    </row>
    <row r="598" spans="2:75">
      <c r="B598" s="15"/>
      <c r="C598" s="6"/>
      <c r="K598" s="6"/>
      <c r="S598" s="6"/>
      <c r="AA598" s="6"/>
      <c r="AI598" s="6"/>
      <c r="AQ598" s="6"/>
      <c r="AY598" s="6"/>
      <c r="BG598" s="6"/>
      <c r="BO598" s="6"/>
      <c r="BW598" s="6"/>
    </row>
    <row r="599" spans="2:75">
      <c r="B599" s="15"/>
      <c r="C599" s="6"/>
      <c r="K599" s="6"/>
      <c r="S599" s="6"/>
      <c r="AA599" s="6"/>
      <c r="AI599" s="6"/>
      <c r="AQ599" s="6"/>
      <c r="AY599" s="6"/>
      <c r="BG599" s="6"/>
      <c r="BO599" s="6"/>
      <c r="BW599" s="6"/>
    </row>
    <row r="600" spans="2:75">
      <c r="B600" s="15"/>
      <c r="C600" s="6"/>
      <c r="K600" s="6"/>
      <c r="S600" s="6"/>
      <c r="AA600" s="6"/>
      <c r="AI600" s="6"/>
      <c r="AQ600" s="6"/>
      <c r="AY600" s="6"/>
      <c r="BG600" s="6"/>
      <c r="BO600" s="6"/>
      <c r="BW600" s="6"/>
    </row>
    <row r="601" spans="2:75">
      <c r="B601" s="15"/>
      <c r="C601" s="6"/>
      <c r="K601" s="6"/>
      <c r="S601" s="6"/>
      <c r="AA601" s="6"/>
      <c r="AI601" s="6"/>
      <c r="AQ601" s="6"/>
      <c r="AY601" s="6"/>
      <c r="BG601" s="6"/>
      <c r="BO601" s="6"/>
      <c r="BW601" s="6"/>
    </row>
    <row r="602" spans="2:75">
      <c r="B602" s="15"/>
      <c r="C602" s="6"/>
      <c r="K602" s="6"/>
      <c r="S602" s="6"/>
      <c r="AA602" s="6"/>
      <c r="AI602" s="6"/>
      <c r="AQ602" s="6"/>
      <c r="AY602" s="6"/>
      <c r="BG602" s="6"/>
      <c r="BO602" s="6"/>
      <c r="BW602" s="6"/>
    </row>
    <row r="603" spans="2:75">
      <c r="B603" s="15"/>
      <c r="C603" s="6"/>
      <c r="K603" s="6"/>
      <c r="S603" s="6"/>
      <c r="AA603" s="6"/>
      <c r="AI603" s="6"/>
      <c r="AQ603" s="6"/>
      <c r="AY603" s="6"/>
      <c r="BG603" s="6"/>
      <c r="BO603" s="6"/>
      <c r="BW603" s="6"/>
    </row>
    <row r="604" spans="2:75">
      <c r="B604" s="15"/>
      <c r="C604" s="6"/>
      <c r="K604" s="6"/>
      <c r="S604" s="6"/>
      <c r="AA604" s="6"/>
      <c r="AI604" s="6"/>
      <c r="AQ604" s="6"/>
      <c r="AY604" s="6"/>
      <c r="BG604" s="6"/>
      <c r="BO604" s="6"/>
      <c r="BW604" s="6"/>
    </row>
    <row r="605" spans="2:75">
      <c r="B605" s="15"/>
      <c r="C605" s="6"/>
      <c r="K605" s="6"/>
      <c r="S605" s="6"/>
      <c r="AA605" s="6"/>
      <c r="AI605" s="6"/>
      <c r="AQ605" s="6"/>
      <c r="AY605" s="6"/>
      <c r="BG605" s="6"/>
      <c r="BO605" s="6"/>
      <c r="BW605" s="6"/>
    </row>
    <row r="606" spans="2:75">
      <c r="B606" s="15"/>
      <c r="C606" s="6"/>
      <c r="K606" s="6"/>
      <c r="S606" s="6"/>
      <c r="AA606" s="6"/>
      <c r="AI606" s="6"/>
      <c r="AQ606" s="6"/>
      <c r="AY606" s="6"/>
      <c r="BG606" s="6"/>
      <c r="BO606" s="6"/>
      <c r="BW606" s="6"/>
    </row>
    <row r="607" spans="2:75">
      <c r="B607" s="15"/>
      <c r="C607" s="6"/>
      <c r="K607" s="6"/>
      <c r="S607" s="6"/>
      <c r="AA607" s="6"/>
      <c r="AI607" s="6"/>
      <c r="AQ607" s="6"/>
      <c r="AY607" s="6"/>
      <c r="BG607" s="6"/>
      <c r="BO607" s="6"/>
      <c r="BW607" s="6"/>
    </row>
    <row r="608" spans="2:75">
      <c r="B608" s="15"/>
      <c r="C608" s="6"/>
      <c r="K608" s="6"/>
      <c r="S608" s="6"/>
      <c r="AA608" s="6"/>
      <c r="AI608" s="6"/>
      <c r="AQ608" s="6"/>
      <c r="AY608" s="6"/>
      <c r="BG608" s="6"/>
      <c r="BO608" s="6"/>
      <c r="BW608" s="6"/>
    </row>
    <row r="609" spans="2:75">
      <c r="B609" s="15"/>
      <c r="C609" s="6"/>
      <c r="K609" s="6"/>
      <c r="S609" s="6"/>
      <c r="AA609" s="6"/>
      <c r="AI609" s="6"/>
      <c r="AQ609" s="6"/>
      <c r="AY609" s="6"/>
      <c r="BG609" s="6"/>
      <c r="BO609" s="6"/>
      <c r="BW609" s="6"/>
    </row>
    <row r="610" spans="2:75">
      <c r="B610" s="15"/>
      <c r="C610" s="6"/>
      <c r="K610" s="6"/>
      <c r="S610" s="6"/>
      <c r="AA610" s="6"/>
      <c r="AI610" s="6"/>
      <c r="AQ610" s="6"/>
      <c r="AY610" s="6"/>
      <c r="BG610" s="6"/>
      <c r="BO610" s="6"/>
      <c r="BW610" s="6"/>
    </row>
    <row r="611" spans="2:75">
      <c r="B611" s="15"/>
      <c r="C611" s="6"/>
      <c r="K611" s="6"/>
      <c r="S611" s="6"/>
      <c r="AA611" s="6"/>
      <c r="AI611" s="6"/>
      <c r="AQ611" s="6"/>
      <c r="AY611" s="6"/>
      <c r="BG611" s="6"/>
      <c r="BO611" s="6"/>
      <c r="BW611" s="6"/>
    </row>
    <row r="612" spans="2:75">
      <c r="B612" s="15"/>
      <c r="C612" s="6"/>
      <c r="K612" s="6"/>
      <c r="S612" s="6"/>
      <c r="AA612" s="6"/>
      <c r="AI612" s="6"/>
      <c r="AQ612" s="6"/>
      <c r="AY612" s="6"/>
      <c r="BG612" s="6"/>
      <c r="BO612" s="6"/>
      <c r="BW612" s="6"/>
    </row>
    <row r="613" spans="2:75">
      <c r="B613" s="15"/>
      <c r="C613" s="6"/>
      <c r="K613" s="6"/>
      <c r="S613" s="6"/>
      <c r="AA613" s="6"/>
      <c r="AI613" s="6"/>
      <c r="AQ613" s="6"/>
      <c r="AY613" s="6"/>
      <c r="BG613" s="6"/>
      <c r="BO613" s="6"/>
      <c r="BW613" s="6"/>
    </row>
    <row r="614" spans="2:75">
      <c r="B614" s="15"/>
      <c r="C614" s="6"/>
      <c r="K614" s="6"/>
      <c r="S614" s="6"/>
      <c r="AA614" s="6"/>
      <c r="AI614" s="6"/>
      <c r="AQ614" s="6"/>
      <c r="AY614" s="6"/>
      <c r="BG614" s="6"/>
      <c r="BO614" s="6"/>
      <c r="BW614" s="6"/>
    </row>
    <row r="615" spans="2:75">
      <c r="B615" s="15"/>
      <c r="C615" s="6"/>
      <c r="K615" s="6"/>
      <c r="S615" s="6"/>
      <c r="AA615" s="6"/>
      <c r="AI615" s="6"/>
      <c r="AQ615" s="6"/>
      <c r="AY615" s="6"/>
      <c r="BG615" s="6"/>
      <c r="BO615" s="6"/>
      <c r="BW615" s="6"/>
    </row>
    <row r="616" spans="2:75">
      <c r="B616" s="15"/>
      <c r="C616" s="6"/>
      <c r="K616" s="6"/>
      <c r="S616" s="6"/>
      <c r="AA616" s="6"/>
      <c r="AI616" s="6"/>
      <c r="AQ616" s="6"/>
      <c r="AY616" s="6"/>
      <c r="BG616" s="6"/>
      <c r="BO616" s="6"/>
      <c r="BW616" s="6"/>
    </row>
    <row r="617" spans="2:75">
      <c r="B617" s="15"/>
      <c r="C617" s="6"/>
      <c r="K617" s="6"/>
      <c r="S617" s="6"/>
      <c r="AA617" s="6"/>
      <c r="AI617" s="6"/>
      <c r="AQ617" s="6"/>
      <c r="AY617" s="6"/>
      <c r="BG617" s="6"/>
      <c r="BO617" s="6"/>
      <c r="BW617" s="6"/>
    </row>
    <row r="618" spans="2:75">
      <c r="B618" s="15"/>
      <c r="C618" s="6"/>
      <c r="K618" s="6"/>
      <c r="S618" s="6"/>
      <c r="AA618" s="6"/>
      <c r="AI618" s="6"/>
      <c r="AQ618" s="6"/>
      <c r="AY618" s="6"/>
      <c r="BG618" s="6"/>
      <c r="BO618" s="6"/>
      <c r="BW618" s="6"/>
    </row>
    <row r="619" spans="2:75">
      <c r="B619" s="15"/>
      <c r="C619" s="6"/>
      <c r="K619" s="6"/>
      <c r="S619" s="6"/>
      <c r="AA619" s="6"/>
      <c r="AI619" s="6"/>
      <c r="AQ619" s="6"/>
      <c r="AY619" s="6"/>
      <c r="BG619" s="6"/>
      <c r="BO619" s="6"/>
      <c r="BW619" s="6"/>
    </row>
    <row r="620" spans="2:75">
      <c r="B620" s="15"/>
    </row>
    <row r="621" spans="2:75">
      <c r="B621" s="15"/>
    </row>
    <row r="622" spans="2:75">
      <c r="B622" s="15"/>
    </row>
    <row r="623" spans="2:75">
      <c r="B623" s="15"/>
    </row>
    <row r="624" spans="2:75">
      <c r="B624" s="15"/>
    </row>
    <row r="625" spans="2:2">
      <c r="B625" s="15"/>
    </row>
    <row r="626" spans="2:2">
      <c r="B626" s="15"/>
    </row>
    <row r="627" spans="2:2">
      <c r="B627" s="15"/>
    </row>
  </sheetData>
  <mergeCells count="53">
    <mergeCell ref="BG1:BM1"/>
    <mergeCell ref="BO1:BU1"/>
    <mergeCell ref="BW1:CC1"/>
    <mergeCell ref="BG3:BM3"/>
    <mergeCell ref="BO3:BU3"/>
    <mergeCell ref="BW3:CC3"/>
    <mergeCell ref="AQ1:AW1"/>
    <mergeCell ref="AQ3:AW3"/>
    <mergeCell ref="AQ4:AW4"/>
    <mergeCell ref="AY1:BE1"/>
    <mergeCell ref="AY3:BE3"/>
    <mergeCell ref="AY4:BE4"/>
    <mergeCell ref="AA1:AG1"/>
    <mergeCell ref="AA3:AG3"/>
    <mergeCell ref="AA4:AG4"/>
    <mergeCell ref="AI1:AO1"/>
    <mergeCell ref="AI3:AO3"/>
    <mergeCell ref="AI4:AO4"/>
    <mergeCell ref="C1:I1"/>
    <mergeCell ref="K1:Q1"/>
    <mergeCell ref="K3:Q3"/>
    <mergeCell ref="K4:Q4"/>
    <mergeCell ref="S1:Y1"/>
    <mergeCell ref="S3:Y3"/>
    <mergeCell ref="S4:Y4"/>
    <mergeCell ref="C30:I30"/>
    <mergeCell ref="K30:Q30"/>
    <mergeCell ref="S30:Y30"/>
    <mergeCell ref="AA30:AG30"/>
    <mergeCell ref="A3:A28"/>
    <mergeCell ref="C4:I4"/>
    <mergeCell ref="C3:I3"/>
    <mergeCell ref="L14:Q28"/>
    <mergeCell ref="T14:Y28"/>
    <mergeCell ref="BW4:CC4"/>
    <mergeCell ref="BG30:BM30"/>
    <mergeCell ref="BO30:BU30"/>
    <mergeCell ref="BW30:CC30"/>
    <mergeCell ref="CE26:CN26"/>
    <mergeCell ref="AI30:AO30"/>
    <mergeCell ref="AQ30:AW30"/>
    <mergeCell ref="AY30:BE30"/>
    <mergeCell ref="BG4:BM4"/>
    <mergeCell ref="BO4:BU4"/>
    <mergeCell ref="AJ14:AO28"/>
    <mergeCell ref="AR14:AW28"/>
    <mergeCell ref="CE37:CN37"/>
    <mergeCell ref="CE48:CN48"/>
    <mergeCell ref="CE1:CO1"/>
    <mergeCell ref="CE3:CN3"/>
    <mergeCell ref="CP3:CW3"/>
    <mergeCell ref="CE4:CN4"/>
    <mergeCell ref="CE15:CN15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A225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.42578125" defaultRowHeight="15"/>
  <cols>
    <col min="1" max="1" width="3.140625" style="6" customWidth="1"/>
    <col min="2" max="2" width="2.140625" style="3" customWidth="1"/>
    <col min="3" max="3" width="21.7109375" style="36" customWidth="1"/>
    <col min="4" max="27" width="7.7109375" style="36" customWidth="1"/>
    <col min="28" max="28" width="2.140625" style="3" customWidth="1"/>
    <col min="29" max="29" width="21.5703125" style="36" customWidth="1"/>
    <col min="30" max="31" width="9.85546875" style="36" customWidth="1"/>
    <col min="32" max="32" width="8.42578125" style="36" customWidth="1"/>
    <col min="33" max="33" width="9" style="36" customWidth="1"/>
    <col min="34" max="34" width="2.140625" style="3" customWidth="1"/>
    <col min="35" max="16384" width="11.42578125" style="6"/>
  </cols>
  <sheetData>
    <row r="1" spans="1:53" s="1538" customFormat="1" ht="16.5">
      <c r="A1" s="1552"/>
      <c r="B1" s="1543"/>
      <c r="C1" s="1811" t="s">
        <v>236</v>
      </c>
      <c r="D1" s="1812"/>
      <c r="E1" s="1812"/>
      <c r="F1" s="1812"/>
      <c r="G1" s="1812"/>
      <c r="H1" s="1812"/>
      <c r="I1" s="1812"/>
      <c r="J1" s="1812"/>
      <c r="K1" s="1812"/>
      <c r="L1" s="1812"/>
      <c r="M1" s="1812"/>
      <c r="N1" s="1812"/>
      <c r="O1" s="1812"/>
      <c r="P1" s="1812"/>
      <c r="Q1" s="1812"/>
      <c r="R1" s="1812"/>
      <c r="S1" s="1812"/>
      <c r="T1" s="1812"/>
      <c r="U1" s="1812"/>
      <c r="V1" s="1812"/>
      <c r="W1" s="1812"/>
      <c r="X1" s="1812"/>
      <c r="Y1" s="1812"/>
      <c r="Z1" s="1812"/>
      <c r="AA1" s="1812"/>
      <c r="AB1" s="1560"/>
      <c r="AC1" s="1872" t="s">
        <v>104</v>
      </c>
      <c r="AD1" s="1873"/>
      <c r="AE1" s="1873"/>
      <c r="AF1" s="1873"/>
      <c r="AG1" s="1873"/>
      <c r="AH1" s="1543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</row>
    <row r="2" spans="1:53" s="18" customFormat="1" ht="16.5"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34"/>
      <c r="AC2" s="136"/>
      <c r="AD2" s="136"/>
      <c r="AE2" s="136"/>
      <c r="AF2" s="136"/>
      <c r="AG2" s="136"/>
      <c r="AH2" s="35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26.25" customHeight="1">
      <c r="A3" s="1928" t="s">
        <v>213</v>
      </c>
      <c r="B3" s="11"/>
      <c r="C3" s="1965" t="s">
        <v>237</v>
      </c>
      <c r="D3" s="1966"/>
      <c r="E3" s="1966"/>
      <c r="F3" s="1966"/>
      <c r="G3" s="1966"/>
      <c r="H3" s="1966"/>
      <c r="I3" s="1966"/>
      <c r="J3" s="1966"/>
      <c r="K3" s="1966"/>
      <c r="L3" s="1966"/>
      <c r="M3" s="1966"/>
      <c r="N3" s="1966"/>
      <c r="O3" s="1966"/>
      <c r="P3" s="1966"/>
      <c r="Q3" s="1966"/>
      <c r="R3" s="1966"/>
      <c r="S3" s="1966"/>
      <c r="T3" s="1966"/>
      <c r="U3" s="1966"/>
      <c r="V3" s="1966"/>
      <c r="W3" s="1966"/>
      <c r="X3" s="1966"/>
      <c r="Y3" s="1966"/>
      <c r="Z3" s="1966"/>
      <c r="AA3" s="1966"/>
      <c r="AC3" s="1930" t="s">
        <v>238</v>
      </c>
      <c r="AD3" s="1931"/>
      <c r="AE3" s="1931"/>
      <c r="AF3" s="1931"/>
      <c r="AG3" s="1931"/>
      <c r="AH3" s="17"/>
    </row>
    <row r="4" spans="1:53" ht="17.25" customHeight="1">
      <c r="A4" s="1929"/>
      <c r="B4" s="17"/>
      <c r="C4" s="1847" t="s">
        <v>172</v>
      </c>
      <c r="D4" s="1848"/>
      <c r="E4" s="1848"/>
      <c r="F4" s="1848"/>
      <c r="G4" s="1848"/>
      <c r="H4" s="1848"/>
      <c r="I4" s="1848"/>
      <c r="J4" s="1848"/>
      <c r="K4" s="1848"/>
      <c r="L4" s="1848"/>
      <c r="M4" s="1848"/>
      <c r="N4" s="1848"/>
      <c r="O4" s="1848"/>
      <c r="P4" s="1848"/>
      <c r="Q4" s="1848"/>
      <c r="R4" s="1848"/>
      <c r="S4" s="1848"/>
      <c r="T4" s="1848"/>
      <c r="U4" s="1848"/>
      <c r="V4" s="1848"/>
      <c r="W4" s="1848"/>
      <c r="X4" s="1848"/>
      <c r="Y4" s="1848"/>
      <c r="Z4" s="1848"/>
      <c r="AA4" s="1848"/>
      <c r="AB4" s="8"/>
      <c r="AC4" s="1932" t="s">
        <v>172</v>
      </c>
      <c r="AD4" s="1933"/>
      <c r="AE4" s="1933"/>
      <c r="AF4" s="1933"/>
      <c r="AG4" s="1961"/>
      <c r="AH4" s="17"/>
    </row>
    <row r="5" spans="1:53">
      <c r="A5" s="1929"/>
      <c r="B5" s="31"/>
      <c r="C5" s="23"/>
      <c r="D5" s="1962" t="s">
        <v>103</v>
      </c>
      <c r="E5" s="1963"/>
      <c r="F5" s="1963"/>
      <c r="G5" s="1963"/>
      <c r="H5" s="1963"/>
      <c r="I5" s="1963"/>
      <c r="J5" s="1963"/>
      <c r="K5" s="1963"/>
      <c r="L5" s="1963"/>
      <c r="M5" s="1963"/>
      <c r="N5" s="1963"/>
      <c r="O5" s="1963"/>
      <c r="P5" s="1963"/>
      <c r="Q5" s="1963"/>
      <c r="R5" s="1963"/>
      <c r="S5" s="1963"/>
      <c r="T5" s="1963"/>
      <c r="U5" s="1963"/>
      <c r="V5" s="1963"/>
      <c r="W5" s="1963"/>
      <c r="X5" s="1963"/>
      <c r="Y5" s="1963"/>
      <c r="Z5" s="1963"/>
      <c r="AA5" s="1964"/>
      <c r="AB5" s="1077"/>
      <c r="AC5" s="725"/>
      <c r="AD5" s="1934" t="s">
        <v>103</v>
      </c>
      <c r="AE5" s="1899"/>
      <c r="AF5" s="1899"/>
      <c r="AG5" s="1925"/>
      <c r="AH5" s="31"/>
    </row>
    <row r="6" spans="1:53" ht="30">
      <c r="A6" s="1929"/>
      <c r="B6" s="17"/>
      <c r="C6" s="1226" t="s">
        <v>149</v>
      </c>
      <c r="D6" s="1227" t="s">
        <v>50</v>
      </c>
      <c r="E6" s="1228" t="s">
        <v>51</v>
      </c>
      <c r="F6" s="1228" t="s">
        <v>52</v>
      </c>
      <c r="G6" s="1228" t="s">
        <v>53</v>
      </c>
      <c r="H6" s="1228" t="s">
        <v>54</v>
      </c>
      <c r="I6" s="1228" t="s">
        <v>55</v>
      </c>
      <c r="J6" s="1228" t="s">
        <v>56</v>
      </c>
      <c r="K6" s="1228" t="s">
        <v>57</v>
      </c>
      <c r="L6" s="1228" t="s">
        <v>58</v>
      </c>
      <c r="M6" s="1228" t="s">
        <v>59</v>
      </c>
      <c r="N6" s="1228" t="s">
        <v>60</v>
      </c>
      <c r="O6" s="1228" t="s">
        <v>61</v>
      </c>
      <c r="P6" s="1228" t="s">
        <v>62</v>
      </c>
      <c r="Q6" s="1228" t="s">
        <v>63</v>
      </c>
      <c r="R6" s="1228" t="s">
        <v>64</v>
      </c>
      <c r="S6" s="1228" t="s">
        <v>65</v>
      </c>
      <c r="T6" s="1228" t="s">
        <v>66</v>
      </c>
      <c r="U6" s="1228" t="s">
        <v>67</v>
      </c>
      <c r="V6" s="1228" t="s">
        <v>68</v>
      </c>
      <c r="W6" s="1228" t="s">
        <v>69</v>
      </c>
      <c r="X6" s="1228" t="s">
        <v>70</v>
      </c>
      <c r="Y6" s="1228" t="s">
        <v>71</v>
      </c>
      <c r="Z6" s="1228" t="s">
        <v>72</v>
      </c>
      <c r="AA6" s="1228" t="s">
        <v>73</v>
      </c>
      <c r="AB6" s="8"/>
      <c r="AC6" s="472"/>
      <c r="AD6" s="1227" t="s">
        <v>99</v>
      </c>
      <c r="AE6" s="1228" t="s">
        <v>100</v>
      </c>
      <c r="AF6" s="1228" t="s">
        <v>101</v>
      </c>
      <c r="AG6" s="1458" t="s">
        <v>102</v>
      </c>
      <c r="AH6" s="17"/>
    </row>
    <row r="7" spans="1:53" ht="15.75" customHeight="1">
      <c r="A7" s="1929"/>
      <c r="B7" s="17"/>
      <c r="C7" s="725" t="s">
        <v>27</v>
      </c>
      <c r="D7" s="1444">
        <v>5.0000000000000001E-3</v>
      </c>
      <c r="E7" s="1444">
        <v>3.0000000000000001E-3</v>
      </c>
      <c r="F7" s="1444">
        <v>2E-3</v>
      </c>
      <c r="G7" s="1444">
        <v>1E-3</v>
      </c>
      <c r="H7" s="1444">
        <v>1E-3</v>
      </c>
      <c r="I7" s="1444">
        <v>6.0000000000000001E-3</v>
      </c>
      <c r="J7" s="1444">
        <v>0.03</v>
      </c>
      <c r="K7" s="1444">
        <v>7.2999999999999995E-2</v>
      </c>
      <c r="L7" s="1444">
        <v>6.3E-2</v>
      </c>
      <c r="M7" s="1444">
        <v>3.5999999999999997E-2</v>
      </c>
      <c r="N7" s="1444">
        <v>4.4999999999999998E-2</v>
      </c>
      <c r="O7" s="1445">
        <v>5.0999999999999997E-2</v>
      </c>
      <c r="P7" s="1446">
        <v>5.6000000000000001E-2</v>
      </c>
      <c r="Q7" s="1446">
        <v>5.5E-2</v>
      </c>
      <c r="R7" s="1447">
        <v>6.9000000000000006E-2</v>
      </c>
      <c r="S7" s="1446">
        <v>9.4E-2</v>
      </c>
      <c r="T7" s="1446">
        <v>0.10199999999999999</v>
      </c>
      <c r="U7" s="1446">
        <v>0.08</v>
      </c>
      <c r="V7" s="1446">
        <v>6.4000000000000001E-2</v>
      </c>
      <c r="W7" s="1446">
        <v>5.2999999999999999E-2</v>
      </c>
      <c r="X7" s="1446">
        <v>4.3999999999999997E-2</v>
      </c>
      <c r="Y7" s="1446">
        <v>3.1E-2</v>
      </c>
      <c r="Z7" s="1446">
        <v>2.1000000000000001E-2</v>
      </c>
      <c r="AA7" s="1446">
        <v>1.2999999999999999E-2</v>
      </c>
      <c r="AB7" s="8"/>
      <c r="AC7" s="1599" t="s">
        <v>27</v>
      </c>
      <c r="AD7" s="1249">
        <f t="shared" ref="AD7:AD13" si="0">J7+K7+L7</f>
        <v>0.16599999999999998</v>
      </c>
      <c r="AE7" s="1249">
        <f t="shared" ref="AE7:AE12" si="1">M7+N7+O7+P7+Q7+R7</f>
        <v>0.31199999999999994</v>
      </c>
      <c r="AF7" s="1249">
        <f t="shared" ref="AF7:AF13" si="2">S7+T7+U7</f>
        <v>0.27600000000000002</v>
      </c>
      <c r="AG7" s="1600">
        <f t="shared" ref="AG7:AG12" si="3">V7+W7+X7+Y7+Z7+AA7+D7+E7+F7+G7+H7+I7</f>
        <v>0.24399999999999999</v>
      </c>
      <c r="AH7" s="17"/>
    </row>
    <row r="8" spans="1:53">
      <c r="A8" s="1929"/>
      <c r="B8" s="8"/>
      <c r="C8" s="1236" t="s">
        <v>33</v>
      </c>
      <c r="D8" s="1448">
        <v>3.0000000000000001E-3</v>
      </c>
      <c r="E8" s="1449">
        <v>1E-3</v>
      </c>
      <c r="F8" s="1449">
        <v>1E-3</v>
      </c>
      <c r="G8" s="1449">
        <v>1E-3</v>
      </c>
      <c r="H8" s="1449">
        <v>4.0000000000000001E-3</v>
      </c>
      <c r="I8" s="1449">
        <v>2.1999999999999999E-2</v>
      </c>
      <c r="J8" s="1449">
        <v>0.105</v>
      </c>
      <c r="K8" s="1449">
        <v>0.21199999999999999</v>
      </c>
      <c r="L8" s="1449">
        <v>0.13500000000000001</v>
      </c>
      <c r="M8" s="1449">
        <v>3.6999999999999998E-2</v>
      </c>
      <c r="N8" s="1449">
        <v>1.7000000000000001E-2</v>
      </c>
      <c r="O8" s="1450">
        <v>1.6E-2</v>
      </c>
      <c r="P8" s="1451">
        <v>1.7000000000000001E-2</v>
      </c>
      <c r="Q8" s="1451">
        <v>2.1999999999999999E-2</v>
      </c>
      <c r="R8" s="1452">
        <v>4.1000000000000002E-2</v>
      </c>
      <c r="S8" s="1451">
        <v>0.108</v>
      </c>
      <c r="T8" s="1451">
        <v>0.11899999999999999</v>
      </c>
      <c r="U8" s="1451">
        <v>5.6000000000000001E-2</v>
      </c>
      <c r="V8" s="1451">
        <v>2.1999999999999999E-2</v>
      </c>
      <c r="W8" s="1451">
        <v>1.4E-2</v>
      </c>
      <c r="X8" s="1451">
        <v>1.4E-2</v>
      </c>
      <c r="Y8" s="1451">
        <v>1.4E-2</v>
      </c>
      <c r="Z8" s="1451">
        <v>1.2999999999999999E-2</v>
      </c>
      <c r="AA8" s="1451">
        <v>7.0000000000000001E-3</v>
      </c>
      <c r="AB8" s="8"/>
      <c r="AC8" s="522" t="str">
        <f>C8</f>
        <v>Arbeid</v>
      </c>
      <c r="AD8" s="509">
        <f t="shared" si="0"/>
        <v>0.45200000000000001</v>
      </c>
      <c r="AE8" s="509">
        <f t="shared" si="1"/>
        <v>0.15000000000000002</v>
      </c>
      <c r="AF8" s="509">
        <f t="shared" si="2"/>
        <v>0.28299999999999997</v>
      </c>
      <c r="AG8" s="510">
        <f t="shared" si="3"/>
        <v>0.11600000000000002</v>
      </c>
      <c r="AH8" s="17"/>
    </row>
    <row r="9" spans="1:53" ht="15" customHeight="1">
      <c r="A9" s="1929"/>
      <c r="B9" s="8"/>
      <c r="C9" s="1231" t="s">
        <v>34</v>
      </c>
      <c r="D9" s="1448">
        <v>5.0000000000000001E-3</v>
      </c>
      <c r="E9" s="1449">
        <v>1E-3</v>
      </c>
      <c r="F9" s="1453"/>
      <c r="G9" s="1449">
        <v>0</v>
      </c>
      <c r="H9" s="1453"/>
      <c r="I9" s="1449">
        <v>1E-3</v>
      </c>
      <c r="J9" s="1449">
        <v>1.7999999999999999E-2</v>
      </c>
      <c r="K9" s="1449">
        <v>0.20899999999999999</v>
      </c>
      <c r="L9" s="1449">
        <v>0.21299999999999999</v>
      </c>
      <c r="M9" s="1449">
        <v>5.0999999999999997E-2</v>
      </c>
      <c r="N9" s="1449">
        <v>2.4E-2</v>
      </c>
      <c r="O9" s="1450">
        <v>3.9E-2</v>
      </c>
      <c r="P9" s="1451">
        <v>4.2999999999999997E-2</v>
      </c>
      <c r="Q9" s="1451">
        <v>5.3999999999999999E-2</v>
      </c>
      <c r="R9" s="1452">
        <v>0.13100000000000001</v>
      </c>
      <c r="S9" s="1451">
        <v>0.10299999999999999</v>
      </c>
      <c r="T9" s="1451">
        <v>4.2999999999999997E-2</v>
      </c>
      <c r="U9" s="1451">
        <v>2.5000000000000001E-2</v>
      </c>
      <c r="V9" s="1451">
        <v>1.4E-2</v>
      </c>
      <c r="W9" s="1451">
        <v>8.0000000000000002E-3</v>
      </c>
      <c r="X9" s="1451">
        <v>5.0000000000000001E-3</v>
      </c>
      <c r="Y9" s="1451">
        <v>7.0000000000000001E-3</v>
      </c>
      <c r="Z9" s="1451">
        <v>4.0000000000000001E-3</v>
      </c>
      <c r="AA9" s="1451">
        <v>2E-3</v>
      </c>
      <c r="AB9" s="8"/>
      <c r="AC9" s="332" t="str">
        <f>C9</f>
        <v>Skole</v>
      </c>
      <c r="AD9" s="315">
        <f t="shared" si="0"/>
        <v>0.43999999999999995</v>
      </c>
      <c r="AE9" s="315">
        <f t="shared" si="1"/>
        <v>0.34199999999999997</v>
      </c>
      <c r="AF9" s="315">
        <f t="shared" si="2"/>
        <v>0.17099999999999999</v>
      </c>
      <c r="AG9" s="316">
        <f t="shared" si="3"/>
        <v>4.7000000000000007E-2</v>
      </c>
      <c r="AH9" s="17"/>
    </row>
    <row r="10" spans="1:53" ht="15" customHeight="1">
      <c r="A10" s="1929"/>
      <c r="B10" s="8"/>
      <c r="C10" s="1231" t="s">
        <v>35</v>
      </c>
      <c r="D10" s="1448">
        <v>2E-3</v>
      </c>
      <c r="E10" s="1449">
        <v>1E-3</v>
      </c>
      <c r="F10" s="1449">
        <v>1E-3</v>
      </c>
      <c r="G10" s="1449">
        <v>1E-3</v>
      </c>
      <c r="H10" s="1449">
        <v>2E-3</v>
      </c>
      <c r="I10" s="1449">
        <v>0.01</v>
      </c>
      <c r="J10" s="1449">
        <v>3.4000000000000002E-2</v>
      </c>
      <c r="K10" s="1449">
        <v>5.8999999999999997E-2</v>
      </c>
      <c r="L10" s="1449">
        <v>8.1000000000000003E-2</v>
      </c>
      <c r="M10" s="1449">
        <v>0.09</v>
      </c>
      <c r="N10" s="1449">
        <v>6.6000000000000003E-2</v>
      </c>
      <c r="O10" s="1450">
        <v>8.1000000000000003E-2</v>
      </c>
      <c r="P10" s="1451">
        <v>7.8E-2</v>
      </c>
      <c r="Q10" s="1451">
        <v>8.7999999999999995E-2</v>
      </c>
      <c r="R10" s="1452">
        <v>5.8999999999999997E-2</v>
      </c>
      <c r="S10" s="1451">
        <v>0.1</v>
      </c>
      <c r="T10" s="1451">
        <v>7.2999999999999995E-2</v>
      </c>
      <c r="U10" s="1451">
        <v>5.7000000000000002E-2</v>
      </c>
      <c r="V10" s="1451">
        <v>2.9000000000000001E-2</v>
      </c>
      <c r="W10" s="1451">
        <v>2.5000000000000001E-2</v>
      </c>
      <c r="X10" s="1451">
        <v>2.8000000000000001E-2</v>
      </c>
      <c r="Y10" s="1451">
        <v>1.2999999999999999E-2</v>
      </c>
      <c r="Z10" s="1451">
        <v>1.4999999999999999E-2</v>
      </c>
      <c r="AA10" s="1451">
        <v>8.0000000000000002E-3</v>
      </c>
      <c r="AB10" s="8"/>
      <c r="AC10" s="332" t="str">
        <f t="shared" ref="AC10:AC16" si="4">C10</f>
        <v>Tjeneste</v>
      </c>
      <c r="AD10" s="315">
        <f t="shared" si="0"/>
        <v>0.17399999999999999</v>
      </c>
      <c r="AE10" s="315">
        <f t="shared" si="1"/>
        <v>0.46200000000000002</v>
      </c>
      <c r="AF10" s="315">
        <f t="shared" si="2"/>
        <v>0.22999999999999998</v>
      </c>
      <c r="AG10" s="316">
        <f t="shared" si="3"/>
        <v>0.13500000000000001</v>
      </c>
      <c r="AH10" s="17"/>
    </row>
    <row r="11" spans="1:53" ht="15" customHeight="1">
      <c r="A11" s="1929"/>
      <c r="B11" s="8"/>
      <c r="C11" s="1231" t="s">
        <v>221</v>
      </c>
      <c r="D11" s="1448">
        <v>1E-3</v>
      </c>
      <c r="E11" s="1449">
        <v>0</v>
      </c>
      <c r="F11" s="1449">
        <v>0</v>
      </c>
      <c r="G11" s="1449">
        <v>0</v>
      </c>
      <c r="H11" s="1449">
        <v>0</v>
      </c>
      <c r="I11" s="1449">
        <v>0</v>
      </c>
      <c r="J11" s="1449">
        <v>1E-3</v>
      </c>
      <c r="K11" s="1449">
        <v>8.9999999999999993E-3</v>
      </c>
      <c r="L11" s="1449">
        <v>0.02</v>
      </c>
      <c r="M11" s="1449">
        <v>3.3000000000000002E-2</v>
      </c>
      <c r="N11" s="1449">
        <v>7.2999999999999995E-2</v>
      </c>
      <c r="O11" s="1450">
        <v>7.9000000000000001E-2</v>
      </c>
      <c r="P11" s="1451">
        <v>8.5999999999999993E-2</v>
      </c>
      <c r="Q11" s="1451">
        <v>8.3000000000000004E-2</v>
      </c>
      <c r="R11" s="1452">
        <v>9.0999999999999998E-2</v>
      </c>
      <c r="S11" s="1451">
        <v>9.8000000000000004E-2</v>
      </c>
      <c r="T11" s="1451">
        <v>0.108</v>
      </c>
      <c r="U11" s="1451">
        <v>9.4E-2</v>
      </c>
      <c r="V11" s="1451">
        <v>7.8E-2</v>
      </c>
      <c r="W11" s="1451">
        <v>5.8000000000000003E-2</v>
      </c>
      <c r="X11" s="1451">
        <v>4.3999999999999997E-2</v>
      </c>
      <c r="Y11" s="1451">
        <v>2.5000000000000001E-2</v>
      </c>
      <c r="Z11" s="1451">
        <v>1.2999999999999999E-2</v>
      </c>
      <c r="AA11" s="1451">
        <v>3.0000000000000001E-3</v>
      </c>
      <c r="AB11" s="8"/>
      <c r="AC11" s="332" t="str">
        <f t="shared" si="4"/>
        <v>Handel/service</v>
      </c>
      <c r="AD11" s="315">
        <f t="shared" si="0"/>
        <v>0.03</v>
      </c>
      <c r="AE11" s="315">
        <f t="shared" si="1"/>
        <v>0.44500000000000006</v>
      </c>
      <c r="AF11" s="315">
        <f t="shared" si="2"/>
        <v>0.30000000000000004</v>
      </c>
      <c r="AG11" s="316">
        <f t="shared" si="3"/>
        <v>0.222</v>
      </c>
      <c r="AH11" s="17"/>
    </row>
    <row r="12" spans="1:53" ht="15" customHeight="1">
      <c r="A12" s="1929"/>
      <c r="B12" s="8"/>
      <c r="C12" s="1231" t="s">
        <v>74</v>
      </c>
      <c r="D12" s="1448">
        <v>4.0000000000000001E-3</v>
      </c>
      <c r="E12" s="1449">
        <v>3.0000000000000001E-3</v>
      </c>
      <c r="F12" s="1449">
        <v>1E-3</v>
      </c>
      <c r="G12" s="1449">
        <v>1E-3</v>
      </c>
      <c r="H12" s="1449">
        <v>1E-3</v>
      </c>
      <c r="I12" s="1449">
        <v>1E-3</v>
      </c>
      <c r="J12" s="1449">
        <v>1.4999999999999999E-2</v>
      </c>
      <c r="K12" s="1449">
        <v>0.09</v>
      </c>
      <c r="L12" s="1449">
        <v>9.0999999999999998E-2</v>
      </c>
      <c r="M12" s="1449">
        <v>3.4000000000000002E-2</v>
      </c>
      <c r="N12" s="1449">
        <v>1.7000000000000001E-2</v>
      </c>
      <c r="O12" s="1450">
        <v>2.8000000000000001E-2</v>
      </c>
      <c r="P12" s="1451">
        <v>2.4E-2</v>
      </c>
      <c r="Q12" s="1451">
        <v>3.5999999999999997E-2</v>
      </c>
      <c r="R12" s="1452">
        <v>6.4000000000000001E-2</v>
      </c>
      <c r="S12" s="1451">
        <v>0.128</v>
      </c>
      <c r="T12" s="1451">
        <v>0.16400000000000001</v>
      </c>
      <c r="U12" s="1451">
        <v>7.1999999999999995E-2</v>
      </c>
      <c r="V12" s="1451">
        <v>6.8000000000000005E-2</v>
      </c>
      <c r="W12" s="1451">
        <v>5.7000000000000002E-2</v>
      </c>
      <c r="X12" s="1451">
        <v>4.2000000000000003E-2</v>
      </c>
      <c r="Y12" s="1451">
        <v>0.03</v>
      </c>
      <c r="Z12" s="1451">
        <v>1.4999999999999999E-2</v>
      </c>
      <c r="AA12" s="1451">
        <v>1.4999999999999999E-2</v>
      </c>
      <c r="AB12" s="8"/>
      <c r="AC12" s="332" t="str">
        <f t="shared" si="4"/>
        <v>Følge/omsorg</v>
      </c>
      <c r="AD12" s="315">
        <f t="shared" si="0"/>
        <v>0.19600000000000001</v>
      </c>
      <c r="AE12" s="315">
        <f t="shared" si="1"/>
        <v>0.20300000000000001</v>
      </c>
      <c r="AF12" s="315">
        <f t="shared" si="2"/>
        <v>0.36400000000000005</v>
      </c>
      <c r="AG12" s="316">
        <f t="shared" si="3"/>
        <v>0.23800000000000004</v>
      </c>
      <c r="AH12" s="17"/>
    </row>
    <row r="13" spans="1:53" ht="15" customHeight="1">
      <c r="A13" s="1929"/>
      <c r="B13" s="8"/>
      <c r="C13" s="1231" t="s">
        <v>36</v>
      </c>
      <c r="D13" s="1448">
        <v>1.4999999999999999E-2</v>
      </c>
      <c r="E13" s="1449">
        <v>0.01</v>
      </c>
      <c r="F13" s="1449">
        <v>4.0000000000000001E-3</v>
      </c>
      <c r="G13" s="1449">
        <v>2E-3</v>
      </c>
      <c r="H13" s="1449">
        <v>1E-3</v>
      </c>
      <c r="I13" s="1449">
        <v>1E-3</v>
      </c>
      <c r="J13" s="1449">
        <v>4.0000000000000001E-3</v>
      </c>
      <c r="K13" s="1449">
        <v>3.0000000000000001E-3</v>
      </c>
      <c r="L13" s="1449">
        <v>0.01</v>
      </c>
      <c r="M13" s="1449">
        <v>1.4999999999999999E-2</v>
      </c>
      <c r="N13" s="1449">
        <v>3.2000000000000001E-2</v>
      </c>
      <c r="O13" s="1450">
        <v>0.04</v>
      </c>
      <c r="P13" s="1451">
        <v>6.3E-2</v>
      </c>
      <c r="Q13" s="1451">
        <v>0.06</v>
      </c>
      <c r="R13" s="1452">
        <v>7.0000000000000007E-2</v>
      </c>
      <c r="S13" s="1451">
        <v>7.2999999999999995E-2</v>
      </c>
      <c r="T13" s="1451">
        <v>8.4000000000000005E-2</v>
      </c>
      <c r="U13" s="1451">
        <v>0.10199999999999999</v>
      </c>
      <c r="V13" s="1451">
        <v>9.5000000000000001E-2</v>
      </c>
      <c r="W13" s="1451">
        <v>9.1999999999999998E-2</v>
      </c>
      <c r="X13" s="1451">
        <v>7.4999999999999997E-2</v>
      </c>
      <c r="Y13" s="1451">
        <v>5.8999999999999997E-2</v>
      </c>
      <c r="Z13" s="1451">
        <v>4.8000000000000001E-2</v>
      </c>
      <c r="AA13" s="1451">
        <v>4.3999999999999997E-2</v>
      </c>
      <c r="AB13" s="8"/>
      <c r="AC13" s="332" t="str">
        <f t="shared" si="4"/>
        <v>Besøk</v>
      </c>
      <c r="AD13" s="315">
        <f t="shared" si="0"/>
        <v>1.7000000000000001E-2</v>
      </c>
      <c r="AE13" s="315">
        <f>M13+N13+O13+P13+Q13+R13</f>
        <v>0.28000000000000003</v>
      </c>
      <c r="AF13" s="315">
        <f t="shared" si="2"/>
        <v>0.25900000000000001</v>
      </c>
      <c r="AG13" s="316">
        <f>V13+W13+X13+Y13+Z13+AA13+D13+E13+F13+G13+H13+I13</f>
        <v>0.44600000000000001</v>
      </c>
      <c r="AH13" s="17"/>
    </row>
    <row r="14" spans="1:53" ht="15" customHeight="1">
      <c r="A14" s="1929"/>
      <c r="B14" s="8"/>
      <c r="C14" s="1231" t="s">
        <v>222</v>
      </c>
      <c r="D14" s="1448">
        <v>6.0000000000000001E-3</v>
      </c>
      <c r="E14" s="1449">
        <v>5.0000000000000001E-3</v>
      </c>
      <c r="F14" s="1449">
        <v>3.0000000000000001E-3</v>
      </c>
      <c r="G14" s="1449">
        <v>2E-3</v>
      </c>
      <c r="H14" s="1449">
        <v>1E-3</v>
      </c>
      <c r="I14" s="1449">
        <v>2E-3</v>
      </c>
      <c r="J14" s="1449">
        <v>1.0999999999999999E-2</v>
      </c>
      <c r="K14" s="1449">
        <v>1.7000000000000001E-2</v>
      </c>
      <c r="L14" s="1449">
        <v>2.5999999999999999E-2</v>
      </c>
      <c r="M14" s="1449">
        <v>3.6999999999999998E-2</v>
      </c>
      <c r="N14" s="1449">
        <v>5.1999999999999998E-2</v>
      </c>
      <c r="O14" s="1450">
        <v>0.06</v>
      </c>
      <c r="P14" s="1451">
        <v>6.0999999999999999E-2</v>
      </c>
      <c r="Q14" s="1451">
        <v>5.5E-2</v>
      </c>
      <c r="R14" s="1452">
        <v>5.8999999999999997E-2</v>
      </c>
      <c r="S14" s="1451">
        <v>7.0000000000000007E-2</v>
      </c>
      <c r="T14" s="1451">
        <v>8.1000000000000003E-2</v>
      </c>
      <c r="U14" s="1451">
        <v>9.5000000000000001E-2</v>
      </c>
      <c r="V14" s="1451">
        <v>9.1999999999999998E-2</v>
      </c>
      <c r="W14" s="1451">
        <v>8.2000000000000003E-2</v>
      </c>
      <c r="X14" s="1451">
        <v>7.2999999999999995E-2</v>
      </c>
      <c r="Y14" s="1451">
        <v>5.1999999999999998E-2</v>
      </c>
      <c r="Z14" s="1451">
        <v>3.5000000000000003E-2</v>
      </c>
      <c r="AA14" s="1451">
        <v>2.1999999999999999E-2</v>
      </c>
      <c r="AB14" s="8"/>
      <c r="AC14" s="332" t="str">
        <f t="shared" si="4"/>
        <v xml:space="preserve">Øvrig fritid, lokalt </v>
      </c>
      <c r="AD14" s="315">
        <f t="shared" ref="AD14:AD16" si="5">J14+K14+L14</f>
        <v>5.3999999999999999E-2</v>
      </c>
      <c r="AE14" s="315">
        <f t="shared" ref="AE14:AE16" si="6">M14+N14+O14+P14+Q14+R14</f>
        <v>0.32400000000000001</v>
      </c>
      <c r="AF14" s="315">
        <f t="shared" ref="AF14:AF16" si="7">S14+T14+U14</f>
        <v>0.24600000000000002</v>
      </c>
      <c r="AG14" s="316">
        <f t="shared" ref="AG14:AG16" si="8">V14+W14+X14+Y14+Z14+AA14+D14+E14+F14+G14+H14+I14</f>
        <v>0.375</v>
      </c>
      <c r="AH14" s="17"/>
    </row>
    <row r="15" spans="1:53" ht="15" customHeight="1">
      <c r="A15" s="1929"/>
      <c r="B15" s="8"/>
      <c r="C15" s="1231" t="s">
        <v>223</v>
      </c>
      <c r="D15" s="1448">
        <v>8.0000000000000002E-3</v>
      </c>
      <c r="E15" s="1449">
        <v>3.0000000000000001E-3</v>
      </c>
      <c r="F15" s="1449">
        <v>2E-3</v>
      </c>
      <c r="G15" s="1453"/>
      <c r="H15" s="1449">
        <v>4.0000000000000001E-3</v>
      </c>
      <c r="I15" s="1449">
        <v>3.0000000000000001E-3</v>
      </c>
      <c r="J15" s="1449">
        <v>8.9999999999999993E-3</v>
      </c>
      <c r="K15" s="1449">
        <v>1.6E-2</v>
      </c>
      <c r="L15" s="1449">
        <v>2.3E-2</v>
      </c>
      <c r="M15" s="1449">
        <v>3.5999999999999997E-2</v>
      </c>
      <c r="N15" s="1449">
        <v>8.6999999999999994E-2</v>
      </c>
      <c r="O15" s="1450">
        <v>9.6000000000000002E-2</v>
      </c>
      <c r="P15" s="1451">
        <v>0.107</v>
      </c>
      <c r="Q15" s="1451">
        <v>7.2999999999999995E-2</v>
      </c>
      <c r="R15" s="1452">
        <v>0.112</v>
      </c>
      <c r="S15" s="1451">
        <v>9.9000000000000005E-2</v>
      </c>
      <c r="T15" s="1451">
        <v>0.09</v>
      </c>
      <c r="U15" s="1451">
        <v>7.0000000000000007E-2</v>
      </c>
      <c r="V15" s="1451">
        <v>4.7E-2</v>
      </c>
      <c r="W15" s="1451">
        <v>5.0999999999999997E-2</v>
      </c>
      <c r="X15" s="1451">
        <v>0.03</v>
      </c>
      <c r="Y15" s="1451">
        <v>1.7999999999999999E-2</v>
      </c>
      <c r="Z15" s="1451">
        <v>8.9999999999999993E-3</v>
      </c>
      <c r="AA15" s="1451">
        <v>8.0000000000000002E-3</v>
      </c>
      <c r="AB15" s="8"/>
      <c r="AC15" s="332" t="str">
        <f t="shared" si="4"/>
        <v>Øvrig fritid, ferie</v>
      </c>
      <c r="AD15" s="315">
        <f t="shared" si="5"/>
        <v>4.8000000000000001E-2</v>
      </c>
      <c r="AE15" s="315">
        <f t="shared" si="6"/>
        <v>0.51100000000000001</v>
      </c>
      <c r="AF15" s="315">
        <f t="shared" si="7"/>
        <v>0.25900000000000001</v>
      </c>
      <c r="AG15" s="316">
        <f t="shared" si="8"/>
        <v>0.18300000000000002</v>
      </c>
      <c r="AH15" s="17"/>
    </row>
    <row r="16" spans="1:53">
      <c r="A16" s="1929"/>
      <c r="B16" s="8"/>
      <c r="C16" s="1232" t="s">
        <v>37</v>
      </c>
      <c r="D16" s="1454">
        <v>1.2E-2</v>
      </c>
      <c r="E16" s="1455">
        <v>6.0000000000000001E-3</v>
      </c>
      <c r="F16" s="1455">
        <v>3.0000000000000001E-3</v>
      </c>
      <c r="G16" s="1455">
        <v>3.0000000000000001E-3</v>
      </c>
      <c r="H16" s="1455">
        <v>7.0000000000000001E-3</v>
      </c>
      <c r="I16" s="1455">
        <v>0.01</v>
      </c>
      <c r="J16" s="1455">
        <v>4.2000000000000003E-2</v>
      </c>
      <c r="K16" s="1455">
        <v>7.2999999999999995E-2</v>
      </c>
      <c r="L16" s="1455">
        <v>9.6000000000000002E-2</v>
      </c>
      <c r="M16" s="1455">
        <v>3.5000000000000003E-2</v>
      </c>
      <c r="N16" s="1455">
        <v>7.4999999999999997E-2</v>
      </c>
      <c r="O16" s="1456">
        <v>8.4000000000000005E-2</v>
      </c>
      <c r="P16" s="1457">
        <v>7.9000000000000001E-2</v>
      </c>
      <c r="Q16" s="1457">
        <v>6.0999999999999999E-2</v>
      </c>
      <c r="R16" s="1454">
        <v>7.5999999999999998E-2</v>
      </c>
      <c r="S16" s="1457">
        <v>7.1999999999999995E-2</v>
      </c>
      <c r="T16" s="1457">
        <v>5.7000000000000002E-2</v>
      </c>
      <c r="U16" s="1457">
        <v>5.3999999999999999E-2</v>
      </c>
      <c r="V16" s="1457">
        <v>4.4999999999999998E-2</v>
      </c>
      <c r="W16" s="1457">
        <v>3.3000000000000002E-2</v>
      </c>
      <c r="X16" s="1457">
        <v>2.9000000000000001E-2</v>
      </c>
      <c r="Y16" s="1457">
        <v>2.1999999999999999E-2</v>
      </c>
      <c r="Z16" s="1457">
        <v>1.6E-2</v>
      </c>
      <c r="AA16" s="1457">
        <v>1.2E-2</v>
      </c>
      <c r="AB16" s="8"/>
      <c r="AC16" s="333" t="str">
        <f t="shared" si="4"/>
        <v>Annet</v>
      </c>
      <c r="AD16" s="512">
        <f t="shared" si="5"/>
        <v>0.21099999999999999</v>
      </c>
      <c r="AE16" s="317">
        <f t="shared" si="6"/>
        <v>0.41000000000000003</v>
      </c>
      <c r="AF16" s="317">
        <f t="shared" si="7"/>
        <v>0.183</v>
      </c>
      <c r="AG16" s="318">
        <f t="shared" si="8"/>
        <v>0.19800000000000006</v>
      </c>
      <c r="AH16" s="17"/>
    </row>
    <row r="17" spans="1:37" ht="15.75" customHeight="1">
      <c r="A17" s="1929"/>
      <c r="B17" s="17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C17" s="21"/>
      <c r="AD17" s="21"/>
      <c r="AE17" s="21"/>
      <c r="AF17" s="21"/>
      <c r="AG17" s="21"/>
      <c r="AH17" s="17"/>
    </row>
    <row r="18" spans="1:37">
      <c r="A18" s="36"/>
      <c r="B18" s="36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36"/>
      <c r="AH18" s="36"/>
      <c r="AI18" s="36"/>
      <c r="AJ18" s="36"/>
      <c r="AK18" s="36"/>
    </row>
    <row r="19" spans="1:37">
      <c r="A19" s="36"/>
      <c r="B19" s="36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V19" s="152"/>
      <c r="W19" s="153"/>
      <c r="X19" s="43"/>
      <c r="Y19" s="43"/>
      <c r="Z19" s="43"/>
      <c r="AA19" s="43"/>
      <c r="AB19" s="36"/>
      <c r="AH19" s="36"/>
      <c r="AI19" s="36"/>
      <c r="AJ19" s="36"/>
      <c r="AK19" s="36"/>
    </row>
    <row r="20" spans="1:37">
      <c r="A20" s="36"/>
      <c r="B20" s="36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V20" s="152"/>
      <c r="W20" s="153"/>
      <c r="X20" s="43"/>
      <c r="Y20" s="43"/>
      <c r="Z20" s="43"/>
      <c r="AA20" s="43"/>
      <c r="AB20" s="36"/>
      <c r="AH20" s="36"/>
      <c r="AI20" s="36"/>
      <c r="AJ20" s="36"/>
      <c r="AK20" s="36"/>
    </row>
    <row r="21" spans="1:37">
      <c r="A21" s="36"/>
      <c r="B21" s="36"/>
      <c r="V21" s="152"/>
      <c r="W21" s="153"/>
      <c r="AB21" s="36"/>
      <c r="AH21" s="36"/>
      <c r="AI21" s="36"/>
      <c r="AJ21" s="36"/>
      <c r="AK21" s="36"/>
    </row>
    <row r="22" spans="1:37">
      <c r="A22" s="36"/>
      <c r="B22" s="36"/>
      <c r="V22" s="152"/>
      <c r="W22" s="153"/>
      <c r="AB22" s="36"/>
      <c r="AH22" s="36"/>
      <c r="AI22" s="36"/>
      <c r="AJ22" s="36"/>
      <c r="AK22" s="36"/>
    </row>
    <row r="23" spans="1:37">
      <c r="A23" s="36"/>
      <c r="B23" s="36"/>
      <c r="V23" s="152"/>
      <c r="W23" s="153"/>
      <c r="AB23" s="36"/>
      <c r="AH23" s="36"/>
      <c r="AI23" s="36"/>
      <c r="AJ23" s="36"/>
      <c r="AK23" s="36"/>
    </row>
    <row r="24" spans="1:37">
      <c r="A24" s="36"/>
      <c r="B24" s="36"/>
      <c r="V24" s="152"/>
      <c r="W24" s="153"/>
      <c r="AB24" s="36"/>
      <c r="AH24" s="36"/>
      <c r="AI24" s="36"/>
      <c r="AJ24" s="36"/>
      <c r="AK24" s="36"/>
    </row>
    <row r="25" spans="1:37">
      <c r="A25" s="36"/>
      <c r="B25" s="36"/>
      <c r="V25" s="152"/>
      <c r="W25" s="153"/>
      <c r="AB25" s="36"/>
      <c r="AH25" s="36"/>
      <c r="AI25" s="36"/>
      <c r="AJ25" s="36"/>
      <c r="AK25" s="36"/>
    </row>
    <row r="26" spans="1:37">
      <c r="A26" s="36"/>
      <c r="B26" s="36"/>
      <c r="V26" s="152"/>
      <c r="W26" s="153"/>
      <c r="AB26" s="36"/>
      <c r="AH26" s="36"/>
      <c r="AI26" s="36"/>
      <c r="AJ26" s="36"/>
      <c r="AK26" s="36"/>
    </row>
    <row r="27" spans="1:37">
      <c r="A27" s="36"/>
      <c r="B27" s="36"/>
      <c r="V27" s="152"/>
      <c r="W27" s="153"/>
      <c r="AB27" s="36"/>
      <c r="AH27" s="36"/>
      <c r="AI27" s="36"/>
      <c r="AJ27" s="36"/>
      <c r="AK27" s="36"/>
    </row>
    <row r="28" spans="1:37">
      <c r="A28" s="36"/>
      <c r="B28" s="36"/>
      <c r="AB28" s="36"/>
      <c r="AH28" s="36"/>
      <c r="AI28" s="36"/>
      <c r="AJ28" s="36"/>
      <c r="AK28" s="36"/>
    </row>
    <row r="29" spans="1:37">
      <c r="A29" s="36"/>
      <c r="B29" s="36"/>
      <c r="AB29" s="36"/>
      <c r="AH29" s="36"/>
      <c r="AI29" s="36"/>
      <c r="AJ29" s="36"/>
      <c r="AK29" s="36"/>
    </row>
    <row r="30" spans="1:37">
      <c r="A30" s="36"/>
      <c r="B30" s="36"/>
      <c r="AB30" s="36"/>
      <c r="AH30" s="36"/>
      <c r="AI30" s="36"/>
      <c r="AJ30" s="36"/>
      <c r="AK30" s="36"/>
    </row>
    <row r="31" spans="1:37">
      <c r="A31" s="36"/>
      <c r="B31" s="36"/>
      <c r="AB31" s="36"/>
      <c r="AH31" s="36"/>
      <c r="AI31" s="36"/>
      <c r="AJ31" s="36"/>
      <c r="AK31" s="36"/>
    </row>
    <row r="32" spans="1:37">
      <c r="A32" s="36"/>
      <c r="B32" s="36"/>
      <c r="AB32" s="36"/>
      <c r="AH32" s="36"/>
      <c r="AI32" s="36"/>
      <c r="AJ32" s="36"/>
      <c r="AK32" s="36"/>
    </row>
    <row r="33" spans="1:37">
      <c r="A33" s="36"/>
      <c r="B33" s="36"/>
      <c r="AB33" s="36"/>
      <c r="AH33" s="36"/>
      <c r="AI33" s="36"/>
      <c r="AJ33" s="36"/>
      <c r="AK33" s="36"/>
    </row>
    <row r="34" spans="1:37">
      <c r="A34" s="36"/>
      <c r="B34" s="36"/>
      <c r="AB34" s="36"/>
      <c r="AH34" s="36"/>
      <c r="AI34" s="36"/>
      <c r="AJ34" s="36"/>
      <c r="AK34" s="36"/>
    </row>
    <row r="35" spans="1:37">
      <c r="A35" s="36"/>
      <c r="B35" s="36"/>
      <c r="AB35" s="36"/>
      <c r="AH35" s="36"/>
      <c r="AI35" s="36"/>
      <c r="AJ35" s="36"/>
      <c r="AK35" s="36"/>
    </row>
    <row r="36" spans="1:37">
      <c r="A36" s="36"/>
      <c r="B36" s="36"/>
      <c r="AB36" s="36"/>
      <c r="AH36" s="36"/>
      <c r="AI36" s="36"/>
      <c r="AJ36" s="36"/>
      <c r="AK36" s="36"/>
    </row>
    <row r="37" spans="1:37">
      <c r="A37" s="36"/>
      <c r="B37" s="36"/>
      <c r="AB37" s="36"/>
      <c r="AH37" s="36"/>
      <c r="AI37" s="36"/>
      <c r="AJ37" s="36"/>
      <c r="AK37" s="36"/>
    </row>
    <row r="38" spans="1:37">
      <c r="A38" s="36"/>
      <c r="B38" s="36"/>
      <c r="AB38" s="36"/>
      <c r="AH38" s="36"/>
      <c r="AI38" s="36"/>
      <c r="AJ38" s="36"/>
      <c r="AK38" s="36"/>
    </row>
    <row r="39" spans="1:37">
      <c r="A39" s="36"/>
      <c r="B39" s="36"/>
      <c r="AB39" s="36"/>
      <c r="AH39" s="36"/>
      <c r="AI39" s="36"/>
      <c r="AJ39" s="36"/>
      <c r="AK39" s="36"/>
    </row>
    <row r="40" spans="1:37">
      <c r="A40" s="36"/>
      <c r="B40" s="36"/>
      <c r="AB40" s="36"/>
      <c r="AH40" s="36"/>
      <c r="AI40" s="36"/>
      <c r="AJ40" s="36"/>
      <c r="AK40" s="36"/>
    </row>
    <row r="41" spans="1:37">
      <c r="A41" s="36"/>
      <c r="B41" s="36"/>
      <c r="AB41" s="36"/>
      <c r="AH41" s="36"/>
      <c r="AI41" s="36"/>
      <c r="AJ41" s="36"/>
      <c r="AK41" s="36"/>
    </row>
    <row r="42" spans="1:37">
      <c r="A42" s="36"/>
      <c r="B42" s="36"/>
      <c r="AB42" s="36"/>
      <c r="AH42" s="36"/>
      <c r="AI42" s="36"/>
      <c r="AJ42" s="36"/>
      <c r="AK42" s="36"/>
    </row>
    <row r="43" spans="1:37">
      <c r="A43" s="36"/>
      <c r="B43" s="36"/>
      <c r="AB43" s="36"/>
      <c r="AH43" s="36"/>
      <c r="AI43" s="36"/>
      <c r="AJ43" s="36"/>
      <c r="AK43" s="36"/>
    </row>
    <row r="44" spans="1:37">
      <c r="A44" s="36"/>
      <c r="B44" s="36"/>
      <c r="AB44" s="36"/>
      <c r="AH44" s="36"/>
      <c r="AI44" s="36"/>
      <c r="AJ44" s="36"/>
      <c r="AK44" s="36"/>
    </row>
    <row r="45" spans="1:37">
      <c r="A45" s="36"/>
      <c r="B45" s="36"/>
      <c r="AB45" s="36"/>
      <c r="AH45" s="36"/>
      <c r="AI45" s="36"/>
      <c r="AJ45" s="36"/>
      <c r="AK45" s="36"/>
    </row>
    <row r="46" spans="1:37">
      <c r="A46" s="36"/>
      <c r="B46" s="36"/>
      <c r="AB46" s="36"/>
      <c r="AH46" s="36"/>
      <c r="AI46" s="36"/>
      <c r="AJ46" s="36"/>
      <c r="AK46" s="36"/>
    </row>
    <row r="47" spans="1:37">
      <c r="A47" s="36"/>
      <c r="B47" s="36"/>
      <c r="AB47" s="36"/>
      <c r="AH47" s="36"/>
      <c r="AI47" s="36"/>
      <c r="AJ47" s="36"/>
      <c r="AK47" s="36"/>
    </row>
    <row r="48" spans="1:37">
      <c r="A48" s="36"/>
      <c r="B48" s="36"/>
      <c r="AB48" s="36"/>
      <c r="AH48" s="36"/>
      <c r="AI48" s="36"/>
      <c r="AJ48" s="36"/>
      <c r="AK48" s="36"/>
    </row>
    <row r="49" spans="1:37">
      <c r="A49" s="36"/>
      <c r="B49" s="36"/>
      <c r="AB49" s="36"/>
      <c r="AH49" s="36"/>
      <c r="AI49" s="36"/>
      <c r="AJ49" s="36"/>
      <c r="AK49" s="36"/>
    </row>
    <row r="50" spans="1:37">
      <c r="A50" s="36"/>
      <c r="B50" s="36"/>
      <c r="AB50" s="36"/>
      <c r="AH50" s="36"/>
      <c r="AI50" s="36"/>
      <c r="AJ50" s="36"/>
      <c r="AK50" s="36"/>
    </row>
    <row r="51" spans="1:37">
      <c r="A51" s="36"/>
      <c r="B51" s="36"/>
      <c r="AB51" s="36"/>
      <c r="AH51" s="36"/>
      <c r="AI51" s="36"/>
      <c r="AJ51" s="36"/>
      <c r="AK51" s="36"/>
    </row>
    <row r="52" spans="1:37">
      <c r="A52" s="36"/>
      <c r="B52" s="36"/>
      <c r="AB52" s="36"/>
      <c r="AH52" s="36"/>
      <c r="AI52" s="36"/>
      <c r="AJ52" s="36"/>
      <c r="AK52" s="36"/>
    </row>
    <row r="53" spans="1:37">
      <c r="A53" s="36"/>
      <c r="B53" s="36"/>
      <c r="AB53" s="36"/>
      <c r="AH53" s="36"/>
      <c r="AI53" s="36"/>
      <c r="AJ53" s="36"/>
      <c r="AK53" s="36"/>
    </row>
    <row r="54" spans="1:37">
      <c r="A54" s="36"/>
      <c r="B54" s="36"/>
      <c r="AB54" s="36"/>
      <c r="AH54" s="36"/>
      <c r="AI54" s="36"/>
      <c r="AJ54" s="36"/>
      <c r="AK54" s="36"/>
    </row>
    <row r="55" spans="1:37">
      <c r="A55" s="36"/>
      <c r="B55" s="36"/>
      <c r="AB55" s="36"/>
      <c r="AH55" s="36"/>
      <c r="AI55" s="36"/>
      <c r="AJ55" s="36"/>
      <c r="AK55" s="36"/>
    </row>
    <row r="56" spans="1:37">
      <c r="A56" s="36"/>
      <c r="B56" s="36"/>
      <c r="AB56" s="36"/>
      <c r="AH56" s="36"/>
      <c r="AI56" s="36"/>
      <c r="AJ56" s="36"/>
      <c r="AK56" s="36"/>
    </row>
    <row r="57" spans="1:37">
      <c r="A57" s="36"/>
      <c r="B57" s="36"/>
      <c r="AB57" s="36"/>
      <c r="AH57" s="36"/>
      <c r="AI57" s="36"/>
      <c r="AJ57" s="36"/>
      <c r="AK57" s="36"/>
    </row>
    <row r="58" spans="1:37">
      <c r="A58" s="36"/>
      <c r="B58" s="36"/>
      <c r="AB58" s="36"/>
      <c r="AH58" s="36"/>
      <c r="AI58" s="36"/>
      <c r="AJ58" s="36"/>
      <c r="AK58" s="36"/>
    </row>
    <row r="59" spans="1:37">
      <c r="A59" s="36"/>
      <c r="B59" s="36"/>
      <c r="AB59" s="36"/>
      <c r="AH59" s="36"/>
      <c r="AI59" s="36"/>
      <c r="AJ59" s="36"/>
      <c r="AK59" s="36"/>
    </row>
    <row r="60" spans="1:37">
      <c r="A60" s="36"/>
      <c r="B60" s="36"/>
      <c r="AB60" s="36"/>
      <c r="AH60" s="36"/>
      <c r="AI60" s="36"/>
      <c r="AJ60" s="36"/>
      <c r="AK60" s="36"/>
    </row>
    <row r="61" spans="1:37">
      <c r="A61" s="36"/>
      <c r="B61" s="36"/>
      <c r="AB61" s="36"/>
      <c r="AH61" s="36"/>
      <c r="AI61" s="36"/>
      <c r="AJ61" s="36"/>
      <c r="AK61" s="36"/>
    </row>
    <row r="62" spans="1:37">
      <c r="A62" s="36"/>
      <c r="B62" s="36"/>
      <c r="AB62" s="36"/>
      <c r="AH62" s="36"/>
      <c r="AI62" s="36"/>
      <c r="AJ62" s="36"/>
      <c r="AK62" s="36"/>
    </row>
    <row r="63" spans="1:37">
      <c r="A63" s="36"/>
      <c r="B63" s="36"/>
      <c r="AB63" s="36"/>
      <c r="AH63" s="36"/>
      <c r="AI63" s="36"/>
      <c r="AJ63" s="36"/>
      <c r="AK63" s="36"/>
    </row>
    <row r="64" spans="1:37">
      <c r="A64" s="36"/>
      <c r="B64" s="36"/>
      <c r="AB64" s="36"/>
      <c r="AH64" s="36"/>
      <c r="AI64" s="36"/>
      <c r="AJ64" s="36"/>
      <c r="AK64" s="36"/>
    </row>
    <row r="65" spans="1:37">
      <c r="A65" s="36"/>
      <c r="B65" s="36"/>
      <c r="AB65" s="36"/>
      <c r="AH65" s="36"/>
      <c r="AI65" s="36"/>
      <c r="AJ65" s="36"/>
      <c r="AK65" s="36"/>
    </row>
    <row r="66" spans="1:37">
      <c r="A66" s="36"/>
      <c r="B66" s="36"/>
      <c r="AB66" s="36"/>
      <c r="AH66" s="36"/>
      <c r="AI66" s="36"/>
      <c r="AJ66" s="36"/>
      <c r="AK66" s="36"/>
    </row>
    <row r="67" spans="1:37">
      <c r="A67" s="36"/>
      <c r="B67" s="36"/>
      <c r="AB67" s="36"/>
      <c r="AH67" s="36"/>
      <c r="AI67" s="36"/>
      <c r="AJ67" s="36"/>
      <c r="AK67" s="36"/>
    </row>
    <row r="68" spans="1:37">
      <c r="A68" s="36"/>
      <c r="B68" s="36"/>
      <c r="AB68" s="36"/>
      <c r="AH68" s="36"/>
      <c r="AI68" s="36"/>
      <c r="AJ68" s="36"/>
      <c r="AK68" s="36"/>
    </row>
    <row r="69" spans="1:37">
      <c r="A69" s="36"/>
      <c r="B69" s="36"/>
      <c r="AB69" s="36"/>
      <c r="AH69" s="36"/>
      <c r="AI69" s="36"/>
      <c r="AJ69" s="36"/>
      <c r="AK69" s="36"/>
    </row>
    <row r="70" spans="1:37">
      <c r="A70" s="36"/>
      <c r="B70" s="36"/>
      <c r="AB70" s="36"/>
      <c r="AH70" s="36"/>
      <c r="AI70" s="36"/>
      <c r="AJ70" s="36"/>
      <c r="AK70" s="36"/>
    </row>
    <row r="71" spans="1:37">
      <c r="A71" s="36"/>
      <c r="B71" s="36"/>
      <c r="AB71" s="36"/>
      <c r="AH71" s="36"/>
      <c r="AI71" s="36"/>
      <c r="AJ71" s="36"/>
      <c r="AK71" s="36"/>
    </row>
    <row r="72" spans="1:37">
      <c r="A72" s="36"/>
      <c r="B72" s="36"/>
      <c r="AB72" s="36"/>
      <c r="AH72" s="36"/>
      <c r="AI72" s="36"/>
      <c r="AJ72" s="36"/>
      <c r="AK72" s="36"/>
    </row>
    <row r="73" spans="1:37">
      <c r="A73" s="36"/>
      <c r="B73" s="36"/>
      <c r="AB73" s="36"/>
      <c r="AH73" s="36"/>
      <c r="AI73" s="36"/>
      <c r="AJ73" s="36"/>
      <c r="AK73" s="36"/>
    </row>
    <row r="74" spans="1:37">
      <c r="A74" s="36"/>
      <c r="B74" s="36"/>
      <c r="AB74" s="36"/>
      <c r="AH74" s="36"/>
      <c r="AI74" s="36"/>
      <c r="AJ74" s="36"/>
      <c r="AK74" s="36"/>
    </row>
    <row r="75" spans="1:37">
      <c r="A75" s="36"/>
      <c r="B75" s="36"/>
      <c r="AB75" s="36"/>
      <c r="AH75" s="36"/>
      <c r="AI75" s="36"/>
      <c r="AJ75" s="36"/>
      <c r="AK75" s="36"/>
    </row>
    <row r="76" spans="1:37">
      <c r="A76" s="36"/>
      <c r="B76" s="36"/>
      <c r="AB76" s="36"/>
      <c r="AH76" s="36"/>
      <c r="AI76" s="36"/>
      <c r="AJ76" s="36"/>
      <c r="AK76" s="36"/>
    </row>
    <row r="77" spans="1:37">
      <c r="A77" s="36"/>
      <c r="B77" s="36"/>
      <c r="AB77" s="36"/>
      <c r="AH77" s="36"/>
      <c r="AI77" s="36"/>
      <c r="AJ77" s="36"/>
      <c r="AK77" s="36"/>
    </row>
    <row r="78" spans="1:37">
      <c r="A78" s="36"/>
      <c r="B78" s="36"/>
      <c r="AB78" s="36"/>
      <c r="AH78" s="36"/>
      <c r="AI78" s="36"/>
      <c r="AJ78" s="36"/>
      <c r="AK78" s="36"/>
    </row>
    <row r="79" spans="1:37">
      <c r="A79" s="36"/>
      <c r="B79" s="36"/>
      <c r="AB79" s="36"/>
      <c r="AH79" s="36"/>
      <c r="AI79" s="36"/>
      <c r="AJ79" s="36"/>
      <c r="AK79" s="36"/>
    </row>
    <row r="80" spans="1:37">
      <c r="A80" s="36"/>
      <c r="B80" s="36"/>
      <c r="AB80" s="36"/>
      <c r="AH80" s="36"/>
      <c r="AI80" s="36"/>
      <c r="AJ80" s="36"/>
      <c r="AK80" s="36"/>
    </row>
    <row r="81" spans="1:37">
      <c r="A81" s="36"/>
      <c r="B81" s="36"/>
      <c r="AB81" s="36"/>
      <c r="AH81" s="36"/>
      <c r="AI81" s="36"/>
      <c r="AJ81" s="36"/>
      <c r="AK81" s="36"/>
    </row>
    <row r="82" spans="1:37">
      <c r="A82" s="36"/>
      <c r="B82" s="36"/>
      <c r="AB82" s="36"/>
      <c r="AH82" s="36"/>
      <c r="AI82" s="36"/>
      <c r="AJ82" s="36"/>
      <c r="AK82" s="36"/>
    </row>
    <row r="83" spans="1:37">
      <c r="A83" s="36"/>
      <c r="B83" s="36"/>
      <c r="AB83" s="36"/>
      <c r="AH83" s="36"/>
      <c r="AI83" s="36"/>
      <c r="AJ83" s="36"/>
      <c r="AK83" s="36"/>
    </row>
    <row r="84" spans="1:37">
      <c r="A84" s="36"/>
      <c r="B84" s="36"/>
      <c r="AB84" s="36"/>
      <c r="AH84" s="36"/>
      <c r="AI84" s="36"/>
      <c r="AJ84" s="36"/>
      <c r="AK84" s="36"/>
    </row>
    <row r="85" spans="1:37">
      <c r="A85" s="36"/>
      <c r="B85" s="36"/>
      <c r="AB85" s="36"/>
      <c r="AH85" s="36"/>
      <c r="AI85" s="36"/>
      <c r="AJ85" s="36"/>
      <c r="AK85" s="36"/>
    </row>
    <row r="86" spans="1:37">
      <c r="A86" s="36"/>
      <c r="B86" s="36"/>
      <c r="AB86" s="36"/>
      <c r="AH86" s="36"/>
      <c r="AI86" s="36"/>
      <c r="AJ86" s="36"/>
      <c r="AK86" s="36"/>
    </row>
    <row r="87" spans="1:37">
      <c r="A87" s="36"/>
      <c r="B87" s="36"/>
      <c r="AB87" s="36"/>
      <c r="AH87" s="36"/>
      <c r="AI87" s="36"/>
      <c r="AJ87" s="36"/>
      <c r="AK87" s="36"/>
    </row>
    <row r="88" spans="1:37">
      <c r="A88" s="36"/>
      <c r="B88" s="36"/>
      <c r="AB88" s="36"/>
      <c r="AH88" s="36"/>
      <c r="AI88" s="36"/>
      <c r="AJ88" s="36"/>
      <c r="AK88" s="36"/>
    </row>
    <row r="89" spans="1:37">
      <c r="A89" s="36"/>
      <c r="B89" s="36"/>
      <c r="AB89" s="36"/>
      <c r="AH89" s="36"/>
      <c r="AI89" s="36"/>
      <c r="AJ89" s="36"/>
      <c r="AK89" s="36"/>
    </row>
    <row r="90" spans="1:37">
      <c r="A90" s="36"/>
      <c r="B90" s="36"/>
      <c r="AB90" s="36"/>
      <c r="AH90" s="36"/>
      <c r="AI90" s="36"/>
      <c r="AJ90" s="36"/>
      <c r="AK90" s="36"/>
    </row>
    <row r="91" spans="1:37">
      <c r="A91" s="36"/>
      <c r="B91" s="36"/>
      <c r="AB91" s="36"/>
      <c r="AH91" s="36"/>
      <c r="AI91" s="36"/>
      <c r="AJ91" s="36"/>
      <c r="AK91" s="36"/>
    </row>
    <row r="92" spans="1:37">
      <c r="A92" s="36"/>
      <c r="B92" s="36"/>
      <c r="AB92" s="36"/>
      <c r="AH92" s="36"/>
      <c r="AI92" s="36"/>
      <c r="AJ92" s="36"/>
      <c r="AK92" s="36"/>
    </row>
    <row r="93" spans="1:37">
      <c r="A93" s="36"/>
      <c r="B93" s="36"/>
      <c r="AB93" s="36"/>
      <c r="AH93" s="36"/>
      <c r="AI93" s="36"/>
      <c r="AJ93" s="36"/>
      <c r="AK93" s="36"/>
    </row>
    <row r="94" spans="1:37">
      <c r="A94" s="36"/>
      <c r="B94" s="36"/>
      <c r="AB94" s="36"/>
      <c r="AH94" s="36"/>
      <c r="AI94" s="36"/>
      <c r="AJ94" s="36"/>
      <c r="AK94" s="36"/>
    </row>
    <row r="95" spans="1:37">
      <c r="A95" s="36"/>
      <c r="B95" s="36"/>
      <c r="AB95" s="36"/>
      <c r="AH95" s="36"/>
      <c r="AI95" s="36"/>
      <c r="AJ95" s="36"/>
      <c r="AK95" s="36"/>
    </row>
    <row r="96" spans="1:37">
      <c r="A96" s="36"/>
      <c r="B96" s="36"/>
      <c r="AB96" s="36"/>
      <c r="AH96" s="36"/>
      <c r="AI96" s="36"/>
      <c r="AJ96" s="36"/>
      <c r="AK96" s="36"/>
    </row>
    <row r="97" spans="1:37">
      <c r="A97" s="36"/>
      <c r="B97" s="36"/>
      <c r="AB97" s="36"/>
      <c r="AH97" s="36"/>
      <c r="AI97" s="36"/>
      <c r="AJ97" s="36"/>
      <c r="AK97" s="36"/>
    </row>
    <row r="98" spans="1:37">
      <c r="A98" s="36"/>
      <c r="B98" s="36"/>
      <c r="AB98" s="36"/>
      <c r="AH98" s="36"/>
      <c r="AI98" s="36"/>
      <c r="AJ98" s="36"/>
      <c r="AK98" s="36"/>
    </row>
    <row r="99" spans="1:37">
      <c r="A99" s="36"/>
      <c r="B99" s="36"/>
      <c r="AB99" s="36"/>
      <c r="AH99" s="36"/>
      <c r="AI99" s="36"/>
      <c r="AJ99" s="36"/>
      <c r="AK99" s="36"/>
    </row>
    <row r="100" spans="1:37">
      <c r="A100" s="36"/>
      <c r="B100" s="36"/>
      <c r="AB100" s="36"/>
      <c r="AH100" s="36"/>
      <c r="AI100" s="36"/>
      <c r="AJ100" s="36"/>
      <c r="AK100" s="36"/>
    </row>
    <row r="101" spans="1:37">
      <c r="A101" s="36"/>
      <c r="B101" s="36"/>
      <c r="AB101" s="36"/>
      <c r="AH101" s="36"/>
      <c r="AI101" s="36"/>
      <c r="AJ101" s="36"/>
      <c r="AK101" s="36"/>
    </row>
    <row r="102" spans="1:37">
      <c r="A102" s="36"/>
      <c r="B102" s="36"/>
      <c r="AB102" s="36"/>
      <c r="AH102" s="36"/>
      <c r="AI102" s="36"/>
      <c r="AJ102" s="36"/>
      <c r="AK102" s="36"/>
    </row>
    <row r="103" spans="1:37">
      <c r="A103" s="36"/>
      <c r="B103" s="36"/>
      <c r="AB103" s="36"/>
      <c r="AH103" s="36"/>
      <c r="AI103" s="36"/>
      <c r="AJ103" s="36"/>
      <c r="AK103" s="36"/>
    </row>
    <row r="104" spans="1:37">
      <c r="A104" s="36"/>
      <c r="B104" s="36"/>
      <c r="AB104" s="36"/>
      <c r="AH104" s="36"/>
      <c r="AI104" s="36"/>
      <c r="AJ104" s="36"/>
      <c r="AK104" s="36"/>
    </row>
    <row r="105" spans="1:37">
      <c r="A105" s="36"/>
      <c r="B105" s="36"/>
      <c r="AB105" s="36"/>
      <c r="AH105" s="36"/>
      <c r="AI105" s="36"/>
      <c r="AJ105" s="36"/>
      <c r="AK105" s="36"/>
    </row>
    <row r="106" spans="1:37">
      <c r="A106" s="36"/>
      <c r="B106" s="36"/>
      <c r="AB106" s="36"/>
      <c r="AH106" s="36"/>
      <c r="AI106" s="36"/>
      <c r="AJ106" s="36"/>
      <c r="AK106" s="36"/>
    </row>
    <row r="107" spans="1:37">
      <c r="A107" s="36"/>
      <c r="B107" s="36"/>
      <c r="AB107" s="36"/>
      <c r="AH107" s="36"/>
      <c r="AI107" s="36"/>
      <c r="AJ107" s="36"/>
      <c r="AK107" s="36"/>
    </row>
    <row r="108" spans="1:37">
      <c r="A108" s="36"/>
      <c r="B108" s="36"/>
      <c r="AB108" s="36"/>
      <c r="AH108" s="36"/>
      <c r="AI108" s="36"/>
      <c r="AJ108" s="36"/>
      <c r="AK108" s="36"/>
    </row>
    <row r="109" spans="1:37">
      <c r="A109" s="36"/>
      <c r="B109" s="36"/>
      <c r="AB109" s="36"/>
      <c r="AH109" s="36"/>
      <c r="AI109" s="36"/>
      <c r="AJ109" s="36"/>
      <c r="AK109" s="36"/>
    </row>
    <row r="110" spans="1:37">
      <c r="A110" s="36"/>
      <c r="B110" s="36"/>
      <c r="AB110" s="36"/>
      <c r="AH110" s="36"/>
      <c r="AI110" s="36"/>
      <c r="AJ110" s="36"/>
      <c r="AK110" s="36"/>
    </row>
    <row r="111" spans="1:37">
      <c r="A111" s="36"/>
      <c r="B111" s="36"/>
      <c r="AB111" s="36"/>
      <c r="AH111" s="36"/>
      <c r="AI111" s="36"/>
      <c r="AJ111" s="36"/>
      <c r="AK111" s="36"/>
    </row>
    <row r="112" spans="1:37">
      <c r="A112" s="36"/>
      <c r="B112" s="36"/>
      <c r="AB112" s="36"/>
      <c r="AH112" s="36"/>
      <c r="AI112" s="36"/>
      <c r="AJ112" s="36"/>
      <c r="AK112" s="36"/>
    </row>
    <row r="113" spans="1:37">
      <c r="A113" s="36"/>
      <c r="B113" s="36"/>
      <c r="AB113" s="36"/>
      <c r="AH113" s="36"/>
      <c r="AI113" s="36"/>
      <c r="AJ113" s="36"/>
      <c r="AK113" s="36"/>
    </row>
    <row r="114" spans="1:37">
      <c r="A114" s="36"/>
      <c r="B114" s="36"/>
      <c r="AB114" s="36"/>
      <c r="AH114" s="36"/>
      <c r="AI114" s="36"/>
      <c r="AJ114" s="36"/>
      <c r="AK114" s="36"/>
    </row>
    <row r="115" spans="1:37">
      <c r="A115" s="36"/>
      <c r="B115" s="36"/>
      <c r="AB115" s="36"/>
      <c r="AH115" s="36"/>
      <c r="AI115" s="36"/>
      <c r="AJ115" s="36"/>
      <c r="AK115" s="36"/>
    </row>
    <row r="116" spans="1:37">
      <c r="A116" s="36"/>
      <c r="B116" s="36"/>
      <c r="AB116" s="36"/>
      <c r="AH116" s="36"/>
      <c r="AI116" s="36"/>
      <c r="AJ116" s="36"/>
      <c r="AK116" s="36"/>
    </row>
    <row r="117" spans="1:37">
      <c r="A117" s="36"/>
      <c r="B117" s="36"/>
      <c r="AB117" s="36"/>
      <c r="AH117" s="36"/>
      <c r="AI117" s="36"/>
      <c r="AJ117" s="36"/>
      <c r="AK117" s="36"/>
    </row>
    <row r="118" spans="1:37">
      <c r="A118" s="36"/>
      <c r="B118" s="36"/>
      <c r="AB118" s="36"/>
      <c r="AH118" s="36"/>
      <c r="AI118" s="36"/>
      <c r="AJ118" s="36"/>
      <c r="AK118" s="36"/>
    </row>
    <row r="119" spans="1:37">
      <c r="A119" s="36"/>
      <c r="B119" s="36"/>
      <c r="AB119" s="36"/>
      <c r="AH119" s="36"/>
      <c r="AI119" s="36"/>
      <c r="AJ119" s="36"/>
      <c r="AK119" s="36"/>
    </row>
    <row r="120" spans="1:37">
      <c r="A120" s="36"/>
      <c r="B120" s="36"/>
      <c r="AB120" s="36"/>
      <c r="AH120" s="36"/>
      <c r="AI120" s="36"/>
      <c r="AJ120" s="36"/>
      <c r="AK120" s="36"/>
    </row>
    <row r="121" spans="1:37">
      <c r="A121" s="36"/>
      <c r="B121" s="36"/>
      <c r="AB121" s="36"/>
      <c r="AH121" s="36"/>
      <c r="AI121" s="36"/>
      <c r="AJ121" s="36"/>
      <c r="AK121" s="36"/>
    </row>
    <row r="122" spans="1:37">
      <c r="A122" s="36"/>
      <c r="B122" s="36"/>
      <c r="AB122" s="36"/>
      <c r="AH122" s="36"/>
      <c r="AI122" s="36"/>
      <c r="AJ122" s="36"/>
      <c r="AK122" s="36"/>
    </row>
    <row r="123" spans="1:37">
      <c r="A123" s="36"/>
      <c r="B123" s="36"/>
      <c r="AB123" s="36"/>
      <c r="AH123" s="36"/>
      <c r="AI123" s="36"/>
      <c r="AJ123" s="36"/>
      <c r="AK123" s="36"/>
    </row>
    <row r="124" spans="1:37">
      <c r="A124" s="36"/>
      <c r="B124" s="36"/>
      <c r="AB124" s="36"/>
      <c r="AH124" s="36"/>
      <c r="AI124" s="36"/>
      <c r="AJ124" s="36"/>
      <c r="AK124" s="36"/>
    </row>
    <row r="125" spans="1:37">
      <c r="A125" s="36"/>
      <c r="B125" s="36"/>
      <c r="AB125" s="36"/>
      <c r="AH125" s="36"/>
      <c r="AI125" s="36"/>
      <c r="AJ125" s="36"/>
      <c r="AK125" s="36"/>
    </row>
    <row r="126" spans="1:37">
      <c r="A126" s="36"/>
      <c r="B126" s="36"/>
      <c r="AB126" s="36"/>
      <c r="AH126" s="36"/>
      <c r="AI126" s="36"/>
      <c r="AJ126" s="36"/>
      <c r="AK126" s="36"/>
    </row>
    <row r="127" spans="1:37">
      <c r="A127" s="36"/>
      <c r="B127" s="36"/>
      <c r="AB127" s="36"/>
      <c r="AH127" s="36"/>
      <c r="AI127" s="36"/>
      <c r="AJ127" s="36"/>
      <c r="AK127" s="36"/>
    </row>
    <row r="128" spans="1:37">
      <c r="A128" s="36"/>
      <c r="B128" s="36"/>
      <c r="AB128" s="36"/>
      <c r="AH128" s="36"/>
      <c r="AI128" s="36"/>
      <c r="AJ128" s="36"/>
      <c r="AK128" s="36"/>
    </row>
    <row r="129" spans="1:37">
      <c r="A129" s="36"/>
      <c r="B129" s="36"/>
      <c r="AB129" s="36"/>
      <c r="AH129" s="36"/>
      <c r="AI129" s="36"/>
      <c r="AJ129" s="36"/>
      <c r="AK129" s="36"/>
    </row>
    <row r="130" spans="1:37">
      <c r="A130" s="36"/>
      <c r="B130" s="36"/>
      <c r="AB130" s="36"/>
      <c r="AH130" s="36"/>
      <c r="AI130" s="36"/>
      <c r="AJ130" s="36"/>
      <c r="AK130" s="36"/>
    </row>
    <row r="131" spans="1:37">
      <c r="A131" s="36"/>
      <c r="B131" s="36"/>
      <c r="AB131" s="36"/>
      <c r="AH131" s="36"/>
      <c r="AI131" s="36"/>
      <c r="AJ131" s="36"/>
      <c r="AK131" s="36"/>
    </row>
    <row r="132" spans="1:37">
      <c r="A132" s="36"/>
      <c r="B132" s="36"/>
      <c r="AB132" s="36"/>
      <c r="AH132" s="36"/>
      <c r="AI132" s="36"/>
      <c r="AJ132" s="36"/>
      <c r="AK132" s="36"/>
    </row>
    <row r="133" spans="1:37">
      <c r="A133" s="36"/>
      <c r="B133" s="36"/>
      <c r="AB133" s="36"/>
      <c r="AH133" s="36"/>
      <c r="AI133" s="36"/>
      <c r="AJ133" s="36"/>
      <c r="AK133" s="36"/>
    </row>
    <row r="134" spans="1:37">
      <c r="A134" s="36"/>
      <c r="B134" s="36"/>
      <c r="AB134" s="36"/>
      <c r="AH134" s="36"/>
      <c r="AI134" s="36"/>
      <c r="AJ134" s="36"/>
      <c r="AK134" s="36"/>
    </row>
    <row r="135" spans="1:37">
      <c r="A135" s="36"/>
      <c r="B135" s="36"/>
      <c r="AB135" s="36"/>
      <c r="AH135" s="36"/>
      <c r="AI135" s="36"/>
      <c r="AJ135" s="36"/>
      <c r="AK135" s="36"/>
    </row>
    <row r="136" spans="1:37">
      <c r="A136" s="36"/>
      <c r="B136" s="36"/>
      <c r="AB136" s="36"/>
      <c r="AH136" s="36"/>
      <c r="AI136" s="36"/>
      <c r="AJ136" s="36"/>
      <c r="AK136" s="36"/>
    </row>
    <row r="137" spans="1:37">
      <c r="A137" s="36"/>
      <c r="B137" s="36"/>
      <c r="AB137" s="36"/>
      <c r="AH137" s="36"/>
      <c r="AI137" s="36"/>
      <c r="AJ137" s="36"/>
      <c r="AK137" s="36"/>
    </row>
    <row r="138" spans="1:37">
      <c r="A138" s="36"/>
      <c r="B138" s="36"/>
      <c r="AB138" s="36"/>
      <c r="AH138" s="36"/>
      <c r="AI138" s="36"/>
      <c r="AJ138" s="36"/>
      <c r="AK138" s="36"/>
    </row>
    <row r="139" spans="1:37">
      <c r="A139" s="36"/>
      <c r="B139" s="36"/>
      <c r="AB139" s="36"/>
      <c r="AH139" s="36"/>
      <c r="AI139" s="36"/>
      <c r="AJ139" s="36"/>
      <c r="AK139" s="36"/>
    </row>
    <row r="140" spans="1:37">
      <c r="A140" s="36"/>
      <c r="B140" s="36"/>
      <c r="AB140" s="36"/>
      <c r="AH140" s="36"/>
      <c r="AI140" s="36"/>
      <c r="AJ140" s="36"/>
      <c r="AK140" s="36"/>
    </row>
    <row r="141" spans="1:37">
      <c r="A141" s="36"/>
      <c r="B141" s="36"/>
      <c r="AB141" s="36"/>
      <c r="AH141" s="36"/>
      <c r="AI141" s="36"/>
      <c r="AJ141" s="36"/>
      <c r="AK141" s="36"/>
    </row>
    <row r="142" spans="1:37">
      <c r="A142" s="36"/>
      <c r="B142" s="36"/>
      <c r="AB142" s="36"/>
      <c r="AH142" s="36"/>
      <c r="AI142" s="36"/>
      <c r="AJ142" s="36"/>
      <c r="AK142" s="36"/>
    </row>
    <row r="143" spans="1:37">
      <c r="A143" s="36"/>
      <c r="B143" s="36"/>
      <c r="AB143" s="36"/>
      <c r="AH143" s="36"/>
      <c r="AI143" s="36"/>
      <c r="AJ143" s="36"/>
      <c r="AK143" s="36"/>
    </row>
    <row r="144" spans="1:37">
      <c r="A144" s="36"/>
      <c r="B144" s="36"/>
      <c r="AB144" s="36"/>
      <c r="AH144" s="36"/>
      <c r="AI144" s="36"/>
      <c r="AJ144" s="36"/>
      <c r="AK144" s="36"/>
    </row>
    <row r="145" spans="1:37">
      <c r="A145" s="36"/>
      <c r="B145" s="36"/>
      <c r="AB145" s="36"/>
      <c r="AH145" s="36"/>
      <c r="AI145" s="36"/>
      <c r="AJ145" s="36"/>
      <c r="AK145" s="36"/>
    </row>
    <row r="146" spans="1:37">
      <c r="A146" s="36"/>
      <c r="B146" s="36"/>
      <c r="AB146" s="36"/>
      <c r="AH146" s="36"/>
      <c r="AI146" s="36"/>
      <c r="AJ146" s="36"/>
      <c r="AK146" s="36"/>
    </row>
    <row r="147" spans="1:37">
      <c r="A147" s="36"/>
      <c r="B147" s="36"/>
      <c r="AB147" s="36"/>
      <c r="AH147" s="36"/>
      <c r="AI147" s="36"/>
      <c r="AJ147" s="36"/>
      <c r="AK147" s="36"/>
    </row>
    <row r="148" spans="1:37">
      <c r="A148" s="36"/>
      <c r="B148" s="36"/>
      <c r="AB148" s="36"/>
      <c r="AH148" s="36"/>
      <c r="AI148" s="36"/>
      <c r="AJ148" s="36"/>
      <c r="AK148" s="36"/>
    </row>
    <row r="149" spans="1:37">
      <c r="A149" s="36"/>
      <c r="B149" s="36"/>
      <c r="AB149" s="36"/>
      <c r="AH149" s="36"/>
      <c r="AI149" s="36"/>
      <c r="AJ149" s="36"/>
      <c r="AK149" s="36"/>
    </row>
    <row r="150" spans="1:37">
      <c r="A150" s="36"/>
      <c r="B150" s="36"/>
      <c r="AB150" s="36"/>
      <c r="AH150" s="36"/>
      <c r="AI150" s="36"/>
      <c r="AJ150" s="36"/>
      <c r="AK150" s="36"/>
    </row>
    <row r="151" spans="1:37">
      <c r="A151" s="36"/>
      <c r="B151" s="36"/>
      <c r="AB151" s="36"/>
      <c r="AH151" s="36"/>
      <c r="AI151" s="36"/>
      <c r="AJ151" s="36"/>
      <c r="AK151" s="36"/>
    </row>
    <row r="152" spans="1:37">
      <c r="A152" s="36"/>
      <c r="B152" s="36"/>
      <c r="AB152" s="36"/>
      <c r="AH152" s="36"/>
      <c r="AI152" s="36"/>
      <c r="AJ152" s="36"/>
      <c r="AK152" s="36"/>
    </row>
    <row r="153" spans="1:37">
      <c r="A153" s="36"/>
      <c r="B153" s="36"/>
      <c r="AB153" s="36"/>
      <c r="AH153" s="36"/>
      <c r="AI153" s="36"/>
      <c r="AJ153" s="36"/>
      <c r="AK153" s="36"/>
    </row>
    <row r="154" spans="1:37">
      <c r="A154" s="36"/>
      <c r="B154" s="36"/>
      <c r="AB154" s="36"/>
      <c r="AH154" s="36"/>
      <c r="AI154" s="36"/>
      <c r="AJ154" s="36"/>
      <c r="AK154" s="36"/>
    </row>
    <row r="155" spans="1:37">
      <c r="A155" s="36"/>
      <c r="B155" s="36"/>
      <c r="AB155" s="36"/>
      <c r="AH155" s="36"/>
      <c r="AI155" s="36"/>
      <c r="AJ155" s="36"/>
      <c r="AK155" s="36"/>
    </row>
    <row r="156" spans="1:37">
      <c r="A156" s="36"/>
      <c r="B156" s="36"/>
      <c r="AB156" s="36"/>
      <c r="AH156" s="36"/>
      <c r="AI156" s="36"/>
      <c r="AJ156" s="36"/>
      <c r="AK156" s="36"/>
    </row>
    <row r="157" spans="1:37">
      <c r="A157" s="36"/>
      <c r="B157" s="36"/>
      <c r="AB157" s="36"/>
      <c r="AH157" s="36"/>
      <c r="AI157" s="36"/>
      <c r="AJ157" s="36"/>
      <c r="AK157" s="36"/>
    </row>
    <row r="158" spans="1:37">
      <c r="A158" s="36"/>
      <c r="B158" s="36"/>
      <c r="AB158" s="36"/>
      <c r="AH158" s="36"/>
      <c r="AI158" s="36"/>
      <c r="AJ158" s="36"/>
      <c r="AK158" s="36"/>
    </row>
    <row r="159" spans="1:37">
      <c r="A159" s="36"/>
      <c r="B159" s="36"/>
      <c r="AB159" s="36"/>
      <c r="AH159" s="36"/>
      <c r="AI159" s="36"/>
      <c r="AJ159" s="36"/>
      <c r="AK159" s="36"/>
    </row>
    <row r="160" spans="1:37">
      <c r="A160" s="36"/>
      <c r="B160" s="36"/>
      <c r="AB160" s="36"/>
      <c r="AH160" s="36"/>
      <c r="AI160" s="36"/>
      <c r="AJ160" s="36"/>
      <c r="AK160" s="36"/>
    </row>
    <row r="161" spans="1:37">
      <c r="A161" s="36"/>
      <c r="B161" s="36"/>
      <c r="AB161" s="36"/>
      <c r="AH161" s="36"/>
      <c r="AI161" s="36"/>
      <c r="AJ161" s="36"/>
      <c r="AK161" s="36"/>
    </row>
    <row r="162" spans="1:37">
      <c r="A162" s="36"/>
      <c r="B162" s="36"/>
      <c r="AB162" s="36"/>
      <c r="AH162" s="36"/>
      <c r="AI162" s="36"/>
      <c r="AJ162" s="36"/>
      <c r="AK162" s="36"/>
    </row>
    <row r="163" spans="1:37">
      <c r="A163" s="36"/>
      <c r="B163" s="36"/>
      <c r="AB163" s="36"/>
      <c r="AH163" s="36"/>
      <c r="AI163" s="36"/>
      <c r="AJ163" s="36"/>
      <c r="AK163" s="36"/>
    </row>
    <row r="164" spans="1:37">
      <c r="A164" s="36"/>
      <c r="B164" s="36"/>
      <c r="AB164" s="36"/>
      <c r="AH164" s="36"/>
      <c r="AI164" s="36"/>
      <c r="AJ164" s="36"/>
      <c r="AK164" s="36"/>
    </row>
    <row r="165" spans="1:37">
      <c r="A165" s="36"/>
      <c r="B165" s="36"/>
      <c r="AB165" s="36"/>
      <c r="AH165" s="36"/>
      <c r="AI165" s="36"/>
      <c r="AJ165" s="36"/>
      <c r="AK165" s="36"/>
    </row>
    <row r="166" spans="1:37">
      <c r="A166" s="36"/>
      <c r="B166" s="36"/>
      <c r="AB166" s="36"/>
      <c r="AH166" s="36"/>
      <c r="AI166" s="36"/>
      <c r="AJ166" s="36"/>
      <c r="AK166" s="36"/>
    </row>
    <row r="167" spans="1:37">
      <c r="A167" s="36"/>
      <c r="B167" s="36"/>
      <c r="AB167" s="36"/>
      <c r="AH167" s="36"/>
      <c r="AI167" s="36"/>
      <c r="AJ167" s="36"/>
      <c r="AK167" s="36"/>
    </row>
    <row r="168" spans="1:37">
      <c r="A168" s="36"/>
      <c r="B168" s="36"/>
      <c r="AB168" s="36"/>
      <c r="AH168" s="36"/>
      <c r="AI168" s="36"/>
      <c r="AJ168" s="36"/>
      <c r="AK168" s="36"/>
    </row>
    <row r="169" spans="1:37">
      <c r="A169" s="36"/>
      <c r="B169" s="36"/>
      <c r="AB169" s="36"/>
      <c r="AH169" s="36"/>
      <c r="AI169" s="36"/>
      <c r="AJ169" s="36"/>
      <c r="AK169" s="36"/>
    </row>
    <row r="170" spans="1:37">
      <c r="A170" s="36"/>
      <c r="B170" s="36"/>
      <c r="AB170" s="36"/>
      <c r="AH170" s="36"/>
      <c r="AI170" s="36"/>
      <c r="AJ170" s="36"/>
      <c r="AK170" s="36"/>
    </row>
    <row r="171" spans="1:37">
      <c r="A171" s="36"/>
      <c r="B171" s="36"/>
      <c r="AB171" s="36"/>
      <c r="AH171" s="36"/>
      <c r="AI171" s="36"/>
      <c r="AJ171" s="36"/>
      <c r="AK171" s="36"/>
    </row>
    <row r="172" spans="1:37">
      <c r="A172" s="36"/>
      <c r="B172" s="36"/>
      <c r="AB172" s="36"/>
      <c r="AH172" s="36"/>
      <c r="AI172" s="36"/>
      <c r="AJ172" s="36"/>
      <c r="AK172" s="36"/>
    </row>
    <row r="173" spans="1:37">
      <c r="A173" s="36"/>
      <c r="B173" s="36"/>
      <c r="AB173" s="36"/>
      <c r="AH173" s="36"/>
      <c r="AI173" s="36"/>
      <c r="AJ173" s="36"/>
      <c r="AK173" s="36"/>
    </row>
    <row r="174" spans="1:37">
      <c r="A174" s="36"/>
      <c r="B174" s="36"/>
      <c r="AB174" s="36"/>
      <c r="AH174" s="36"/>
      <c r="AI174" s="36"/>
      <c r="AJ174" s="36"/>
      <c r="AK174" s="36"/>
    </row>
    <row r="175" spans="1:37">
      <c r="A175" s="36"/>
      <c r="B175" s="36"/>
      <c r="AB175" s="36"/>
      <c r="AH175" s="36"/>
      <c r="AI175" s="36"/>
      <c r="AJ175" s="36"/>
      <c r="AK175" s="36"/>
    </row>
    <row r="176" spans="1:37">
      <c r="A176" s="36"/>
      <c r="B176" s="36"/>
      <c r="AB176" s="36"/>
      <c r="AH176" s="36"/>
      <c r="AI176" s="36"/>
      <c r="AJ176" s="36"/>
      <c r="AK176" s="36"/>
    </row>
    <row r="177" spans="1:37">
      <c r="A177" s="36"/>
      <c r="B177" s="36"/>
      <c r="AB177" s="36"/>
      <c r="AH177" s="36"/>
      <c r="AI177" s="36"/>
      <c r="AJ177" s="36"/>
      <c r="AK177" s="36"/>
    </row>
    <row r="178" spans="1:37">
      <c r="A178" s="36"/>
      <c r="B178" s="36"/>
      <c r="AB178" s="36"/>
      <c r="AH178" s="36"/>
      <c r="AI178" s="36"/>
      <c r="AJ178" s="36"/>
      <c r="AK178" s="36"/>
    </row>
    <row r="179" spans="1:37">
      <c r="A179" s="36"/>
      <c r="B179" s="36"/>
      <c r="AB179" s="36"/>
      <c r="AH179" s="36"/>
      <c r="AI179" s="36"/>
      <c r="AJ179" s="36"/>
      <c r="AK179" s="36"/>
    </row>
    <row r="180" spans="1:37">
      <c r="A180" s="36"/>
      <c r="B180" s="36"/>
      <c r="AB180" s="36"/>
      <c r="AH180" s="36"/>
      <c r="AI180" s="36"/>
      <c r="AJ180" s="36"/>
      <c r="AK180" s="36"/>
    </row>
    <row r="181" spans="1:37">
      <c r="A181" s="36"/>
      <c r="B181" s="36"/>
      <c r="AB181" s="36"/>
      <c r="AH181" s="36"/>
      <c r="AI181" s="36"/>
      <c r="AJ181" s="36"/>
      <c r="AK181" s="36"/>
    </row>
    <row r="182" spans="1:37">
      <c r="A182" s="36"/>
      <c r="B182" s="36"/>
      <c r="AB182" s="36"/>
      <c r="AH182" s="36"/>
      <c r="AI182" s="36"/>
      <c r="AJ182" s="36"/>
      <c r="AK182" s="36"/>
    </row>
    <row r="183" spans="1:37">
      <c r="A183" s="36"/>
      <c r="B183" s="36"/>
      <c r="AB183" s="36"/>
      <c r="AH183" s="36"/>
      <c r="AI183" s="36"/>
      <c r="AJ183" s="36"/>
      <c r="AK183" s="36"/>
    </row>
    <row r="184" spans="1:37">
      <c r="A184" s="36"/>
      <c r="B184" s="36"/>
      <c r="AB184" s="36"/>
      <c r="AH184" s="36"/>
      <c r="AI184" s="36"/>
      <c r="AJ184" s="36"/>
      <c r="AK184" s="36"/>
    </row>
    <row r="185" spans="1:37">
      <c r="A185" s="36"/>
      <c r="B185" s="36"/>
      <c r="AB185" s="36"/>
      <c r="AH185" s="36"/>
      <c r="AI185" s="36"/>
      <c r="AJ185" s="36"/>
      <c r="AK185" s="36"/>
    </row>
    <row r="186" spans="1:37">
      <c r="A186" s="36"/>
      <c r="B186" s="36"/>
      <c r="AB186" s="36"/>
      <c r="AH186" s="36"/>
      <c r="AI186" s="36"/>
      <c r="AJ186" s="36"/>
      <c r="AK186" s="36"/>
    </row>
    <row r="187" spans="1:37">
      <c r="A187" s="36"/>
      <c r="B187" s="36"/>
      <c r="AB187" s="36"/>
      <c r="AH187" s="36"/>
      <c r="AI187" s="36"/>
      <c r="AJ187" s="36"/>
      <c r="AK187" s="36"/>
    </row>
    <row r="188" spans="1:37">
      <c r="A188" s="36"/>
      <c r="B188" s="36"/>
      <c r="AB188" s="36"/>
      <c r="AH188" s="36"/>
      <c r="AI188" s="36"/>
      <c r="AJ188" s="36"/>
      <c r="AK188" s="36"/>
    </row>
    <row r="189" spans="1:37">
      <c r="A189" s="36"/>
      <c r="B189" s="36"/>
      <c r="AB189" s="36"/>
      <c r="AH189" s="36"/>
      <c r="AI189" s="36"/>
      <c r="AJ189" s="36"/>
      <c r="AK189" s="36"/>
    </row>
    <row r="190" spans="1:37">
      <c r="A190" s="36"/>
      <c r="B190" s="36"/>
      <c r="AB190" s="36"/>
      <c r="AH190" s="36"/>
      <c r="AI190" s="36"/>
      <c r="AJ190" s="36"/>
      <c r="AK190" s="36"/>
    </row>
    <row r="191" spans="1:37">
      <c r="A191" s="36"/>
      <c r="B191" s="36"/>
      <c r="AB191" s="36"/>
      <c r="AH191" s="36"/>
      <c r="AI191" s="36"/>
      <c r="AJ191" s="36"/>
      <c r="AK191" s="36"/>
    </row>
    <row r="192" spans="1:37">
      <c r="A192" s="36"/>
      <c r="B192" s="36"/>
      <c r="AB192" s="36"/>
      <c r="AH192" s="36"/>
      <c r="AI192" s="36"/>
      <c r="AJ192" s="36"/>
      <c r="AK192" s="36"/>
    </row>
    <row r="193" spans="1:37">
      <c r="A193" s="36"/>
      <c r="B193" s="36"/>
      <c r="AB193" s="36"/>
      <c r="AH193" s="36"/>
      <c r="AI193" s="36"/>
      <c r="AJ193" s="36"/>
      <c r="AK193" s="36"/>
    </row>
    <row r="194" spans="1:37">
      <c r="A194" s="36"/>
      <c r="B194" s="36"/>
      <c r="AB194" s="36"/>
      <c r="AH194" s="36"/>
      <c r="AI194" s="36"/>
      <c r="AJ194" s="36"/>
      <c r="AK194" s="36"/>
    </row>
    <row r="195" spans="1:37">
      <c r="A195" s="36"/>
      <c r="B195" s="36"/>
      <c r="AB195" s="36"/>
      <c r="AH195" s="36"/>
      <c r="AI195" s="36"/>
      <c r="AJ195" s="36"/>
      <c r="AK195" s="36"/>
    </row>
    <row r="196" spans="1:37">
      <c r="A196" s="36"/>
      <c r="B196" s="36"/>
      <c r="AB196" s="36"/>
      <c r="AH196" s="36"/>
      <c r="AI196" s="36"/>
      <c r="AJ196" s="36"/>
      <c r="AK196" s="36"/>
    </row>
    <row r="197" spans="1:37">
      <c r="A197" s="36"/>
      <c r="B197" s="36"/>
      <c r="AB197" s="36"/>
      <c r="AH197" s="36"/>
      <c r="AI197" s="36"/>
      <c r="AJ197" s="36"/>
      <c r="AK197" s="36"/>
    </row>
    <row r="198" spans="1:37">
      <c r="A198" s="36"/>
      <c r="B198" s="36"/>
      <c r="AB198" s="36"/>
      <c r="AH198" s="36"/>
      <c r="AI198" s="36"/>
      <c r="AJ198" s="36"/>
      <c r="AK198" s="36"/>
    </row>
    <row r="199" spans="1:37">
      <c r="A199" s="36"/>
      <c r="B199" s="36"/>
      <c r="AB199" s="36"/>
      <c r="AH199" s="36"/>
      <c r="AI199" s="36"/>
      <c r="AJ199" s="36"/>
      <c r="AK199" s="36"/>
    </row>
    <row r="200" spans="1:37">
      <c r="A200" s="36"/>
      <c r="B200" s="36"/>
      <c r="AB200" s="36"/>
      <c r="AH200" s="36"/>
      <c r="AI200" s="36"/>
      <c r="AJ200" s="36"/>
      <c r="AK200" s="36"/>
    </row>
    <row r="201" spans="1:37">
      <c r="A201" s="36"/>
      <c r="B201" s="36"/>
      <c r="AB201" s="36"/>
      <c r="AH201" s="36"/>
      <c r="AI201" s="36"/>
      <c r="AJ201" s="36"/>
      <c r="AK201" s="36"/>
    </row>
    <row r="202" spans="1:37">
      <c r="A202" s="36"/>
      <c r="B202" s="36"/>
      <c r="AB202" s="36"/>
      <c r="AH202" s="36"/>
      <c r="AI202" s="36"/>
      <c r="AJ202" s="36"/>
      <c r="AK202" s="36"/>
    </row>
    <row r="203" spans="1:37">
      <c r="A203" s="36"/>
      <c r="B203" s="36"/>
      <c r="AB203" s="36"/>
      <c r="AH203" s="36"/>
      <c r="AI203" s="36"/>
      <c r="AJ203" s="36"/>
      <c r="AK203" s="36"/>
    </row>
    <row r="204" spans="1:37">
      <c r="A204" s="36"/>
      <c r="B204" s="36"/>
      <c r="AB204" s="36"/>
      <c r="AH204" s="36"/>
      <c r="AI204" s="36"/>
      <c r="AJ204" s="36"/>
      <c r="AK204" s="36"/>
    </row>
    <row r="205" spans="1:37">
      <c r="A205" s="36"/>
      <c r="B205" s="36"/>
      <c r="AB205" s="36"/>
      <c r="AH205" s="36"/>
      <c r="AI205" s="36"/>
      <c r="AJ205" s="36"/>
      <c r="AK205" s="36"/>
    </row>
    <row r="206" spans="1:37">
      <c r="A206" s="36"/>
      <c r="B206" s="36"/>
      <c r="AB206" s="36"/>
      <c r="AH206" s="36"/>
      <c r="AI206" s="36"/>
      <c r="AJ206" s="36"/>
      <c r="AK206" s="36"/>
    </row>
    <row r="207" spans="1:37">
      <c r="A207" s="36"/>
      <c r="B207" s="36"/>
      <c r="AB207" s="36"/>
      <c r="AH207" s="36"/>
      <c r="AI207" s="36"/>
      <c r="AJ207" s="36"/>
      <c r="AK207" s="36"/>
    </row>
    <row r="208" spans="1:37">
      <c r="A208" s="36"/>
      <c r="B208" s="36"/>
      <c r="AB208" s="36"/>
      <c r="AH208" s="36"/>
      <c r="AI208" s="36"/>
      <c r="AJ208" s="36"/>
      <c r="AK208" s="36"/>
    </row>
    <row r="209" spans="1:37">
      <c r="A209" s="36"/>
      <c r="B209" s="36"/>
      <c r="AB209" s="36"/>
      <c r="AH209" s="36"/>
      <c r="AI209" s="36"/>
      <c r="AJ209" s="36"/>
      <c r="AK209" s="36"/>
    </row>
    <row r="210" spans="1:37">
      <c r="A210" s="36"/>
      <c r="B210" s="36"/>
      <c r="AB210" s="36"/>
      <c r="AH210" s="36"/>
      <c r="AI210" s="36"/>
      <c r="AJ210" s="36"/>
      <c r="AK210" s="36"/>
    </row>
    <row r="211" spans="1:37">
      <c r="A211" s="36"/>
      <c r="B211" s="36"/>
      <c r="AB211" s="36"/>
      <c r="AH211" s="36"/>
      <c r="AI211" s="36"/>
      <c r="AJ211" s="36"/>
      <c r="AK211" s="36"/>
    </row>
    <row r="212" spans="1:37">
      <c r="A212" s="36"/>
      <c r="B212" s="36"/>
      <c r="AB212" s="36"/>
      <c r="AH212" s="36"/>
      <c r="AI212" s="36"/>
      <c r="AJ212" s="36"/>
      <c r="AK212" s="36"/>
    </row>
    <row r="213" spans="1:37">
      <c r="A213" s="36"/>
      <c r="B213" s="36"/>
      <c r="AB213" s="36"/>
      <c r="AH213" s="36"/>
      <c r="AI213" s="36"/>
      <c r="AJ213" s="36"/>
      <c r="AK213" s="36"/>
    </row>
    <row r="214" spans="1:37">
      <c r="A214" s="36"/>
      <c r="B214" s="36"/>
      <c r="AB214" s="36"/>
      <c r="AH214" s="36"/>
      <c r="AI214" s="36"/>
      <c r="AJ214" s="36"/>
      <c r="AK214" s="36"/>
    </row>
    <row r="215" spans="1:37">
      <c r="A215" s="36"/>
      <c r="B215" s="36"/>
      <c r="AB215" s="36"/>
      <c r="AH215" s="36"/>
      <c r="AI215" s="36"/>
      <c r="AJ215" s="36"/>
      <c r="AK215" s="36"/>
    </row>
    <row r="216" spans="1:37">
      <c r="A216" s="36"/>
      <c r="B216" s="36"/>
      <c r="AH216" s="36"/>
      <c r="AI216" s="36"/>
      <c r="AJ216" s="36"/>
      <c r="AK216" s="36"/>
    </row>
    <row r="217" spans="1:37">
      <c r="A217" s="36"/>
      <c r="B217" s="36"/>
      <c r="AH217" s="36"/>
      <c r="AI217" s="36"/>
      <c r="AJ217" s="36"/>
      <c r="AK217" s="36"/>
    </row>
    <row r="218" spans="1:37">
      <c r="A218" s="36"/>
      <c r="B218" s="36"/>
      <c r="AH218" s="36"/>
      <c r="AI218" s="36"/>
      <c r="AJ218" s="36"/>
      <c r="AK218" s="36"/>
    </row>
    <row r="219" spans="1:37">
      <c r="A219" s="36"/>
      <c r="B219" s="36"/>
      <c r="AH219" s="36"/>
      <c r="AI219" s="36"/>
      <c r="AJ219" s="36"/>
      <c r="AK219" s="36"/>
    </row>
    <row r="220" spans="1:37">
      <c r="A220" s="36"/>
      <c r="B220" s="36"/>
      <c r="AH220" s="36"/>
      <c r="AI220" s="36"/>
      <c r="AJ220" s="36"/>
      <c r="AK220" s="36"/>
    </row>
    <row r="221" spans="1:37">
      <c r="A221" s="36"/>
      <c r="B221" s="36"/>
      <c r="AH221" s="36"/>
      <c r="AI221" s="36"/>
      <c r="AJ221" s="36"/>
      <c r="AK221" s="36"/>
    </row>
    <row r="222" spans="1:37">
      <c r="A222" s="36"/>
      <c r="B222" s="36"/>
      <c r="AH222" s="36"/>
      <c r="AI222" s="36"/>
      <c r="AJ222" s="36"/>
      <c r="AK222" s="36"/>
    </row>
    <row r="223" spans="1:37">
      <c r="A223" s="36"/>
      <c r="B223" s="36"/>
      <c r="AH223" s="36"/>
      <c r="AI223" s="36"/>
      <c r="AJ223" s="36"/>
      <c r="AK223" s="36"/>
    </row>
    <row r="224" spans="1:37">
      <c r="A224" s="36"/>
      <c r="B224" s="36"/>
      <c r="AH224" s="36"/>
      <c r="AI224" s="36"/>
      <c r="AJ224" s="36"/>
      <c r="AK224" s="36"/>
    </row>
    <row r="225" spans="1:37">
      <c r="A225" s="36"/>
      <c r="B225" s="36"/>
      <c r="AH225" s="36"/>
      <c r="AI225" s="36"/>
      <c r="AJ225" s="36"/>
      <c r="AK225" s="36"/>
    </row>
  </sheetData>
  <mergeCells count="9">
    <mergeCell ref="A3:A17"/>
    <mergeCell ref="C1:AA1"/>
    <mergeCell ref="AC1:AG1"/>
    <mergeCell ref="AC4:AG4"/>
    <mergeCell ref="D5:AA5"/>
    <mergeCell ref="C4:AA4"/>
    <mergeCell ref="AD5:AG5"/>
    <mergeCell ref="AC3:AG3"/>
    <mergeCell ref="C3:AA3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Q181"/>
  <sheetViews>
    <sheetView zoomScaleNormal="100" workbookViewId="0"/>
  </sheetViews>
  <sheetFormatPr baseColWidth="10" defaultRowHeight="15"/>
  <cols>
    <col min="1" max="1" width="3.7109375" style="334" customWidth="1"/>
    <col min="2" max="2" width="21.140625" style="334" customWidth="1"/>
    <col min="3" max="20" width="11.42578125" style="335"/>
    <col min="21" max="21" width="11.42578125" style="336"/>
    <col min="22" max="22" width="3.42578125" style="334" customWidth="1"/>
    <col min="23" max="23" width="21.140625" style="334" customWidth="1"/>
    <col min="24" max="24" width="16.5703125" style="335" customWidth="1"/>
    <col min="25" max="39" width="11.42578125" style="335"/>
    <col min="40" max="16384" width="11.42578125" style="334"/>
  </cols>
  <sheetData>
    <row r="1" spans="1:43" s="1631" customFormat="1" ht="16.5">
      <c r="A1" s="1590"/>
      <c r="B1" s="1784" t="s">
        <v>801</v>
      </c>
      <c r="C1" s="1780"/>
      <c r="D1" s="1780"/>
      <c r="E1" s="1780"/>
      <c r="F1" s="1780"/>
      <c r="G1" s="1780"/>
      <c r="H1" s="1780"/>
      <c r="I1" s="1780"/>
      <c r="J1" s="1780"/>
      <c r="K1" s="1780"/>
      <c r="L1" s="1780"/>
      <c r="M1" s="1780"/>
      <c r="N1" s="1780"/>
      <c r="O1" s="1780"/>
      <c r="P1" s="1780"/>
      <c r="Q1" s="1780"/>
      <c r="R1" s="1780"/>
      <c r="S1" s="1780"/>
      <c r="T1" s="1780"/>
      <c r="U1" s="1780"/>
      <c r="V1" s="334"/>
      <c r="W1" s="1784" t="s">
        <v>789</v>
      </c>
      <c r="X1" s="1780"/>
      <c r="Y1" s="1780"/>
      <c r="Z1" s="1780"/>
      <c r="AA1" s="1780"/>
      <c r="AB1" s="1780"/>
      <c r="AC1" s="1780"/>
      <c r="AD1" s="1780"/>
      <c r="AE1" s="1780"/>
      <c r="AF1" s="1780"/>
      <c r="AG1" s="1780"/>
      <c r="AH1" s="1780"/>
      <c r="AI1" s="1780"/>
      <c r="AJ1" s="1780"/>
      <c r="AK1" s="1780"/>
      <c r="AL1" s="1780"/>
      <c r="AM1" s="1780"/>
      <c r="AN1" s="1630"/>
      <c r="AO1" s="1630"/>
      <c r="AP1" s="1630"/>
      <c r="AQ1" s="1630"/>
    </row>
    <row r="3" spans="1:43" ht="15.75">
      <c r="B3" s="337" t="s">
        <v>514</v>
      </c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  <c r="O3" s="338"/>
      <c r="P3" s="338"/>
      <c r="Q3" s="338"/>
      <c r="R3" s="338"/>
      <c r="S3" s="338"/>
      <c r="T3" s="338"/>
      <c r="U3" s="338"/>
      <c r="W3" s="337" t="s">
        <v>514</v>
      </c>
      <c r="X3" s="338"/>
      <c r="Y3" s="338"/>
      <c r="Z3" s="338"/>
      <c r="AA3" s="338"/>
      <c r="AB3" s="338"/>
      <c r="AC3" s="338"/>
      <c r="AD3" s="338"/>
      <c r="AE3" s="338"/>
      <c r="AF3" s="338"/>
      <c r="AG3" s="338"/>
      <c r="AH3" s="338"/>
      <c r="AI3" s="338"/>
      <c r="AJ3" s="338"/>
      <c r="AK3" s="338"/>
      <c r="AL3" s="338"/>
      <c r="AM3" s="338"/>
    </row>
    <row r="4" spans="1:43">
      <c r="B4" s="339"/>
      <c r="W4" s="339"/>
    </row>
    <row r="5" spans="1:43">
      <c r="B5" s="340" t="s">
        <v>515</v>
      </c>
      <c r="C5" s="382" t="s">
        <v>516</v>
      </c>
      <c r="D5" s="382" t="s">
        <v>107</v>
      </c>
      <c r="E5" s="382" t="s">
        <v>108</v>
      </c>
      <c r="F5" s="382" t="s">
        <v>109</v>
      </c>
      <c r="G5" s="382" t="s">
        <v>110</v>
      </c>
      <c r="H5" s="382" t="s">
        <v>111</v>
      </c>
      <c r="I5" s="382" t="s">
        <v>112</v>
      </c>
      <c r="J5" s="382" t="s">
        <v>113</v>
      </c>
      <c r="K5" s="382" t="s">
        <v>114</v>
      </c>
      <c r="L5" s="382" t="s">
        <v>164</v>
      </c>
      <c r="M5" s="382" t="s">
        <v>165</v>
      </c>
      <c r="N5" s="382" t="s">
        <v>166</v>
      </c>
      <c r="O5" s="382" t="s">
        <v>167</v>
      </c>
      <c r="P5" s="382" t="s">
        <v>344</v>
      </c>
      <c r="Q5" s="382" t="s">
        <v>168</v>
      </c>
      <c r="R5" s="382" t="s">
        <v>411</v>
      </c>
      <c r="S5" s="382" t="s">
        <v>412</v>
      </c>
      <c r="T5" s="382" t="s">
        <v>517</v>
      </c>
      <c r="U5" s="384" t="s">
        <v>518</v>
      </c>
      <c r="W5" s="340" t="s">
        <v>515</v>
      </c>
      <c r="X5" s="385" t="s">
        <v>523</v>
      </c>
      <c r="Y5" s="385" t="s">
        <v>108</v>
      </c>
      <c r="Z5" s="385" t="s">
        <v>109</v>
      </c>
      <c r="AA5" s="385" t="s">
        <v>110</v>
      </c>
      <c r="AB5" s="385" t="s">
        <v>111</v>
      </c>
      <c r="AC5" s="385" t="s">
        <v>112</v>
      </c>
      <c r="AD5" s="385" t="s">
        <v>113</v>
      </c>
      <c r="AE5" s="385" t="s">
        <v>114</v>
      </c>
      <c r="AF5" s="385" t="s">
        <v>164</v>
      </c>
      <c r="AG5" s="385" t="s">
        <v>165</v>
      </c>
      <c r="AH5" s="385" t="s">
        <v>166</v>
      </c>
      <c r="AI5" s="385" t="s">
        <v>167</v>
      </c>
      <c r="AJ5" s="385" t="s">
        <v>344</v>
      </c>
      <c r="AK5" s="385" t="s">
        <v>168</v>
      </c>
      <c r="AL5" s="385" t="s">
        <v>411</v>
      </c>
      <c r="AM5" s="385" t="s">
        <v>412</v>
      </c>
    </row>
    <row r="6" spans="1:43">
      <c r="B6" s="382" t="s">
        <v>516</v>
      </c>
      <c r="C6" s="341">
        <v>275</v>
      </c>
      <c r="D6" s="341">
        <v>893</v>
      </c>
      <c r="E6" s="341">
        <v>245</v>
      </c>
      <c r="F6" s="341">
        <v>213</v>
      </c>
      <c r="G6" s="341">
        <v>220</v>
      </c>
      <c r="H6" s="341">
        <v>179</v>
      </c>
      <c r="I6" s="341">
        <v>133</v>
      </c>
      <c r="J6" s="341">
        <v>56</v>
      </c>
      <c r="K6" s="341">
        <v>125</v>
      </c>
      <c r="L6" s="341">
        <v>8</v>
      </c>
      <c r="M6" s="341">
        <v>13</v>
      </c>
      <c r="N6" s="341">
        <v>11</v>
      </c>
      <c r="O6" s="341">
        <v>41</v>
      </c>
      <c r="P6" s="341">
        <v>3</v>
      </c>
      <c r="Q6" s="341">
        <v>22</v>
      </c>
      <c r="R6" s="341">
        <v>7</v>
      </c>
      <c r="S6" s="341">
        <v>10</v>
      </c>
      <c r="T6" s="341">
        <v>119</v>
      </c>
      <c r="U6" s="342">
        <v>2573</v>
      </c>
      <c r="W6" s="382"/>
      <c r="X6" s="343">
        <f>SUM(X7:X23)</f>
        <v>1</v>
      </c>
      <c r="Y6" s="343">
        <f>SUM(Y7:Y23)</f>
        <v>1</v>
      </c>
      <c r="Z6" s="343">
        <f t="shared" ref="Z6:AM6" si="0">SUM(Z7:Z23)</f>
        <v>1</v>
      </c>
      <c r="AA6" s="343">
        <f t="shared" si="0"/>
        <v>1.0000000000000002</v>
      </c>
      <c r="AB6" s="343">
        <f t="shared" si="0"/>
        <v>0.99999999999999989</v>
      </c>
      <c r="AC6" s="343">
        <f t="shared" si="0"/>
        <v>0.99999999999999978</v>
      </c>
      <c r="AD6" s="343">
        <f t="shared" si="0"/>
        <v>0.99999999999999989</v>
      </c>
      <c r="AE6" s="343">
        <f t="shared" si="0"/>
        <v>1.0000000000000002</v>
      </c>
      <c r="AF6" s="343">
        <f t="shared" si="0"/>
        <v>0.99999999999999989</v>
      </c>
      <c r="AG6" s="343">
        <f t="shared" si="0"/>
        <v>1</v>
      </c>
      <c r="AH6" s="343">
        <f t="shared" si="0"/>
        <v>0.99999999999999978</v>
      </c>
      <c r="AI6" s="343">
        <f t="shared" si="0"/>
        <v>1</v>
      </c>
      <c r="AJ6" s="343">
        <f t="shared" si="0"/>
        <v>1</v>
      </c>
      <c r="AK6" s="343">
        <f t="shared" si="0"/>
        <v>1</v>
      </c>
      <c r="AL6" s="343">
        <f t="shared" si="0"/>
        <v>1</v>
      </c>
      <c r="AM6" s="343">
        <f t="shared" si="0"/>
        <v>1</v>
      </c>
    </row>
    <row r="7" spans="1:43">
      <c r="B7" s="382" t="s">
        <v>107</v>
      </c>
      <c r="C7" s="341">
        <v>911</v>
      </c>
      <c r="D7" s="341">
        <v>8169</v>
      </c>
      <c r="E7" s="341">
        <v>1359</v>
      </c>
      <c r="F7" s="341">
        <v>759</v>
      </c>
      <c r="G7" s="341">
        <v>622</v>
      </c>
      <c r="H7" s="341">
        <v>684</v>
      </c>
      <c r="I7" s="341">
        <v>415</v>
      </c>
      <c r="J7" s="341">
        <v>163</v>
      </c>
      <c r="K7" s="341">
        <v>314</v>
      </c>
      <c r="L7" s="341">
        <v>17</v>
      </c>
      <c r="M7" s="341">
        <v>30</v>
      </c>
      <c r="N7" s="341">
        <v>40</v>
      </c>
      <c r="O7" s="341">
        <v>92</v>
      </c>
      <c r="P7" s="341">
        <v>9</v>
      </c>
      <c r="Q7" s="341">
        <v>25</v>
      </c>
      <c r="R7" s="341">
        <v>26</v>
      </c>
      <c r="S7" s="341">
        <v>94</v>
      </c>
      <c r="T7" s="341">
        <v>342</v>
      </c>
      <c r="U7" s="342">
        <v>14071</v>
      </c>
      <c r="W7" s="382" t="s">
        <v>523</v>
      </c>
      <c r="X7" s="343">
        <f>(C6+C7+D7+D6)/(C24+D24)</f>
        <v>0.60992738959647663</v>
      </c>
      <c r="Y7" s="343">
        <f>(E6+E7)/E$24</f>
        <v>0.25168680370312257</v>
      </c>
      <c r="Z7" s="343">
        <f>(F6+F7)/F$24</f>
        <v>0.19167816998619602</v>
      </c>
      <c r="AA7" s="343">
        <f t="shared" ref="AA7:AM7" si="1">(G6+G7)/G$24</f>
        <v>0.17530709972933584</v>
      </c>
      <c r="AB7" s="343">
        <f t="shared" si="1"/>
        <v>9.1129883843717008E-2</v>
      </c>
      <c r="AC7" s="343">
        <f t="shared" si="1"/>
        <v>7.2295514511873354E-2</v>
      </c>
      <c r="AD7" s="343">
        <f t="shared" si="1"/>
        <v>5.0298576022048694E-2</v>
      </c>
      <c r="AE7" s="343">
        <f t="shared" si="1"/>
        <v>7.2418343780930386E-2</v>
      </c>
      <c r="AF7" s="343">
        <f t="shared" si="1"/>
        <v>9.4091080165600305E-3</v>
      </c>
      <c r="AG7" s="343">
        <f t="shared" si="1"/>
        <v>1.2395503026808878E-2</v>
      </c>
      <c r="AH7" s="343">
        <f t="shared" si="1"/>
        <v>2.0174050632911392E-2</v>
      </c>
      <c r="AI7" s="343">
        <f t="shared" si="1"/>
        <v>3.179536218025341E-2</v>
      </c>
      <c r="AJ7" s="343">
        <f t="shared" si="1"/>
        <v>8.8495575221238937E-3</v>
      </c>
      <c r="AK7" s="343">
        <f t="shared" si="1"/>
        <v>2.6949541284403671E-2</v>
      </c>
      <c r="AL7" s="343">
        <f t="shared" si="1"/>
        <v>1.7054263565891473E-2</v>
      </c>
      <c r="AM7" s="343">
        <f t="shared" si="1"/>
        <v>1.8505338078291814E-2</v>
      </c>
    </row>
    <row r="8" spans="1:43">
      <c r="B8" s="382" t="s">
        <v>108</v>
      </c>
      <c r="C8" s="341">
        <v>285</v>
      </c>
      <c r="D8" s="341">
        <v>1387</v>
      </c>
      <c r="E8" s="341">
        <v>3043</v>
      </c>
      <c r="F8" s="341">
        <v>300</v>
      </c>
      <c r="G8" s="341">
        <v>217</v>
      </c>
      <c r="H8" s="341">
        <v>492</v>
      </c>
      <c r="I8" s="341">
        <v>153</v>
      </c>
      <c r="J8" s="341">
        <v>58</v>
      </c>
      <c r="K8" s="341">
        <v>106</v>
      </c>
      <c r="L8" s="341">
        <v>10</v>
      </c>
      <c r="M8" s="341">
        <v>13</v>
      </c>
      <c r="N8" s="341">
        <v>18</v>
      </c>
      <c r="O8" s="341">
        <v>41</v>
      </c>
      <c r="P8" s="341">
        <v>4</v>
      </c>
      <c r="Q8" s="341">
        <v>18</v>
      </c>
      <c r="R8" s="341">
        <v>7</v>
      </c>
      <c r="S8" s="341">
        <v>36</v>
      </c>
      <c r="T8" s="341">
        <v>169</v>
      </c>
      <c r="U8" s="342">
        <v>6357</v>
      </c>
      <c r="W8" s="382" t="s">
        <v>108</v>
      </c>
      <c r="X8" s="343">
        <f>(C8+D8)/($C$24+$D$24)</f>
        <v>9.9511962861564093E-2</v>
      </c>
      <c r="Y8" s="343">
        <f>E8/E$24</f>
        <v>0.47748313196296877</v>
      </c>
      <c r="Z8" s="343">
        <f t="shared" ref="Z8:AM23" si="2">F8/F$24</f>
        <v>5.9159929008085192E-2</v>
      </c>
      <c r="AA8" s="343">
        <f t="shared" si="2"/>
        <v>4.5180095773474913E-2</v>
      </c>
      <c r="AB8" s="343">
        <f t="shared" si="2"/>
        <v>5.195353748680042E-2</v>
      </c>
      <c r="AC8" s="343">
        <f t="shared" si="2"/>
        <v>2.0184696569920845E-2</v>
      </c>
      <c r="AD8" s="343">
        <f t="shared" si="2"/>
        <v>1.3321084060633899E-2</v>
      </c>
      <c r="AE8" s="343">
        <f t="shared" si="2"/>
        <v>1.7485978225008247E-2</v>
      </c>
      <c r="AF8" s="343">
        <f t="shared" si="2"/>
        <v>3.7636432066240118E-3</v>
      </c>
      <c r="AG8" s="343">
        <f t="shared" si="2"/>
        <v>3.7474776592678004E-3</v>
      </c>
      <c r="AH8" s="343">
        <f t="shared" si="2"/>
        <v>7.1202531645569618E-3</v>
      </c>
      <c r="AI8" s="343">
        <f t="shared" si="2"/>
        <v>9.8015778149653354E-3</v>
      </c>
      <c r="AJ8" s="343">
        <f t="shared" si="2"/>
        <v>2.9498525073746312E-3</v>
      </c>
      <c r="AK8" s="343">
        <f t="shared" si="2"/>
        <v>1.0321100917431193E-2</v>
      </c>
      <c r="AL8" s="343">
        <f t="shared" si="2"/>
        <v>3.6175710594315244E-3</v>
      </c>
      <c r="AM8" s="343">
        <f t="shared" si="2"/>
        <v>6.405693950177936E-3</v>
      </c>
    </row>
    <row r="9" spans="1:43">
      <c r="B9" s="382" t="s">
        <v>109</v>
      </c>
      <c r="C9" s="341">
        <v>205</v>
      </c>
      <c r="D9" s="341">
        <v>773</v>
      </c>
      <c r="E9" s="341">
        <v>350</v>
      </c>
      <c r="F9" s="341">
        <v>2565</v>
      </c>
      <c r="G9" s="341">
        <v>291</v>
      </c>
      <c r="H9" s="341">
        <v>111</v>
      </c>
      <c r="I9" s="341">
        <v>376</v>
      </c>
      <c r="J9" s="341">
        <v>84</v>
      </c>
      <c r="K9" s="341">
        <v>97</v>
      </c>
      <c r="L9" s="341">
        <v>8</v>
      </c>
      <c r="M9" s="341">
        <v>5</v>
      </c>
      <c r="N9" s="341">
        <v>16</v>
      </c>
      <c r="O9" s="341">
        <v>13</v>
      </c>
      <c r="P9" s="341">
        <v>1</v>
      </c>
      <c r="Q9" s="341">
        <v>6</v>
      </c>
      <c r="R9" s="341">
        <v>10</v>
      </c>
      <c r="S9" s="341">
        <v>27</v>
      </c>
      <c r="T9" s="341">
        <v>121</v>
      </c>
      <c r="U9" s="342">
        <v>5059</v>
      </c>
      <c r="W9" s="382" t="s">
        <v>109</v>
      </c>
      <c r="X9" s="343">
        <f t="shared" ref="X9:X23" si="3">(C9+D9)/($C$24+$D$24)</f>
        <v>5.8207356267111057E-2</v>
      </c>
      <c r="Y9" s="343">
        <f t="shared" ref="Y9:Y23" si="4">E9/E$24</f>
        <v>5.4919190334222504E-2</v>
      </c>
      <c r="Z9" s="343">
        <f t="shared" si="2"/>
        <v>0.50581739301912843</v>
      </c>
      <c r="AA9" s="343">
        <f t="shared" si="2"/>
        <v>6.0587133041848845E-2</v>
      </c>
      <c r="AB9" s="343">
        <f t="shared" si="2"/>
        <v>1.1721224920802534E-2</v>
      </c>
      <c r="AC9" s="343">
        <f t="shared" si="2"/>
        <v>4.9604221635883905E-2</v>
      </c>
      <c r="AD9" s="343">
        <f t="shared" si="2"/>
        <v>1.9292604501607719E-2</v>
      </c>
      <c r="AE9" s="343">
        <f t="shared" si="2"/>
        <v>1.6001319696469812E-2</v>
      </c>
      <c r="AF9" s="343">
        <f t="shared" si="2"/>
        <v>3.0109145652992097E-3</v>
      </c>
      <c r="AG9" s="343">
        <f t="shared" si="2"/>
        <v>1.4413375612568463E-3</v>
      </c>
      <c r="AH9" s="343">
        <f t="shared" si="2"/>
        <v>6.3291139240506328E-3</v>
      </c>
      <c r="AI9" s="343">
        <f t="shared" si="2"/>
        <v>3.1078173559646186E-3</v>
      </c>
      <c r="AJ9" s="343">
        <f t="shared" si="2"/>
        <v>7.3746312684365781E-4</v>
      </c>
      <c r="AK9" s="343">
        <f t="shared" si="2"/>
        <v>3.4403669724770644E-3</v>
      </c>
      <c r="AL9" s="343">
        <f t="shared" si="2"/>
        <v>5.1679586563307496E-3</v>
      </c>
      <c r="AM9" s="343">
        <f t="shared" si="2"/>
        <v>4.8042704626334518E-3</v>
      </c>
    </row>
    <row r="10" spans="1:43">
      <c r="B10" s="382" t="s">
        <v>110</v>
      </c>
      <c r="C10" s="341">
        <v>218</v>
      </c>
      <c r="D10" s="341">
        <v>658</v>
      </c>
      <c r="E10" s="341">
        <v>247</v>
      </c>
      <c r="F10" s="341">
        <v>298</v>
      </c>
      <c r="G10" s="341">
        <v>2800</v>
      </c>
      <c r="H10" s="341">
        <v>106</v>
      </c>
      <c r="I10" s="341">
        <v>98</v>
      </c>
      <c r="J10" s="341">
        <v>21</v>
      </c>
      <c r="K10" s="341">
        <v>191</v>
      </c>
      <c r="L10" s="341">
        <v>4</v>
      </c>
      <c r="M10" s="341">
        <v>11</v>
      </c>
      <c r="N10" s="341">
        <v>9</v>
      </c>
      <c r="O10" s="341">
        <v>6</v>
      </c>
      <c r="P10" s="341">
        <v>1</v>
      </c>
      <c r="Q10" s="341">
        <v>3</v>
      </c>
      <c r="R10" s="341">
        <v>4</v>
      </c>
      <c r="S10" s="341">
        <v>31</v>
      </c>
      <c r="T10" s="341">
        <v>71</v>
      </c>
      <c r="U10" s="342">
        <v>4777</v>
      </c>
      <c r="W10" s="382" t="s">
        <v>110</v>
      </c>
      <c r="X10" s="343">
        <f t="shared" si="3"/>
        <v>5.2136650398762051E-2</v>
      </c>
      <c r="Y10" s="343">
        <f t="shared" si="4"/>
        <v>3.8757257178722734E-2</v>
      </c>
      <c r="Z10" s="343">
        <f t="shared" si="2"/>
        <v>5.8765529481364626E-2</v>
      </c>
      <c r="AA10" s="343">
        <f t="shared" si="2"/>
        <v>0.58296897772225698</v>
      </c>
      <c r="AB10" s="343">
        <f t="shared" si="2"/>
        <v>1.1193241816261879E-2</v>
      </c>
      <c r="AC10" s="343">
        <f t="shared" si="2"/>
        <v>1.2928759894459104E-2</v>
      </c>
      <c r="AD10" s="343">
        <f t="shared" si="2"/>
        <v>4.8231511254019296E-3</v>
      </c>
      <c r="AE10" s="343">
        <f t="shared" si="2"/>
        <v>3.1507753216760144E-2</v>
      </c>
      <c r="AF10" s="343">
        <f t="shared" si="2"/>
        <v>1.5054572826496049E-3</v>
      </c>
      <c r="AG10" s="343">
        <f t="shared" si="2"/>
        <v>3.1709426347650621E-3</v>
      </c>
      <c r="AH10" s="343">
        <f t="shared" si="2"/>
        <v>3.5601265822784809E-3</v>
      </c>
      <c r="AI10" s="343">
        <f t="shared" si="2"/>
        <v>1.4343772412144394E-3</v>
      </c>
      <c r="AJ10" s="343">
        <f t="shared" si="2"/>
        <v>7.3746312684365781E-4</v>
      </c>
      <c r="AK10" s="343">
        <f t="shared" si="2"/>
        <v>1.7201834862385322E-3</v>
      </c>
      <c r="AL10" s="343">
        <f t="shared" si="2"/>
        <v>2.0671834625322996E-3</v>
      </c>
      <c r="AM10" s="343">
        <f t="shared" si="2"/>
        <v>5.5160142348754451E-3</v>
      </c>
    </row>
    <row r="11" spans="1:43">
      <c r="B11" s="382" t="s">
        <v>111</v>
      </c>
      <c r="C11" s="341">
        <v>181</v>
      </c>
      <c r="D11" s="341">
        <v>697</v>
      </c>
      <c r="E11" s="341">
        <v>503</v>
      </c>
      <c r="F11" s="341">
        <v>104</v>
      </c>
      <c r="G11" s="341">
        <v>113</v>
      </c>
      <c r="H11" s="341">
        <v>6940</v>
      </c>
      <c r="I11" s="341">
        <v>88</v>
      </c>
      <c r="J11" s="341">
        <v>25</v>
      </c>
      <c r="K11" s="341">
        <v>74</v>
      </c>
      <c r="L11" s="341">
        <v>7</v>
      </c>
      <c r="M11" s="341">
        <v>19</v>
      </c>
      <c r="N11" s="341">
        <v>6</v>
      </c>
      <c r="O11" s="341">
        <v>198</v>
      </c>
      <c r="P11" s="341">
        <v>14</v>
      </c>
      <c r="Q11" s="341">
        <v>156</v>
      </c>
      <c r="R11" s="341">
        <v>42</v>
      </c>
      <c r="S11" s="341">
        <v>28</v>
      </c>
      <c r="T11" s="341">
        <v>215</v>
      </c>
      <c r="U11" s="342">
        <v>9410</v>
      </c>
      <c r="W11" s="382" t="s">
        <v>111</v>
      </c>
      <c r="X11" s="343">
        <f t="shared" si="3"/>
        <v>5.2255683847161054E-2</v>
      </c>
      <c r="Y11" s="343">
        <f t="shared" si="4"/>
        <v>7.892672210889691E-2</v>
      </c>
      <c r="Z11" s="343">
        <f t="shared" si="2"/>
        <v>2.0508775389469533E-2</v>
      </c>
      <c r="AA11" s="343">
        <f t="shared" si="2"/>
        <v>2.3526962315219654E-2</v>
      </c>
      <c r="AB11" s="343">
        <f t="shared" si="2"/>
        <v>0.73284054910242868</v>
      </c>
      <c r="AC11" s="343">
        <f t="shared" si="2"/>
        <v>1.1609498680738786E-2</v>
      </c>
      <c r="AD11" s="343">
        <f t="shared" si="2"/>
        <v>5.7418465778594392E-3</v>
      </c>
      <c r="AE11" s="343">
        <f t="shared" si="2"/>
        <v>1.2207192345760474E-2</v>
      </c>
      <c r="AF11" s="343">
        <f t="shared" si="2"/>
        <v>2.6345502446368085E-3</v>
      </c>
      <c r="AG11" s="343">
        <f t="shared" si="2"/>
        <v>5.4770827327760164E-3</v>
      </c>
      <c r="AH11" s="343">
        <f t="shared" si="2"/>
        <v>2.3734177215189874E-3</v>
      </c>
      <c r="AI11" s="343">
        <f t="shared" si="2"/>
        <v>4.7334448960076499E-2</v>
      </c>
      <c r="AJ11" s="343">
        <f t="shared" si="2"/>
        <v>1.0324483775811209E-2</v>
      </c>
      <c r="AK11" s="343">
        <f t="shared" si="2"/>
        <v>8.9449541284403675E-2</v>
      </c>
      <c r="AL11" s="343">
        <f t="shared" si="2"/>
        <v>2.1705426356589147E-2</v>
      </c>
      <c r="AM11" s="343">
        <f t="shared" si="2"/>
        <v>4.9822064056939501E-3</v>
      </c>
    </row>
    <row r="12" spans="1:43">
      <c r="B12" s="382" t="s">
        <v>112</v>
      </c>
      <c r="C12" s="341">
        <v>154</v>
      </c>
      <c r="D12" s="341">
        <v>429</v>
      </c>
      <c r="E12" s="341">
        <v>173</v>
      </c>
      <c r="F12" s="341">
        <v>394</v>
      </c>
      <c r="G12" s="341">
        <v>96</v>
      </c>
      <c r="H12" s="341">
        <v>91</v>
      </c>
      <c r="I12" s="341">
        <v>5529</v>
      </c>
      <c r="J12" s="341">
        <v>316</v>
      </c>
      <c r="K12" s="341">
        <v>157</v>
      </c>
      <c r="L12" s="341">
        <v>9</v>
      </c>
      <c r="M12" s="341">
        <v>5</v>
      </c>
      <c r="N12" s="341">
        <v>15</v>
      </c>
      <c r="O12" s="341">
        <v>34</v>
      </c>
      <c r="P12" s="341">
        <v>7</v>
      </c>
      <c r="Q12" s="341">
        <v>7</v>
      </c>
      <c r="R12" s="341">
        <v>9</v>
      </c>
      <c r="S12" s="341">
        <v>28</v>
      </c>
      <c r="T12" s="341">
        <v>168</v>
      </c>
      <c r="U12" s="342">
        <v>7621</v>
      </c>
      <c r="W12" s="382" t="s">
        <v>112</v>
      </c>
      <c r="X12" s="343">
        <f t="shared" si="3"/>
        <v>3.4698250208308537E-2</v>
      </c>
      <c r="Y12" s="343">
        <f t="shared" si="4"/>
        <v>2.7145771222344264E-2</v>
      </c>
      <c r="Z12" s="343">
        <f t="shared" si="2"/>
        <v>7.7696706763951878E-2</v>
      </c>
      <c r="AA12" s="343">
        <f t="shared" si="2"/>
        <v>1.9987507807620236E-2</v>
      </c>
      <c r="AB12" s="343">
        <f t="shared" si="2"/>
        <v>9.609292502639916E-3</v>
      </c>
      <c r="AC12" s="343">
        <f t="shared" si="2"/>
        <v>0.72941952506596308</v>
      </c>
      <c r="AD12" s="343">
        <f t="shared" si="2"/>
        <v>7.2576940744143323E-2</v>
      </c>
      <c r="AE12" s="343">
        <f t="shared" si="2"/>
        <v>2.5899043220059387E-2</v>
      </c>
      <c r="AF12" s="343">
        <f t="shared" si="2"/>
        <v>3.387278885961611E-3</v>
      </c>
      <c r="AG12" s="343">
        <f t="shared" si="2"/>
        <v>1.4413375612568463E-3</v>
      </c>
      <c r="AH12" s="343">
        <f t="shared" si="2"/>
        <v>5.9335443037974687E-3</v>
      </c>
      <c r="AI12" s="343">
        <f t="shared" si="2"/>
        <v>8.1281377002151572E-3</v>
      </c>
      <c r="AJ12" s="343">
        <f t="shared" si="2"/>
        <v>5.1622418879056046E-3</v>
      </c>
      <c r="AK12" s="343">
        <f t="shared" si="2"/>
        <v>4.0137614678899085E-3</v>
      </c>
      <c r="AL12" s="343">
        <f t="shared" si="2"/>
        <v>4.6511627906976744E-3</v>
      </c>
      <c r="AM12" s="343">
        <f t="shared" si="2"/>
        <v>4.9822064056939501E-3</v>
      </c>
    </row>
    <row r="13" spans="1:43">
      <c r="B13" s="382" t="s">
        <v>113</v>
      </c>
      <c r="C13" s="341">
        <v>55</v>
      </c>
      <c r="D13" s="341">
        <v>195</v>
      </c>
      <c r="E13" s="341">
        <v>56</v>
      </c>
      <c r="F13" s="341">
        <v>87</v>
      </c>
      <c r="G13" s="341">
        <v>32</v>
      </c>
      <c r="H13" s="341">
        <v>47</v>
      </c>
      <c r="I13" s="341">
        <v>330</v>
      </c>
      <c r="J13" s="341">
        <v>3291</v>
      </c>
      <c r="K13" s="341">
        <v>34</v>
      </c>
      <c r="L13" s="341">
        <v>10</v>
      </c>
      <c r="M13" s="341">
        <v>5</v>
      </c>
      <c r="N13" s="341">
        <v>9</v>
      </c>
      <c r="O13" s="341">
        <v>17</v>
      </c>
      <c r="P13" s="341">
        <v>3</v>
      </c>
      <c r="Q13" s="341">
        <v>8</v>
      </c>
      <c r="R13" s="341">
        <v>4</v>
      </c>
      <c r="S13" s="341">
        <v>17</v>
      </c>
      <c r="T13" s="341">
        <v>229</v>
      </c>
      <c r="U13" s="342">
        <v>4429</v>
      </c>
      <c r="W13" s="382" t="s">
        <v>113</v>
      </c>
      <c r="X13" s="343">
        <f t="shared" si="3"/>
        <v>1.4879181049875016E-2</v>
      </c>
      <c r="Y13" s="343">
        <f t="shared" si="4"/>
        <v>8.7870704534756001E-3</v>
      </c>
      <c r="Z13" s="343">
        <f t="shared" si="2"/>
        <v>1.7156379412344706E-2</v>
      </c>
      <c r="AA13" s="343">
        <f t="shared" si="2"/>
        <v>6.6625026025400793E-3</v>
      </c>
      <c r="AB13" s="343">
        <f t="shared" si="2"/>
        <v>4.9630411826821538E-3</v>
      </c>
      <c r="AC13" s="343">
        <f t="shared" si="2"/>
        <v>4.3535620052770452E-2</v>
      </c>
      <c r="AD13" s="343">
        <f t="shared" si="2"/>
        <v>0.75585668350941659</v>
      </c>
      <c r="AE13" s="343">
        <f t="shared" si="2"/>
        <v>5.6087099967007592E-3</v>
      </c>
      <c r="AF13" s="343">
        <f t="shared" si="2"/>
        <v>3.7636432066240118E-3</v>
      </c>
      <c r="AG13" s="343">
        <f t="shared" si="2"/>
        <v>1.4413375612568463E-3</v>
      </c>
      <c r="AH13" s="343">
        <f t="shared" si="2"/>
        <v>3.5601265822784809E-3</v>
      </c>
      <c r="AI13" s="343">
        <f t="shared" si="2"/>
        <v>4.0640688501075786E-3</v>
      </c>
      <c r="AJ13" s="343">
        <f t="shared" si="2"/>
        <v>2.2123893805309734E-3</v>
      </c>
      <c r="AK13" s="343">
        <f t="shared" si="2"/>
        <v>4.5871559633027525E-3</v>
      </c>
      <c r="AL13" s="343">
        <f t="shared" si="2"/>
        <v>2.0671834625322996E-3</v>
      </c>
      <c r="AM13" s="343">
        <f t="shared" si="2"/>
        <v>3.0249110320284696E-3</v>
      </c>
    </row>
    <row r="14" spans="1:43">
      <c r="B14" s="382" t="s">
        <v>114</v>
      </c>
      <c r="C14" s="341">
        <v>129</v>
      </c>
      <c r="D14" s="341">
        <v>317</v>
      </c>
      <c r="E14" s="341">
        <v>116</v>
      </c>
      <c r="F14" s="341">
        <v>116</v>
      </c>
      <c r="G14" s="341">
        <v>183</v>
      </c>
      <c r="H14" s="341">
        <v>74</v>
      </c>
      <c r="I14" s="341">
        <v>163</v>
      </c>
      <c r="J14" s="341">
        <v>32</v>
      </c>
      <c r="K14" s="341">
        <v>4433</v>
      </c>
      <c r="L14" s="341">
        <v>21</v>
      </c>
      <c r="M14" s="341">
        <v>29</v>
      </c>
      <c r="N14" s="341">
        <v>132</v>
      </c>
      <c r="O14" s="341">
        <v>23</v>
      </c>
      <c r="P14" s="341">
        <v>1</v>
      </c>
      <c r="Q14" s="341">
        <v>3</v>
      </c>
      <c r="R14" s="341">
        <v>1</v>
      </c>
      <c r="S14" s="341">
        <v>182</v>
      </c>
      <c r="T14" s="341">
        <v>109</v>
      </c>
      <c r="U14" s="342">
        <v>6064</v>
      </c>
      <c r="W14" s="382" t="s">
        <v>114</v>
      </c>
      <c r="X14" s="343">
        <f t="shared" si="3"/>
        <v>2.6544458992977027E-2</v>
      </c>
      <c r="Y14" s="343">
        <f t="shared" si="4"/>
        <v>1.8201788796485173E-2</v>
      </c>
      <c r="Z14" s="343">
        <f t="shared" si="2"/>
        <v>2.287517254979294E-2</v>
      </c>
      <c r="AA14" s="343">
        <f t="shared" si="2"/>
        <v>3.8101186758276076E-2</v>
      </c>
      <c r="AB14" s="343">
        <f t="shared" si="2"/>
        <v>7.8141499472016897E-3</v>
      </c>
      <c r="AC14" s="343">
        <f t="shared" si="2"/>
        <v>2.150395778364116E-2</v>
      </c>
      <c r="AD14" s="343">
        <f t="shared" si="2"/>
        <v>7.3495636196600827E-3</v>
      </c>
      <c r="AE14" s="343">
        <f t="shared" si="2"/>
        <v>0.73127680633454306</v>
      </c>
      <c r="AF14" s="343">
        <f t="shared" si="2"/>
        <v>7.9036507339104254E-3</v>
      </c>
      <c r="AG14" s="343">
        <f t="shared" si="2"/>
        <v>8.3597578552897095E-3</v>
      </c>
      <c r="AH14" s="343">
        <f t="shared" si="2"/>
        <v>5.2215189873417722E-2</v>
      </c>
      <c r="AI14" s="343">
        <f t="shared" si="2"/>
        <v>5.4984460913220174E-3</v>
      </c>
      <c r="AJ14" s="343">
        <f t="shared" si="2"/>
        <v>7.3746312684365781E-4</v>
      </c>
      <c r="AK14" s="343">
        <f t="shared" si="2"/>
        <v>1.7201834862385322E-3</v>
      </c>
      <c r="AL14" s="343">
        <f t="shared" si="2"/>
        <v>5.1679586563307489E-4</v>
      </c>
      <c r="AM14" s="343">
        <f t="shared" si="2"/>
        <v>3.2384341637010677E-2</v>
      </c>
    </row>
    <row r="15" spans="1:43">
      <c r="B15" s="382" t="s">
        <v>164</v>
      </c>
      <c r="C15" s="341">
        <v>7</v>
      </c>
      <c r="D15" s="341">
        <v>19</v>
      </c>
      <c r="E15" s="341">
        <v>4</v>
      </c>
      <c r="F15" s="341">
        <v>7</v>
      </c>
      <c r="G15" s="341">
        <v>4</v>
      </c>
      <c r="H15" s="341">
        <v>6</v>
      </c>
      <c r="I15" s="341">
        <v>13</v>
      </c>
      <c r="J15" s="341">
        <v>7</v>
      </c>
      <c r="K15" s="341">
        <v>22</v>
      </c>
      <c r="L15" s="341">
        <v>1916</v>
      </c>
      <c r="M15" s="341">
        <v>311</v>
      </c>
      <c r="N15" s="341">
        <v>52</v>
      </c>
      <c r="O15" s="341">
        <v>4</v>
      </c>
      <c r="P15" s="341">
        <v>1</v>
      </c>
      <c r="Q15" s="341">
        <v>1</v>
      </c>
      <c r="R15" s="341">
        <v>0</v>
      </c>
      <c r="S15" s="341">
        <v>228</v>
      </c>
      <c r="T15" s="341">
        <v>32</v>
      </c>
      <c r="U15" s="342">
        <v>2634</v>
      </c>
      <c r="W15" s="382" t="s">
        <v>164</v>
      </c>
      <c r="X15" s="343">
        <f t="shared" si="3"/>
        <v>1.5474348291870015E-3</v>
      </c>
      <c r="Y15" s="343">
        <f t="shared" si="4"/>
        <v>6.276478895339715E-4</v>
      </c>
      <c r="Z15" s="343">
        <f t="shared" si="2"/>
        <v>1.3803983435219877E-3</v>
      </c>
      <c r="AA15" s="343">
        <f t="shared" si="2"/>
        <v>8.3281282531750991E-4</v>
      </c>
      <c r="AB15" s="343">
        <f t="shared" si="2"/>
        <v>6.3357972544878568E-4</v>
      </c>
      <c r="AC15" s="343">
        <f t="shared" si="2"/>
        <v>1.7150395778364115E-3</v>
      </c>
      <c r="AD15" s="343">
        <f t="shared" si="2"/>
        <v>1.6077170418006431E-3</v>
      </c>
      <c r="AE15" s="343">
        <f t="shared" si="2"/>
        <v>3.6291652919828439E-3</v>
      </c>
      <c r="AF15" s="343">
        <f t="shared" si="2"/>
        <v>0.72111403838916066</v>
      </c>
      <c r="AG15" s="343">
        <f t="shared" si="2"/>
        <v>8.9651196310175846E-2</v>
      </c>
      <c r="AH15" s="343">
        <f t="shared" si="2"/>
        <v>2.0569620253164556E-2</v>
      </c>
      <c r="AI15" s="343">
        <f t="shared" si="2"/>
        <v>9.562514941429596E-4</v>
      </c>
      <c r="AJ15" s="343">
        <f t="shared" si="2"/>
        <v>7.3746312684365781E-4</v>
      </c>
      <c r="AK15" s="343">
        <f t="shared" si="2"/>
        <v>5.7339449541284407E-4</v>
      </c>
      <c r="AL15" s="343">
        <f t="shared" si="2"/>
        <v>0</v>
      </c>
      <c r="AM15" s="343">
        <f t="shared" si="2"/>
        <v>4.0569395017793594E-2</v>
      </c>
    </row>
    <row r="16" spans="1:43">
      <c r="B16" s="382" t="s">
        <v>165</v>
      </c>
      <c r="C16" s="341">
        <v>10</v>
      </c>
      <c r="D16" s="341">
        <v>38</v>
      </c>
      <c r="E16" s="341">
        <v>14</v>
      </c>
      <c r="F16" s="341">
        <v>7</v>
      </c>
      <c r="G16" s="341">
        <v>12</v>
      </c>
      <c r="H16" s="341">
        <v>20</v>
      </c>
      <c r="I16" s="341">
        <v>5</v>
      </c>
      <c r="J16" s="341">
        <v>7</v>
      </c>
      <c r="K16" s="341">
        <v>37</v>
      </c>
      <c r="L16" s="341">
        <v>293</v>
      </c>
      <c r="M16" s="341">
        <v>2759</v>
      </c>
      <c r="N16" s="341">
        <v>51</v>
      </c>
      <c r="O16" s="341">
        <v>3</v>
      </c>
      <c r="P16" s="341">
        <v>1</v>
      </c>
      <c r="Q16" s="341">
        <v>0</v>
      </c>
      <c r="R16" s="341">
        <v>0</v>
      </c>
      <c r="S16" s="341">
        <v>125</v>
      </c>
      <c r="T16" s="341">
        <v>71</v>
      </c>
      <c r="U16" s="342">
        <v>3453</v>
      </c>
      <c r="W16" s="382" t="s">
        <v>165</v>
      </c>
      <c r="X16" s="343">
        <f t="shared" si="3"/>
        <v>2.8568027615760026E-3</v>
      </c>
      <c r="Y16" s="343">
        <f t="shared" si="4"/>
        <v>2.1967676133689E-3</v>
      </c>
      <c r="Z16" s="343">
        <f t="shared" si="2"/>
        <v>1.3803983435219877E-3</v>
      </c>
      <c r="AA16" s="343">
        <f t="shared" si="2"/>
        <v>2.4984384759525295E-3</v>
      </c>
      <c r="AB16" s="343">
        <f t="shared" si="2"/>
        <v>2.1119324181626186E-3</v>
      </c>
      <c r="AC16" s="343">
        <f t="shared" si="2"/>
        <v>6.5963060686015829E-4</v>
      </c>
      <c r="AD16" s="343">
        <f t="shared" si="2"/>
        <v>1.6077170418006431E-3</v>
      </c>
      <c r="AE16" s="343">
        <f t="shared" si="2"/>
        <v>6.1035961728802372E-3</v>
      </c>
      <c r="AF16" s="343">
        <f t="shared" si="2"/>
        <v>0.11027474595408356</v>
      </c>
      <c r="AG16" s="343">
        <f t="shared" si="2"/>
        <v>0.7953300663015278</v>
      </c>
      <c r="AH16" s="343">
        <f t="shared" si="2"/>
        <v>2.0174050632911392E-2</v>
      </c>
      <c r="AI16" s="343">
        <f t="shared" si="2"/>
        <v>7.171886206072197E-4</v>
      </c>
      <c r="AJ16" s="343">
        <f t="shared" si="2"/>
        <v>7.3746312684365781E-4</v>
      </c>
      <c r="AK16" s="343">
        <f t="shared" si="2"/>
        <v>0</v>
      </c>
      <c r="AL16" s="343">
        <f t="shared" si="2"/>
        <v>0</v>
      </c>
      <c r="AM16" s="343">
        <f t="shared" si="2"/>
        <v>2.2241992882562279E-2</v>
      </c>
    </row>
    <row r="17" spans="2:39">
      <c r="B17" s="382" t="s">
        <v>166</v>
      </c>
      <c r="C17" s="341">
        <v>14</v>
      </c>
      <c r="D17" s="341">
        <v>34</v>
      </c>
      <c r="E17" s="341">
        <v>19</v>
      </c>
      <c r="F17" s="341">
        <v>13</v>
      </c>
      <c r="G17" s="341">
        <v>16</v>
      </c>
      <c r="H17" s="341">
        <v>6</v>
      </c>
      <c r="I17" s="341">
        <v>11</v>
      </c>
      <c r="J17" s="341">
        <v>7</v>
      </c>
      <c r="K17" s="341">
        <v>130</v>
      </c>
      <c r="L17" s="341">
        <v>55</v>
      </c>
      <c r="M17" s="341">
        <v>53</v>
      </c>
      <c r="N17" s="341">
        <v>1817</v>
      </c>
      <c r="O17" s="341">
        <v>4</v>
      </c>
      <c r="P17" s="341">
        <v>1</v>
      </c>
      <c r="Q17" s="341">
        <v>1</v>
      </c>
      <c r="R17" s="341">
        <v>1</v>
      </c>
      <c r="S17" s="341">
        <v>247</v>
      </c>
      <c r="T17" s="341">
        <v>118</v>
      </c>
      <c r="U17" s="342">
        <v>2547</v>
      </c>
      <c r="W17" s="382" t="s">
        <v>166</v>
      </c>
      <c r="X17" s="343">
        <f t="shared" si="3"/>
        <v>2.8568027615760026E-3</v>
      </c>
      <c r="Y17" s="343">
        <f t="shared" si="4"/>
        <v>2.9813274752863643E-3</v>
      </c>
      <c r="Z17" s="343">
        <f t="shared" si="2"/>
        <v>2.5635969236836916E-3</v>
      </c>
      <c r="AA17" s="343">
        <f t="shared" si="2"/>
        <v>3.3312513012700396E-3</v>
      </c>
      <c r="AB17" s="343">
        <f t="shared" si="2"/>
        <v>6.3357972544878568E-4</v>
      </c>
      <c r="AC17" s="343">
        <f t="shared" si="2"/>
        <v>1.4511873350923482E-3</v>
      </c>
      <c r="AD17" s="343">
        <f t="shared" si="2"/>
        <v>1.6077170418006431E-3</v>
      </c>
      <c r="AE17" s="343">
        <f t="shared" si="2"/>
        <v>2.1445067634444079E-2</v>
      </c>
      <c r="AF17" s="343">
        <f t="shared" si="2"/>
        <v>2.0700037636432068E-2</v>
      </c>
      <c r="AG17" s="343">
        <f t="shared" si="2"/>
        <v>1.5278178149322572E-2</v>
      </c>
      <c r="AH17" s="343">
        <f t="shared" si="2"/>
        <v>0.71875</v>
      </c>
      <c r="AI17" s="343">
        <f t="shared" si="2"/>
        <v>9.562514941429596E-4</v>
      </c>
      <c r="AJ17" s="343">
        <f t="shared" si="2"/>
        <v>7.3746312684365781E-4</v>
      </c>
      <c r="AK17" s="343">
        <f t="shared" si="2"/>
        <v>5.7339449541284407E-4</v>
      </c>
      <c r="AL17" s="343">
        <f t="shared" si="2"/>
        <v>5.1679586563307489E-4</v>
      </c>
      <c r="AM17" s="343">
        <f t="shared" si="2"/>
        <v>4.3950177935943059E-2</v>
      </c>
    </row>
    <row r="18" spans="2:39">
      <c r="B18" s="382" t="s">
        <v>167</v>
      </c>
      <c r="C18" s="341">
        <v>45</v>
      </c>
      <c r="D18" s="341">
        <v>92</v>
      </c>
      <c r="E18" s="341">
        <v>38</v>
      </c>
      <c r="F18" s="341">
        <v>12</v>
      </c>
      <c r="G18" s="341">
        <v>7</v>
      </c>
      <c r="H18" s="341">
        <v>206</v>
      </c>
      <c r="I18" s="341">
        <v>11</v>
      </c>
      <c r="J18" s="341">
        <v>14</v>
      </c>
      <c r="K18" s="341">
        <v>18</v>
      </c>
      <c r="L18" s="341">
        <v>3</v>
      </c>
      <c r="M18" s="341">
        <v>2</v>
      </c>
      <c r="N18" s="341">
        <v>6</v>
      </c>
      <c r="O18" s="341">
        <v>3064</v>
      </c>
      <c r="P18" s="341">
        <v>54</v>
      </c>
      <c r="Q18" s="341">
        <v>307</v>
      </c>
      <c r="R18" s="341">
        <v>19</v>
      </c>
      <c r="S18" s="341">
        <v>36</v>
      </c>
      <c r="T18" s="341">
        <v>180</v>
      </c>
      <c r="U18" s="342">
        <v>4114</v>
      </c>
      <c r="W18" s="382" t="s">
        <v>167</v>
      </c>
      <c r="X18" s="343">
        <f t="shared" si="3"/>
        <v>8.1537912153315083E-3</v>
      </c>
      <c r="Y18" s="343">
        <f t="shared" si="4"/>
        <v>5.9626549505727286E-3</v>
      </c>
      <c r="Z18" s="343">
        <f t="shared" si="2"/>
        <v>2.3663971603234074E-3</v>
      </c>
      <c r="AA18" s="343">
        <f t="shared" si="2"/>
        <v>1.4574224443056423E-3</v>
      </c>
      <c r="AB18" s="343">
        <f t="shared" si="2"/>
        <v>2.1752903907074975E-2</v>
      </c>
      <c r="AC18" s="343">
        <f t="shared" si="2"/>
        <v>1.4511873350923482E-3</v>
      </c>
      <c r="AD18" s="343">
        <f t="shared" si="2"/>
        <v>3.2154340836012861E-3</v>
      </c>
      <c r="AE18" s="343">
        <f t="shared" si="2"/>
        <v>2.9693170570768723E-3</v>
      </c>
      <c r="AF18" s="343">
        <f t="shared" si="2"/>
        <v>1.1290929619872036E-3</v>
      </c>
      <c r="AG18" s="343">
        <f t="shared" si="2"/>
        <v>5.7653502450273858E-4</v>
      </c>
      <c r="AH18" s="343">
        <f t="shared" si="2"/>
        <v>2.3734177215189874E-3</v>
      </c>
      <c r="AI18" s="343">
        <f t="shared" si="2"/>
        <v>0.73248864451350704</v>
      </c>
      <c r="AJ18" s="343">
        <f t="shared" si="2"/>
        <v>3.9823008849557522E-2</v>
      </c>
      <c r="AK18" s="343">
        <f t="shared" si="2"/>
        <v>0.17603211009174313</v>
      </c>
      <c r="AL18" s="343">
        <f t="shared" si="2"/>
        <v>9.8191214470284231E-3</v>
      </c>
      <c r="AM18" s="343">
        <f t="shared" si="2"/>
        <v>6.405693950177936E-3</v>
      </c>
    </row>
    <row r="19" spans="2:39">
      <c r="B19" s="382" t="s">
        <v>344</v>
      </c>
      <c r="C19" s="341">
        <v>2</v>
      </c>
      <c r="D19" s="341">
        <v>11</v>
      </c>
      <c r="E19" s="341">
        <v>6</v>
      </c>
      <c r="F19" s="341">
        <v>3</v>
      </c>
      <c r="G19" s="341">
        <v>3</v>
      </c>
      <c r="H19" s="341">
        <v>15</v>
      </c>
      <c r="I19" s="341">
        <v>5</v>
      </c>
      <c r="J19" s="341">
        <v>2</v>
      </c>
      <c r="K19" s="341">
        <v>1</v>
      </c>
      <c r="L19" s="341">
        <v>0</v>
      </c>
      <c r="M19" s="341">
        <v>1</v>
      </c>
      <c r="N19" s="341">
        <v>1</v>
      </c>
      <c r="O19" s="341">
        <v>60</v>
      </c>
      <c r="P19" s="341">
        <v>1017</v>
      </c>
      <c r="Q19" s="341">
        <v>38</v>
      </c>
      <c r="R19" s="341">
        <v>2</v>
      </c>
      <c r="S19" s="341">
        <v>48</v>
      </c>
      <c r="T19" s="341">
        <v>130</v>
      </c>
      <c r="U19" s="342">
        <v>1345</v>
      </c>
      <c r="W19" s="382" t="s">
        <v>344</v>
      </c>
      <c r="X19" s="343">
        <f t="shared" si="3"/>
        <v>7.7371741459350074E-4</v>
      </c>
      <c r="Y19" s="343">
        <f t="shared" si="4"/>
        <v>9.4147183430095714E-4</v>
      </c>
      <c r="Z19" s="343">
        <f t="shared" si="2"/>
        <v>5.9159929008085186E-4</v>
      </c>
      <c r="AA19" s="343">
        <f t="shared" si="2"/>
        <v>6.2460961898813238E-4</v>
      </c>
      <c r="AB19" s="343">
        <f t="shared" si="2"/>
        <v>1.5839493136219642E-3</v>
      </c>
      <c r="AC19" s="343">
        <f t="shared" si="2"/>
        <v>6.5963060686015829E-4</v>
      </c>
      <c r="AD19" s="343">
        <f t="shared" si="2"/>
        <v>4.5934772622875517E-4</v>
      </c>
      <c r="AE19" s="343">
        <f t="shared" si="2"/>
        <v>1.649620587264929E-4</v>
      </c>
      <c r="AF19" s="343">
        <f t="shared" si="2"/>
        <v>0</v>
      </c>
      <c r="AG19" s="343">
        <f t="shared" si="2"/>
        <v>2.8826751225136929E-4</v>
      </c>
      <c r="AH19" s="343">
        <f t="shared" si="2"/>
        <v>3.9556962025316455E-4</v>
      </c>
      <c r="AI19" s="343">
        <f t="shared" si="2"/>
        <v>1.4343772412144394E-2</v>
      </c>
      <c r="AJ19" s="343">
        <f t="shared" si="2"/>
        <v>0.75</v>
      </c>
      <c r="AK19" s="343">
        <f t="shared" si="2"/>
        <v>2.1788990825688075E-2</v>
      </c>
      <c r="AL19" s="343">
        <f t="shared" si="2"/>
        <v>1.0335917312661498E-3</v>
      </c>
      <c r="AM19" s="343">
        <f t="shared" si="2"/>
        <v>8.5409252669039152E-3</v>
      </c>
    </row>
    <row r="20" spans="2:39">
      <c r="B20" s="382" t="s">
        <v>168</v>
      </c>
      <c r="C20" s="341">
        <v>12</v>
      </c>
      <c r="D20" s="341">
        <v>26</v>
      </c>
      <c r="E20" s="341">
        <v>17</v>
      </c>
      <c r="F20" s="341">
        <v>8</v>
      </c>
      <c r="G20" s="341">
        <v>2</v>
      </c>
      <c r="H20" s="341">
        <v>159</v>
      </c>
      <c r="I20" s="341">
        <v>4</v>
      </c>
      <c r="J20" s="341">
        <v>8</v>
      </c>
      <c r="K20" s="341">
        <v>2</v>
      </c>
      <c r="L20" s="341">
        <v>2</v>
      </c>
      <c r="M20" s="341">
        <v>1</v>
      </c>
      <c r="N20" s="341">
        <v>1</v>
      </c>
      <c r="O20" s="341">
        <v>313</v>
      </c>
      <c r="P20" s="341">
        <v>41</v>
      </c>
      <c r="Q20" s="341">
        <v>996</v>
      </c>
      <c r="R20" s="341">
        <v>17</v>
      </c>
      <c r="S20" s="341">
        <v>56</v>
      </c>
      <c r="T20" s="341">
        <v>93</v>
      </c>
      <c r="U20" s="342">
        <v>1758</v>
      </c>
      <c r="W20" s="382" t="s">
        <v>168</v>
      </c>
      <c r="X20" s="343">
        <f t="shared" si="3"/>
        <v>2.2616355195810025E-3</v>
      </c>
      <c r="Y20" s="343">
        <f t="shared" si="4"/>
        <v>2.6675035305193787E-3</v>
      </c>
      <c r="Z20" s="343">
        <f t="shared" si="2"/>
        <v>1.5775981068822718E-3</v>
      </c>
      <c r="AA20" s="343">
        <f t="shared" si="2"/>
        <v>4.1640641265875496E-4</v>
      </c>
      <c r="AB20" s="343">
        <f t="shared" si="2"/>
        <v>1.6789862724392819E-2</v>
      </c>
      <c r="AC20" s="343">
        <f t="shared" si="2"/>
        <v>5.2770448548812663E-4</v>
      </c>
      <c r="AD20" s="343">
        <f t="shared" si="2"/>
        <v>1.8373909049150207E-3</v>
      </c>
      <c r="AE20" s="343">
        <f t="shared" si="2"/>
        <v>3.2992411745298581E-4</v>
      </c>
      <c r="AF20" s="343">
        <f t="shared" si="2"/>
        <v>7.5272864132480243E-4</v>
      </c>
      <c r="AG20" s="343">
        <f t="shared" si="2"/>
        <v>2.8826751225136929E-4</v>
      </c>
      <c r="AH20" s="343">
        <f t="shared" si="2"/>
        <v>3.9556962025316455E-4</v>
      </c>
      <c r="AI20" s="343">
        <f t="shared" si="2"/>
        <v>7.4826679416686595E-2</v>
      </c>
      <c r="AJ20" s="343">
        <f t="shared" si="2"/>
        <v>3.023598820058997E-2</v>
      </c>
      <c r="AK20" s="343">
        <f t="shared" si="2"/>
        <v>0.57110091743119262</v>
      </c>
      <c r="AL20" s="343">
        <f t="shared" si="2"/>
        <v>8.7855297157622744E-3</v>
      </c>
      <c r="AM20" s="343">
        <f t="shared" si="2"/>
        <v>9.9644128113879002E-3</v>
      </c>
    </row>
    <row r="21" spans="2:39">
      <c r="B21" s="382" t="s">
        <v>411</v>
      </c>
      <c r="C21" s="341">
        <v>6</v>
      </c>
      <c r="D21" s="341">
        <v>16</v>
      </c>
      <c r="E21" s="341">
        <v>10</v>
      </c>
      <c r="F21" s="341">
        <v>10</v>
      </c>
      <c r="G21" s="341">
        <v>6</v>
      </c>
      <c r="H21" s="341">
        <v>46</v>
      </c>
      <c r="I21" s="341">
        <v>7</v>
      </c>
      <c r="J21" s="341">
        <v>8</v>
      </c>
      <c r="K21" s="341">
        <v>1</v>
      </c>
      <c r="L21" s="341">
        <v>0</v>
      </c>
      <c r="M21" s="341">
        <v>0</v>
      </c>
      <c r="N21" s="341">
        <v>0</v>
      </c>
      <c r="O21" s="341">
        <v>16</v>
      </c>
      <c r="P21" s="341">
        <v>2</v>
      </c>
      <c r="Q21" s="341">
        <v>16</v>
      </c>
      <c r="R21" s="341">
        <v>1637</v>
      </c>
      <c r="S21" s="341">
        <v>9</v>
      </c>
      <c r="T21" s="341">
        <v>140</v>
      </c>
      <c r="U21" s="342">
        <v>1930</v>
      </c>
      <c r="W21" s="382" t="s">
        <v>411</v>
      </c>
      <c r="X21" s="343">
        <f t="shared" si="3"/>
        <v>1.3093679323890014E-3</v>
      </c>
      <c r="Y21" s="343">
        <f t="shared" si="4"/>
        <v>1.5691197238349285E-3</v>
      </c>
      <c r="Z21" s="343">
        <f t="shared" si="2"/>
        <v>1.9719976336028395E-3</v>
      </c>
      <c r="AA21" s="343">
        <f t="shared" si="2"/>
        <v>1.2492192379762648E-3</v>
      </c>
      <c r="AB21" s="343">
        <f t="shared" si="2"/>
        <v>4.857444561774023E-3</v>
      </c>
      <c r="AC21" s="343">
        <f t="shared" si="2"/>
        <v>9.234828496042216E-4</v>
      </c>
      <c r="AD21" s="343">
        <f t="shared" si="2"/>
        <v>1.8373909049150207E-3</v>
      </c>
      <c r="AE21" s="343">
        <f t="shared" si="2"/>
        <v>1.649620587264929E-4</v>
      </c>
      <c r="AF21" s="343">
        <f t="shared" si="2"/>
        <v>0</v>
      </c>
      <c r="AG21" s="343">
        <f t="shared" si="2"/>
        <v>0</v>
      </c>
      <c r="AH21" s="343">
        <f t="shared" si="2"/>
        <v>0</v>
      </c>
      <c r="AI21" s="343">
        <f t="shared" si="2"/>
        <v>3.8250059765718384E-3</v>
      </c>
      <c r="AJ21" s="343">
        <f t="shared" si="2"/>
        <v>1.4749262536873156E-3</v>
      </c>
      <c r="AK21" s="343">
        <f t="shared" si="2"/>
        <v>9.1743119266055051E-3</v>
      </c>
      <c r="AL21" s="343">
        <f t="shared" si="2"/>
        <v>0.84599483204134363</v>
      </c>
      <c r="AM21" s="343">
        <f t="shared" si="2"/>
        <v>1.601423487544484E-3</v>
      </c>
    </row>
    <row r="22" spans="2:39">
      <c r="B22" s="382" t="s">
        <v>412</v>
      </c>
      <c r="C22" s="341">
        <v>17</v>
      </c>
      <c r="D22" s="341">
        <v>84</v>
      </c>
      <c r="E22" s="341">
        <v>24</v>
      </c>
      <c r="F22" s="341">
        <v>31</v>
      </c>
      <c r="G22" s="341">
        <v>80</v>
      </c>
      <c r="H22" s="341">
        <v>33</v>
      </c>
      <c r="I22" s="341">
        <v>38</v>
      </c>
      <c r="J22" s="341">
        <v>11</v>
      </c>
      <c r="K22" s="341">
        <v>186</v>
      </c>
      <c r="L22" s="341">
        <v>260</v>
      </c>
      <c r="M22" s="341">
        <v>156</v>
      </c>
      <c r="N22" s="341">
        <v>244</v>
      </c>
      <c r="O22" s="341">
        <v>33</v>
      </c>
      <c r="P22" s="341">
        <v>57</v>
      </c>
      <c r="Q22" s="341">
        <v>56</v>
      </c>
      <c r="R22" s="341">
        <v>8</v>
      </c>
      <c r="S22" s="341">
        <v>4221</v>
      </c>
      <c r="T22" s="341">
        <v>246</v>
      </c>
      <c r="U22" s="342">
        <v>5785</v>
      </c>
      <c r="W22" s="382" t="s">
        <v>412</v>
      </c>
      <c r="X22" s="343">
        <f t="shared" si="3"/>
        <v>6.0111891441495058E-3</v>
      </c>
      <c r="Y22" s="343">
        <f t="shared" si="4"/>
        <v>3.7658873372038285E-3</v>
      </c>
      <c r="Z22" s="343">
        <f t="shared" si="2"/>
        <v>6.1131926641688032E-3</v>
      </c>
      <c r="AA22" s="343">
        <f t="shared" si="2"/>
        <v>1.6656256506350199E-2</v>
      </c>
      <c r="AB22" s="343">
        <f t="shared" si="2"/>
        <v>3.4846884899683208E-3</v>
      </c>
      <c r="AC22" s="343">
        <f t="shared" si="2"/>
        <v>5.0131926121372034E-3</v>
      </c>
      <c r="AD22" s="343">
        <f t="shared" si="2"/>
        <v>2.5264124942581535E-3</v>
      </c>
      <c r="AE22" s="343">
        <f t="shared" si="2"/>
        <v>3.068294292312768E-2</v>
      </c>
      <c r="AF22" s="343">
        <f t="shared" si="2"/>
        <v>9.7854723372224311E-2</v>
      </c>
      <c r="AG22" s="343">
        <f t="shared" si="2"/>
        <v>4.4969731911213603E-2</v>
      </c>
      <c r="AH22" s="343">
        <f t="shared" si="2"/>
        <v>9.6518987341772153E-2</v>
      </c>
      <c r="AI22" s="343">
        <f t="shared" si="2"/>
        <v>7.889074826679417E-3</v>
      </c>
      <c r="AJ22" s="343">
        <f t="shared" si="2"/>
        <v>4.2035398230088498E-2</v>
      </c>
      <c r="AK22" s="343">
        <f t="shared" si="2"/>
        <v>3.2110091743119268E-2</v>
      </c>
      <c r="AL22" s="343">
        <f t="shared" si="2"/>
        <v>4.1343669250645991E-3</v>
      </c>
      <c r="AM22" s="343">
        <f t="shared" si="2"/>
        <v>0.751067615658363</v>
      </c>
    </row>
    <row r="23" spans="2:39">
      <c r="B23" s="382" t="s">
        <v>517</v>
      </c>
      <c r="C23" s="341">
        <v>79</v>
      </c>
      <c r="D23" s="341">
        <v>359</v>
      </c>
      <c r="E23" s="341">
        <v>149</v>
      </c>
      <c r="F23" s="341">
        <v>144</v>
      </c>
      <c r="G23" s="341">
        <v>99</v>
      </c>
      <c r="H23" s="341">
        <v>255</v>
      </c>
      <c r="I23" s="341">
        <v>201</v>
      </c>
      <c r="J23" s="341">
        <v>244</v>
      </c>
      <c r="K23" s="341">
        <v>134</v>
      </c>
      <c r="L23" s="341">
        <v>34</v>
      </c>
      <c r="M23" s="341">
        <v>56</v>
      </c>
      <c r="N23" s="341">
        <v>100</v>
      </c>
      <c r="O23" s="341">
        <v>221</v>
      </c>
      <c r="P23" s="341">
        <v>139</v>
      </c>
      <c r="Q23" s="341">
        <v>81</v>
      </c>
      <c r="R23" s="341">
        <v>141</v>
      </c>
      <c r="S23" s="341">
        <v>197</v>
      </c>
      <c r="T23" s="341">
        <v>0</v>
      </c>
      <c r="U23" s="342">
        <v>2633</v>
      </c>
      <c r="W23" s="382" t="s">
        <v>517</v>
      </c>
      <c r="X23" s="343">
        <f t="shared" si="3"/>
        <v>2.6068325199381025E-2</v>
      </c>
      <c r="Y23" s="343">
        <f t="shared" si="4"/>
        <v>2.3379883885140437E-2</v>
      </c>
      <c r="Z23" s="343">
        <f t="shared" si="2"/>
        <v>2.8396765923880893E-2</v>
      </c>
      <c r="AA23" s="343">
        <f t="shared" si="2"/>
        <v>2.0612117426608369E-2</v>
      </c>
      <c r="AB23" s="343">
        <f t="shared" si="2"/>
        <v>2.692713833157339E-2</v>
      </c>
      <c r="AC23" s="343">
        <f t="shared" si="2"/>
        <v>2.6517150395778365E-2</v>
      </c>
      <c r="AD23" s="343">
        <f t="shared" si="2"/>
        <v>5.604042259990813E-2</v>
      </c>
      <c r="AE23" s="343">
        <f t="shared" si="2"/>
        <v>2.210491586935005E-2</v>
      </c>
      <c r="AF23" s="343">
        <f t="shared" si="2"/>
        <v>1.2796386902521641E-2</v>
      </c>
      <c r="AG23" s="343">
        <f t="shared" si="2"/>
        <v>1.6142980686076679E-2</v>
      </c>
      <c r="AH23" s="343">
        <f t="shared" si="2"/>
        <v>3.9556962025316458E-2</v>
      </c>
      <c r="AI23" s="343">
        <f t="shared" si="2"/>
        <v>5.2832895051398515E-2</v>
      </c>
      <c r="AJ23" s="343">
        <f t="shared" si="2"/>
        <v>0.10250737463126844</v>
      </c>
      <c r="AK23" s="343">
        <f t="shared" si="2"/>
        <v>4.6444954128440366E-2</v>
      </c>
      <c r="AL23" s="343">
        <f t="shared" si="2"/>
        <v>7.2868217054263565E-2</v>
      </c>
      <c r="AM23" s="343">
        <f t="shared" si="2"/>
        <v>3.5053380782918149E-2</v>
      </c>
    </row>
    <row r="24" spans="2:39">
      <c r="B24" s="383" t="s">
        <v>519</v>
      </c>
      <c r="C24" s="342">
        <v>2605</v>
      </c>
      <c r="D24" s="342">
        <v>14197</v>
      </c>
      <c r="E24" s="342">
        <v>6373</v>
      </c>
      <c r="F24" s="342">
        <v>5071</v>
      </c>
      <c r="G24" s="342">
        <v>4803</v>
      </c>
      <c r="H24" s="342">
        <v>9470</v>
      </c>
      <c r="I24" s="342">
        <v>7580</v>
      </c>
      <c r="J24" s="342">
        <v>4354</v>
      </c>
      <c r="K24" s="342">
        <v>6062</v>
      </c>
      <c r="L24" s="342">
        <v>2657</v>
      </c>
      <c r="M24" s="342">
        <v>3469</v>
      </c>
      <c r="N24" s="342">
        <v>2528</v>
      </c>
      <c r="O24" s="342">
        <v>4183</v>
      </c>
      <c r="P24" s="342">
        <v>1356</v>
      </c>
      <c r="Q24" s="342">
        <v>1744</v>
      </c>
      <c r="R24" s="342">
        <v>1935</v>
      </c>
      <c r="S24" s="342">
        <v>5620</v>
      </c>
      <c r="T24" s="342">
        <v>2553</v>
      </c>
      <c r="U24" s="342">
        <v>86560</v>
      </c>
      <c r="W24" s="383" t="s">
        <v>519</v>
      </c>
      <c r="X24" s="342">
        <f>(C24+D24)</f>
        <v>16802</v>
      </c>
      <c r="Y24" s="342">
        <f>E24</f>
        <v>6373</v>
      </c>
      <c r="Z24" s="342">
        <f>F24</f>
        <v>5071</v>
      </c>
      <c r="AA24" s="342">
        <f t="shared" ref="AA24:AM25" si="5">G24</f>
        <v>4803</v>
      </c>
      <c r="AB24" s="342">
        <f t="shared" si="5"/>
        <v>9470</v>
      </c>
      <c r="AC24" s="342">
        <f t="shared" si="5"/>
        <v>7580</v>
      </c>
      <c r="AD24" s="342">
        <f t="shared" si="5"/>
        <v>4354</v>
      </c>
      <c r="AE24" s="342">
        <f t="shared" si="5"/>
        <v>6062</v>
      </c>
      <c r="AF24" s="342">
        <f t="shared" si="5"/>
        <v>2657</v>
      </c>
      <c r="AG24" s="342">
        <f t="shared" si="5"/>
        <v>3469</v>
      </c>
      <c r="AH24" s="342">
        <f t="shared" si="5"/>
        <v>2528</v>
      </c>
      <c r="AI24" s="342">
        <f t="shared" si="5"/>
        <v>4183</v>
      </c>
      <c r="AJ24" s="342">
        <f t="shared" si="5"/>
        <v>1356</v>
      </c>
      <c r="AK24" s="342">
        <f t="shared" si="5"/>
        <v>1744</v>
      </c>
      <c r="AL24" s="342">
        <f t="shared" si="5"/>
        <v>1935</v>
      </c>
      <c r="AM24" s="342">
        <f t="shared" si="5"/>
        <v>5620</v>
      </c>
    </row>
    <row r="25" spans="2:39">
      <c r="B25" s="383" t="s">
        <v>230</v>
      </c>
      <c r="C25" s="342">
        <v>2294</v>
      </c>
      <c r="D25" s="342">
        <v>11133</v>
      </c>
      <c r="E25" s="342">
        <v>5757</v>
      </c>
      <c r="F25" s="342">
        <v>3069</v>
      </c>
      <c r="G25" s="342">
        <v>3506</v>
      </c>
      <c r="H25" s="342">
        <v>12552</v>
      </c>
      <c r="I25" s="342">
        <v>5792</v>
      </c>
      <c r="J25" s="342">
        <v>3288</v>
      </c>
      <c r="K25" s="342">
        <v>4648</v>
      </c>
      <c r="L25" s="342">
        <v>3556</v>
      </c>
      <c r="M25" s="342">
        <v>5300</v>
      </c>
      <c r="N25" s="342">
        <v>5293</v>
      </c>
      <c r="O25" s="342">
        <v>5578</v>
      </c>
      <c r="P25" s="342">
        <v>2034</v>
      </c>
      <c r="Q25" s="342">
        <v>2571</v>
      </c>
      <c r="R25" s="342">
        <v>2606</v>
      </c>
      <c r="S25" s="342">
        <v>1344</v>
      </c>
      <c r="T25" s="342">
        <v>2435</v>
      </c>
      <c r="U25" s="342">
        <v>82756</v>
      </c>
      <c r="W25" s="383" t="s">
        <v>230</v>
      </c>
      <c r="X25" s="342">
        <f>(C25+D25)</f>
        <v>13427</v>
      </c>
      <c r="Y25" s="342">
        <f>E25</f>
        <v>5757</v>
      </c>
      <c r="Z25" s="342">
        <f>F25</f>
        <v>3069</v>
      </c>
      <c r="AA25" s="342">
        <f t="shared" si="5"/>
        <v>3506</v>
      </c>
      <c r="AB25" s="342">
        <f t="shared" si="5"/>
        <v>12552</v>
      </c>
      <c r="AC25" s="342">
        <f t="shared" si="5"/>
        <v>5792</v>
      </c>
      <c r="AD25" s="342">
        <f t="shared" si="5"/>
        <v>3288</v>
      </c>
      <c r="AE25" s="342">
        <f t="shared" si="5"/>
        <v>4648</v>
      </c>
      <c r="AF25" s="342">
        <f t="shared" si="5"/>
        <v>3556</v>
      </c>
      <c r="AG25" s="342">
        <f t="shared" si="5"/>
        <v>5300</v>
      </c>
      <c r="AH25" s="342">
        <f t="shared" si="5"/>
        <v>5293</v>
      </c>
      <c r="AI25" s="342">
        <f t="shared" si="5"/>
        <v>5578</v>
      </c>
      <c r="AJ25" s="342">
        <f t="shared" si="5"/>
        <v>2034</v>
      </c>
      <c r="AK25" s="342">
        <f t="shared" si="5"/>
        <v>2571</v>
      </c>
      <c r="AL25" s="342">
        <f t="shared" si="5"/>
        <v>2606</v>
      </c>
      <c r="AM25" s="342">
        <f t="shared" si="5"/>
        <v>1344</v>
      </c>
    </row>
    <row r="27" spans="2:39">
      <c r="B27" s="344" t="s">
        <v>520</v>
      </c>
      <c r="C27" s="385" t="s">
        <v>516</v>
      </c>
      <c r="D27" s="385" t="s">
        <v>107</v>
      </c>
      <c r="E27" s="385" t="s">
        <v>108</v>
      </c>
      <c r="F27" s="385" t="s">
        <v>109</v>
      </c>
      <c r="G27" s="385" t="s">
        <v>110</v>
      </c>
      <c r="H27" s="385" t="s">
        <v>111</v>
      </c>
      <c r="I27" s="385" t="s">
        <v>112</v>
      </c>
      <c r="J27" s="385" t="s">
        <v>113</v>
      </c>
      <c r="K27" s="385" t="s">
        <v>114</v>
      </c>
      <c r="L27" s="385" t="s">
        <v>164</v>
      </c>
      <c r="M27" s="385" t="s">
        <v>165</v>
      </c>
      <c r="N27" s="385" t="s">
        <v>166</v>
      </c>
      <c r="O27" s="385" t="s">
        <v>167</v>
      </c>
      <c r="P27" s="385" t="s">
        <v>344</v>
      </c>
      <c r="Q27" s="385" t="s">
        <v>168</v>
      </c>
      <c r="R27" s="385" t="s">
        <v>411</v>
      </c>
      <c r="S27" s="385" t="s">
        <v>412</v>
      </c>
      <c r="T27" s="385" t="s">
        <v>517</v>
      </c>
      <c r="U27" s="384" t="s">
        <v>518</v>
      </c>
      <c r="W27" s="344" t="s">
        <v>520</v>
      </c>
      <c r="X27" s="385" t="s">
        <v>523</v>
      </c>
      <c r="Y27" s="385" t="s">
        <v>108</v>
      </c>
      <c r="Z27" s="385" t="s">
        <v>109</v>
      </c>
      <c r="AA27" s="385" t="s">
        <v>110</v>
      </c>
      <c r="AB27" s="385" t="s">
        <v>111</v>
      </c>
      <c r="AC27" s="385" t="s">
        <v>112</v>
      </c>
      <c r="AD27" s="385" t="s">
        <v>113</v>
      </c>
      <c r="AE27" s="385" t="s">
        <v>114</v>
      </c>
      <c r="AF27" s="385" t="s">
        <v>164</v>
      </c>
      <c r="AG27" s="385" t="s">
        <v>165</v>
      </c>
      <c r="AH27" s="385" t="s">
        <v>166</v>
      </c>
      <c r="AI27" s="385" t="s">
        <v>167</v>
      </c>
      <c r="AJ27" s="385" t="s">
        <v>344</v>
      </c>
      <c r="AK27" s="385" t="s">
        <v>168</v>
      </c>
      <c r="AL27" s="385" t="s">
        <v>411</v>
      </c>
      <c r="AM27" s="385" t="s">
        <v>412</v>
      </c>
    </row>
    <row r="28" spans="2:39">
      <c r="B28" s="382" t="s">
        <v>516</v>
      </c>
      <c r="C28" s="345">
        <v>207</v>
      </c>
      <c r="D28" s="345">
        <v>311</v>
      </c>
      <c r="E28" s="345">
        <v>12</v>
      </c>
      <c r="F28" s="345">
        <v>12</v>
      </c>
      <c r="G28" s="345">
        <v>8</v>
      </c>
      <c r="H28" s="345">
        <v>2</v>
      </c>
      <c r="I28" s="345">
        <v>6</v>
      </c>
      <c r="J28" s="345">
        <v>5</v>
      </c>
      <c r="K28" s="345">
        <v>1</v>
      </c>
      <c r="L28" s="345">
        <v>2</v>
      </c>
      <c r="M28" s="345">
        <v>0</v>
      </c>
      <c r="N28" s="345">
        <v>0</v>
      </c>
      <c r="O28" s="345">
        <v>0</v>
      </c>
      <c r="P28" s="345">
        <v>0</v>
      </c>
      <c r="Q28" s="345">
        <v>0</v>
      </c>
      <c r="R28" s="345">
        <v>0</v>
      </c>
      <c r="S28" s="345">
        <v>0</v>
      </c>
      <c r="T28" s="345">
        <v>4</v>
      </c>
      <c r="U28" s="346">
        <v>570</v>
      </c>
      <c r="W28" s="382"/>
      <c r="X28" s="347">
        <f>SUM(X29:X45)</f>
        <v>0.99999999999999989</v>
      </c>
      <c r="Y28" s="347">
        <f t="shared" ref="Y28:AJ28" si="6">SUM(Y29:Y45)</f>
        <v>1</v>
      </c>
      <c r="Z28" s="347">
        <f t="shared" si="6"/>
        <v>0.99999999999999989</v>
      </c>
      <c r="AA28" s="347">
        <f t="shared" si="6"/>
        <v>1</v>
      </c>
      <c r="AB28" s="347">
        <f t="shared" si="6"/>
        <v>1.0000000000000002</v>
      </c>
      <c r="AC28" s="347">
        <f t="shared" si="6"/>
        <v>1</v>
      </c>
      <c r="AD28" s="347">
        <f t="shared" si="6"/>
        <v>0.99999999999999989</v>
      </c>
      <c r="AE28" s="347">
        <f t="shared" si="6"/>
        <v>1</v>
      </c>
      <c r="AF28" s="347">
        <f t="shared" si="6"/>
        <v>1</v>
      </c>
      <c r="AG28" s="347">
        <f t="shared" si="6"/>
        <v>1</v>
      </c>
      <c r="AH28" s="347">
        <f t="shared" si="6"/>
        <v>1</v>
      </c>
      <c r="AI28" s="347">
        <f t="shared" si="6"/>
        <v>1</v>
      </c>
      <c r="AJ28" s="347">
        <f t="shared" si="6"/>
        <v>1</v>
      </c>
      <c r="AK28" s="347"/>
      <c r="AL28" s="347"/>
      <c r="AM28" s="347"/>
    </row>
    <row r="29" spans="2:39">
      <c r="B29" s="382" t="s">
        <v>107</v>
      </c>
      <c r="C29" s="345">
        <v>336</v>
      </c>
      <c r="D29" s="345">
        <v>4522</v>
      </c>
      <c r="E29" s="345">
        <v>155</v>
      </c>
      <c r="F29" s="345">
        <v>39</v>
      </c>
      <c r="G29" s="345">
        <v>23</v>
      </c>
      <c r="H29" s="345">
        <v>13</v>
      </c>
      <c r="I29" s="345">
        <v>13</v>
      </c>
      <c r="J29" s="345">
        <v>2</v>
      </c>
      <c r="K29" s="345">
        <v>6</v>
      </c>
      <c r="L29" s="345">
        <v>3</v>
      </c>
      <c r="M29" s="345">
        <v>1</v>
      </c>
      <c r="N29" s="345">
        <v>1</v>
      </c>
      <c r="O29" s="345">
        <v>0</v>
      </c>
      <c r="P29" s="345">
        <v>0</v>
      </c>
      <c r="Q29" s="345">
        <v>0</v>
      </c>
      <c r="R29" s="345">
        <v>0</v>
      </c>
      <c r="S29" s="345">
        <v>0</v>
      </c>
      <c r="T29" s="345">
        <v>22</v>
      </c>
      <c r="U29" s="346">
        <v>5136</v>
      </c>
      <c r="W29" s="382" t="s">
        <v>523</v>
      </c>
      <c r="X29" s="347">
        <f>(C28+C29+D29+D28)/(C46+D46)</f>
        <v>0.9322004508409919</v>
      </c>
      <c r="Y29" s="347">
        <f>(E28+E29)/E$46</f>
        <v>0.11454046639231824</v>
      </c>
      <c r="Z29" s="347">
        <f t="shared" ref="Z29:AJ29" si="7">(F28+F29)/F$46</f>
        <v>4.3147208121827409E-2</v>
      </c>
      <c r="AA29" s="347">
        <f t="shared" si="7"/>
        <v>2.4740622505985636E-2</v>
      </c>
      <c r="AB29" s="347">
        <f t="shared" si="7"/>
        <v>8.828722778104767E-3</v>
      </c>
      <c r="AC29" s="347">
        <f t="shared" si="7"/>
        <v>1.5873015873015872E-2</v>
      </c>
      <c r="AD29" s="347">
        <f t="shared" si="7"/>
        <v>1.2939001848428836E-2</v>
      </c>
      <c r="AE29" s="347">
        <f t="shared" si="7"/>
        <v>6.416131989000917E-3</v>
      </c>
      <c r="AF29" s="347">
        <f t="shared" si="7"/>
        <v>1.3698630136986301E-2</v>
      </c>
      <c r="AG29" s="347">
        <f t="shared" si="7"/>
        <v>1.8621973929236499E-3</v>
      </c>
      <c r="AH29" s="347">
        <f t="shared" si="7"/>
        <v>2.0202020202020202E-3</v>
      </c>
      <c r="AI29" s="347">
        <f t="shared" si="7"/>
        <v>0</v>
      </c>
      <c r="AJ29" s="347">
        <f t="shared" si="7"/>
        <v>0</v>
      </c>
      <c r="AK29" s="347"/>
      <c r="AL29" s="347"/>
      <c r="AM29" s="347"/>
    </row>
    <row r="30" spans="2:39">
      <c r="B30" s="382" t="s">
        <v>108</v>
      </c>
      <c r="C30" s="345">
        <v>14</v>
      </c>
      <c r="D30" s="345">
        <v>182</v>
      </c>
      <c r="E30" s="345">
        <v>1239</v>
      </c>
      <c r="F30" s="345">
        <v>11</v>
      </c>
      <c r="G30" s="345">
        <v>5</v>
      </c>
      <c r="H30" s="345">
        <v>23</v>
      </c>
      <c r="I30" s="345">
        <v>2</v>
      </c>
      <c r="J30" s="345">
        <v>0</v>
      </c>
      <c r="K30" s="345">
        <v>5</v>
      </c>
      <c r="L30" s="345">
        <v>0</v>
      </c>
      <c r="M30" s="345">
        <v>0</v>
      </c>
      <c r="N30" s="345">
        <v>1</v>
      </c>
      <c r="O30" s="345">
        <v>0</v>
      </c>
      <c r="P30" s="345">
        <v>0</v>
      </c>
      <c r="Q30" s="345">
        <v>3</v>
      </c>
      <c r="R30" s="345">
        <v>0</v>
      </c>
      <c r="S30" s="345">
        <v>0</v>
      </c>
      <c r="T30" s="345">
        <v>6</v>
      </c>
      <c r="U30" s="346">
        <v>1491</v>
      </c>
      <c r="W30" s="382" t="s">
        <v>108</v>
      </c>
      <c r="X30" s="347">
        <f>(C30+D30)/($C$46+$D$46)</f>
        <v>3.3986474770244496E-2</v>
      </c>
      <c r="Y30" s="347">
        <f>E30/E$46</f>
        <v>0.84979423868312753</v>
      </c>
      <c r="Z30" s="347">
        <f t="shared" ref="Z30:AJ45" si="8">F30/F$46</f>
        <v>9.3062605752961079E-3</v>
      </c>
      <c r="AA30" s="347">
        <f t="shared" si="8"/>
        <v>3.9904229848363925E-3</v>
      </c>
      <c r="AB30" s="347">
        <f t="shared" si="8"/>
        <v>1.3537374926427309E-2</v>
      </c>
      <c r="AC30" s="347">
        <f t="shared" si="8"/>
        <v>1.6708437761069339E-3</v>
      </c>
      <c r="AD30" s="347">
        <f t="shared" si="8"/>
        <v>0</v>
      </c>
      <c r="AE30" s="347">
        <f t="shared" si="8"/>
        <v>4.5829514207149404E-3</v>
      </c>
      <c r="AF30" s="347">
        <f t="shared" si="8"/>
        <v>0</v>
      </c>
      <c r="AG30" s="347">
        <f t="shared" si="8"/>
        <v>0</v>
      </c>
      <c r="AH30" s="347">
        <f t="shared" si="8"/>
        <v>2.0202020202020202E-3</v>
      </c>
      <c r="AI30" s="347">
        <f t="shared" si="8"/>
        <v>0</v>
      </c>
      <c r="AJ30" s="347">
        <f t="shared" si="8"/>
        <v>0</v>
      </c>
      <c r="AK30" s="347"/>
      <c r="AL30" s="347"/>
      <c r="AM30" s="347"/>
    </row>
    <row r="31" spans="2:39">
      <c r="B31" s="382" t="s">
        <v>109</v>
      </c>
      <c r="C31" s="345">
        <v>23</v>
      </c>
      <c r="D31" s="345">
        <v>50</v>
      </c>
      <c r="E31" s="345">
        <v>13</v>
      </c>
      <c r="F31" s="345">
        <v>1088</v>
      </c>
      <c r="G31" s="345">
        <v>10</v>
      </c>
      <c r="H31" s="345">
        <v>2</v>
      </c>
      <c r="I31" s="345">
        <v>11</v>
      </c>
      <c r="J31" s="345">
        <v>0</v>
      </c>
      <c r="K31" s="345">
        <v>0</v>
      </c>
      <c r="L31" s="345">
        <v>0</v>
      </c>
      <c r="M31" s="345">
        <v>0</v>
      </c>
      <c r="N31" s="345">
        <v>2</v>
      </c>
      <c r="O31" s="345">
        <v>0</v>
      </c>
      <c r="P31" s="345">
        <v>0</v>
      </c>
      <c r="Q31" s="345">
        <v>0</v>
      </c>
      <c r="R31" s="345">
        <v>1</v>
      </c>
      <c r="S31" s="345">
        <v>0</v>
      </c>
      <c r="T31" s="345">
        <v>4</v>
      </c>
      <c r="U31" s="346">
        <v>1204</v>
      </c>
      <c r="W31" s="382" t="s">
        <v>109</v>
      </c>
      <c r="X31" s="347">
        <f t="shared" ref="X31:X45" si="9">(C31+D31)/($C$46+$D$46)</f>
        <v>1.2658227848101266E-2</v>
      </c>
      <c r="Y31" s="347">
        <f t="shared" ref="Y31:Y45" si="10">E31/E$46</f>
        <v>8.9163237311385458E-3</v>
      </c>
      <c r="Z31" s="347">
        <f t="shared" si="8"/>
        <v>0.92047377326565138</v>
      </c>
      <c r="AA31" s="347">
        <f t="shared" si="8"/>
        <v>7.9808459696727851E-3</v>
      </c>
      <c r="AB31" s="347">
        <f t="shared" si="8"/>
        <v>1.1771630370806356E-3</v>
      </c>
      <c r="AC31" s="347">
        <f t="shared" si="8"/>
        <v>9.1896407685881365E-3</v>
      </c>
      <c r="AD31" s="347">
        <f t="shared" si="8"/>
        <v>0</v>
      </c>
      <c r="AE31" s="347">
        <f t="shared" si="8"/>
        <v>0</v>
      </c>
      <c r="AF31" s="347">
        <f t="shared" si="8"/>
        <v>0</v>
      </c>
      <c r="AG31" s="347">
        <f t="shared" si="8"/>
        <v>0</v>
      </c>
      <c r="AH31" s="347">
        <f t="shared" si="8"/>
        <v>4.0404040404040404E-3</v>
      </c>
      <c r="AI31" s="347">
        <f t="shared" si="8"/>
        <v>0</v>
      </c>
      <c r="AJ31" s="347">
        <f t="shared" si="8"/>
        <v>0</v>
      </c>
      <c r="AK31" s="347"/>
      <c r="AL31" s="347"/>
      <c r="AM31" s="347"/>
    </row>
    <row r="32" spans="2:39">
      <c r="B32" s="382" t="s">
        <v>110</v>
      </c>
      <c r="C32" s="345">
        <v>8</v>
      </c>
      <c r="D32" s="345">
        <v>28</v>
      </c>
      <c r="E32" s="345">
        <v>3</v>
      </c>
      <c r="F32" s="345">
        <v>14</v>
      </c>
      <c r="G32" s="345">
        <v>1185</v>
      </c>
      <c r="H32" s="345">
        <v>1</v>
      </c>
      <c r="I32" s="345">
        <v>7</v>
      </c>
      <c r="J32" s="345">
        <v>0</v>
      </c>
      <c r="K32" s="345">
        <v>2</v>
      </c>
      <c r="L32" s="345">
        <v>0</v>
      </c>
      <c r="M32" s="345">
        <v>0</v>
      </c>
      <c r="N32" s="345">
        <v>0</v>
      </c>
      <c r="O32" s="345">
        <v>0</v>
      </c>
      <c r="P32" s="345">
        <v>0</v>
      </c>
      <c r="Q32" s="345">
        <v>0</v>
      </c>
      <c r="R32" s="345">
        <v>0</v>
      </c>
      <c r="S32" s="345">
        <v>0</v>
      </c>
      <c r="T32" s="345">
        <v>10</v>
      </c>
      <c r="U32" s="346">
        <v>1258</v>
      </c>
      <c r="W32" s="382" t="s">
        <v>110</v>
      </c>
      <c r="X32" s="347">
        <f t="shared" si="9"/>
        <v>6.2424137333102134E-3</v>
      </c>
      <c r="Y32" s="347">
        <f t="shared" si="10"/>
        <v>2.05761316872428E-3</v>
      </c>
      <c r="Z32" s="347">
        <f t="shared" si="8"/>
        <v>1.1844331641285956E-2</v>
      </c>
      <c r="AA32" s="347">
        <f t="shared" si="8"/>
        <v>0.94573024740622502</v>
      </c>
      <c r="AB32" s="347">
        <f t="shared" si="8"/>
        <v>5.885815185403178E-4</v>
      </c>
      <c r="AC32" s="347">
        <f t="shared" si="8"/>
        <v>5.8479532163742687E-3</v>
      </c>
      <c r="AD32" s="347">
        <f t="shared" si="8"/>
        <v>0</v>
      </c>
      <c r="AE32" s="347">
        <f t="shared" si="8"/>
        <v>1.8331805682859762E-3</v>
      </c>
      <c r="AF32" s="347">
        <f t="shared" si="8"/>
        <v>0</v>
      </c>
      <c r="AG32" s="347">
        <f t="shared" si="8"/>
        <v>0</v>
      </c>
      <c r="AH32" s="347">
        <f t="shared" si="8"/>
        <v>0</v>
      </c>
      <c r="AI32" s="347">
        <f t="shared" si="8"/>
        <v>0</v>
      </c>
      <c r="AJ32" s="347">
        <f t="shared" si="8"/>
        <v>0</v>
      </c>
      <c r="AK32" s="347"/>
      <c r="AL32" s="347"/>
      <c r="AM32" s="347"/>
    </row>
    <row r="33" spans="2:39">
      <c r="B33" s="382" t="s">
        <v>111</v>
      </c>
      <c r="C33" s="345">
        <v>6</v>
      </c>
      <c r="D33" s="345">
        <v>19</v>
      </c>
      <c r="E33" s="345">
        <v>22</v>
      </c>
      <c r="F33" s="345">
        <v>4</v>
      </c>
      <c r="G33" s="345">
        <v>2</v>
      </c>
      <c r="H33" s="345">
        <v>1639</v>
      </c>
      <c r="I33" s="345">
        <v>0</v>
      </c>
      <c r="J33" s="345">
        <v>0</v>
      </c>
      <c r="K33" s="345">
        <v>0</v>
      </c>
      <c r="L33" s="345">
        <v>0</v>
      </c>
      <c r="M33" s="345">
        <v>1</v>
      </c>
      <c r="N33" s="345">
        <v>0</v>
      </c>
      <c r="O33" s="345">
        <v>5</v>
      </c>
      <c r="P33" s="345">
        <v>0</v>
      </c>
      <c r="Q33" s="345">
        <v>3</v>
      </c>
      <c r="R33" s="345">
        <v>0</v>
      </c>
      <c r="S33" s="345">
        <v>1</v>
      </c>
      <c r="T33" s="345">
        <v>9</v>
      </c>
      <c r="U33" s="346">
        <v>1711</v>
      </c>
      <c r="W33" s="382" t="s">
        <v>111</v>
      </c>
      <c r="X33" s="347">
        <f t="shared" si="9"/>
        <v>4.3350095370209814E-3</v>
      </c>
      <c r="Y33" s="347">
        <f t="shared" si="10"/>
        <v>1.5089163237311385E-2</v>
      </c>
      <c r="Z33" s="347">
        <f t="shared" si="8"/>
        <v>3.3840947546531302E-3</v>
      </c>
      <c r="AA33" s="347">
        <f t="shared" si="8"/>
        <v>1.5961691939345571E-3</v>
      </c>
      <c r="AB33" s="347">
        <f t="shared" si="8"/>
        <v>0.96468510888758097</v>
      </c>
      <c r="AC33" s="347">
        <f t="shared" si="8"/>
        <v>0</v>
      </c>
      <c r="AD33" s="347">
        <f t="shared" si="8"/>
        <v>0</v>
      </c>
      <c r="AE33" s="347">
        <f t="shared" si="8"/>
        <v>0</v>
      </c>
      <c r="AF33" s="347">
        <f t="shared" si="8"/>
        <v>0</v>
      </c>
      <c r="AG33" s="347">
        <f t="shared" si="8"/>
        <v>1.8621973929236499E-3</v>
      </c>
      <c r="AH33" s="347">
        <f t="shared" si="8"/>
        <v>0</v>
      </c>
      <c r="AI33" s="347">
        <f t="shared" si="8"/>
        <v>6.0532687651331718E-3</v>
      </c>
      <c r="AJ33" s="347">
        <f t="shared" si="8"/>
        <v>0</v>
      </c>
      <c r="AK33" s="347"/>
      <c r="AL33" s="347"/>
      <c r="AM33" s="347"/>
    </row>
    <row r="34" spans="2:39">
      <c r="B34" s="382" t="s">
        <v>112</v>
      </c>
      <c r="C34" s="345">
        <v>8</v>
      </c>
      <c r="D34" s="345">
        <v>8</v>
      </c>
      <c r="E34" s="345">
        <v>3</v>
      </c>
      <c r="F34" s="345">
        <v>8</v>
      </c>
      <c r="G34" s="345">
        <v>7</v>
      </c>
      <c r="H34" s="345">
        <v>0</v>
      </c>
      <c r="I34" s="345">
        <v>1134</v>
      </c>
      <c r="J34" s="345">
        <v>5</v>
      </c>
      <c r="K34" s="345">
        <v>6</v>
      </c>
      <c r="L34" s="345">
        <v>1</v>
      </c>
      <c r="M34" s="345">
        <v>1</v>
      </c>
      <c r="N34" s="345">
        <v>0</v>
      </c>
      <c r="O34" s="345">
        <v>2</v>
      </c>
      <c r="P34" s="345">
        <v>0</v>
      </c>
      <c r="Q34" s="345">
        <v>0</v>
      </c>
      <c r="R34" s="345">
        <v>0</v>
      </c>
      <c r="S34" s="345">
        <v>0</v>
      </c>
      <c r="T34" s="345">
        <v>6</v>
      </c>
      <c r="U34" s="346">
        <v>1189</v>
      </c>
      <c r="W34" s="382" t="s">
        <v>112</v>
      </c>
      <c r="X34" s="347">
        <f t="shared" si="9"/>
        <v>2.7744061036934281E-3</v>
      </c>
      <c r="Y34" s="347">
        <f t="shared" si="10"/>
        <v>2.05761316872428E-3</v>
      </c>
      <c r="Z34" s="347">
        <f t="shared" si="8"/>
        <v>6.7681895093062603E-3</v>
      </c>
      <c r="AA34" s="347">
        <f t="shared" si="8"/>
        <v>5.5865921787709499E-3</v>
      </c>
      <c r="AB34" s="347">
        <f t="shared" si="8"/>
        <v>0</v>
      </c>
      <c r="AC34" s="347">
        <f t="shared" si="8"/>
        <v>0.94736842105263153</v>
      </c>
      <c r="AD34" s="347">
        <f t="shared" si="8"/>
        <v>9.242144177449169E-3</v>
      </c>
      <c r="AE34" s="347">
        <f t="shared" si="8"/>
        <v>5.4995417048579283E-3</v>
      </c>
      <c r="AF34" s="347">
        <f t="shared" si="8"/>
        <v>2.7397260273972603E-3</v>
      </c>
      <c r="AG34" s="347">
        <f t="shared" si="8"/>
        <v>1.8621973929236499E-3</v>
      </c>
      <c r="AH34" s="347">
        <f t="shared" si="8"/>
        <v>0</v>
      </c>
      <c r="AI34" s="347">
        <f t="shared" si="8"/>
        <v>2.4213075060532689E-3</v>
      </c>
      <c r="AJ34" s="347">
        <f t="shared" si="8"/>
        <v>0</v>
      </c>
      <c r="AK34" s="347"/>
      <c r="AL34" s="347"/>
      <c r="AM34" s="347"/>
    </row>
    <row r="35" spans="2:39">
      <c r="B35" s="382" t="s">
        <v>113</v>
      </c>
      <c r="C35" s="345">
        <v>2</v>
      </c>
      <c r="D35" s="345">
        <v>2</v>
      </c>
      <c r="E35" s="345">
        <v>0</v>
      </c>
      <c r="F35" s="345">
        <v>0</v>
      </c>
      <c r="G35" s="345">
        <v>0</v>
      </c>
      <c r="H35" s="345">
        <v>0</v>
      </c>
      <c r="I35" s="345">
        <v>6</v>
      </c>
      <c r="J35" s="345">
        <v>525</v>
      </c>
      <c r="K35" s="345">
        <v>0</v>
      </c>
      <c r="L35" s="345">
        <v>0</v>
      </c>
      <c r="M35" s="345">
        <v>0</v>
      </c>
      <c r="N35" s="345">
        <v>0</v>
      </c>
      <c r="O35" s="345">
        <v>0</v>
      </c>
      <c r="P35" s="345">
        <v>0</v>
      </c>
      <c r="Q35" s="345">
        <v>0</v>
      </c>
      <c r="R35" s="345">
        <v>0</v>
      </c>
      <c r="S35" s="345">
        <v>1</v>
      </c>
      <c r="T35" s="345">
        <v>3</v>
      </c>
      <c r="U35" s="346">
        <v>539</v>
      </c>
      <c r="W35" s="382" t="s">
        <v>113</v>
      </c>
      <c r="X35" s="347">
        <f t="shared" si="9"/>
        <v>6.9360152592335702E-4</v>
      </c>
      <c r="Y35" s="347">
        <f t="shared" si="10"/>
        <v>0</v>
      </c>
      <c r="Z35" s="347">
        <f t="shared" si="8"/>
        <v>0</v>
      </c>
      <c r="AA35" s="347">
        <f t="shared" si="8"/>
        <v>0</v>
      </c>
      <c r="AB35" s="347">
        <f t="shared" si="8"/>
        <v>0</v>
      </c>
      <c r="AC35" s="347">
        <f t="shared" si="8"/>
        <v>5.0125313283208017E-3</v>
      </c>
      <c r="AD35" s="347">
        <f t="shared" si="8"/>
        <v>0.97042513863216262</v>
      </c>
      <c r="AE35" s="347">
        <f t="shared" si="8"/>
        <v>0</v>
      </c>
      <c r="AF35" s="347">
        <f t="shared" si="8"/>
        <v>0</v>
      </c>
      <c r="AG35" s="347">
        <f t="shared" si="8"/>
        <v>0</v>
      </c>
      <c r="AH35" s="347">
        <f t="shared" si="8"/>
        <v>0</v>
      </c>
      <c r="AI35" s="347">
        <f t="shared" si="8"/>
        <v>0</v>
      </c>
      <c r="AJ35" s="347">
        <f t="shared" si="8"/>
        <v>0</v>
      </c>
      <c r="AK35" s="347"/>
      <c r="AL35" s="347"/>
      <c r="AM35" s="347"/>
    </row>
    <row r="36" spans="2:39">
      <c r="B36" s="382" t="s">
        <v>114</v>
      </c>
      <c r="C36" s="345">
        <v>1</v>
      </c>
      <c r="D36" s="345">
        <v>10</v>
      </c>
      <c r="E36" s="345">
        <v>2</v>
      </c>
      <c r="F36" s="345">
        <v>1</v>
      </c>
      <c r="G36" s="345">
        <v>6</v>
      </c>
      <c r="H36" s="345">
        <v>0</v>
      </c>
      <c r="I36" s="345">
        <v>9</v>
      </c>
      <c r="J36" s="345">
        <v>1</v>
      </c>
      <c r="K36" s="345">
        <v>1062</v>
      </c>
      <c r="L36" s="345">
        <v>0</v>
      </c>
      <c r="M36" s="345">
        <v>0</v>
      </c>
      <c r="N36" s="345">
        <v>1</v>
      </c>
      <c r="O36" s="345">
        <v>0</v>
      </c>
      <c r="P36" s="345">
        <v>0</v>
      </c>
      <c r="Q36" s="345">
        <v>0</v>
      </c>
      <c r="R36" s="345">
        <v>0</v>
      </c>
      <c r="S36" s="345">
        <v>2</v>
      </c>
      <c r="T36" s="345">
        <v>6</v>
      </c>
      <c r="U36" s="346">
        <v>1101</v>
      </c>
      <c r="W36" s="382" t="s">
        <v>114</v>
      </c>
      <c r="X36" s="347">
        <f t="shared" si="9"/>
        <v>1.9074041962892317E-3</v>
      </c>
      <c r="Y36" s="347">
        <f t="shared" si="10"/>
        <v>1.3717421124828531E-3</v>
      </c>
      <c r="Z36" s="347">
        <f t="shared" si="8"/>
        <v>8.4602368866328254E-4</v>
      </c>
      <c r="AA36" s="347">
        <f t="shared" si="8"/>
        <v>4.7885075818036712E-3</v>
      </c>
      <c r="AB36" s="347">
        <f t="shared" si="8"/>
        <v>0</v>
      </c>
      <c r="AC36" s="347">
        <f t="shared" si="8"/>
        <v>7.5187969924812026E-3</v>
      </c>
      <c r="AD36" s="347">
        <f t="shared" si="8"/>
        <v>1.8484288354898336E-3</v>
      </c>
      <c r="AE36" s="347">
        <f t="shared" si="8"/>
        <v>0.97341888175985336</v>
      </c>
      <c r="AF36" s="347">
        <f t="shared" si="8"/>
        <v>0</v>
      </c>
      <c r="AG36" s="347">
        <f t="shared" si="8"/>
        <v>0</v>
      </c>
      <c r="AH36" s="347">
        <f t="shared" si="8"/>
        <v>2.0202020202020202E-3</v>
      </c>
      <c r="AI36" s="347">
        <f t="shared" si="8"/>
        <v>0</v>
      </c>
      <c r="AJ36" s="347">
        <f t="shared" si="8"/>
        <v>0</v>
      </c>
      <c r="AK36" s="347"/>
      <c r="AL36" s="347"/>
      <c r="AM36" s="347"/>
    </row>
    <row r="37" spans="2:39">
      <c r="B37" s="382" t="s">
        <v>164</v>
      </c>
      <c r="C37" s="345">
        <v>2</v>
      </c>
      <c r="D37" s="345">
        <v>3</v>
      </c>
      <c r="E37" s="345">
        <v>0</v>
      </c>
      <c r="F37" s="345">
        <v>0</v>
      </c>
      <c r="G37" s="345">
        <v>0</v>
      </c>
      <c r="H37" s="345">
        <v>0</v>
      </c>
      <c r="I37" s="345">
        <v>1</v>
      </c>
      <c r="J37" s="345">
        <v>0</v>
      </c>
      <c r="K37" s="345">
        <v>0</v>
      </c>
      <c r="L37" s="345">
        <v>352</v>
      </c>
      <c r="M37" s="345">
        <v>1</v>
      </c>
      <c r="N37" s="345">
        <v>1</v>
      </c>
      <c r="O37" s="345">
        <v>0</v>
      </c>
      <c r="P37" s="345">
        <v>0</v>
      </c>
      <c r="Q37" s="345">
        <v>0</v>
      </c>
      <c r="R37" s="345">
        <v>0</v>
      </c>
      <c r="S37" s="345">
        <v>1</v>
      </c>
      <c r="T37" s="345">
        <v>3</v>
      </c>
      <c r="U37" s="346">
        <v>364</v>
      </c>
      <c r="W37" s="382" t="s">
        <v>164</v>
      </c>
      <c r="X37" s="347">
        <f t="shared" si="9"/>
        <v>8.6700190740419633E-4</v>
      </c>
      <c r="Y37" s="347">
        <f t="shared" si="10"/>
        <v>0</v>
      </c>
      <c r="Z37" s="347">
        <f t="shared" si="8"/>
        <v>0</v>
      </c>
      <c r="AA37" s="347">
        <f t="shared" si="8"/>
        <v>0</v>
      </c>
      <c r="AB37" s="347">
        <f t="shared" si="8"/>
        <v>0</v>
      </c>
      <c r="AC37" s="347">
        <f t="shared" si="8"/>
        <v>8.3542188805346695E-4</v>
      </c>
      <c r="AD37" s="347">
        <f t="shared" si="8"/>
        <v>0</v>
      </c>
      <c r="AE37" s="347">
        <f t="shared" si="8"/>
        <v>0</v>
      </c>
      <c r="AF37" s="347">
        <f t="shared" si="8"/>
        <v>0.96438356164383565</v>
      </c>
      <c r="AG37" s="347">
        <f t="shared" si="8"/>
        <v>1.8621973929236499E-3</v>
      </c>
      <c r="AH37" s="347">
        <f t="shared" si="8"/>
        <v>2.0202020202020202E-3</v>
      </c>
      <c r="AI37" s="347">
        <f t="shared" si="8"/>
        <v>0</v>
      </c>
      <c r="AJ37" s="347">
        <f t="shared" si="8"/>
        <v>0</v>
      </c>
      <c r="AK37" s="347"/>
      <c r="AL37" s="347"/>
      <c r="AM37" s="347"/>
    </row>
    <row r="38" spans="2:39">
      <c r="B38" s="382" t="s">
        <v>165</v>
      </c>
      <c r="C38" s="345">
        <v>0</v>
      </c>
      <c r="D38" s="345">
        <v>1</v>
      </c>
      <c r="E38" s="345">
        <v>0</v>
      </c>
      <c r="F38" s="345">
        <v>0</v>
      </c>
      <c r="G38" s="345">
        <v>0</v>
      </c>
      <c r="H38" s="345">
        <v>4</v>
      </c>
      <c r="I38" s="345">
        <v>0</v>
      </c>
      <c r="J38" s="345">
        <v>0</v>
      </c>
      <c r="K38" s="345">
        <v>1</v>
      </c>
      <c r="L38" s="345">
        <v>3</v>
      </c>
      <c r="M38" s="345">
        <v>523</v>
      </c>
      <c r="N38" s="345">
        <v>0</v>
      </c>
      <c r="O38" s="345">
        <v>0</v>
      </c>
      <c r="P38" s="345">
        <v>0</v>
      </c>
      <c r="Q38" s="345">
        <v>0</v>
      </c>
      <c r="R38" s="345">
        <v>0</v>
      </c>
      <c r="S38" s="345">
        <v>3</v>
      </c>
      <c r="T38" s="345">
        <v>7</v>
      </c>
      <c r="U38" s="346">
        <v>542</v>
      </c>
      <c r="W38" s="382" t="s">
        <v>165</v>
      </c>
      <c r="X38" s="347">
        <f t="shared" si="9"/>
        <v>1.7340038148083925E-4</v>
      </c>
      <c r="Y38" s="347">
        <f t="shared" si="10"/>
        <v>0</v>
      </c>
      <c r="Z38" s="347">
        <f t="shared" si="8"/>
        <v>0</v>
      </c>
      <c r="AA38" s="347">
        <f t="shared" si="8"/>
        <v>0</v>
      </c>
      <c r="AB38" s="347">
        <f t="shared" si="8"/>
        <v>2.3543260741612712E-3</v>
      </c>
      <c r="AC38" s="347">
        <f t="shared" si="8"/>
        <v>0</v>
      </c>
      <c r="AD38" s="347">
        <f t="shared" si="8"/>
        <v>0</v>
      </c>
      <c r="AE38" s="347">
        <f t="shared" si="8"/>
        <v>9.1659028414298811E-4</v>
      </c>
      <c r="AF38" s="347">
        <f t="shared" si="8"/>
        <v>8.21917808219178E-3</v>
      </c>
      <c r="AG38" s="347">
        <f t="shared" si="8"/>
        <v>0.97392923649906893</v>
      </c>
      <c r="AH38" s="347">
        <f t="shared" si="8"/>
        <v>0</v>
      </c>
      <c r="AI38" s="347">
        <f t="shared" si="8"/>
        <v>0</v>
      </c>
      <c r="AJ38" s="347">
        <f t="shared" si="8"/>
        <v>0</v>
      </c>
      <c r="AK38" s="347"/>
      <c r="AL38" s="347"/>
      <c r="AM38" s="347"/>
    </row>
    <row r="39" spans="2:39">
      <c r="B39" s="382" t="s">
        <v>166</v>
      </c>
      <c r="C39" s="345">
        <v>0</v>
      </c>
      <c r="D39" s="345">
        <v>1</v>
      </c>
      <c r="E39" s="345">
        <v>1</v>
      </c>
      <c r="F39" s="345">
        <v>2</v>
      </c>
      <c r="G39" s="345">
        <v>0</v>
      </c>
      <c r="H39" s="345">
        <v>0</v>
      </c>
      <c r="I39" s="345">
        <v>1</v>
      </c>
      <c r="J39" s="345">
        <v>0</v>
      </c>
      <c r="K39" s="345">
        <v>2</v>
      </c>
      <c r="L39" s="345">
        <v>0</v>
      </c>
      <c r="M39" s="345">
        <v>0</v>
      </c>
      <c r="N39" s="345">
        <v>483</v>
      </c>
      <c r="O39" s="345">
        <v>1</v>
      </c>
      <c r="P39" s="345">
        <v>0</v>
      </c>
      <c r="Q39" s="345">
        <v>0</v>
      </c>
      <c r="R39" s="345">
        <v>0</v>
      </c>
      <c r="S39" s="345">
        <v>0</v>
      </c>
      <c r="T39" s="345">
        <v>4</v>
      </c>
      <c r="U39" s="346">
        <v>495</v>
      </c>
      <c r="W39" s="382" t="s">
        <v>166</v>
      </c>
      <c r="X39" s="347">
        <f t="shared" si="9"/>
        <v>1.7340038148083925E-4</v>
      </c>
      <c r="Y39" s="347">
        <f t="shared" si="10"/>
        <v>6.8587105624142656E-4</v>
      </c>
      <c r="Z39" s="347">
        <f t="shared" si="8"/>
        <v>1.6920473773265651E-3</v>
      </c>
      <c r="AA39" s="347">
        <f t="shared" si="8"/>
        <v>0</v>
      </c>
      <c r="AB39" s="347">
        <f t="shared" si="8"/>
        <v>0</v>
      </c>
      <c r="AC39" s="347">
        <f t="shared" si="8"/>
        <v>8.3542188805346695E-4</v>
      </c>
      <c r="AD39" s="347">
        <f t="shared" si="8"/>
        <v>0</v>
      </c>
      <c r="AE39" s="347">
        <f t="shared" si="8"/>
        <v>1.8331805682859762E-3</v>
      </c>
      <c r="AF39" s="347">
        <f t="shared" si="8"/>
        <v>0</v>
      </c>
      <c r="AG39" s="347">
        <f t="shared" si="8"/>
        <v>0</v>
      </c>
      <c r="AH39" s="347">
        <f t="shared" si="8"/>
        <v>0.97575757575757571</v>
      </c>
      <c r="AI39" s="347">
        <f t="shared" si="8"/>
        <v>1.2106537530266344E-3</v>
      </c>
      <c r="AJ39" s="347">
        <f t="shared" si="8"/>
        <v>0</v>
      </c>
      <c r="AK39" s="347"/>
      <c r="AL39" s="347"/>
      <c r="AM39" s="347"/>
    </row>
    <row r="40" spans="2:39">
      <c r="B40" s="382" t="s">
        <v>167</v>
      </c>
      <c r="C40" s="345">
        <v>0</v>
      </c>
      <c r="D40" s="345">
        <v>2</v>
      </c>
      <c r="E40" s="345">
        <v>0</v>
      </c>
      <c r="F40" s="345">
        <v>0</v>
      </c>
      <c r="G40" s="345">
        <v>0</v>
      </c>
      <c r="H40" s="345">
        <v>3</v>
      </c>
      <c r="I40" s="345">
        <v>2</v>
      </c>
      <c r="J40" s="345">
        <v>0</v>
      </c>
      <c r="K40" s="345">
        <v>0</v>
      </c>
      <c r="L40" s="345">
        <v>0</v>
      </c>
      <c r="M40" s="345">
        <v>0</v>
      </c>
      <c r="N40" s="345">
        <v>1</v>
      </c>
      <c r="O40" s="345">
        <v>809</v>
      </c>
      <c r="P40" s="345">
        <v>0</v>
      </c>
      <c r="Q40" s="345">
        <v>4</v>
      </c>
      <c r="R40" s="345">
        <v>0</v>
      </c>
      <c r="S40" s="345">
        <v>0</v>
      </c>
      <c r="T40" s="345">
        <v>6</v>
      </c>
      <c r="U40" s="346">
        <v>827</v>
      </c>
      <c r="W40" s="382" t="s">
        <v>167</v>
      </c>
      <c r="X40" s="347">
        <f t="shared" si="9"/>
        <v>3.4680076296167851E-4</v>
      </c>
      <c r="Y40" s="347">
        <f t="shared" si="10"/>
        <v>0</v>
      </c>
      <c r="Z40" s="347">
        <f t="shared" si="8"/>
        <v>0</v>
      </c>
      <c r="AA40" s="347">
        <f t="shared" si="8"/>
        <v>0</v>
      </c>
      <c r="AB40" s="347">
        <f t="shared" si="8"/>
        <v>1.7657445556209534E-3</v>
      </c>
      <c r="AC40" s="347">
        <f t="shared" si="8"/>
        <v>1.6708437761069339E-3</v>
      </c>
      <c r="AD40" s="347">
        <f t="shared" si="8"/>
        <v>0</v>
      </c>
      <c r="AE40" s="347">
        <f t="shared" si="8"/>
        <v>0</v>
      </c>
      <c r="AF40" s="347">
        <f t="shared" si="8"/>
        <v>0</v>
      </c>
      <c r="AG40" s="347">
        <f t="shared" si="8"/>
        <v>0</v>
      </c>
      <c r="AH40" s="347">
        <f t="shared" si="8"/>
        <v>2.0202020202020202E-3</v>
      </c>
      <c r="AI40" s="347">
        <f t="shared" si="8"/>
        <v>0.97941888619854722</v>
      </c>
      <c r="AJ40" s="347">
        <f t="shared" si="8"/>
        <v>0</v>
      </c>
      <c r="AK40" s="347"/>
      <c r="AL40" s="347"/>
      <c r="AM40" s="347"/>
    </row>
    <row r="41" spans="2:39">
      <c r="B41" s="382" t="s">
        <v>344</v>
      </c>
      <c r="C41" s="345">
        <v>0</v>
      </c>
      <c r="D41" s="345">
        <v>0</v>
      </c>
      <c r="E41" s="345">
        <v>1</v>
      </c>
      <c r="F41" s="345">
        <v>0</v>
      </c>
      <c r="G41" s="345">
        <v>0</v>
      </c>
      <c r="H41" s="345">
        <v>0</v>
      </c>
      <c r="I41" s="345">
        <v>0</v>
      </c>
      <c r="J41" s="345">
        <v>0</v>
      </c>
      <c r="K41" s="345">
        <v>0</v>
      </c>
      <c r="L41" s="345">
        <v>0</v>
      </c>
      <c r="M41" s="345">
        <v>0</v>
      </c>
      <c r="N41" s="345">
        <v>0</v>
      </c>
      <c r="O41" s="345">
        <v>0</v>
      </c>
      <c r="P41" s="345">
        <v>253</v>
      </c>
      <c r="Q41" s="345">
        <v>0</v>
      </c>
      <c r="R41" s="345">
        <v>0</v>
      </c>
      <c r="S41" s="345">
        <v>0</v>
      </c>
      <c r="T41" s="345">
        <v>1</v>
      </c>
      <c r="U41" s="346">
        <v>255</v>
      </c>
      <c r="W41" s="382" t="s">
        <v>344</v>
      </c>
      <c r="X41" s="347">
        <f t="shared" si="9"/>
        <v>0</v>
      </c>
      <c r="Y41" s="347">
        <f t="shared" si="10"/>
        <v>6.8587105624142656E-4</v>
      </c>
      <c r="Z41" s="347">
        <f t="shared" si="8"/>
        <v>0</v>
      </c>
      <c r="AA41" s="347">
        <f t="shared" si="8"/>
        <v>0</v>
      </c>
      <c r="AB41" s="347">
        <f t="shared" si="8"/>
        <v>0</v>
      </c>
      <c r="AC41" s="347">
        <f t="shared" si="8"/>
        <v>0</v>
      </c>
      <c r="AD41" s="347">
        <f t="shared" si="8"/>
        <v>0</v>
      </c>
      <c r="AE41" s="347">
        <f t="shared" si="8"/>
        <v>0</v>
      </c>
      <c r="AF41" s="347">
        <f t="shared" si="8"/>
        <v>0</v>
      </c>
      <c r="AG41" s="347">
        <f t="shared" si="8"/>
        <v>0</v>
      </c>
      <c r="AH41" s="347">
        <f t="shared" si="8"/>
        <v>0</v>
      </c>
      <c r="AI41" s="347">
        <f t="shared" si="8"/>
        <v>0</v>
      </c>
      <c r="AJ41" s="347">
        <f t="shared" si="8"/>
        <v>0.99215686274509807</v>
      </c>
      <c r="AK41" s="347"/>
      <c r="AL41" s="347"/>
      <c r="AM41" s="347"/>
    </row>
    <row r="42" spans="2:39">
      <c r="B42" s="382" t="s">
        <v>168</v>
      </c>
      <c r="C42" s="345">
        <v>0</v>
      </c>
      <c r="D42" s="345">
        <v>0</v>
      </c>
      <c r="E42" s="345">
        <v>2</v>
      </c>
      <c r="F42" s="345">
        <v>0</v>
      </c>
      <c r="G42" s="345">
        <v>0</v>
      </c>
      <c r="H42" s="345">
        <v>6</v>
      </c>
      <c r="I42" s="345">
        <v>0</v>
      </c>
      <c r="J42" s="345">
        <v>0</v>
      </c>
      <c r="K42" s="345">
        <v>0</v>
      </c>
      <c r="L42" s="345">
        <v>0</v>
      </c>
      <c r="M42" s="345">
        <v>0</v>
      </c>
      <c r="N42" s="345">
        <v>0</v>
      </c>
      <c r="O42" s="345">
        <v>3</v>
      </c>
      <c r="P42" s="345">
        <v>0</v>
      </c>
      <c r="Q42" s="345">
        <v>189</v>
      </c>
      <c r="R42" s="345">
        <v>0</v>
      </c>
      <c r="S42" s="345">
        <v>18</v>
      </c>
      <c r="T42" s="345">
        <v>1</v>
      </c>
      <c r="U42" s="346">
        <v>219</v>
      </c>
      <c r="W42" s="382" t="s">
        <v>168</v>
      </c>
      <c r="X42" s="347">
        <f t="shared" si="9"/>
        <v>0</v>
      </c>
      <c r="Y42" s="347">
        <f t="shared" si="10"/>
        <v>1.3717421124828531E-3</v>
      </c>
      <c r="Z42" s="347">
        <f t="shared" si="8"/>
        <v>0</v>
      </c>
      <c r="AA42" s="347">
        <f t="shared" si="8"/>
        <v>0</v>
      </c>
      <c r="AB42" s="347">
        <f t="shared" si="8"/>
        <v>3.5314891112419068E-3</v>
      </c>
      <c r="AC42" s="347">
        <f t="shared" si="8"/>
        <v>0</v>
      </c>
      <c r="AD42" s="347">
        <f t="shared" si="8"/>
        <v>0</v>
      </c>
      <c r="AE42" s="347">
        <f t="shared" si="8"/>
        <v>0</v>
      </c>
      <c r="AF42" s="347">
        <f t="shared" si="8"/>
        <v>0</v>
      </c>
      <c r="AG42" s="347">
        <f t="shared" si="8"/>
        <v>0</v>
      </c>
      <c r="AH42" s="347">
        <f t="shared" si="8"/>
        <v>0</v>
      </c>
      <c r="AI42" s="347">
        <f t="shared" si="8"/>
        <v>3.6319612590799033E-3</v>
      </c>
      <c r="AJ42" s="347">
        <f t="shared" si="8"/>
        <v>0</v>
      </c>
      <c r="AK42" s="347"/>
      <c r="AL42" s="347"/>
      <c r="AM42" s="347"/>
    </row>
    <row r="43" spans="2:39">
      <c r="B43" s="382" t="s">
        <v>411</v>
      </c>
      <c r="C43" s="345">
        <v>0</v>
      </c>
      <c r="D43" s="345">
        <v>1</v>
      </c>
      <c r="E43" s="345">
        <v>0</v>
      </c>
      <c r="F43" s="345">
        <v>1</v>
      </c>
      <c r="G43" s="345">
        <v>0</v>
      </c>
      <c r="H43" s="345">
        <v>0</v>
      </c>
      <c r="I43" s="345">
        <v>0</v>
      </c>
      <c r="J43" s="345">
        <v>0</v>
      </c>
      <c r="K43" s="345">
        <v>0</v>
      </c>
      <c r="L43" s="345">
        <v>0</v>
      </c>
      <c r="M43" s="345">
        <v>0</v>
      </c>
      <c r="N43" s="345">
        <v>0</v>
      </c>
      <c r="O43" s="345">
        <v>0</v>
      </c>
      <c r="P43" s="345">
        <v>0</v>
      </c>
      <c r="Q43" s="345">
        <v>0</v>
      </c>
      <c r="R43" s="345">
        <v>292</v>
      </c>
      <c r="S43" s="345">
        <v>0</v>
      </c>
      <c r="T43" s="345">
        <v>4</v>
      </c>
      <c r="U43" s="346">
        <v>298</v>
      </c>
      <c r="W43" s="382" t="s">
        <v>411</v>
      </c>
      <c r="X43" s="347">
        <f t="shared" si="9"/>
        <v>1.7340038148083925E-4</v>
      </c>
      <c r="Y43" s="347">
        <f t="shared" si="10"/>
        <v>0</v>
      </c>
      <c r="Z43" s="347">
        <f t="shared" si="8"/>
        <v>8.4602368866328254E-4</v>
      </c>
      <c r="AA43" s="347">
        <f t="shared" si="8"/>
        <v>0</v>
      </c>
      <c r="AB43" s="347">
        <f t="shared" si="8"/>
        <v>0</v>
      </c>
      <c r="AC43" s="347">
        <f t="shared" si="8"/>
        <v>0</v>
      </c>
      <c r="AD43" s="347">
        <f t="shared" si="8"/>
        <v>0</v>
      </c>
      <c r="AE43" s="347">
        <f t="shared" si="8"/>
        <v>0</v>
      </c>
      <c r="AF43" s="347">
        <f t="shared" si="8"/>
        <v>0</v>
      </c>
      <c r="AG43" s="347">
        <f t="shared" si="8"/>
        <v>0</v>
      </c>
      <c r="AH43" s="347">
        <f t="shared" si="8"/>
        <v>0</v>
      </c>
      <c r="AI43" s="347">
        <f t="shared" si="8"/>
        <v>0</v>
      </c>
      <c r="AJ43" s="347">
        <f t="shared" si="8"/>
        <v>0</v>
      </c>
      <c r="AK43" s="347"/>
      <c r="AL43" s="347"/>
      <c r="AM43" s="347"/>
    </row>
    <row r="44" spans="2:39">
      <c r="B44" s="382" t="s">
        <v>412</v>
      </c>
      <c r="C44" s="345">
        <v>0</v>
      </c>
      <c r="D44" s="345">
        <v>0</v>
      </c>
      <c r="E44" s="345">
        <v>0</v>
      </c>
      <c r="F44" s="345">
        <v>0</v>
      </c>
      <c r="G44" s="345">
        <v>2</v>
      </c>
      <c r="H44" s="345">
        <v>1</v>
      </c>
      <c r="I44" s="345">
        <v>0</v>
      </c>
      <c r="J44" s="345">
        <v>0</v>
      </c>
      <c r="K44" s="345">
        <v>0</v>
      </c>
      <c r="L44" s="345">
        <v>2</v>
      </c>
      <c r="M44" s="345">
        <v>2</v>
      </c>
      <c r="N44" s="345">
        <v>1</v>
      </c>
      <c r="O44" s="345">
        <v>0</v>
      </c>
      <c r="P44" s="345">
        <v>0</v>
      </c>
      <c r="Q44" s="345">
        <v>18</v>
      </c>
      <c r="R44" s="345">
        <v>0</v>
      </c>
      <c r="S44" s="345">
        <v>896</v>
      </c>
      <c r="T44" s="345">
        <v>14</v>
      </c>
      <c r="U44" s="346">
        <v>936</v>
      </c>
      <c r="W44" s="382" t="s">
        <v>412</v>
      </c>
      <c r="X44" s="347">
        <f t="shared" si="9"/>
        <v>0</v>
      </c>
      <c r="Y44" s="347">
        <f t="shared" si="10"/>
        <v>0</v>
      </c>
      <c r="Z44" s="347">
        <f t="shared" si="8"/>
        <v>0</v>
      </c>
      <c r="AA44" s="347">
        <f t="shared" si="8"/>
        <v>1.5961691939345571E-3</v>
      </c>
      <c r="AB44" s="347">
        <f t="shared" si="8"/>
        <v>5.885815185403178E-4</v>
      </c>
      <c r="AC44" s="347">
        <f t="shared" si="8"/>
        <v>0</v>
      </c>
      <c r="AD44" s="347">
        <f t="shared" si="8"/>
        <v>0</v>
      </c>
      <c r="AE44" s="347">
        <f t="shared" si="8"/>
        <v>0</v>
      </c>
      <c r="AF44" s="347">
        <f t="shared" si="8"/>
        <v>5.4794520547945206E-3</v>
      </c>
      <c r="AG44" s="347">
        <f t="shared" si="8"/>
        <v>3.7243947858472998E-3</v>
      </c>
      <c r="AH44" s="347">
        <f t="shared" si="8"/>
        <v>2.0202020202020202E-3</v>
      </c>
      <c r="AI44" s="347">
        <f t="shared" si="8"/>
        <v>0</v>
      </c>
      <c r="AJ44" s="347">
        <f t="shared" si="8"/>
        <v>0</v>
      </c>
      <c r="AK44" s="347"/>
      <c r="AL44" s="347"/>
      <c r="AM44" s="347"/>
    </row>
    <row r="45" spans="2:39">
      <c r="B45" s="382" t="s">
        <v>521</v>
      </c>
      <c r="C45" s="345">
        <v>4</v>
      </c>
      <c r="D45" s="345">
        <v>16</v>
      </c>
      <c r="E45" s="345">
        <v>5</v>
      </c>
      <c r="F45" s="345">
        <v>2</v>
      </c>
      <c r="G45" s="345">
        <v>5</v>
      </c>
      <c r="H45" s="345">
        <v>5</v>
      </c>
      <c r="I45" s="345">
        <v>5</v>
      </c>
      <c r="J45" s="345">
        <v>3</v>
      </c>
      <c r="K45" s="345">
        <v>6</v>
      </c>
      <c r="L45" s="345">
        <v>2</v>
      </c>
      <c r="M45" s="345">
        <v>8</v>
      </c>
      <c r="N45" s="345">
        <v>4</v>
      </c>
      <c r="O45" s="345">
        <v>6</v>
      </c>
      <c r="P45" s="345">
        <v>2</v>
      </c>
      <c r="Q45" s="345">
        <v>19</v>
      </c>
      <c r="R45" s="345">
        <v>3</v>
      </c>
      <c r="S45" s="345">
        <v>4</v>
      </c>
      <c r="T45" s="345">
        <v>0</v>
      </c>
      <c r="U45" s="346">
        <v>99</v>
      </c>
      <c r="W45" s="382" t="s">
        <v>521</v>
      </c>
      <c r="X45" s="347">
        <f t="shared" si="9"/>
        <v>3.4680076296167853E-3</v>
      </c>
      <c r="Y45" s="347">
        <f t="shared" si="10"/>
        <v>3.4293552812071329E-3</v>
      </c>
      <c r="Z45" s="347">
        <f t="shared" si="8"/>
        <v>1.6920473773265651E-3</v>
      </c>
      <c r="AA45" s="347">
        <f t="shared" si="8"/>
        <v>3.9904229848363925E-3</v>
      </c>
      <c r="AB45" s="347">
        <f t="shared" si="8"/>
        <v>2.942907592701589E-3</v>
      </c>
      <c r="AC45" s="347">
        <f t="shared" si="8"/>
        <v>4.1771094402673348E-3</v>
      </c>
      <c r="AD45" s="347">
        <f t="shared" si="8"/>
        <v>5.5452865064695009E-3</v>
      </c>
      <c r="AE45" s="347">
        <f t="shared" si="8"/>
        <v>5.4995417048579283E-3</v>
      </c>
      <c r="AF45" s="347">
        <f t="shared" si="8"/>
        <v>5.4794520547945206E-3</v>
      </c>
      <c r="AG45" s="347">
        <f t="shared" si="8"/>
        <v>1.4897579143389199E-2</v>
      </c>
      <c r="AH45" s="347">
        <f t="shared" si="8"/>
        <v>8.0808080808080808E-3</v>
      </c>
      <c r="AI45" s="347">
        <f t="shared" si="8"/>
        <v>7.2639225181598066E-3</v>
      </c>
      <c r="AJ45" s="347">
        <f t="shared" si="8"/>
        <v>7.8431372549019607E-3</v>
      </c>
      <c r="AK45" s="347"/>
      <c r="AL45" s="347"/>
      <c r="AM45" s="347"/>
    </row>
    <row r="46" spans="2:39">
      <c r="B46" s="383" t="s">
        <v>519</v>
      </c>
      <c r="C46" s="346">
        <v>611</v>
      </c>
      <c r="D46" s="346">
        <v>5156</v>
      </c>
      <c r="E46" s="346">
        <v>1458</v>
      </c>
      <c r="F46" s="346">
        <v>1182</v>
      </c>
      <c r="G46" s="346">
        <v>1253</v>
      </c>
      <c r="H46" s="346">
        <v>1699</v>
      </c>
      <c r="I46" s="346">
        <v>1197</v>
      </c>
      <c r="J46" s="346">
        <v>541</v>
      </c>
      <c r="K46" s="346">
        <v>1091</v>
      </c>
      <c r="L46" s="346">
        <v>365</v>
      </c>
      <c r="M46" s="346">
        <v>537</v>
      </c>
      <c r="N46" s="346">
        <v>495</v>
      </c>
      <c r="O46" s="346">
        <v>826</v>
      </c>
      <c r="P46" s="346">
        <v>255</v>
      </c>
      <c r="Q46" s="346">
        <v>236</v>
      </c>
      <c r="R46" s="346">
        <v>296</v>
      </c>
      <c r="S46" s="346">
        <v>926</v>
      </c>
      <c r="T46" s="346">
        <v>110</v>
      </c>
      <c r="U46" s="346">
        <v>18234</v>
      </c>
      <c r="W46" s="383" t="s">
        <v>519</v>
      </c>
      <c r="X46" s="346">
        <f>(C46+D46)</f>
        <v>5767</v>
      </c>
      <c r="Y46" s="346">
        <f>E46</f>
        <v>1458</v>
      </c>
      <c r="Z46" s="346">
        <f>F46</f>
        <v>1182</v>
      </c>
      <c r="AA46" s="346">
        <f t="shared" ref="AA46:AA47" si="11">G46</f>
        <v>1253</v>
      </c>
      <c r="AB46" s="346">
        <f t="shared" ref="AB46:AB47" si="12">H46</f>
        <v>1699</v>
      </c>
      <c r="AC46" s="346">
        <f t="shared" ref="AC46:AC47" si="13">I46</f>
        <v>1197</v>
      </c>
      <c r="AD46" s="346">
        <f t="shared" ref="AD46:AD47" si="14">J46</f>
        <v>541</v>
      </c>
      <c r="AE46" s="346">
        <f t="shared" ref="AE46:AE47" si="15">K46</f>
        <v>1091</v>
      </c>
      <c r="AF46" s="346">
        <f t="shared" ref="AF46:AF47" si="16">L46</f>
        <v>365</v>
      </c>
      <c r="AG46" s="346">
        <f t="shared" ref="AG46:AG47" si="17">M46</f>
        <v>537</v>
      </c>
      <c r="AH46" s="346">
        <f t="shared" ref="AH46:AH47" si="18">N46</f>
        <v>495</v>
      </c>
      <c r="AI46" s="346">
        <f t="shared" ref="AI46:AI47" si="19">O46</f>
        <v>826</v>
      </c>
      <c r="AJ46" s="346">
        <f t="shared" ref="AJ46:AJ47" si="20">P46</f>
        <v>255</v>
      </c>
      <c r="AK46" s="346">
        <f t="shared" ref="AK46:AK47" si="21">Q46</f>
        <v>236</v>
      </c>
      <c r="AL46" s="346">
        <f t="shared" ref="AL46:AL47" si="22">R46</f>
        <v>296</v>
      </c>
      <c r="AM46" s="346">
        <f t="shared" ref="AM46:AM47" si="23">S46</f>
        <v>926</v>
      </c>
    </row>
    <row r="47" spans="2:39">
      <c r="B47" s="383" t="s">
        <v>230</v>
      </c>
      <c r="C47" s="346">
        <v>533</v>
      </c>
      <c r="D47" s="346">
        <v>3910</v>
      </c>
      <c r="E47" s="346">
        <v>1262</v>
      </c>
      <c r="F47" s="346">
        <v>633</v>
      </c>
      <c r="G47" s="346">
        <v>914</v>
      </c>
      <c r="H47" s="346">
        <v>2278</v>
      </c>
      <c r="I47" s="346">
        <v>932</v>
      </c>
      <c r="J47" s="346">
        <v>416</v>
      </c>
      <c r="K47" s="346">
        <v>846</v>
      </c>
      <c r="L47" s="346">
        <v>493</v>
      </c>
      <c r="M47" s="346">
        <v>829</v>
      </c>
      <c r="N47" s="346">
        <v>1075</v>
      </c>
      <c r="O47" s="346">
        <v>1132</v>
      </c>
      <c r="P47" s="346">
        <v>400</v>
      </c>
      <c r="Q47" s="346">
        <v>315</v>
      </c>
      <c r="R47" s="346">
        <v>384</v>
      </c>
      <c r="S47" s="346">
        <v>187</v>
      </c>
      <c r="T47" s="346">
        <v>127</v>
      </c>
      <c r="U47" s="346">
        <v>16666</v>
      </c>
      <c r="W47" s="383" t="s">
        <v>230</v>
      </c>
      <c r="X47" s="346">
        <f>(C47+D47)</f>
        <v>4443</v>
      </c>
      <c r="Y47" s="346">
        <f>E47</f>
        <v>1262</v>
      </c>
      <c r="Z47" s="346">
        <f>F47</f>
        <v>633</v>
      </c>
      <c r="AA47" s="346">
        <f t="shared" si="11"/>
        <v>914</v>
      </c>
      <c r="AB47" s="346">
        <f t="shared" si="12"/>
        <v>2278</v>
      </c>
      <c r="AC47" s="346">
        <f t="shared" si="13"/>
        <v>932</v>
      </c>
      <c r="AD47" s="346">
        <f t="shared" si="14"/>
        <v>416</v>
      </c>
      <c r="AE47" s="346">
        <f t="shared" si="15"/>
        <v>846</v>
      </c>
      <c r="AF47" s="346">
        <f t="shared" si="16"/>
        <v>493</v>
      </c>
      <c r="AG47" s="346">
        <f t="shared" si="17"/>
        <v>829</v>
      </c>
      <c r="AH47" s="346">
        <f t="shared" si="18"/>
        <v>1075</v>
      </c>
      <c r="AI47" s="346">
        <f t="shared" si="19"/>
        <v>1132</v>
      </c>
      <c r="AJ47" s="346">
        <f t="shared" si="20"/>
        <v>400</v>
      </c>
      <c r="AK47" s="346">
        <f t="shared" si="21"/>
        <v>315</v>
      </c>
      <c r="AL47" s="346">
        <f t="shared" si="22"/>
        <v>384</v>
      </c>
      <c r="AM47" s="346">
        <f t="shared" si="23"/>
        <v>187</v>
      </c>
    </row>
    <row r="48" spans="2:39">
      <c r="B48" s="348"/>
      <c r="C48" s="349"/>
      <c r="D48" s="349"/>
      <c r="E48" s="349"/>
      <c r="F48" s="349"/>
      <c r="G48" s="349"/>
      <c r="H48" s="349"/>
      <c r="I48" s="349"/>
      <c r="J48" s="349"/>
      <c r="K48" s="349"/>
      <c r="L48" s="349"/>
      <c r="M48" s="349"/>
      <c r="N48" s="349"/>
      <c r="O48" s="349"/>
      <c r="P48" s="349"/>
      <c r="Q48" s="349"/>
      <c r="R48" s="349"/>
      <c r="S48" s="349"/>
      <c r="T48" s="349"/>
      <c r="U48" s="349"/>
      <c r="W48" s="348"/>
      <c r="X48" s="349"/>
      <c r="Y48" s="349"/>
      <c r="Z48" s="349"/>
      <c r="AA48" s="349"/>
      <c r="AB48" s="349"/>
      <c r="AC48" s="349"/>
      <c r="AD48" s="349"/>
      <c r="AE48" s="349"/>
      <c r="AF48" s="349"/>
      <c r="AG48" s="349"/>
      <c r="AH48" s="349"/>
      <c r="AI48" s="349"/>
      <c r="AJ48" s="349"/>
      <c r="AK48" s="349"/>
      <c r="AL48" s="349"/>
      <c r="AM48" s="349"/>
    </row>
    <row r="49" spans="2:39">
      <c r="B49" s="350" t="s">
        <v>522</v>
      </c>
      <c r="C49" s="385" t="s">
        <v>516</v>
      </c>
      <c r="D49" s="385" t="s">
        <v>107</v>
      </c>
      <c r="E49" s="385" t="s">
        <v>108</v>
      </c>
      <c r="F49" s="385" t="s">
        <v>109</v>
      </c>
      <c r="G49" s="385" t="s">
        <v>110</v>
      </c>
      <c r="H49" s="385" t="s">
        <v>111</v>
      </c>
      <c r="I49" s="385" t="s">
        <v>112</v>
      </c>
      <c r="J49" s="385" t="s">
        <v>113</v>
      </c>
      <c r="K49" s="385" t="s">
        <v>114</v>
      </c>
      <c r="L49" s="385" t="s">
        <v>164</v>
      </c>
      <c r="M49" s="385" t="s">
        <v>165</v>
      </c>
      <c r="N49" s="385" t="s">
        <v>166</v>
      </c>
      <c r="O49" s="385" t="s">
        <v>167</v>
      </c>
      <c r="P49" s="385" t="s">
        <v>344</v>
      </c>
      <c r="Q49" s="385" t="s">
        <v>168</v>
      </c>
      <c r="R49" s="385" t="s">
        <v>411</v>
      </c>
      <c r="S49" s="385" t="s">
        <v>412</v>
      </c>
      <c r="T49" s="385" t="s">
        <v>517</v>
      </c>
      <c r="U49" s="384" t="s">
        <v>518</v>
      </c>
      <c r="W49" s="350" t="s">
        <v>522</v>
      </c>
      <c r="X49" s="385" t="s">
        <v>523</v>
      </c>
      <c r="Y49" s="385" t="s">
        <v>108</v>
      </c>
      <c r="Z49" s="385" t="s">
        <v>109</v>
      </c>
      <c r="AA49" s="385" t="s">
        <v>110</v>
      </c>
      <c r="AB49" s="385" t="s">
        <v>111</v>
      </c>
      <c r="AC49" s="385" t="s">
        <v>112</v>
      </c>
      <c r="AD49" s="385" t="s">
        <v>113</v>
      </c>
      <c r="AE49" s="385" t="s">
        <v>114</v>
      </c>
      <c r="AF49" s="385" t="s">
        <v>164</v>
      </c>
      <c r="AG49" s="385" t="s">
        <v>165</v>
      </c>
      <c r="AH49" s="385" t="s">
        <v>166</v>
      </c>
      <c r="AI49" s="385" t="s">
        <v>167</v>
      </c>
      <c r="AJ49" s="385" t="s">
        <v>344</v>
      </c>
      <c r="AK49" s="385" t="s">
        <v>168</v>
      </c>
      <c r="AL49" s="385" t="s">
        <v>411</v>
      </c>
      <c r="AM49" s="385" t="s">
        <v>412</v>
      </c>
    </row>
    <row r="50" spans="2:39">
      <c r="B50" s="382" t="s">
        <v>516</v>
      </c>
      <c r="C50" s="351">
        <v>6</v>
      </c>
      <c r="D50" s="351">
        <v>62</v>
      </c>
      <c r="E50" s="351">
        <v>16</v>
      </c>
      <c r="F50" s="351">
        <v>3</v>
      </c>
      <c r="G50" s="351">
        <v>9</v>
      </c>
      <c r="H50" s="351">
        <v>7</v>
      </c>
      <c r="I50" s="351">
        <v>1</v>
      </c>
      <c r="J50" s="351">
        <v>0</v>
      </c>
      <c r="K50" s="351">
        <v>4</v>
      </c>
      <c r="L50" s="351">
        <v>0</v>
      </c>
      <c r="M50" s="351">
        <v>1</v>
      </c>
      <c r="N50" s="351">
        <v>0</v>
      </c>
      <c r="O50" s="351">
        <v>0</v>
      </c>
      <c r="P50" s="351">
        <v>0</v>
      </c>
      <c r="Q50" s="351">
        <v>0</v>
      </c>
      <c r="R50" s="351">
        <v>0</v>
      </c>
      <c r="S50" s="351">
        <v>0</v>
      </c>
      <c r="T50" s="351">
        <v>1</v>
      </c>
      <c r="U50" s="352">
        <v>110</v>
      </c>
      <c r="W50" s="382"/>
      <c r="X50" s="353">
        <f>SUM(X51:X67)</f>
        <v>0.99999999999999989</v>
      </c>
      <c r="Y50" s="353">
        <f t="shared" ref="Y50" si="24">SUM(Y51:Y67)</f>
        <v>1</v>
      </c>
      <c r="Z50" s="353"/>
      <c r="AA50" s="353"/>
      <c r="AB50" s="353">
        <f t="shared" ref="AB50" si="25">SUM(AB51:AB67)</f>
        <v>1</v>
      </c>
      <c r="AC50" s="353"/>
      <c r="AD50" s="353"/>
      <c r="AE50" s="353"/>
      <c r="AF50" s="353"/>
      <c r="AG50" s="353"/>
      <c r="AH50" s="353"/>
      <c r="AI50" s="353"/>
      <c r="AJ50" s="353"/>
      <c r="AK50" s="353"/>
      <c r="AL50" s="353"/>
      <c r="AM50" s="353"/>
    </row>
    <row r="51" spans="2:39">
      <c r="B51" s="382" t="s">
        <v>523</v>
      </c>
      <c r="C51" s="351">
        <v>77</v>
      </c>
      <c r="D51" s="351">
        <v>619</v>
      </c>
      <c r="E51" s="351">
        <v>133</v>
      </c>
      <c r="F51" s="351">
        <v>40</v>
      </c>
      <c r="G51" s="351">
        <v>41</v>
      </c>
      <c r="H51" s="351">
        <v>26</v>
      </c>
      <c r="I51" s="351">
        <v>6</v>
      </c>
      <c r="J51" s="351">
        <v>0</v>
      </c>
      <c r="K51" s="351">
        <v>3</v>
      </c>
      <c r="L51" s="351">
        <v>0</v>
      </c>
      <c r="M51" s="351">
        <v>0</v>
      </c>
      <c r="N51" s="351">
        <v>0</v>
      </c>
      <c r="O51" s="351">
        <v>2</v>
      </c>
      <c r="P51" s="351">
        <v>0</v>
      </c>
      <c r="Q51" s="351">
        <v>0</v>
      </c>
      <c r="R51" s="351">
        <v>0</v>
      </c>
      <c r="S51" s="351">
        <v>0</v>
      </c>
      <c r="T51" s="351">
        <v>14</v>
      </c>
      <c r="U51" s="352">
        <v>961</v>
      </c>
      <c r="W51" s="382" t="s">
        <v>523</v>
      </c>
      <c r="X51" s="353">
        <f>(C50+C51+D51+D50)/(C68+D68)</f>
        <v>0.70285188592456305</v>
      </c>
      <c r="Y51" s="353">
        <f>(E50+E51)/E$68</f>
        <v>0.32603938730853393</v>
      </c>
      <c r="Z51" s="353"/>
      <c r="AA51" s="353"/>
      <c r="AB51" s="353">
        <f t="shared" ref="AB51" si="26">(H50+H51)/H$68</f>
        <v>9.7633136094674555E-2</v>
      </c>
      <c r="AC51" s="353"/>
      <c r="AD51" s="353"/>
      <c r="AE51" s="353"/>
      <c r="AF51" s="353"/>
      <c r="AG51" s="353"/>
      <c r="AH51" s="353"/>
      <c r="AI51" s="353"/>
      <c r="AJ51" s="353"/>
      <c r="AK51" s="353"/>
      <c r="AL51" s="353"/>
      <c r="AM51" s="353"/>
    </row>
    <row r="52" spans="2:39">
      <c r="B52" s="382" t="s">
        <v>108</v>
      </c>
      <c r="C52" s="351">
        <v>22</v>
      </c>
      <c r="D52" s="351">
        <v>145</v>
      </c>
      <c r="E52" s="351">
        <v>225</v>
      </c>
      <c r="F52" s="351">
        <v>13</v>
      </c>
      <c r="G52" s="351">
        <v>8</v>
      </c>
      <c r="H52" s="351">
        <v>41</v>
      </c>
      <c r="I52" s="351">
        <v>4</v>
      </c>
      <c r="J52" s="351">
        <v>0</v>
      </c>
      <c r="K52" s="351">
        <v>2</v>
      </c>
      <c r="L52" s="351">
        <v>0</v>
      </c>
      <c r="M52" s="351">
        <v>1</v>
      </c>
      <c r="N52" s="351">
        <v>0</v>
      </c>
      <c r="O52" s="351">
        <v>0</v>
      </c>
      <c r="P52" s="351">
        <v>0</v>
      </c>
      <c r="Q52" s="351">
        <v>0</v>
      </c>
      <c r="R52" s="351">
        <v>0</v>
      </c>
      <c r="S52" s="351">
        <v>0</v>
      </c>
      <c r="T52" s="351">
        <v>2</v>
      </c>
      <c r="U52" s="352">
        <v>463</v>
      </c>
      <c r="W52" s="382" t="s">
        <v>108</v>
      </c>
      <c r="X52" s="353">
        <f>(C52+D52)/($C$68+$D$68)</f>
        <v>0.15363385464581417</v>
      </c>
      <c r="Y52" s="353">
        <f>E52/E$68</f>
        <v>0.49234135667396062</v>
      </c>
      <c r="Z52" s="353"/>
      <c r="AA52" s="353"/>
      <c r="AB52" s="353">
        <f t="shared" ref="AB52:AB67" si="27">H52/H$68</f>
        <v>0.12130177514792899</v>
      </c>
      <c r="AC52" s="353"/>
      <c r="AD52" s="353"/>
      <c r="AE52" s="353"/>
      <c r="AF52" s="353"/>
      <c r="AG52" s="353"/>
      <c r="AH52" s="353"/>
      <c r="AI52" s="353"/>
      <c r="AJ52" s="353"/>
      <c r="AK52" s="353"/>
      <c r="AL52" s="353"/>
      <c r="AM52" s="353"/>
    </row>
    <row r="53" spans="2:39">
      <c r="B53" s="382" t="s">
        <v>109</v>
      </c>
      <c r="C53" s="351">
        <v>6</v>
      </c>
      <c r="D53" s="351">
        <v>32</v>
      </c>
      <c r="E53" s="351">
        <v>20</v>
      </c>
      <c r="F53" s="351">
        <v>89</v>
      </c>
      <c r="G53" s="351">
        <v>13</v>
      </c>
      <c r="H53" s="351">
        <v>0</v>
      </c>
      <c r="I53" s="351">
        <v>5</v>
      </c>
      <c r="J53" s="351">
        <v>0</v>
      </c>
      <c r="K53" s="351">
        <v>0</v>
      </c>
      <c r="L53" s="351">
        <v>0</v>
      </c>
      <c r="M53" s="351">
        <v>0</v>
      </c>
      <c r="N53" s="351">
        <v>0</v>
      </c>
      <c r="O53" s="351">
        <v>0</v>
      </c>
      <c r="P53" s="351">
        <v>0</v>
      </c>
      <c r="Q53" s="351">
        <v>0</v>
      </c>
      <c r="R53" s="351">
        <v>0</v>
      </c>
      <c r="S53" s="351">
        <v>0</v>
      </c>
      <c r="T53" s="351">
        <v>2</v>
      </c>
      <c r="U53" s="352">
        <v>167</v>
      </c>
      <c r="W53" s="382" t="s">
        <v>109</v>
      </c>
      <c r="X53" s="353">
        <f t="shared" ref="X53:X67" si="28">(C53+D53)/($C$68+$D$68)</f>
        <v>3.4958601655933765E-2</v>
      </c>
      <c r="Y53" s="353">
        <f t="shared" ref="Y53:Y66" si="29">E53/E$68</f>
        <v>4.3763676148796497E-2</v>
      </c>
      <c r="Z53" s="353"/>
      <c r="AA53" s="353"/>
      <c r="AB53" s="353">
        <f t="shared" si="27"/>
        <v>0</v>
      </c>
      <c r="AC53" s="353"/>
      <c r="AD53" s="353"/>
      <c r="AE53" s="353"/>
      <c r="AF53" s="353"/>
      <c r="AG53" s="353"/>
      <c r="AH53" s="353"/>
      <c r="AI53" s="353"/>
      <c r="AJ53" s="353"/>
      <c r="AK53" s="353"/>
      <c r="AL53" s="353"/>
      <c r="AM53" s="353"/>
    </row>
    <row r="54" spans="2:39">
      <c r="B54" s="382" t="s">
        <v>110</v>
      </c>
      <c r="C54" s="351">
        <v>8</v>
      </c>
      <c r="D54" s="351">
        <v>42</v>
      </c>
      <c r="E54" s="351">
        <v>8</v>
      </c>
      <c r="F54" s="351">
        <v>14</v>
      </c>
      <c r="G54" s="351">
        <v>130</v>
      </c>
      <c r="H54" s="351">
        <v>3</v>
      </c>
      <c r="I54" s="351">
        <v>0</v>
      </c>
      <c r="J54" s="351">
        <v>0</v>
      </c>
      <c r="K54" s="351">
        <v>6</v>
      </c>
      <c r="L54" s="351">
        <v>0</v>
      </c>
      <c r="M54" s="351">
        <v>2</v>
      </c>
      <c r="N54" s="351">
        <v>0</v>
      </c>
      <c r="O54" s="351">
        <v>0</v>
      </c>
      <c r="P54" s="351">
        <v>0</v>
      </c>
      <c r="Q54" s="351">
        <v>0</v>
      </c>
      <c r="R54" s="351">
        <v>0</v>
      </c>
      <c r="S54" s="351">
        <v>0</v>
      </c>
      <c r="T54" s="351">
        <v>3</v>
      </c>
      <c r="U54" s="352">
        <v>216</v>
      </c>
      <c r="W54" s="382" t="s">
        <v>110</v>
      </c>
      <c r="X54" s="353">
        <f t="shared" si="28"/>
        <v>4.5998160073597055E-2</v>
      </c>
      <c r="Y54" s="353">
        <f t="shared" si="29"/>
        <v>1.7505470459518599E-2</v>
      </c>
      <c r="Z54" s="353"/>
      <c r="AA54" s="353"/>
      <c r="AB54" s="353">
        <f t="shared" si="27"/>
        <v>8.8757396449704144E-3</v>
      </c>
      <c r="AC54" s="353"/>
      <c r="AD54" s="353"/>
      <c r="AE54" s="353"/>
      <c r="AF54" s="353"/>
      <c r="AG54" s="353"/>
      <c r="AH54" s="353"/>
      <c r="AI54" s="353"/>
      <c r="AJ54" s="353"/>
      <c r="AK54" s="353"/>
      <c r="AL54" s="353"/>
      <c r="AM54" s="353"/>
    </row>
    <row r="55" spans="2:39">
      <c r="B55" s="382" t="s">
        <v>111</v>
      </c>
      <c r="C55" s="351">
        <v>10</v>
      </c>
      <c r="D55" s="351">
        <v>29</v>
      </c>
      <c r="E55" s="351">
        <v>41</v>
      </c>
      <c r="F55" s="351">
        <v>0</v>
      </c>
      <c r="G55" s="351">
        <v>3</v>
      </c>
      <c r="H55" s="351">
        <v>256</v>
      </c>
      <c r="I55" s="351">
        <v>0</v>
      </c>
      <c r="J55" s="351">
        <v>0</v>
      </c>
      <c r="K55" s="351">
        <v>3</v>
      </c>
      <c r="L55" s="351">
        <v>0</v>
      </c>
      <c r="M55" s="351">
        <v>1</v>
      </c>
      <c r="N55" s="351">
        <v>0</v>
      </c>
      <c r="O55" s="351">
        <v>1</v>
      </c>
      <c r="P55" s="351">
        <v>0</v>
      </c>
      <c r="Q55" s="351">
        <v>0</v>
      </c>
      <c r="R55" s="351">
        <v>0</v>
      </c>
      <c r="S55" s="351">
        <v>0</v>
      </c>
      <c r="T55" s="351">
        <v>0</v>
      </c>
      <c r="U55" s="352">
        <v>344</v>
      </c>
      <c r="W55" s="382" t="s">
        <v>111</v>
      </c>
      <c r="X55" s="353">
        <f t="shared" si="28"/>
        <v>3.5878564857405704E-2</v>
      </c>
      <c r="Y55" s="353">
        <f t="shared" si="29"/>
        <v>8.9715536105032828E-2</v>
      </c>
      <c r="Z55" s="353"/>
      <c r="AA55" s="353"/>
      <c r="AB55" s="353">
        <f t="shared" si="27"/>
        <v>0.75739644970414199</v>
      </c>
      <c r="AC55" s="353"/>
      <c r="AD55" s="353"/>
      <c r="AE55" s="353"/>
      <c r="AF55" s="353"/>
      <c r="AG55" s="353"/>
      <c r="AH55" s="353"/>
      <c r="AI55" s="353"/>
      <c r="AJ55" s="353"/>
      <c r="AK55" s="353"/>
      <c r="AL55" s="353"/>
      <c r="AM55" s="353"/>
    </row>
    <row r="56" spans="2:39">
      <c r="B56" s="382" t="s">
        <v>112</v>
      </c>
      <c r="C56" s="351">
        <v>0</v>
      </c>
      <c r="D56" s="351">
        <v>8</v>
      </c>
      <c r="E56" s="351">
        <v>4</v>
      </c>
      <c r="F56" s="351">
        <v>6</v>
      </c>
      <c r="G56" s="351">
        <v>0</v>
      </c>
      <c r="H56" s="351">
        <v>0</v>
      </c>
      <c r="I56" s="351">
        <v>199</v>
      </c>
      <c r="J56" s="351">
        <v>0</v>
      </c>
      <c r="K56" s="351">
        <v>4</v>
      </c>
      <c r="L56" s="351">
        <v>0</v>
      </c>
      <c r="M56" s="351">
        <v>1</v>
      </c>
      <c r="N56" s="351">
        <v>0</v>
      </c>
      <c r="O56" s="351">
        <v>1</v>
      </c>
      <c r="P56" s="351">
        <v>0</v>
      </c>
      <c r="Q56" s="351">
        <v>0</v>
      </c>
      <c r="R56" s="351">
        <v>0</v>
      </c>
      <c r="S56" s="351">
        <v>0</v>
      </c>
      <c r="T56" s="351">
        <v>2</v>
      </c>
      <c r="U56" s="352">
        <v>225</v>
      </c>
      <c r="W56" s="382" t="s">
        <v>112</v>
      </c>
      <c r="X56" s="353">
        <f t="shared" si="28"/>
        <v>7.3597056117755289E-3</v>
      </c>
      <c r="Y56" s="353">
        <f t="shared" si="29"/>
        <v>8.7527352297592995E-3</v>
      </c>
      <c r="Z56" s="353"/>
      <c r="AA56" s="353"/>
      <c r="AB56" s="353">
        <f t="shared" si="27"/>
        <v>0</v>
      </c>
      <c r="AC56" s="353"/>
      <c r="AD56" s="353"/>
      <c r="AE56" s="353"/>
      <c r="AF56" s="353"/>
      <c r="AG56" s="353"/>
      <c r="AH56" s="353"/>
      <c r="AI56" s="353"/>
      <c r="AJ56" s="353"/>
      <c r="AK56" s="353"/>
      <c r="AL56" s="353"/>
      <c r="AM56" s="353"/>
    </row>
    <row r="57" spans="2:39">
      <c r="B57" s="382" t="s">
        <v>113</v>
      </c>
      <c r="C57" s="351">
        <v>0</v>
      </c>
      <c r="D57" s="351">
        <v>0</v>
      </c>
      <c r="E57" s="351">
        <v>2</v>
      </c>
      <c r="F57" s="351">
        <v>2</v>
      </c>
      <c r="G57" s="351">
        <v>0</v>
      </c>
      <c r="H57" s="351">
        <v>0</v>
      </c>
      <c r="I57" s="351">
        <v>0</v>
      </c>
      <c r="J57" s="351">
        <v>100</v>
      </c>
      <c r="K57" s="351">
        <v>0</v>
      </c>
      <c r="L57" s="351">
        <v>0</v>
      </c>
      <c r="M57" s="351">
        <v>0</v>
      </c>
      <c r="N57" s="351">
        <v>0</v>
      </c>
      <c r="O57" s="351">
        <v>0</v>
      </c>
      <c r="P57" s="351">
        <v>0</v>
      </c>
      <c r="Q57" s="351">
        <v>0</v>
      </c>
      <c r="R57" s="351">
        <v>0</v>
      </c>
      <c r="S57" s="351">
        <v>0</v>
      </c>
      <c r="T57" s="351">
        <v>3</v>
      </c>
      <c r="U57" s="352">
        <v>107</v>
      </c>
      <c r="W57" s="382" t="s">
        <v>113</v>
      </c>
      <c r="X57" s="353">
        <f t="shared" si="28"/>
        <v>0</v>
      </c>
      <c r="Y57" s="353">
        <f t="shared" si="29"/>
        <v>4.3763676148796497E-3</v>
      </c>
      <c r="Z57" s="353"/>
      <c r="AA57" s="353"/>
      <c r="AB57" s="353">
        <f t="shared" si="27"/>
        <v>0</v>
      </c>
      <c r="AC57" s="353"/>
      <c r="AD57" s="353"/>
      <c r="AE57" s="353"/>
      <c r="AF57" s="353"/>
      <c r="AG57" s="353"/>
      <c r="AH57" s="353"/>
      <c r="AI57" s="353"/>
      <c r="AJ57" s="353"/>
      <c r="AK57" s="353"/>
      <c r="AL57" s="353"/>
      <c r="AM57" s="353"/>
    </row>
    <row r="58" spans="2:39">
      <c r="B58" s="382" t="s">
        <v>114</v>
      </c>
      <c r="C58" s="351">
        <v>4</v>
      </c>
      <c r="D58" s="351">
        <v>3</v>
      </c>
      <c r="E58" s="351">
        <v>3</v>
      </c>
      <c r="F58" s="351">
        <v>0</v>
      </c>
      <c r="G58" s="351">
        <v>6</v>
      </c>
      <c r="H58" s="351">
        <v>1</v>
      </c>
      <c r="I58" s="351">
        <v>1</v>
      </c>
      <c r="J58" s="351">
        <v>0</v>
      </c>
      <c r="K58" s="351">
        <v>184</v>
      </c>
      <c r="L58" s="351">
        <v>0</v>
      </c>
      <c r="M58" s="351">
        <v>0</v>
      </c>
      <c r="N58" s="351">
        <v>3</v>
      </c>
      <c r="O58" s="351">
        <v>0</v>
      </c>
      <c r="P58" s="351">
        <v>0</v>
      </c>
      <c r="Q58" s="351">
        <v>0</v>
      </c>
      <c r="R58" s="351">
        <v>0</v>
      </c>
      <c r="S58" s="351">
        <v>0</v>
      </c>
      <c r="T58" s="351">
        <v>0</v>
      </c>
      <c r="U58" s="352">
        <v>205</v>
      </c>
      <c r="W58" s="382" t="s">
        <v>114</v>
      </c>
      <c r="X58" s="353">
        <f t="shared" si="28"/>
        <v>6.439742410303588E-3</v>
      </c>
      <c r="Y58" s="353">
        <f t="shared" si="29"/>
        <v>6.5645514223194746E-3</v>
      </c>
      <c r="Z58" s="353"/>
      <c r="AA58" s="353"/>
      <c r="AB58" s="353">
        <f t="shared" si="27"/>
        <v>2.9585798816568047E-3</v>
      </c>
      <c r="AC58" s="353"/>
      <c r="AD58" s="353"/>
      <c r="AE58" s="353"/>
      <c r="AF58" s="353"/>
      <c r="AG58" s="353"/>
      <c r="AH58" s="353"/>
      <c r="AI58" s="353"/>
      <c r="AJ58" s="353"/>
      <c r="AK58" s="353"/>
      <c r="AL58" s="353"/>
      <c r="AM58" s="353"/>
    </row>
    <row r="59" spans="2:39">
      <c r="B59" s="382" t="s">
        <v>164</v>
      </c>
      <c r="C59" s="351">
        <v>0</v>
      </c>
      <c r="D59" s="351">
        <v>0</v>
      </c>
      <c r="E59" s="351">
        <v>0</v>
      </c>
      <c r="F59" s="351">
        <v>0</v>
      </c>
      <c r="G59" s="351">
        <v>0</v>
      </c>
      <c r="H59" s="351">
        <v>0</v>
      </c>
      <c r="I59" s="351">
        <v>0</v>
      </c>
      <c r="J59" s="351">
        <v>1</v>
      </c>
      <c r="K59" s="351">
        <v>0</v>
      </c>
      <c r="L59" s="351">
        <v>61</v>
      </c>
      <c r="M59" s="351">
        <v>4</v>
      </c>
      <c r="N59" s="351">
        <v>0</v>
      </c>
      <c r="O59" s="351">
        <v>0</v>
      </c>
      <c r="P59" s="351">
        <v>0</v>
      </c>
      <c r="Q59" s="351">
        <v>0</v>
      </c>
      <c r="R59" s="351">
        <v>0</v>
      </c>
      <c r="S59" s="351">
        <v>0</v>
      </c>
      <c r="T59" s="351">
        <v>0</v>
      </c>
      <c r="U59" s="352">
        <v>66</v>
      </c>
      <c r="W59" s="382" t="s">
        <v>164</v>
      </c>
      <c r="X59" s="353">
        <f t="shared" si="28"/>
        <v>0</v>
      </c>
      <c r="Y59" s="353">
        <f t="shared" si="29"/>
        <v>0</v>
      </c>
      <c r="Z59" s="353"/>
      <c r="AA59" s="353"/>
      <c r="AB59" s="353">
        <f t="shared" si="27"/>
        <v>0</v>
      </c>
      <c r="AC59" s="353"/>
      <c r="AD59" s="353"/>
      <c r="AE59" s="353"/>
      <c r="AF59" s="353"/>
      <c r="AG59" s="353"/>
      <c r="AH59" s="353"/>
      <c r="AI59" s="353"/>
      <c r="AJ59" s="353"/>
      <c r="AK59" s="353"/>
      <c r="AL59" s="353"/>
      <c r="AM59" s="353"/>
    </row>
    <row r="60" spans="2:39">
      <c r="B60" s="382" t="s">
        <v>165</v>
      </c>
      <c r="C60" s="351">
        <v>0</v>
      </c>
      <c r="D60" s="351">
        <v>1</v>
      </c>
      <c r="E60" s="351">
        <v>1</v>
      </c>
      <c r="F60" s="351">
        <v>0</v>
      </c>
      <c r="G60" s="351">
        <v>2</v>
      </c>
      <c r="H60" s="351">
        <v>1</v>
      </c>
      <c r="I60" s="351">
        <v>0</v>
      </c>
      <c r="J60" s="351">
        <v>0</v>
      </c>
      <c r="K60" s="351">
        <v>0</v>
      </c>
      <c r="L60" s="351">
        <v>3</v>
      </c>
      <c r="M60" s="351">
        <v>152</v>
      </c>
      <c r="N60" s="351">
        <v>1</v>
      </c>
      <c r="O60" s="351">
        <v>0</v>
      </c>
      <c r="P60" s="351">
        <v>0</v>
      </c>
      <c r="Q60" s="351">
        <v>0</v>
      </c>
      <c r="R60" s="351">
        <v>0</v>
      </c>
      <c r="S60" s="351">
        <v>1</v>
      </c>
      <c r="T60" s="351">
        <v>2</v>
      </c>
      <c r="U60" s="352">
        <v>164</v>
      </c>
      <c r="W60" s="382" t="s">
        <v>165</v>
      </c>
      <c r="X60" s="353">
        <f t="shared" si="28"/>
        <v>9.1996320147194111E-4</v>
      </c>
      <c r="Y60" s="353">
        <f t="shared" si="29"/>
        <v>2.1881838074398249E-3</v>
      </c>
      <c r="Z60" s="353"/>
      <c r="AA60" s="353"/>
      <c r="AB60" s="353">
        <f t="shared" si="27"/>
        <v>2.9585798816568047E-3</v>
      </c>
      <c r="AC60" s="353"/>
      <c r="AD60" s="353"/>
      <c r="AE60" s="353"/>
      <c r="AF60" s="353"/>
      <c r="AG60" s="353"/>
      <c r="AH60" s="353"/>
      <c r="AI60" s="353"/>
      <c r="AJ60" s="353"/>
      <c r="AK60" s="353"/>
      <c r="AL60" s="353"/>
      <c r="AM60" s="353"/>
    </row>
    <row r="61" spans="2:39">
      <c r="B61" s="382" t="s">
        <v>166</v>
      </c>
      <c r="C61" s="351">
        <v>0</v>
      </c>
      <c r="D61" s="351">
        <v>0</v>
      </c>
      <c r="E61" s="351">
        <v>0</v>
      </c>
      <c r="F61" s="351">
        <v>0</v>
      </c>
      <c r="G61" s="351">
        <v>1</v>
      </c>
      <c r="H61" s="351">
        <v>0</v>
      </c>
      <c r="I61" s="351">
        <v>0</v>
      </c>
      <c r="J61" s="351">
        <v>0</v>
      </c>
      <c r="K61" s="351">
        <v>3</v>
      </c>
      <c r="L61" s="351">
        <v>0</v>
      </c>
      <c r="M61" s="351">
        <v>0</v>
      </c>
      <c r="N61" s="351">
        <v>85</v>
      </c>
      <c r="O61" s="351">
        <v>0</v>
      </c>
      <c r="P61" s="351">
        <v>0</v>
      </c>
      <c r="Q61" s="351">
        <v>0</v>
      </c>
      <c r="R61" s="351">
        <v>0</v>
      </c>
      <c r="S61" s="351">
        <v>0</v>
      </c>
      <c r="T61" s="351">
        <v>3</v>
      </c>
      <c r="U61" s="352">
        <v>92</v>
      </c>
      <c r="W61" s="382" t="s">
        <v>166</v>
      </c>
      <c r="X61" s="353">
        <f t="shared" si="28"/>
        <v>0</v>
      </c>
      <c r="Y61" s="353">
        <f t="shared" si="29"/>
        <v>0</v>
      </c>
      <c r="Z61" s="353"/>
      <c r="AA61" s="353"/>
      <c r="AB61" s="353">
        <f t="shared" si="27"/>
        <v>0</v>
      </c>
      <c r="AC61" s="353"/>
      <c r="AD61" s="353"/>
      <c r="AE61" s="353"/>
      <c r="AF61" s="353"/>
      <c r="AG61" s="353"/>
      <c r="AH61" s="353"/>
      <c r="AI61" s="353"/>
      <c r="AJ61" s="353"/>
      <c r="AK61" s="353"/>
      <c r="AL61" s="353"/>
      <c r="AM61" s="353"/>
    </row>
    <row r="62" spans="2:39">
      <c r="B62" s="382" t="s">
        <v>167</v>
      </c>
      <c r="C62" s="351">
        <v>0</v>
      </c>
      <c r="D62" s="351">
        <v>1</v>
      </c>
      <c r="E62" s="351">
        <v>0</v>
      </c>
      <c r="F62" s="351">
        <v>0</v>
      </c>
      <c r="G62" s="351">
        <v>0</v>
      </c>
      <c r="H62" s="351">
        <v>2</v>
      </c>
      <c r="I62" s="351">
        <v>0</v>
      </c>
      <c r="J62" s="351">
        <v>0</v>
      </c>
      <c r="K62" s="351">
        <v>0</v>
      </c>
      <c r="L62" s="351">
        <v>0</v>
      </c>
      <c r="M62" s="351">
        <v>0</v>
      </c>
      <c r="N62" s="351">
        <v>0</v>
      </c>
      <c r="O62" s="351">
        <v>145</v>
      </c>
      <c r="P62" s="351">
        <v>0</v>
      </c>
      <c r="Q62" s="351">
        <v>7</v>
      </c>
      <c r="R62" s="351">
        <v>0</v>
      </c>
      <c r="S62" s="351">
        <v>0</v>
      </c>
      <c r="T62" s="351">
        <v>0</v>
      </c>
      <c r="U62" s="352">
        <v>155</v>
      </c>
      <c r="W62" s="382" t="s">
        <v>167</v>
      </c>
      <c r="X62" s="353">
        <f t="shared" si="28"/>
        <v>9.1996320147194111E-4</v>
      </c>
      <c r="Y62" s="353">
        <f t="shared" si="29"/>
        <v>0</v>
      </c>
      <c r="Z62" s="353"/>
      <c r="AA62" s="353"/>
      <c r="AB62" s="353">
        <f t="shared" si="27"/>
        <v>5.9171597633136093E-3</v>
      </c>
      <c r="AC62" s="353"/>
      <c r="AD62" s="353"/>
      <c r="AE62" s="353"/>
      <c r="AF62" s="353"/>
      <c r="AG62" s="353"/>
      <c r="AH62" s="353"/>
      <c r="AI62" s="353"/>
      <c r="AJ62" s="353"/>
      <c r="AK62" s="353"/>
      <c r="AL62" s="353"/>
      <c r="AM62" s="353"/>
    </row>
    <row r="63" spans="2:39">
      <c r="B63" s="382" t="s">
        <v>344</v>
      </c>
      <c r="C63" s="351">
        <v>0</v>
      </c>
      <c r="D63" s="351">
        <v>0</v>
      </c>
      <c r="E63" s="351">
        <v>0</v>
      </c>
      <c r="F63" s="351">
        <v>0</v>
      </c>
      <c r="G63" s="351">
        <v>0</v>
      </c>
      <c r="H63" s="351">
        <v>0</v>
      </c>
      <c r="I63" s="351">
        <v>0</v>
      </c>
      <c r="J63" s="351">
        <v>0</v>
      </c>
      <c r="K63" s="351">
        <v>0</v>
      </c>
      <c r="L63" s="351">
        <v>0</v>
      </c>
      <c r="M63" s="351">
        <v>0</v>
      </c>
      <c r="N63" s="351">
        <v>0</v>
      </c>
      <c r="O63" s="351">
        <v>0</v>
      </c>
      <c r="P63" s="351">
        <v>89</v>
      </c>
      <c r="Q63" s="351">
        <v>0</v>
      </c>
      <c r="R63" s="351">
        <v>0</v>
      </c>
      <c r="S63" s="351">
        <v>0</v>
      </c>
      <c r="T63" s="351">
        <v>0</v>
      </c>
      <c r="U63" s="352">
        <v>89</v>
      </c>
      <c r="W63" s="382" t="s">
        <v>344</v>
      </c>
      <c r="X63" s="353">
        <f t="shared" si="28"/>
        <v>0</v>
      </c>
      <c r="Y63" s="353">
        <f t="shared" si="29"/>
        <v>0</v>
      </c>
      <c r="Z63" s="353"/>
      <c r="AA63" s="353"/>
      <c r="AB63" s="353">
        <f t="shared" si="27"/>
        <v>0</v>
      </c>
      <c r="AC63" s="353"/>
      <c r="AD63" s="353"/>
      <c r="AE63" s="353"/>
      <c r="AF63" s="353"/>
      <c r="AG63" s="353"/>
      <c r="AH63" s="353"/>
      <c r="AI63" s="353"/>
      <c r="AJ63" s="353"/>
      <c r="AK63" s="353"/>
      <c r="AL63" s="353"/>
      <c r="AM63" s="353"/>
    </row>
    <row r="64" spans="2:39">
      <c r="B64" s="382" t="s">
        <v>168</v>
      </c>
      <c r="C64" s="351">
        <v>0</v>
      </c>
      <c r="D64" s="351">
        <v>0</v>
      </c>
      <c r="E64" s="351">
        <v>0</v>
      </c>
      <c r="F64" s="351">
        <v>0</v>
      </c>
      <c r="G64" s="351">
        <v>0</v>
      </c>
      <c r="H64" s="351">
        <v>1</v>
      </c>
      <c r="I64" s="351">
        <v>0</v>
      </c>
      <c r="J64" s="351">
        <v>0</v>
      </c>
      <c r="K64" s="351">
        <v>0</v>
      </c>
      <c r="L64" s="351">
        <v>0</v>
      </c>
      <c r="M64" s="351">
        <v>0</v>
      </c>
      <c r="N64" s="351">
        <v>0</v>
      </c>
      <c r="O64" s="351">
        <v>6</v>
      </c>
      <c r="P64" s="351">
        <v>0</v>
      </c>
      <c r="Q64" s="351">
        <v>45</v>
      </c>
      <c r="R64" s="351">
        <v>0</v>
      </c>
      <c r="S64" s="351">
        <v>0</v>
      </c>
      <c r="T64" s="351">
        <v>0</v>
      </c>
      <c r="U64" s="352">
        <v>52</v>
      </c>
      <c r="W64" s="382" t="s">
        <v>168</v>
      </c>
      <c r="X64" s="353">
        <f t="shared" si="28"/>
        <v>0</v>
      </c>
      <c r="Y64" s="353">
        <f t="shared" si="29"/>
        <v>0</v>
      </c>
      <c r="Z64" s="353"/>
      <c r="AA64" s="353"/>
      <c r="AB64" s="353">
        <f t="shared" si="27"/>
        <v>2.9585798816568047E-3</v>
      </c>
      <c r="AC64" s="353"/>
      <c r="AD64" s="353"/>
      <c r="AE64" s="353"/>
      <c r="AF64" s="353"/>
      <c r="AG64" s="353"/>
      <c r="AH64" s="353"/>
      <c r="AI64" s="353"/>
      <c r="AJ64" s="353"/>
      <c r="AK64" s="353"/>
      <c r="AL64" s="353"/>
      <c r="AM64" s="353"/>
    </row>
    <row r="65" spans="2:39">
      <c r="B65" s="382" t="s">
        <v>411</v>
      </c>
      <c r="C65" s="351">
        <v>0</v>
      </c>
      <c r="D65" s="351">
        <v>0</v>
      </c>
      <c r="E65" s="351">
        <v>0</v>
      </c>
      <c r="F65" s="351">
        <v>0</v>
      </c>
      <c r="G65" s="351">
        <v>0</v>
      </c>
      <c r="H65" s="351">
        <v>0</v>
      </c>
      <c r="I65" s="351">
        <v>0</v>
      </c>
      <c r="J65" s="351">
        <v>0</v>
      </c>
      <c r="K65" s="351">
        <v>0</v>
      </c>
      <c r="L65" s="351">
        <v>0</v>
      </c>
      <c r="M65" s="351">
        <v>0</v>
      </c>
      <c r="N65" s="351">
        <v>0</v>
      </c>
      <c r="O65" s="351">
        <v>0</v>
      </c>
      <c r="P65" s="351">
        <v>0</v>
      </c>
      <c r="Q65" s="351">
        <v>0</v>
      </c>
      <c r="R65" s="351">
        <v>46</v>
      </c>
      <c r="S65" s="351">
        <v>0</v>
      </c>
      <c r="T65" s="351">
        <v>2</v>
      </c>
      <c r="U65" s="352">
        <v>48</v>
      </c>
      <c r="W65" s="382" t="s">
        <v>411</v>
      </c>
      <c r="X65" s="353">
        <f t="shared" si="28"/>
        <v>0</v>
      </c>
      <c r="Y65" s="353">
        <f t="shared" si="29"/>
        <v>0</v>
      </c>
      <c r="Z65" s="353"/>
      <c r="AA65" s="353"/>
      <c r="AB65" s="353">
        <f t="shared" si="27"/>
        <v>0</v>
      </c>
      <c r="AC65" s="353"/>
      <c r="AD65" s="353"/>
      <c r="AE65" s="353"/>
      <c r="AF65" s="353"/>
      <c r="AG65" s="353"/>
      <c r="AH65" s="353"/>
      <c r="AI65" s="353"/>
      <c r="AJ65" s="353"/>
      <c r="AK65" s="353"/>
      <c r="AL65" s="353"/>
      <c r="AM65" s="353"/>
    </row>
    <row r="66" spans="2:39">
      <c r="B66" s="382" t="s">
        <v>412</v>
      </c>
      <c r="C66" s="351">
        <v>0</v>
      </c>
      <c r="D66" s="351">
        <v>0</v>
      </c>
      <c r="E66" s="351">
        <v>0</v>
      </c>
      <c r="F66" s="351">
        <v>0</v>
      </c>
      <c r="G66" s="351">
        <v>0</v>
      </c>
      <c r="H66" s="351">
        <v>0</v>
      </c>
      <c r="I66" s="351">
        <v>0</v>
      </c>
      <c r="J66" s="351">
        <v>0</v>
      </c>
      <c r="K66" s="351">
        <v>0</v>
      </c>
      <c r="L66" s="351">
        <v>0</v>
      </c>
      <c r="M66" s="351">
        <v>3</v>
      </c>
      <c r="N66" s="351">
        <v>0</v>
      </c>
      <c r="O66" s="351">
        <v>0</v>
      </c>
      <c r="P66" s="351">
        <v>0</v>
      </c>
      <c r="Q66" s="351">
        <v>0</v>
      </c>
      <c r="R66" s="351">
        <v>0</v>
      </c>
      <c r="S66" s="351">
        <v>168</v>
      </c>
      <c r="T66" s="351">
        <v>1</v>
      </c>
      <c r="U66" s="352">
        <v>172</v>
      </c>
      <c r="W66" s="382" t="s">
        <v>412</v>
      </c>
      <c r="X66" s="353">
        <f t="shared" si="28"/>
        <v>0</v>
      </c>
      <c r="Y66" s="353">
        <f t="shared" si="29"/>
        <v>0</v>
      </c>
      <c r="Z66" s="353"/>
      <c r="AA66" s="353"/>
      <c r="AB66" s="353">
        <f t="shared" si="27"/>
        <v>0</v>
      </c>
      <c r="AC66" s="353"/>
      <c r="AD66" s="353"/>
      <c r="AE66" s="353"/>
      <c r="AF66" s="353"/>
      <c r="AG66" s="353"/>
      <c r="AH66" s="353"/>
      <c r="AI66" s="353"/>
      <c r="AJ66" s="353"/>
      <c r="AK66" s="353"/>
      <c r="AL66" s="353"/>
      <c r="AM66" s="353"/>
    </row>
    <row r="67" spans="2:39">
      <c r="B67" s="382" t="s">
        <v>521</v>
      </c>
      <c r="C67" s="351">
        <v>1</v>
      </c>
      <c r="D67" s="351">
        <v>11</v>
      </c>
      <c r="E67" s="351">
        <v>4</v>
      </c>
      <c r="F67" s="351">
        <v>2</v>
      </c>
      <c r="G67" s="351">
        <v>3</v>
      </c>
      <c r="H67" s="351">
        <v>0</v>
      </c>
      <c r="I67" s="351">
        <v>2</v>
      </c>
      <c r="J67" s="351">
        <v>3</v>
      </c>
      <c r="K67" s="351">
        <v>0</v>
      </c>
      <c r="L67" s="351">
        <v>0</v>
      </c>
      <c r="M67" s="351">
        <v>2</v>
      </c>
      <c r="N67" s="351">
        <v>2</v>
      </c>
      <c r="O67" s="351">
        <v>0</v>
      </c>
      <c r="P67" s="351">
        <v>0</v>
      </c>
      <c r="Q67" s="351">
        <v>0</v>
      </c>
      <c r="R67" s="351">
        <v>2</v>
      </c>
      <c r="S67" s="351">
        <v>1</v>
      </c>
      <c r="T67" s="351">
        <v>0</v>
      </c>
      <c r="U67" s="352">
        <v>33</v>
      </c>
      <c r="W67" s="382" t="s">
        <v>521</v>
      </c>
      <c r="X67" s="353">
        <f t="shared" si="28"/>
        <v>1.1039558417663294E-2</v>
      </c>
      <c r="Y67" s="353">
        <f>E67/E$68</f>
        <v>8.7527352297592995E-3</v>
      </c>
      <c r="Z67" s="353"/>
      <c r="AA67" s="353"/>
      <c r="AB67" s="353">
        <f t="shared" si="27"/>
        <v>0</v>
      </c>
      <c r="AC67" s="353"/>
      <c r="AD67" s="353"/>
      <c r="AE67" s="353"/>
      <c r="AF67" s="353"/>
      <c r="AG67" s="353"/>
      <c r="AH67" s="353"/>
      <c r="AI67" s="353"/>
      <c r="AJ67" s="353"/>
      <c r="AK67" s="353"/>
      <c r="AL67" s="353"/>
      <c r="AM67" s="353"/>
    </row>
    <row r="68" spans="2:39">
      <c r="B68" s="383" t="s">
        <v>519</v>
      </c>
      <c r="C68" s="352">
        <v>134</v>
      </c>
      <c r="D68" s="352">
        <v>953</v>
      </c>
      <c r="E68" s="352">
        <v>457</v>
      </c>
      <c r="F68" s="352">
        <v>169</v>
      </c>
      <c r="G68" s="352">
        <v>216</v>
      </c>
      <c r="H68" s="352">
        <v>338</v>
      </c>
      <c r="I68" s="352">
        <v>218</v>
      </c>
      <c r="J68" s="352">
        <v>104</v>
      </c>
      <c r="K68" s="352">
        <v>209</v>
      </c>
      <c r="L68" s="352">
        <v>64</v>
      </c>
      <c r="M68" s="352">
        <v>167</v>
      </c>
      <c r="N68" s="352">
        <v>91</v>
      </c>
      <c r="O68" s="352">
        <v>155</v>
      </c>
      <c r="P68" s="352">
        <v>89</v>
      </c>
      <c r="Q68" s="352">
        <v>52</v>
      </c>
      <c r="R68" s="352">
        <v>48</v>
      </c>
      <c r="S68" s="352">
        <v>170</v>
      </c>
      <c r="T68" s="352">
        <v>35</v>
      </c>
      <c r="U68" s="352">
        <v>3669</v>
      </c>
      <c r="W68" s="383" t="s">
        <v>519</v>
      </c>
      <c r="X68" s="352">
        <f>(C68+D68)</f>
        <v>1087</v>
      </c>
      <c r="Y68" s="352">
        <f>E68</f>
        <v>457</v>
      </c>
      <c r="Z68" s="352">
        <f>F68</f>
        <v>169</v>
      </c>
      <c r="AA68" s="352">
        <f t="shared" ref="AA68:AA69" si="30">G68</f>
        <v>216</v>
      </c>
      <c r="AB68" s="352">
        <f t="shared" ref="AB68:AB69" si="31">H68</f>
        <v>338</v>
      </c>
      <c r="AC68" s="352">
        <f t="shared" ref="AC68:AC69" si="32">I68</f>
        <v>218</v>
      </c>
      <c r="AD68" s="352">
        <f t="shared" ref="AD68:AD69" si="33">J68</f>
        <v>104</v>
      </c>
      <c r="AE68" s="352">
        <f t="shared" ref="AE68:AE69" si="34">K68</f>
        <v>209</v>
      </c>
      <c r="AF68" s="352">
        <f t="shared" ref="AF68:AF69" si="35">L68</f>
        <v>64</v>
      </c>
      <c r="AG68" s="352">
        <f t="shared" ref="AG68:AG69" si="36">M68</f>
        <v>167</v>
      </c>
      <c r="AH68" s="352">
        <f t="shared" ref="AH68:AH69" si="37">N68</f>
        <v>91</v>
      </c>
      <c r="AI68" s="352">
        <f t="shared" ref="AI68:AI69" si="38">O68</f>
        <v>155</v>
      </c>
      <c r="AJ68" s="352">
        <f t="shared" ref="AJ68:AJ69" si="39">P68</f>
        <v>89</v>
      </c>
      <c r="AK68" s="352">
        <f t="shared" ref="AK68:AK69" si="40">Q68</f>
        <v>52</v>
      </c>
      <c r="AL68" s="352">
        <f t="shared" ref="AL68:AL69" si="41">R68</f>
        <v>48</v>
      </c>
      <c r="AM68" s="352">
        <f t="shared" ref="AM68:AM69" si="42">S68</f>
        <v>170</v>
      </c>
    </row>
    <row r="69" spans="2:39">
      <c r="B69" s="383" t="s">
        <v>230</v>
      </c>
      <c r="C69" s="352">
        <v>128</v>
      </c>
      <c r="D69" s="352">
        <v>751</v>
      </c>
      <c r="E69" s="352">
        <v>413</v>
      </c>
      <c r="F69" s="352">
        <v>107</v>
      </c>
      <c r="G69" s="352">
        <v>155</v>
      </c>
      <c r="H69" s="352">
        <v>461</v>
      </c>
      <c r="I69" s="352">
        <v>132</v>
      </c>
      <c r="J69" s="352">
        <v>60</v>
      </c>
      <c r="K69" s="352">
        <v>140</v>
      </c>
      <c r="L69" s="352">
        <v>100</v>
      </c>
      <c r="M69" s="352">
        <v>275</v>
      </c>
      <c r="N69" s="352">
        <v>246</v>
      </c>
      <c r="O69" s="352">
        <v>225</v>
      </c>
      <c r="P69" s="352">
        <v>153</v>
      </c>
      <c r="Q69" s="352">
        <v>80</v>
      </c>
      <c r="R69" s="352">
        <v>61</v>
      </c>
      <c r="S69" s="352">
        <v>14</v>
      </c>
      <c r="T69" s="352">
        <v>41</v>
      </c>
      <c r="U69" s="352">
        <v>3542</v>
      </c>
      <c r="W69" s="383" t="s">
        <v>230</v>
      </c>
      <c r="X69" s="352">
        <f>(C69+D69)</f>
        <v>879</v>
      </c>
      <c r="Y69" s="352">
        <f>E69</f>
        <v>413</v>
      </c>
      <c r="Z69" s="352">
        <f>F69</f>
        <v>107</v>
      </c>
      <c r="AA69" s="352">
        <f t="shared" si="30"/>
        <v>155</v>
      </c>
      <c r="AB69" s="352">
        <f t="shared" si="31"/>
        <v>461</v>
      </c>
      <c r="AC69" s="352">
        <f t="shared" si="32"/>
        <v>132</v>
      </c>
      <c r="AD69" s="352">
        <f t="shared" si="33"/>
        <v>60</v>
      </c>
      <c r="AE69" s="352">
        <f t="shared" si="34"/>
        <v>140</v>
      </c>
      <c r="AF69" s="352">
        <f t="shared" si="35"/>
        <v>100</v>
      </c>
      <c r="AG69" s="352">
        <f t="shared" si="36"/>
        <v>275</v>
      </c>
      <c r="AH69" s="352">
        <f t="shared" si="37"/>
        <v>246</v>
      </c>
      <c r="AI69" s="352">
        <f t="shared" si="38"/>
        <v>225</v>
      </c>
      <c r="AJ69" s="352">
        <f t="shared" si="39"/>
        <v>153</v>
      </c>
      <c r="AK69" s="352">
        <f t="shared" si="40"/>
        <v>80</v>
      </c>
      <c r="AL69" s="352">
        <f t="shared" si="41"/>
        <v>61</v>
      </c>
      <c r="AM69" s="352">
        <f t="shared" si="42"/>
        <v>14</v>
      </c>
    </row>
    <row r="71" spans="2:39">
      <c r="B71" s="354" t="s">
        <v>524</v>
      </c>
      <c r="C71" s="385" t="s">
        <v>516</v>
      </c>
      <c r="D71" s="385" t="s">
        <v>107</v>
      </c>
      <c r="E71" s="385" t="s">
        <v>108</v>
      </c>
      <c r="F71" s="385" t="s">
        <v>109</v>
      </c>
      <c r="G71" s="385" t="s">
        <v>110</v>
      </c>
      <c r="H71" s="385" t="s">
        <v>111</v>
      </c>
      <c r="I71" s="385" t="s">
        <v>112</v>
      </c>
      <c r="J71" s="385" t="s">
        <v>113</v>
      </c>
      <c r="K71" s="385" t="s">
        <v>114</v>
      </c>
      <c r="L71" s="385" t="s">
        <v>164</v>
      </c>
      <c r="M71" s="385" t="s">
        <v>165</v>
      </c>
      <c r="N71" s="385" t="s">
        <v>166</v>
      </c>
      <c r="O71" s="385" t="s">
        <v>167</v>
      </c>
      <c r="P71" s="385" t="s">
        <v>344</v>
      </c>
      <c r="Q71" s="385" t="s">
        <v>168</v>
      </c>
      <c r="R71" s="385" t="s">
        <v>411</v>
      </c>
      <c r="S71" s="385" t="s">
        <v>412</v>
      </c>
      <c r="T71" s="385" t="s">
        <v>517</v>
      </c>
      <c r="U71" s="384" t="s">
        <v>518</v>
      </c>
      <c r="W71" s="354" t="s">
        <v>524</v>
      </c>
      <c r="X71" s="385" t="s">
        <v>523</v>
      </c>
      <c r="Y71" s="385" t="s">
        <v>108</v>
      </c>
      <c r="Z71" s="385" t="s">
        <v>109</v>
      </c>
      <c r="AA71" s="385" t="s">
        <v>110</v>
      </c>
      <c r="AB71" s="385" t="s">
        <v>111</v>
      </c>
      <c r="AC71" s="385" t="s">
        <v>112</v>
      </c>
      <c r="AD71" s="385" t="s">
        <v>113</v>
      </c>
      <c r="AE71" s="385" t="s">
        <v>114</v>
      </c>
      <c r="AF71" s="385" t="s">
        <v>164</v>
      </c>
      <c r="AG71" s="385" t="s">
        <v>165</v>
      </c>
      <c r="AH71" s="385" t="s">
        <v>166</v>
      </c>
      <c r="AI71" s="385" t="s">
        <v>167</v>
      </c>
      <c r="AJ71" s="385" t="s">
        <v>344</v>
      </c>
      <c r="AK71" s="385" t="s">
        <v>168</v>
      </c>
      <c r="AL71" s="385" t="s">
        <v>411</v>
      </c>
      <c r="AM71" s="385" t="s">
        <v>412</v>
      </c>
    </row>
    <row r="72" spans="2:39">
      <c r="B72" s="382" t="s">
        <v>516</v>
      </c>
      <c r="C72" s="355">
        <v>56</v>
      </c>
      <c r="D72" s="355">
        <v>450</v>
      </c>
      <c r="E72" s="355">
        <v>177</v>
      </c>
      <c r="F72" s="355">
        <v>154</v>
      </c>
      <c r="G72" s="355">
        <v>169</v>
      </c>
      <c r="H72" s="355">
        <v>130</v>
      </c>
      <c r="I72" s="355">
        <v>104</v>
      </c>
      <c r="J72" s="355">
        <v>37</v>
      </c>
      <c r="K72" s="355">
        <v>97</v>
      </c>
      <c r="L72" s="355">
        <v>1</v>
      </c>
      <c r="M72" s="355">
        <v>6</v>
      </c>
      <c r="N72" s="355">
        <v>8</v>
      </c>
      <c r="O72" s="355">
        <v>34</v>
      </c>
      <c r="P72" s="355">
        <v>3</v>
      </c>
      <c r="Q72" s="355">
        <v>4</v>
      </c>
      <c r="R72" s="355">
        <v>5</v>
      </c>
      <c r="S72" s="355">
        <v>2</v>
      </c>
      <c r="T72" s="355">
        <v>38</v>
      </c>
      <c r="U72" s="356">
        <v>1475</v>
      </c>
      <c r="W72" s="382"/>
      <c r="X72" s="357">
        <f>SUM(X73:X89)</f>
        <v>1.0000000000000002</v>
      </c>
      <c r="Y72" s="357">
        <f t="shared" ref="Y72:AI72" si="43">SUM(Y73:Y89)</f>
        <v>0.99999999999999989</v>
      </c>
      <c r="Z72" s="357">
        <f t="shared" si="43"/>
        <v>1.0000000000000002</v>
      </c>
      <c r="AA72" s="357">
        <f t="shared" si="43"/>
        <v>0.99999999999999989</v>
      </c>
      <c r="AB72" s="357">
        <f t="shared" si="43"/>
        <v>1.0000000000000002</v>
      </c>
      <c r="AC72" s="357">
        <f t="shared" si="43"/>
        <v>1</v>
      </c>
      <c r="AD72" s="357"/>
      <c r="AE72" s="357">
        <f t="shared" si="43"/>
        <v>0.99999999999999978</v>
      </c>
      <c r="AF72" s="357"/>
      <c r="AG72" s="357"/>
      <c r="AH72" s="357"/>
      <c r="AI72" s="357">
        <f t="shared" si="43"/>
        <v>0.99999999999999989</v>
      </c>
      <c r="AJ72" s="357"/>
      <c r="AK72" s="357"/>
      <c r="AL72" s="357"/>
      <c r="AM72" s="357"/>
    </row>
    <row r="73" spans="2:39">
      <c r="B73" s="382" t="s">
        <v>525</v>
      </c>
      <c r="C73" s="355">
        <v>458</v>
      </c>
      <c r="D73" s="355">
        <v>2030</v>
      </c>
      <c r="E73" s="355">
        <v>680</v>
      </c>
      <c r="F73" s="355">
        <v>343</v>
      </c>
      <c r="G73" s="355">
        <v>315</v>
      </c>
      <c r="H73" s="355">
        <v>364</v>
      </c>
      <c r="I73" s="355">
        <v>182</v>
      </c>
      <c r="J73" s="355">
        <v>72</v>
      </c>
      <c r="K73" s="355">
        <v>181</v>
      </c>
      <c r="L73" s="355">
        <v>4</v>
      </c>
      <c r="M73" s="355">
        <v>12</v>
      </c>
      <c r="N73" s="355">
        <v>18</v>
      </c>
      <c r="O73" s="355">
        <v>38</v>
      </c>
      <c r="P73" s="355">
        <v>0</v>
      </c>
      <c r="Q73" s="355">
        <v>16</v>
      </c>
      <c r="R73" s="355">
        <v>7</v>
      </c>
      <c r="S73" s="355">
        <v>27</v>
      </c>
      <c r="T73" s="355">
        <v>89</v>
      </c>
      <c r="U73" s="356">
        <v>4836</v>
      </c>
      <c r="W73" s="382" t="s">
        <v>525</v>
      </c>
      <c r="X73" s="357">
        <f>(C72+C73+D73+D72)/(C90+D90)</f>
        <v>0.46657316503038804</v>
      </c>
      <c r="Y73" s="357">
        <f>(E72+E73)/E$90</f>
        <v>0.46224379719525349</v>
      </c>
      <c r="Z73" s="357">
        <f t="shared" ref="Z73:AI73" si="44">(F72+F73)/F$90</f>
        <v>0.41416666666666668</v>
      </c>
      <c r="AA73" s="357">
        <f t="shared" si="44"/>
        <v>0.4844844844844845</v>
      </c>
      <c r="AB73" s="357">
        <f t="shared" si="44"/>
        <v>0.36728624535315985</v>
      </c>
      <c r="AC73" s="357">
        <f t="shared" si="44"/>
        <v>0.33255813953488372</v>
      </c>
      <c r="AD73" s="357"/>
      <c r="AE73" s="357">
        <f t="shared" si="44"/>
        <v>0.36057068741893644</v>
      </c>
      <c r="AF73" s="357"/>
      <c r="AG73" s="357"/>
      <c r="AH73" s="357"/>
      <c r="AI73" s="357">
        <f t="shared" si="44"/>
        <v>0.20281690140845071</v>
      </c>
      <c r="AJ73" s="357"/>
      <c r="AK73" s="357"/>
      <c r="AL73" s="357"/>
      <c r="AM73" s="357"/>
    </row>
    <row r="74" spans="2:39">
      <c r="B74" s="382" t="s">
        <v>108</v>
      </c>
      <c r="C74" s="355">
        <v>211</v>
      </c>
      <c r="D74" s="355">
        <v>658</v>
      </c>
      <c r="E74" s="355">
        <v>397</v>
      </c>
      <c r="F74" s="355">
        <v>135</v>
      </c>
      <c r="G74" s="355">
        <v>83</v>
      </c>
      <c r="H74" s="355">
        <v>124</v>
      </c>
      <c r="I74" s="355">
        <v>59</v>
      </c>
      <c r="J74" s="355">
        <v>19</v>
      </c>
      <c r="K74" s="355">
        <v>40</v>
      </c>
      <c r="L74" s="355">
        <v>2</v>
      </c>
      <c r="M74" s="355">
        <v>6</v>
      </c>
      <c r="N74" s="355">
        <v>4</v>
      </c>
      <c r="O74" s="355">
        <v>16</v>
      </c>
      <c r="P74" s="355">
        <v>0</v>
      </c>
      <c r="Q74" s="355">
        <v>5</v>
      </c>
      <c r="R74" s="355">
        <v>0</v>
      </c>
      <c r="S74" s="355">
        <v>0</v>
      </c>
      <c r="T74" s="355">
        <v>34</v>
      </c>
      <c r="U74" s="356">
        <v>1793</v>
      </c>
      <c r="W74" s="382" t="s">
        <v>108</v>
      </c>
      <c r="X74" s="357">
        <f>(C74+D74)/($C$90+$D$90)</f>
        <v>0.13542153654355618</v>
      </c>
      <c r="Y74" s="357">
        <f>E74/E$90</f>
        <v>0.21413160733549083</v>
      </c>
      <c r="Z74" s="357">
        <f t="shared" ref="Z74:AI89" si="45">F74/F$90</f>
        <v>0.1125</v>
      </c>
      <c r="AA74" s="357">
        <f t="shared" si="45"/>
        <v>8.3083083083083084E-2</v>
      </c>
      <c r="AB74" s="357">
        <f t="shared" si="45"/>
        <v>9.2193308550185871E-2</v>
      </c>
      <c r="AC74" s="357">
        <f t="shared" si="45"/>
        <v>6.86046511627907E-2</v>
      </c>
      <c r="AD74" s="357"/>
      <c r="AE74" s="357">
        <f t="shared" si="45"/>
        <v>5.1880674448767837E-2</v>
      </c>
      <c r="AF74" s="357"/>
      <c r="AG74" s="357"/>
      <c r="AH74" s="357"/>
      <c r="AI74" s="357">
        <f t="shared" si="45"/>
        <v>4.507042253521127E-2</v>
      </c>
      <c r="AJ74" s="357"/>
      <c r="AK74" s="357"/>
      <c r="AL74" s="357"/>
      <c r="AM74" s="357"/>
    </row>
    <row r="75" spans="2:39">
      <c r="B75" s="382" t="s">
        <v>109</v>
      </c>
      <c r="C75" s="355">
        <v>145</v>
      </c>
      <c r="D75" s="355">
        <v>360</v>
      </c>
      <c r="E75" s="355">
        <v>165</v>
      </c>
      <c r="F75" s="355">
        <v>315</v>
      </c>
      <c r="G75" s="355">
        <v>66</v>
      </c>
      <c r="H75" s="355">
        <v>41</v>
      </c>
      <c r="I75" s="355">
        <v>45</v>
      </c>
      <c r="J75" s="355">
        <v>5</v>
      </c>
      <c r="K75" s="355">
        <v>24</v>
      </c>
      <c r="L75" s="355">
        <v>1</v>
      </c>
      <c r="M75" s="355">
        <v>0</v>
      </c>
      <c r="N75" s="355">
        <v>1</v>
      </c>
      <c r="O75" s="355">
        <v>4</v>
      </c>
      <c r="P75" s="355">
        <v>0</v>
      </c>
      <c r="Q75" s="355">
        <v>1</v>
      </c>
      <c r="R75" s="355">
        <v>1</v>
      </c>
      <c r="S75" s="355">
        <v>0</v>
      </c>
      <c r="T75" s="355">
        <v>43</v>
      </c>
      <c r="U75" s="356">
        <v>1217</v>
      </c>
      <c r="W75" s="382" t="s">
        <v>109</v>
      </c>
      <c r="X75" s="357">
        <f t="shared" ref="X75:X89" si="46">(C75+D75)/($C$90+$D$90)</f>
        <v>7.8697210534517684E-2</v>
      </c>
      <c r="Y75" s="357">
        <f t="shared" ref="Y75:Y89" si="47">E75/E$90</f>
        <v>8.8996763754045305E-2</v>
      </c>
      <c r="Z75" s="357">
        <f t="shared" si="45"/>
        <v>0.26250000000000001</v>
      </c>
      <c r="AA75" s="357">
        <f t="shared" si="45"/>
        <v>6.6066066066066062E-2</v>
      </c>
      <c r="AB75" s="357">
        <f t="shared" si="45"/>
        <v>3.0483271375464683E-2</v>
      </c>
      <c r="AC75" s="357">
        <f t="shared" si="45"/>
        <v>5.232558139534884E-2</v>
      </c>
      <c r="AD75" s="357"/>
      <c r="AE75" s="357">
        <f t="shared" si="45"/>
        <v>3.1128404669260701E-2</v>
      </c>
      <c r="AF75" s="357"/>
      <c r="AG75" s="357"/>
      <c r="AH75" s="357"/>
      <c r="AI75" s="357">
        <f t="shared" si="45"/>
        <v>1.1267605633802818E-2</v>
      </c>
      <c r="AJ75" s="357"/>
      <c r="AK75" s="357"/>
      <c r="AL75" s="357"/>
      <c r="AM75" s="357"/>
    </row>
    <row r="76" spans="2:39">
      <c r="B76" s="382" t="s">
        <v>110</v>
      </c>
      <c r="C76" s="355">
        <v>157</v>
      </c>
      <c r="D76" s="355">
        <v>361</v>
      </c>
      <c r="E76" s="355">
        <v>104</v>
      </c>
      <c r="F76" s="355">
        <v>68</v>
      </c>
      <c r="G76" s="355">
        <v>249</v>
      </c>
      <c r="H76" s="355">
        <v>19</v>
      </c>
      <c r="I76" s="355">
        <v>19</v>
      </c>
      <c r="J76" s="355">
        <v>5</v>
      </c>
      <c r="K76" s="355">
        <v>23</v>
      </c>
      <c r="L76" s="355">
        <v>0</v>
      </c>
      <c r="M76" s="355">
        <v>0</v>
      </c>
      <c r="N76" s="355">
        <v>1</v>
      </c>
      <c r="O76" s="355">
        <v>0</v>
      </c>
      <c r="P76" s="355">
        <v>0</v>
      </c>
      <c r="Q76" s="355">
        <v>0</v>
      </c>
      <c r="R76" s="355">
        <v>1</v>
      </c>
      <c r="S76" s="355">
        <v>0</v>
      </c>
      <c r="T76" s="355">
        <v>5</v>
      </c>
      <c r="U76" s="356">
        <v>1012</v>
      </c>
      <c r="W76" s="382" t="s">
        <v>110</v>
      </c>
      <c r="X76" s="357">
        <f t="shared" si="46"/>
        <v>8.072307932055478E-2</v>
      </c>
      <c r="Y76" s="357">
        <f t="shared" si="47"/>
        <v>5.609492988133765E-2</v>
      </c>
      <c r="Z76" s="357">
        <f t="shared" si="45"/>
        <v>5.6666666666666664E-2</v>
      </c>
      <c r="AA76" s="357">
        <f t="shared" si="45"/>
        <v>0.24924924924924924</v>
      </c>
      <c r="AB76" s="357">
        <f t="shared" si="45"/>
        <v>1.412639405204461E-2</v>
      </c>
      <c r="AC76" s="357">
        <f t="shared" si="45"/>
        <v>2.2093023255813953E-2</v>
      </c>
      <c r="AD76" s="357"/>
      <c r="AE76" s="357">
        <f t="shared" si="45"/>
        <v>2.9831387808041506E-2</v>
      </c>
      <c r="AF76" s="357"/>
      <c r="AG76" s="357"/>
      <c r="AH76" s="357"/>
      <c r="AI76" s="357">
        <f t="shared" si="45"/>
        <v>0</v>
      </c>
      <c r="AJ76" s="357"/>
      <c r="AK76" s="357"/>
      <c r="AL76" s="357"/>
      <c r="AM76" s="357"/>
    </row>
    <row r="77" spans="2:39">
      <c r="B77" s="382" t="s">
        <v>111</v>
      </c>
      <c r="C77" s="355">
        <v>126</v>
      </c>
      <c r="D77" s="355">
        <v>376</v>
      </c>
      <c r="E77" s="355">
        <v>126</v>
      </c>
      <c r="F77" s="355">
        <v>30</v>
      </c>
      <c r="G77" s="355">
        <v>23</v>
      </c>
      <c r="H77" s="355">
        <v>539</v>
      </c>
      <c r="I77" s="355">
        <v>28</v>
      </c>
      <c r="J77" s="355">
        <v>7</v>
      </c>
      <c r="K77" s="355">
        <v>8</v>
      </c>
      <c r="L77" s="355">
        <v>1</v>
      </c>
      <c r="M77" s="355">
        <v>1</v>
      </c>
      <c r="N77" s="355">
        <v>2</v>
      </c>
      <c r="O77" s="355">
        <v>27</v>
      </c>
      <c r="P77" s="355">
        <v>2</v>
      </c>
      <c r="Q77" s="355">
        <v>9</v>
      </c>
      <c r="R77" s="355">
        <v>1</v>
      </c>
      <c r="S77" s="355">
        <v>0</v>
      </c>
      <c r="T77" s="355">
        <v>24</v>
      </c>
      <c r="U77" s="356">
        <v>1330</v>
      </c>
      <c r="W77" s="382" t="s">
        <v>111</v>
      </c>
      <c r="X77" s="357">
        <f t="shared" si="46"/>
        <v>7.8229702353124514E-2</v>
      </c>
      <c r="Y77" s="357">
        <f t="shared" si="47"/>
        <v>6.7961165048543687E-2</v>
      </c>
      <c r="Z77" s="357">
        <f t="shared" si="45"/>
        <v>2.5000000000000001E-2</v>
      </c>
      <c r="AA77" s="357">
        <f t="shared" si="45"/>
        <v>2.3023023023023025E-2</v>
      </c>
      <c r="AB77" s="357">
        <f t="shared" si="45"/>
        <v>0.40074349442379181</v>
      </c>
      <c r="AC77" s="357">
        <f t="shared" si="45"/>
        <v>3.255813953488372E-2</v>
      </c>
      <c r="AD77" s="357"/>
      <c r="AE77" s="357">
        <f t="shared" si="45"/>
        <v>1.0376134889753566E-2</v>
      </c>
      <c r="AF77" s="357"/>
      <c r="AG77" s="357"/>
      <c r="AH77" s="357"/>
      <c r="AI77" s="357">
        <f t="shared" si="45"/>
        <v>7.605633802816901E-2</v>
      </c>
      <c r="AJ77" s="357"/>
      <c r="AK77" s="357"/>
      <c r="AL77" s="357"/>
      <c r="AM77" s="357"/>
    </row>
    <row r="78" spans="2:39">
      <c r="B78" s="382" t="s">
        <v>112</v>
      </c>
      <c r="C78" s="355">
        <v>108</v>
      </c>
      <c r="D78" s="355">
        <v>186</v>
      </c>
      <c r="E78" s="355">
        <v>61</v>
      </c>
      <c r="F78" s="355">
        <v>50</v>
      </c>
      <c r="G78" s="355">
        <v>16</v>
      </c>
      <c r="H78" s="355">
        <v>29</v>
      </c>
      <c r="I78" s="355">
        <v>350</v>
      </c>
      <c r="J78" s="355">
        <v>29</v>
      </c>
      <c r="K78" s="355">
        <v>21</v>
      </c>
      <c r="L78" s="355">
        <v>0</v>
      </c>
      <c r="M78" s="355">
        <v>0</v>
      </c>
      <c r="N78" s="355">
        <v>0</v>
      </c>
      <c r="O78" s="355">
        <v>2</v>
      </c>
      <c r="P78" s="355">
        <v>0</v>
      </c>
      <c r="Q78" s="355">
        <v>0</v>
      </c>
      <c r="R78" s="355">
        <v>2</v>
      </c>
      <c r="S78" s="355">
        <v>2</v>
      </c>
      <c r="T78" s="355">
        <v>11</v>
      </c>
      <c r="U78" s="356">
        <v>867</v>
      </c>
      <c r="W78" s="382" t="s">
        <v>112</v>
      </c>
      <c r="X78" s="357">
        <f t="shared" si="46"/>
        <v>4.5815801776531093E-2</v>
      </c>
      <c r="Y78" s="357">
        <f t="shared" si="47"/>
        <v>3.2901833872707661E-2</v>
      </c>
      <c r="Z78" s="357">
        <f t="shared" si="45"/>
        <v>4.1666666666666664E-2</v>
      </c>
      <c r="AA78" s="357">
        <f t="shared" si="45"/>
        <v>1.6016016016016016E-2</v>
      </c>
      <c r="AB78" s="357">
        <f t="shared" si="45"/>
        <v>2.1561338289962824E-2</v>
      </c>
      <c r="AC78" s="357">
        <f t="shared" si="45"/>
        <v>0.40697674418604651</v>
      </c>
      <c r="AD78" s="357"/>
      <c r="AE78" s="357">
        <f t="shared" si="45"/>
        <v>2.7237354085603113E-2</v>
      </c>
      <c r="AF78" s="357"/>
      <c r="AG78" s="357"/>
      <c r="AH78" s="357"/>
      <c r="AI78" s="357">
        <f t="shared" si="45"/>
        <v>5.6338028169014088E-3</v>
      </c>
      <c r="AJ78" s="357"/>
      <c r="AK78" s="357"/>
      <c r="AL78" s="357"/>
      <c r="AM78" s="357"/>
    </row>
    <row r="79" spans="2:39">
      <c r="B79" s="382" t="s">
        <v>113</v>
      </c>
      <c r="C79" s="355">
        <v>38</v>
      </c>
      <c r="D79" s="355">
        <v>75</v>
      </c>
      <c r="E79" s="355">
        <v>24</v>
      </c>
      <c r="F79" s="355">
        <v>12</v>
      </c>
      <c r="G79" s="355">
        <v>4</v>
      </c>
      <c r="H79" s="355">
        <v>17</v>
      </c>
      <c r="I79" s="355">
        <v>42</v>
      </c>
      <c r="J79" s="355">
        <v>154</v>
      </c>
      <c r="K79" s="355">
        <v>8</v>
      </c>
      <c r="L79" s="355">
        <v>1</v>
      </c>
      <c r="M79" s="355">
        <v>1</v>
      </c>
      <c r="N79" s="355">
        <v>2</v>
      </c>
      <c r="O79" s="355">
        <v>7</v>
      </c>
      <c r="P79" s="355">
        <v>0</v>
      </c>
      <c r="Q79" s="355">
        <v>2</v>
      </c>
      <c r="R79" s="355">
        <v>0</v>
      </c>
      <c r="S79" s="355">
        <v>0</v>
      </c>
      <c r="T79" s="355">
        <v>12</v>
      </c>
      <c r="U79" s="356">
        <v>399</v>
      </c>
      <c r="W79" s="382" t="s">
        <v>113</v>
      </c>
      <c r="X79" s="357">
        <f t="shared" si="46"/>
        <v>1.7609474832476234E-2</v>
      </c>
      <c r="Y79" s="357">
        <f t="shared" si="47"/>
        <v>1.2944983818770227E-2</v>
      </c>
      <c r="Z79" s="357">
        <f t="shared" si="45"/>
        <v>0.01</v>
      </c>
      <c r="AA79" s="357">
        <f t="shared" si="45"/>
        <v>4.004004004004004E-3</v>
      </c>
      <c r="AB79" s="357">
        <f t="shared" si="45"/>
        <v>1.2639405204460967E-2</v>
      </c>
      <c r="AC79" s="357">
        <f t="shared" si="45"/>
        <v>4.8837209302325581E-2</v>
      </c>
      <c r="AD79" s="357"/>
      <c r="AE79" s="357">
        <f t="shared" si="45"/>
        <v>1.0376134889753566E-2</v>
      </c>
      <c r="AF79" s="357"/>
      <c r="AG79" s="357"/>
      <c r="AH79" s="357"/>
      <c r="AI79" s="357">
        <f t="shared" si="45"/>
        <v>1.9718309859154931E-2</v>
      </c>
      <c r="AJ79" s="357"/>
      <c r="AK79" s="357"/>
      <c r="AL79" s="357"/>
      <c r="AM79" s="357"/>
    </row>
    <row r="80" spans="2:39">
      <c r="B80" s="382" t="s">
        <v>114</v>
      </c>
      <c r="C80" s="355">
        <v>102</v>
      </c>
      <c r="D80" s="355">
        <v>191</v>
      </c>
      <c r="E80" s="355">
        <v>55</v>
      </c>
      <c r="F80" s="355">
        <v>19</v>
      </c>
      <c r="G80" s="355">
        <v>23</v>
      </c>
      <c r="H80" s="355">
        <v>10</v>
      </c>
      <c r="I80" s="355">
        <v>15</v>
      </c>
      <c r="J80" s="355">
        <v>6</v>
      </c>
      <c r="K80" s="355">
        <v>243</v>
      </c>
      <c r="L80" s="355">
        <v>0</v>
      </c>
      <c r="M80" s="355">
        <v>2</v>
      </c>
      <c r="N80" s="355">
        <v>11</v>
      </c>
      <c r="O80" s="355">
        <v>4</v>
      </c>
      <c r="P80" s="355">
        <v>0</v>
      </c>
      <c r="Q80" s="355">
        <v>0</v>
      </c>
      <c r="R80" s="355">
        <v>0</v>
      </c>
      <c r="S80" s="355">
        <v>54</v>
      </c>
      <c r="T80" s="355">
        <v>12</v>
      </c>
      <c r="U80" s="356">
        <v>747</v>
      </c>
      <c r="W80" s="382" t="s">
        <v>114</v>
      </c>
      <c r="X80" s="357">
        <f t="shared" si="46"/>
        <v>4.5659965716066696E-2</v>
      </c>
      <c r="Y80" s="357">
        <f t="shared" si="47"/>
        <v>2.9665587918015102E-2</v>
      </c>
      <c r="Z80" s="357">
        <f t="shared" si="45"/>
        <v>1.5833333333333335E-2</v>
      </c>
      <c r="AA80" s="357">
        <f t="shared" si="45"/>
        <v>2.3023023023023025E-2</v>
      </c>
      <c r="AB80" s="357">
        <f t="shared" si="45"/>
        <v>7.4349442379182153E-3</v>
      </c>
      <c r="AC80" s="357">
        <f t="shared" si="45"/>
        <v>1.7441860465116279E-2</v>
      </c>
      <c r="AD80" s="357"/>
      <c r="AE80" s="357">
        <f t="shared" si="45"/>
        <v>0.31517509727626458</v>
      </c>
      <c r="AF80" s="357"/>
      <c r="AG80" s="357"/>
      <c r="AH80" s="357"/>
      <c r="AI80" s="357">
        <f t="shared" si="45"/>
        <v>1.1267605633802818E-2</v>
      </c>
      <c r="AJ80" s="357"/>
      <c r="AK80" s="357"/>
      <c r="AL80" s="357"/>
      <c r="AM80" s="357"/>
    </row>
    <row r="81" spans="2:39">
      <c r="B81" s="382" t="s">
        <v>164</v>
      </c>
      <c r="C81" s="355">
        <v>1</v>
      </c>
      <c r="D81" s="355">
        <v>5</v>
      </c>
      <c r="E81" s="355">
        <v>2</v>
      </c>
      <c r="F81" s="355">
        <v>1</v>
      </c>
      <c r="G81" s="355">
        <v>0</v>
      </c>
      <c r="H81" s="355">
        <v>1</v>
      </c>
      <c r="I81" s="355">
        <v>0</v>
      </c>
      <c r="J81" s="355">
        <v>0</v>
      </c>
      <c r="K81" s="355">
        <v>1</v>
      </c>
      <c r="L81" s="355">
        <v>108</v>
      </c>
      <c r="M81" s="355">
        <v>26</v>
      </c>
      <c r="N81" s="355">
        <v>7</v>
      </c>
      <c r="O81" s="355">
        <v>0</v>
      </c>
      <c r="P81" s="355">
        <v>0</v>
      </c>
      <c r="Q81" s="355">
        <v>0</v>
      </c>
      <c r="R81" s="355">
        <v>0</v>
      </c>
      <c r="S81" s="355">
        <v>2</v>
      </c>
      <c r="T81" s="355">
        <v>3</v>
      </c>
      <c r="U81" s="356">
        <v>157</v>
      </c>
      <c r="W81" s="382" t="s">
        <v>164</v>
      </c>
      <c r="X81" s="357">
        <f t="shared" si="46"/>
        <v>9.3501636278634881E-4</v>
      </c>
      <c r="Y81" s="357">
        <f t="shared" si="47"/>
        <v>1.0787486515641855E-3</v>
      </c>
      <c r="Z81" s="357">
        <f t="shared" si="45"/>
        <v>8.3333333333333339E-4</v>
      </c>
      <c r="AA81" s="357">
        <f t="shared" si="45"/>
        <v>0</v>
      </c>
      <c r="AB81" s="357">
        <f t="shared" si="45"/>
        <v>7.4349442379182155E-4</v>
      </c>
      <c r="AC81" s="357">
        <f t="shared" si="45"/>
        <v>0</v>
      </c>
      <c r="AD81" s="357"/>
      <c r="AE81" s="357">
        <f t="shared" si="45"/>
        <v>1.2970168612191958E-3</v>
      </c>
      <c r="AF81" s="357"/>
      <c r="AG81" s="357"/>
      <c r="AH81" s="357"/>
      <c r="AI81" s="357">
        <f t="shared" si="45"/>
        <v>0</v>
      </c>
      <c r="AJ81" s="357"/>
      <c r="AK81" s="357"/>
      <c r="AL81" s="357"/>
      <c r="AM81" s="357"/>
    </row>
    <row r="82" spans="2:39">
      <c r="B82" s="382" t="s">
        <v>165</v>
      </c>
      <c r="C82" s="355">
        <v>6</v>
      </c>
      <c r="D82" s="355">
        <v>15</v>
      </c>
      <c r="E82" s="355">
        <v>6</v>
      </c>
      <c r="F82" s="355">
        <v>0</v>
      </c>
      <c r="G82" s="355">
        <v>1</v>
      </c>
      <c r="H82" s="355">
        <v>1</v>
      </c>
      <c r="I82" s="355">
        <v>0</v>
      </c>
      <c r="J82" s="355">
        <v>0</v>
      </c>
      <c r="K82" s="355">
        <v>1</v>
      </c>
      <c r="L82" s="355">
        <v>26</v>
      </c>
      <c r="M82" s="355">
        <v>118</v>
      </c>
      <c r="N82" s="355">
        <v>5</v>
      </c>
      <c r="O82" s="355">
        <v>0</v>
      </c>
      <c r="P82" s="355">
        <v>0</v>
      </c>
      <c r="Q82" s="355">
        <v>0</v>
      </c>
      <c r="R82" s="355">
        <v>0</v>
      </c>
      <c r="S82" s="355">
        <v>16</v>
      </c>
      <c r="T82" s="355">
        <v>6</v>
      </c>
      <c r="U82" s="356">
        <v>201</v>
      </c>
      <c r="W82" s="382" t="s">
        <v>165</v>
      </c>
      <c r="X82" s="357">
        <f t="shared" si="46"/>
        <v>3.2725572697522207E-3</v>
      </c>
      <c r="Y82" s="357">
        <f t="shared" si="47"/>
        <v>3.2362459546925568E-3</v>
      </c>
      <c r="Z82" s="357">
        <f t="shared" si="45"/>
        <v>0</v>
      </c>
      <c r="AA82" s="357">
        <f t="shared" si="45"/>
        <v>1.001001001001001E-3</v>
      </c>
      <c r="AB82" s="357">
        <f t="shared" si="45"/>
        <v>7.4349442379182155E-4</v>
      </c>
      <c r="AC82" s="357">
        <f t="shared" si="45"/>
        <v>0</v>
      </c>
      <c r="AD82" s="357"/>
      <c r="AE82" s="357">
        <f t="shared" si="45"/>
        <v>1.2970168612191958E-3</v>
      </c>
      <c r="AF82" s="357"/>
      <c r="AG82" s="357"/>
      <c r="AH82" s="357"/>
      <c r="AI82" s="357">
        <f t="shared" si="45"/>
        <v>0</v>
      </c>
      <c r="AJ82" s="357"/>
      <c r="AK82" s="357"/>
      <c r="AL82" s="357"/>
      <c r="AM82" s="357"/>
    </row>
    <row r="83" spans="2:39">
      <c r="B83" s="382" t="s">
        <v>166</v>
      </c>
      <c r="C83" s="355">
        <v>10</v>
      </c>
      <c r="D83" s="355">
        <v>19</v>
      </c>
      <c r="E83" s="355">
        <v>5</v>
      </c>
      <c r="F83" s="355">
        <v>1</v>
      </c>
      <c r="G83" s="355">
        <v>0</v>
      </c>
      <c r="H83" s="355">
        <v>2</v>
      </c>
      <c r="I83" s="355">
        <v>0</v>
      </c>
      <c r="J83" s="355">
        <v>1</v>
      </c>
      <c r="K83" s="355">
        <v>12</v>
      </c>
      <c r="L83" s="355">
        <v>7</v>
      </c>
      <c r="M83" s="355">
        <v>6</v>
      </c>
      <c r="N83" s="355">
        <v>42</v>
      </c>
      <c r="O83" s="355">
        <v>0</v>
      </c>
      <c r="P83" s="355">
        <v>0</v>
      </c>
      <c r="Q83" s="355">
        <v>0</v>
      </c>
      <c r="R83" s="355">
        <v>0</v>
      </c>
      <c r="S83" s="355">
        <v>40</v>
      </c>
      <c r="T83" s="355">
        <v>6</v>
      </c>
      <c r="U83" s="356">
        <v>151</v>
      </c>
      <c r="W83" s="382" t="s">
        <v>166</v>
      </c>
      <c r="X83" s="357">
        <f t="shared" si="46"/>
        <v>4.5192457534673526E-3</v>
      </c>
      <c r="Y83" s="357">
        <f t="shared" si="47"/>
        <v>2.6968716289104641E-3</v>
      </c>
      <c r="Z83" s="357">
        <f t="shared" si="45"/>
        <v>8.3333333333333339E-4</v>
      </c>
      <c r="AA83" s="357">
        <f t="shared" si="45"/>
        <v>0</v>
      </c>
      <c r="AB83" s="357">
        <f t="shared" si="45"/>
        <v>1.4869888475836431E-3</v>
      </c>
      <c r="AC83" s="357">
        <f t="shared" si="45"/>
        <v>0</v>
      </c>
      <c r="AD83" s="357"/>
      <c r="AE83" s="357">
        <f t="shared" si="45"/>
        <v>1.556420233463035E-2</v>
      </c>
      <c r="AF83" s="357"/>
      <c r="AG83" s="357"/>
      <c r="AH83" s="357"/>
      <c r="AI83" s="357">
        <f t="shared" si="45"/>
        <v>0</v>
      </c>
      <c r="AJ83" s="357"/>
      <c r="AK83" s="357"/>
      <c r="AL83" s="357"/>
      <c r="AM83" s="357"/>
    </row>
    <row r="84" spans="2:39">
      <c r="B84" s="382" t="s">
        <v>167</v>
      </c>
      <c r="C84" s="355">
        <v>37</v>
      </c>
      <c r="D84" s="355">
        <v>40</v>
      </c>
      <c r="E84" s="355">
        <v>17</v>
      </c>
      <c r="F84" s="355">
        <v>4</v>
      </c>
      <c r="G84" s="355">
        <v>1</v>
      </c>
      <c r="H84" s="355">
        <v>35</v>
      </c>
      <c r="I84" s="355">
        <v>2</v>
      </c>
      <c r="J84" s="355">
        <v>3</v>
      </c>
      <c r="K84" s="355">
        <v>4</v>
      </c>
      <c r="L84" s="355">
        <v>0</v>
      </c>
      <c r="M84" s="355">
        <v>0</v>
      </c>
      <c r="N84" s="355">
        <v>0</v>
      </c>
      <c r="O84" s="355">
        <v>182</v>
      </c>
      <c r="P84" s="355">
        <v>5</v>
      </c>
      <c r="Q84" s="355">
        <v>18</v>
      </c>
      <c r="R84" s="355">
        <v>1</v>
      </c>
      <c r="S84" s="355">
        <v>0</v>
      </c>
      <c r="T84" s="355">
        <v>11</v>
      </c>
      <c r="U84" s="356">
        <v>360</v>
      </c>
      <c r="W84" s="382" t="s">
        <v>167</v>
      </c>
      <c r="X84" s="357">
        <f t="shared" si="46"/>
        <v>1.1999376655758143E-2</v>
      </c>
      <c r="Y84" s="357">
        <f t="shared" si="47"/>
        <v>9.1693635382955763E-3</v>
      </c>
      <c r="Z84" s="357">
        <f t="shared" si="45"/>
        <v>3.3333333333333335E-3</v>
      </c>
      <c r="AA84" s="357">
        <f t="shared" si="45"/>
        <v>1.001001001001001E-3</v>
      </c>
      <c r="AB84" s="357">
        <f t="shared" si="45"/>
        <v>2.6022304832713755E-2</v>
      </c>
      <c r="AC84" s="357">
        <f t="shared" si="45"/>
        <v>2.3255813953488372E-3</v>
      </c>
      <c r="AD84" s="357"/>
      <c r="AE84" s="357">
        <f t="shared" si="45"/>
        <v>5.1880674448767832E-3</v>
      </c>
      <c r="AF84" s="357"/>
      <c r="AG84" s="357"/>
      <c r="AH84" s="357"/>
      <c r="AI84" s="357">
        <f t="shared" si="45"/>
        <v>0.51267605633802815</v>
      </c>
      <c r="AJ84" s="357"/>
      <c r="AK84" s="357"/>
      <c r="AL84" s="357"/>
      <c r="AM84" s="357"/>
    </row>
    <row r="85" spans="2:39">
      <c r="B85" s="382" t="s">
        <v>344</v>
      </c>
      <c r="C85" s="355">
        <v>2</v>
      </c>
      <c r="D85" s="355">
        <v>2</v>
      </c>
      <c r="E85" s="355">
        <v>1</v>
      </c>
      <c r="F85" s="355">
        <v>0</v>
      </c>
      <c r="G85" s="355">
        <v>0</v>
      </c>
      <c r="H85" s="355">
        <v>1</v>
      </c>
      <c r="I85" s="355">
        <v>0</v>
      </c>
      <c r="J85" s="355">
        <v>0</v>
      </c>
      <c r="K85" s="355">
        <v>0</v>
      </c>
      <c r="L85" s="355">
        <v>0</v>
      </c>
      <c r="M85" s="355">
        <v>0</v>
      </c>
      <c r="N85" s="355">
        <v>0</v>
      </c>
      <c r="O85" s="355">
        <v>4</v>
      </c>
      <c r="P85" s="355">
        <v>24</v>
      </c>
      <c r="Q85" s="355">
        <v>2</v>
      </c>
      <c r="R85" s="355">
        <v>0</v>
      </c>
      <c r="S85" s="355">
        <v>1</v>
      </c>
      <c r="T85" s="355">
        <v>4</v>
      </c>
      <c r="U85" s="356">
        <v>41</v>
      </c>
      <c r="W85" s="382" t="s">
        <v>344</v>
      </c>
      <c r="X85" s="357">
        <f t="shared" si="46"/>
        <v>6.2334424185756584E-4</v>
      </c>
      <c r="Y85" s="357">
        <f t="shared" si="47"/>
        <v>5.3937432578209273E-4</v>
      </c>
      <c r="Z85" s="357">
        <f t="shared" si="45"/>
        <v>0</v>
      </c>
      <c r="AA85" s="357">
        <f t="shared" si="45"/>
        <v>0</v>
      </c>
      <c r="AB85" s="357">
        <f t="shared" si="45"/>
        <v>7.4349442379182155E-4</v>
      </c>
      <c r="AC85" s="357">
        <f t="shared" si="45"/>
        <v>0</v>
      </c>
      <c r="AD85" s="357"/>
      <c r="AE85" s="357">
        <f t="shared" si="45"/>
        <v>0</v>
      </c>
      <c r="AF85" s="357"/>
      <c r="AG85" s="357"/>
      <c r="AH85" s="357"/>
      <c r="AI85" s="357">
        <f t="shared" si="45"/>
        <v>1.1267605633802818E-2</v>
      </c>
      <c r="AJ85" s="357"/>
      <c r="AK85" s="357"/>
      <c r="AL85" s="357"/>
      <c r="AM85" s="357"/>
    </row>
    <row r="86" spans="2:39">
      <c r="B86" s="382" t="s">
        <v>168</v>
      </c>
      <c r="C86" s="355">
        <v>6</v>
      </c>
      <c r="D86" s="355">
        <v>17</v>
      </c>
      <c r="E86" s="355">
        <v>4</v>
      </c>
      <c r="F86" s="355">
        <v>2</v>
      </c>
      <c r="G86" s="355">
        <v>0</v>
      </c>
      <c r="H86" s="355">
        <v>8</v>
      </c>
      <c r="I86" s="355">
        <v>0</v>
      </c>
      <c r="J86" s="355">
        <v>1</v>
      </c>
      <c r="K86" s="355">
        <v>0</v>
      </c>
      <c r="L86" s="355">
        <v>0</v>
      </c>
      <c r="M86" s="355">
        <v>0</v>
      </c>
      <c r="N86" s="355">
        <v>0</v>
      </c>
      <c r="O86" s="355">
        <v>22</v>
      </c>
      <c r="P86" s="355">
        <v>3</v>
      </c>
      <c r="Q86" s="355">
        <v>30</v>
      </c>
      <c r="R86" s="355">
        <v>1</v>
      </c>
      <c r="S86" s="355">
        <v>0</v>
      </c>
      <c r="T86" s="355">
        <v>20</v>
      </c>
      <c r="U86" s="356">
        <v>114</v>
      </c>
      <c r="W86" s="382" t="s">
        <v>168</v>
      </c>
      <c r="X86" s="357">
        <f t="shared" si="46"/>
        <v>3.5842293906810036E-3</v>
      </c>
      <c r="Y86" s="357">
        <f t="shared" si="47"/>
        <v>2.1574973031283709E-3</v>
      </c>
      <c r="Z86" s="357">
        <f t="shared" si="45"/>
        <v>1.6666666666666668E-3</v>
      </c>
      <c r="AA86" s="357">
        <f t="shared" si="45"/>
        <v>0</v>
      </c>
      <c r="AB86" s="357">
        <f t="shared" si="45"/>
        <v>5.9479553903345724E-3</v>
      </c>
      <c r="AC86" s="357">
        <f t="shared" si="45"/>
        <v>0</v>
      </c>
      <c r="AD86" s="357"/>
      <c r="AE86" s="357">
        <f t="shared" si="45"/>
        <v>0</v>
      </c>
      <c r="AF86" s="357"/>
      <c r="AG86" s="357"/>
      <c r="AH86" s="357"/>
      <c r="AI86" s="357">
        <f t="shared" si="45"/>
        <v>6.1971830985915494E-2</v>
      </c>
      <c r="AJ86" s="357"/>
      <c r="AK86" s="357"/>
      <c r="AL86" s="357"/>
      <c r="AM86" s="357"/>
    </row>
    <row r="87" spans="2:39">
      <c r="B87" s="382" t="s">
        <v>411</v>
      </c>
      <c r="C87" s="355">
        <v>4</v>
      </c>
      <c r="D87" s="355">
        <v>5</v>
      </c>
      <c r="E87" s="355">
        <v>1</v>
      </c>
      <c r="F87" s="355">
        <v>0</v>
      </c>
      <c r="G87" s="355">
        <v>0</v>
      </c>
      <c r="H87" s="355">
        <v>1</v>
      </c>
      <c r="I87" s="355">
        <v>1</v>
      </c>
      <c r="J87" s="355">
        <v>2</v>
      </c>
      <c r="K87" s="355">
        <v>0</v>
      </c>
      <c r="L87" s="355">
        <v>0</v>
      </c>
      <c r="M87" s="355">
        <v>0</v>
      </c>
      <c r="N87" s="355">
        <v>0</v>
      </c>
      <c r="O87" s="355">
        <v>1</v>
      </c>
      <c r="P87" s="355">
        <v>0</v>
      </c>
      <c r="Q87" s="355">
        <v>0</v>
      </c>
      <c r="R87" s="355">
        <v>45</v>
      </c>
      <c r="S87" s="355">
        <v>0</v>
      </c>
      <c r="T87" s="355">
        <v>4</v>
      </c>
      <c r="U87" s="356">
        <v>64</v>
      </c>
      <c r="W87" s="382" t="s">
        <v>411</v>
      </c>
      <c r="X87" s="357">
        <f t="shared" si="46"/>
        <v>1.4025245441795231E-3</v>
      </c>
      <c r="Y87" s="357">
        <f t="shared" si="47"/>
        <v>5.3937432578209273E-4</v>
      </c>
      <c r="Z87" s="357">
        <f t="shared" si="45"/>
        <v>0</v>
      </c>
      <c r="AA87" s="357">
        <f t="shared" si="45"/>
        <v>0</v>
      </c>
      <c r="AB87" s="357">
        <f t="shared" si="45"/>
        <v>7.4349442379182155E-4</v>
      </c>
      <c r="AC87" s="357">
        <f t="shared" si="45"/>
        <v>1.1627906976744186E-3</v>
      </c>
      <c r="AD87" s="357"/>
      <c r="AE87" s="357">
        <f t="shared" si="45"/>
        <v>0</v>
      </c>
      <c r="AF87" s="357"/>
      <c r="AG87" s="357"/>
      <c r="AH87" s="357"/>
      <c r="AI87" s="357">
        <f t="shared" si="45"/>
        <v>2.8169014084507044E-3</v>
      </c>
      <c r="AJ87" s="357"/>
      <c r="AK87" s="357"/>
      <c r="AL87" s="357"/>
      <c r="AM87" s="357"/>
    </row>
    <row r="88" spans="2:39">
      <c r="B88" s="382" t="s">
        <v>412</v>
      </c>
      <c r="C88" s="355">
        <v>2</v>
      </c>
      <c r="D88" s="355">
        <v>34</v>
      </c>
      <c r="E88" s="355">
        <v>0</v>
      </c>
      <c r="F88" s="355">
        <v>0</v>
      </c>
      <c r="G88" s="355">
        <v>33</v>
      </c>
      <c r="H88" s="355">
        <v>1</v>
      </c>
      <c r="I88" s="355">
        <v>3</v>
      </c>
      <c r="J88" s="355">
        <v>0</v>
      </c>
      <c r="K88" s="355">
        <v>101</v>
      </c>
      <c r="L88" s="355">
        <v>3</v>
      </c>
      <c r="M88" s="355">
        <v>15</v>
      </c>
      <c r="N88" s="355">
        <v>39</v>
      </c>
      <c r="O88" s="355">
        <v>1</v>
      </c>
      <c r="P88" s="355">
        <v>0</v>
      </c>
      <c r="Q88" s="355">
        <v>0</v>
      </c>
      <c r="R88" s="355">
        <v>0</v>
      </c>
      <c r="S88" s="355">
        <v>84</v>
      </c>
      <c r="T88" s="355">
        <v>6</v>
      </c>
      <c r="U88" s="356">
        <v>322</v>
      </c>
      <c r="W88" s="382" t="s">
        <v>412</v>
      </c>
      <c r="X88" s="357">
        <f t="shared" si="46"/>
        <v>5.6100981767180924E-3</v>
      </c>
      <c r="Y88" s="357">
        <f t="shared" si="47"/>
        <v>0</v>
      </c>
      <c r="Z88" s="357">
        <f t="shared" si="45"/>
        <v>0</v>
      </c>
      <c r="AA88" s="357">
        <f t="shared" si="45"/>
        <v>3.3033033033033031E-2</v>
      </c>
      <c r="AB88" s="357">
        <f t="shared" si="45"/>
        <v>7.4349442379182155E-4</v>
      </c>
      <c r="AC88" s="357">
        <f t="shared" si="45"/>
        <v>3.4883720930232558E-3</v>
      </c>
      <c r="AD88" s="357"/>
      <c r="AE88" s="357">
        <f t="shared" si="45"/>
        <v>0.13099870298313879</v>
      </c>
      <c r="AF88" s="357"/>
      <c r="AG88" s="357"/>
      <c r="AH88" s="357"/>
      <c r="AI88" s="357">
        <f t="shared" si="45"/>
        <v>2.8169014084507044E-3</v>
      </c>
      <c r="AJ88" s="357"/>
      <c r="AK88" s="357"/>
      <c r="AL88" s="357"/>
      <c r="AM88" s="357"/>
    </row>
    <row r="89" spans="2:39">
      <c r="B89" s="382" t="s">
        <v>517</v>
      </c>
      <c r="C89" s="355">
        <v>28</v>
      </c>
      <c r="D89" s="355">
        <v>96</v>
      </c>
      <c r="E89" s="355">
        <v>29</v>
      </c>
      <c r="F89" s="355">
        <v>66</v>
      </c>
      <c r="G89" s="355">
        <v>16</v>
      </c>
      <c r="H89" s="355">
        <v>22</v>
      </c>
      <c r="I89" s="355">
        <v>10</v>
      </c>
      <c r="J89" s="355">
        <v>14</v>
      </c>
      <c r="K89" s="355">
        <v>7</v>
      </c>
      <c r="L89" s="355">
        <v>6</v>
      </c>
      <c r="M89" s="355">
        <v>7</v>
      </c>
      <c r="N89" s="355">
        <v>9</v>
      </c>
      <c r="O89" s="355">
        <v>13</v>
      </c>
      <c r="P89" s="355">
        <v>3</v>
      </c>
      <c r="Q89" s="355">
        <v>6</v>
      </c>
      <c r="R89" s="355">
        <v>1</v>
      </c>
      <c r="S89" s="355">
        <v>30</v>
      </c>
      <c r="T89" s="355">
        <v>0</v>
      </c>
      <c r="U89" s="356">
        <v>363</v>
      </c>
      <c r="W89" s="382" t="s">
        <v>517</v>
      </c>
      <c r="X89" s="357">
        <f t="shared" si="46"/>
        <v>1.932367149758454E-2</v>
      </c>
      <c r="Y89" s="357">
        <f t="shared" si="47"/>
        <v>1.5641855447680691E-2</v>
      </c>
      <c r="Z89" s="357">
        <f t="shared" si="45"/>
        <v>5.5E-2</v>
      </c>
      <c r="AA89" s="357">
        <f t="shared" si="45"/>
        <v>1.6016016016016016E-2</v>
      </c>
      <c r="AB89" s="357">
        <f t="shared" si="45"/>
        <v>1.6356877323420074E-2</v>
      </c>
      <c r="AC89" s="357">
        <f t="shared" si="45"/>
        <v>1.1627906976744186E-2</v>
      </c>
      <c r="AD89" s="357"/>
      <c r="AE89" s="357">
        <f t="shared" si="45"/>
        <v>9.0791180285343717E-3</v>
      </c>
      <c r="AF89" s="357"/>
      <c r="AG89" s="357"/>
      <c r="AH89" s="357"/>
      <c r="AI89" s="357">
        <f t="shared" si="45"/>
        <v>3.6619718309859155E-2</v>
      </c>
      <c r="AJ89" s="357"/>
      <c r="AK89" s="357"/>
      <c r="AL89" s="357"/>
      <c r="AM89" s="357"/>
    </row>
    <row r="90" spans="2:39">
      <c r="B90" s="383" t="s">
        <v>519</v>
      </c>
      <c r="C90" s="356">
        <v>1497</v>
      </c>
      <c r="D90" s="356">
        <v>4920</v>
      </c>
      <c r="E90" s="356">
        <v>1854</v>
      </c>
      <c r="F90" s="356">
        <v>1200</v>
      </c>
      <c r="G90" s="356">
        <v>999</v>
      </c>
      <c r="H90" s="356">
        <v>1345</v>
      </c>
      <c r="I90" s="356">
        <v>860</v>
      </c>
      <c r="J90" s="356">
        <v>355</v>
      </c>
      <c r="K90" s="356">
        <v>771</v>
      </c>
      <c r="L90" s="356">
        <v>160</v>
      </c>
      <c r="M90" s="356">
        <v>200</v>
      </c>
      <c r="N90" s="356">
        <v>149</v>
      </c>
      <c r="O90" s="356">
        <v>355</v>
      </c>
      <c r="P90" s="356">
        <v>40</v>
      </c>
      <c r="Q90" s="356">
        <v>93</v>
      </c>
      <c r="R90" s="356">
        <v>65</v>
      </c>
      <c r="S90" s="356">
        <v>258</v>
      </c>
      <c r="T90" s="356">
        <v>328</v>
      </c>
      <c r="U90" s="356">
        <v>15449</v>
      </c>
      <c r="W90" s="383" t="s">
        <v>519</v>
      </c>
      <c r="X90" s="356">
        <f>(C90+D90)</f>
        <v>6417</v>
      </c>
      <c r="Y90" s="356">
        <f>E90</f>
        <v>1854</v>
      </c>
      <c r="Z90" s="356">
        <f>F90</f>
        <v>1200</v>
      </c>
      <c r="AA90" s="356">
        <f t="shared" ref="AA90:AA91" si="48">G90</f>
        <v>999</v>
      </c>
      <c r="AB90" s="356">
        <f t="shared" ref="AB90:AB91" si="49">H90</f>
        <v>1345</v>
      </c>
      <c r="AC90" s="356">
        <f t="shared" ref="AC90:AC91" si="50">I90</f>
        <v>860</v>
      </c>
      <c r="AD90" s="356">
        <f t="shared" ref="AD90:AD91" si="51">J90</f>
        <v>355</v>
      </c>
      <c r="AE90" s="356">
        <f t="shared" ref="AE90:AE91" si="52">K90</f>
        <v>771</v>
      </c>
      <c r="AF90" s="356">
        <f t="shared" ref="AF90:AF91" si="53">L90</f>
        <v>160</v>
      </c>
      <c r="AG90" s="356">
        <f t="shared" ref="AG90:AG91" si="54">M90</f>
        <v>200</v>
      </c>
      <c r="AH90" s="356">
        <f t="shared" ref="AH90:AH91" si="55">N90</f>
        <v>149</v>
      </c>
      <c r="AI90" s="356">
        <f t="shared" ref="AI90:AI91" si="56">O90</f>
        <v>355</v>
      </c>
      <c r="AJ90" s="356">
        <f t="shared" ref="AJ90:AJ91" si="57">P90</f>
        <v>40</v>
      </c>
      <c r="AK90" s="356">
        <f t="shared" ref="AK90:AK91" si="58">Q90</f>
        <v>93</v>
      </c>
      <c r="AL90" s="356">
        <f t="shared" ref="AL90:AL91" si="59">R90</f>
        <v>65</v>
      </c>
      <c r="AM90" s="356">
        <f t="shared" ref="AM90:AM91" si="60">S90</f>
        <v>258</v>
      </c>
    </row>
    <row r="91" spans="2:39">
      <c r="B91" s="383" t="s">
        <v>230</v>
      </c>
      <c r="C91" s="356">
        <v>1302</v>
      </c>
      <c r="D91" s="356">
        <v>3955</v>
      </c>
      <c r="E91" s="356">
        <v>1625</v>
      </c>
      <c r="F91" s="356">
        <v>705</v>
      </c>
      <c r="G91" s="356">
        <v>692</v>
      </c>
      <c r="H91" s="356">
        <v>1637</v>
      </c>
      <c r="I91" s="356">
        <v>668</v>
      </c>
      <c r="J91" s="356">
        <v>293</v>
      </c>
      <c r="K91" s="356">
        <v>525</v>
      </c>
      <c r="L91" s="356">
        <v>157</v>
      </c>
      <c r="M91" s="356">
        <v>281</v>
      </c>
      <c r="N91" s="356">
        <v>253</v>
      </c>
      <c r="O91" s="356">
        <v>463</v>
      </c>
      <c r="P91" s="356">
        <v>70</v>
      </c>
      <c r="Q91" s="356">
        <v>137</v>
      </c>
      <c r="R91" s="356">
        <v>96</v>
      </c>
      <c r="S91" s="356">
        <v>43</v>
      </c>
      <c r="T91" s="356">
        <v>411</v>
      </c>
      <c r="U91" s="356">
        <v>13313</v>
      </c>
      <c r="W91" s="383" t="s">
        <v>230</v>
      </c>
      <c r="X91" s="356">
        <f>(C91+D91)</f>
        <v>5257</v>
      </c>
      <c r="Y91" s="356">
        <f>E91</f>
        <v>1625</v>
      </c>
      <c r="Z91" s="356">
        <f>F91</f>
        <v>705</v>
      </c>
      <c r="AA91" s="356">
        <f t="shared" si="48"/>
        <v>692</v>
      </c>
      <c r="AB91" s="356">
        <f t="shared" si="49"/>
        <v>1637</v>
      </c>
      <c r="AC91" s="356">
        <f t="shared" si="50"/>
        <v>668</v>
      </c>
      <c r="AD91" s="356">
        <f t="shared" si="51"/>
        <v>293</v>
      </c>
      <c r="AE91" s="356">
        <f t="shared" si="52"/>
        <v>525</v>
      </c>
      <c r="AF91" s="356">
        <f t="shared" si="53"/>
        <v>157</v>
      </c>
      <c r="AG91" s="356">
        <f t="shared" si="54"/>
        <v>281</v>
      </c>
      <c r="AH91" s="356">
        <f t="shared" si="55"/>
        <v>253</v>
      </c>
      <c r="AI91" s="356">
        <f t="shared" si="56"/>
        <v>463</v>
      </c>
      <c r="AJ91" s="356">
        <f t="shared" si="57"/>
        <v>70</v>
      </c>
      <c r="AK91" s="356">
        <f t="shared" si="58"/>
        <v>137</v>
      </c>
      <c r="AL91" s="356">
        <f t="shared" si="59"/>
        <v>96</v>
      </c>
      <c r="AM91" s="356">
        <f t="shared" si="60"/>
        <v>43</v>
      </c>
    </row>
    <row r="92" spans="2:39">
      <c r="C92" s="358"/>
      <c r="D92" s="358"/>
      <c r="E92" s="358"/>
      <c r="F92" s="358"/>
      <c r="G92" s="358"/>
      <c r="H92" s="358"/>
      <c r="I92" s="358"/>
      <c r="J92" s="358"/>
      <c r="K92" s="358"/>
      <c r="L92" s="358"/>
      <c r="M92" s="358"/>
      <c r="N92" s="358"/>
      <c r="O92" s="358"/>
      <c r="P92" s="358"/>
      <c r="Q92" s="358"/>
      <c r="R92" s="358"/>
      <c r="S92" s="358"/>
      <c r="T92" s="358"/>
      <c r="U92" s="359"/>
      <c r="X92" s="358"/>
      <c r="Y92" s="358"/>
      <c r="Z92" s="358"/>
      <c r="AA92" s="358"/>
      <c r="AB92" s="358"/>
      <c r="AC92" s="358"/>
      <c r="AD92" s="358"/>
      <c r="AE92" s="358"/>
      <c r="AF92" s="358"/>
      <c r="AG92" s="358"/>
      <c r="AH92" s="358"/>
      <c r="AI92" s="358"/>
      <c r="AJ92" s="358"/>
      <c r="AK92" s="358"/>
      <c r="AL92" s="358"/>
      <c r="AM92" s="358"/>
    </row>
    <row r="93" spans="2:39">
      <c r="B93" s="360" t="s">
        <v>526</v>
      </c>
      <c r="C93" s="385" t="s">
        <v>516</v>
      </c>
      <c r="D93" s="385" t="s">
        <v>107</v>
      </c>
      <c r="E93" s="385" t="s">
        <v>108</v>
      </c>
      <c r="F93" s="385" t="s">
        <v>109</v>
      </c>
      <c r="G93" s="385" t="s">
        <v>110</v>
      </c>
      <c r="H93" s="385" t="s">
        <v>111</v>
      </c>
      <c r="I93" s="385" t="s">
        <v>112</v>
      </c>
      <c r="J93" s="385" t="s">
        <v>113</v>
      </c>
      <c r="K93" s="385" t="s">
        <v>114</v>
      </c>
      <c r="L93" s="385" t="s">
        <v>164</v>
      </c>
      <c r="M93" s="385" t="s">
        <v>165</v>
      </c>
      <c r="N93" s="385" t="s">
        <v>166</v>
      </c>
      <c r="O93" s="385" t="s">
        <v>167</v>
      </c>
      <c r="P93" s="385" t="s">
        <v>344</v>
      </c>
      <c r="Q93" s="385" t="s">
        <v>168</v>
      </c>
      <c r="R93" s="385" t="s">
        <v>411</v>
      </c>
      <c r="S93" s="385" t="s">
        <v>412</v>
      </c>
      <c r="T93" s="385" t="s">
        <v>517</v>
      </c>
      <c r="U93" s="384" t="s">
        <v>518</v>
      </c>
      <c r="W93" s="360" t="s">
        <v>526</v>
      </c>
      <c r="X93" s="385" t="s">
        <v>107</v>
      </c>
      <c r="Y93" s="385" t="s">
        <v>108</v>
      </c>
      <c r="Z93" s="385" t="s">
        <v>109</v>
      </c>
      <c r="AA93" s="385" t="s">
        <v>110</v>
      </c>
      <c r="AB93" s="385" t="s">
        <v>111</v>
      </c>
      <c r="AC93" s="385" t="s">
        <v>112</v>
      </c>
      <c r="AD93" s="385" t="s">
        <v>113</v>
      </c>
      <c r="AE93" s="385" t="s">
        <v>114</v>
      </c>
      <c r="AF93" s="385" t="s">
        <v>164</v>
      </c>
      <c r="AG93" s="385" t="s">
        <v>165</v>
      </c>
      <c r="AH93" s="385" t="s">
        <v>166</v>
      </c>
      <c r="AI93" s="385" t="s">
        <v>167</v>
      </c>
      <c r="AJ93" s="385" t="s">
        <v>344</v>
      </c>
      <c r="AK93" s="385" t="s">
        <v>168</v>
      </c>
      <c r="AL93" s="385" t="s">
        <v>411</v>
      </c>
      <c r="AM93" s="385" t="s">
        <v>412</v>
      </c>
    </row>
    <row r="94" spans="2:39">
      <c r="B94" s="382" t="s">
        <v>516</v>
      </c>
      <c r="C94" s="361">
        <v>3</v>
      </c>
      <c r="D94" s="361">
        <v>31</v>
      </c>
      <c r="E94" s="361">
        <v>23</v>
      </c>
      <c r="F94" s="361">
        <v>34</v>
      </c>
      <c r="G94" s="361">
        <v>26</v>
      </c>
      <c r="H94" s="361">
        <v>30</v>
      </c>
      <c r="I94" s="361">
        <v>19</v>
      </c>
      <c r="J94" s="361">
        <v>13</v>
      </c>
      <c r="K94" s="361">
        <v>17</v>
      </c>
      <c r="L94" s="361">
        <v>3</v>
      </c>
      <c r="M94" s="361">
        <v>4</v>
      </c>
      <c r="N94" s="361">
        <v>2</v>
      </c>
      <c r="O94" s="361">
        <v>5</v>
      </c>
      <c r="P94" s="361">
        <v>0</v>
      </c>
      <c r="Q94" s="361">
        <v>17</v>
      </c>
      <c r="R94" s="361">
        <v>1</v>
      </c>
      <c r="S94" s="361">
        <v>8</v>
      </c>
      <c r="T94" s="361">
        <v>53</v>
      </c>
      <c r="U94" s="362">
        <v>289</v>
      </c>
      <c r="W94" s="382" t="s">
        <v>516</v>
      </c>
      <c r="X94" s="363">
        <f>SUM(X95:X111)</f>
        <v>1</v>
      </c>
      <c r="Y94" s="363">
        <f t="shared" ref="Y94" si="61">SUM(Y95:Y111)</f>
        <v>1.0000000000000002</v>
      </c>
      <c r="Z94" s="363">
        <f t="shared" ref="Z94" si="62">SUM(Z95:Z111)</f>
        <v>1</v>
      </c>
      <c r="AA94" s="363">
        <f t="shared" ref="AA94" si="63">SUM(AA95:AA111)</f>
        <v>1</v>
      </c>
      <c r="AB94" s="363">
        <f t="shared" ref="AB94" si="64">SUM(AB95:AB111)</f>
        <v>0.99999999999999989</v>
      </c>
      <c r="AC94" s="363">
        <f t="shared" ref="AC94" si="65">SUM(AC95:AC111)</f>
        <v>1</v>
      </c>
      <c r="AD94" s="363">
        <f t="shared" ref="AD94" si="66">SUM(AD95:AD111)</f>
        <v>1</v>
      </c>
      <c r="AE94" s="363">
        <f t="shared" ref="AE94" si="67">SUM(AE95:AE111)</f>
        <v>1</v>
      </c>
      <c r="AF94" s="363">
        <f t="shared" ref="AF94" si="68">SUM(AF95:AF111)</f>
        <v>1</v>
      </c>
      <c r="AG94" s="363">
        <f t="shared" ref="AG94" si="69">SUM(AG95:AG111)</f>
        <v>0.99999999999999989</v>
      </c>
      <c r="AH94" s="363">
        <f t="shared" ref="AH94" si="70">SUM(AH95:AH111)</f>
        <v>1</v>
      </c>
      <c r="AI94" s="363">
        <f t="shared" ref="AI94" si="71">SUM(AI95:AI111)</f>
        <v>1</v>
      </c>
      <c r="AJ94" s="363">
        <f t="shared" ref="AJ94" si="72">SUM(AJ95:AJ111)</f>
        <v>0.99999999999999989</v>
      </c>
      <c r="AK94" s="363">
        <f t="shared" ref="AK94" si="73">SUM(AK95:AK111)</f>
        <v>1</v>
      </c>
      <c r="AL94" s="363">
        <f t="shared" ref="AL94" si="74">SUM(AL95:AL111)</f>
        <v>1</v>
      </c>
      <c r="AM94" s="363">
        <f t="shared" ref="AM94" si="75">SUM(AM95:AM111)</f>
        <v>1</v>
      </c>
    </row>
    <row r="95" spans="2:39">
      <c r="B95" s="382" t="s">
        <v>107</v>
      </c>
      <c r="C95" s="361">
        <v>18</v>
      </c>
      <c r="D95" s="361">
        <v>652</v>
      </c>
      <c r="E95" s="361">
        <v>285</v>
      </c>
      <c r="F95" s="361">
        <v>254</v>
      </c>
      <c r="G95" s="361">
        <v>168</v>
      </c>
      <c r="H95" s="361">
        <v>223</v>
      </c>
      <c r="I95" s="361">
        <v>166</v>
      </c>
      <c r="J95" s="361">
        <v>81</v>
      </c>
      <c r="K95" s="361">
        <v>105</v>
      </c>
      <c r="L95" s="361">
        <v>8</v>
      </c>
      <c r="M95" s="361">
        <v>12</v>
      </c>
      <c r="N95" s="361">
        <v>18</v>
      </c>
      <c r="O95" s="361">
        <v>47</v>
      </c>
      <c r="P95" s="361">
        <v>8</v>
      </c>
      <c r="Q95" s="361">
        <v>7</v>
      </c>
      <c r="R95" s="361">
        <v>18</v>
      </c>
      <c r="S95" s="361">
        <v>48</v>
      </c>
      <c r="T95" s="361">
        <v>130</v>
      </c>
      <c r="U95" s="362">
        <v>2248</v>
      </c>
      <c r="W95" s="382" t="s">
        <v>107</v>
      </c>
      <c r="X95" s="363">
        <f>(C94+C95+D95+D94)/(C112+D112)</f>
        <v>0.27771203155818541</v>
      </c>
      <c r="Y95" s="363">
        <f>(E94+E95)/E$112</f>
        <v>0.14965986394557823</v>
      </c>
      <c r="Z95" s="363">
        <f t="shared" ref="Z95:AM95" si="76">(F94+F95)/F$112</f>
        <v>0.13753581661891118</v>
      </c>
      <c r="AA95" s="363">
        <f t="shared" si="76"/>
        <v>0.1061269146608315</v>
      </c>
      <c r="AB95" s="363">
        <f t="shared" si="76"/>
        <v>5.0118858954041202E-2</v>
      </c>
      <c r="AC95" s="363">
        <f t="shared" si="76"/>
        <v>4.2179662562699498E-2</v>
      </c>
      <c r="AD95" s="363">
        <f t="shared" si="76"/>
        <v>3.4789045151739452E-2</v>
      </c>
      <c r="AE95" s="363">
        <f t="shared" si="76"/>
        <v>3.7070799149194776E-2</v>
      </c>
      <c r="AF95" s="363">
        <f t="shared" si="76"/>
        <v>6.4591896652965355E-3</v>
      </c>
      <c r="AG95" s="363">
        <f t="shared" si="76"/>
        <v>7.6226774654597424E-3</v>
      </c>
      <c r="AH95" s="363">
        <f t="shared" si="76"/>
        <v>1.3360053440213761E-2</v>
      </c>
      <c r="AI95" s="363">
        <f t="shared" si="76"/>
        <v>2.2193768672641914E-2</v>
      </c>
      <c r="AJ95" s="363">
        <f t="shared" si="76"/>
        <v>9.9255583126550868E-3</v>
      </c>
      <c r="AK95" s="363">
        <f t="shared" si="76"/>
        <v>2.0761245674740483E-2</v>
      </c>
      <c r="AL95" s="363">
        <f t="shared" si="76"/>
        <v>1.4592933947772658E-2</v>
      </c>
      <c r="AM95" s="363">
        <f t="shared" si="76"/>
        <v>1.6509433962264151E-2</v>
      </c>
    </row>
    <row r="96" spans="2:39">
      <c r="B96" s="382" t="s">
        <v>108</v>
      </c>
      <c r="C96" s="361">
        <v>27</v>
      </c>
      <c r="D96" s="361">
        <v>304</v>
      </c>
      <c r="E96" s="361">
        <v>951</v>
      </c>
      <c r="F96" s="361">
        <v>112</v>
      </c>
      <c r="G96" s="361">
        <v>95</v>
      </c>
      <c r="H96" s="361">
        <v>252</v>
      </c>
      <c r="I96" s="361">
        <v>80</v>
      </c>
      <c r="J96" s="361">
        <v>34</v>
      </c>
      <c r="K96" s="361">
        <v>47</v>
      </c>
      <c r="L96" s="361">
        <v>5</v>
      </c>
      <c r="M96" s="361">
        <v>4</v>
      </c>
      <c r="N96" s="361">
        <v>12</v>
      </c>
      <c r="O96" s="361">
        <v>20</v>
      </c>
      <c r="P96" s="361">
        <v>4</v>
      </c>
      <c r="Q96" s="361">
        <v>9</v>
      </c>
      <c r="R96" s="361">
        <v>7</v>
      </c>
      <c r="S96" s="361">
        <v>27</v>
      </c>
      <c r="T96" s="361">
        <v>95</v>
      </c>
      <c r="U96" s="362">
        <v>2085</v>
      </c>
      <c r="W96" s="382" t="s">
        <v>108</v>
      </c>
      <c r="X96" s="363">
        <f>(C96+D96)/($C$112+$D$112)</f>
        <v>0.13057199211045364</v>
      </c>
      <c r="Y96" s="363">
        <f>E96/E$112</f>
        <v>0.46209912536443148</v>
      </c>
      <c r="Z96" s="363">
        <f t="shared" ref="Z96:AM111" si="77">F96/F$112</f>
        <v>5.3486150907354348E-2</v>
      </c>
      <c r="AA96" s="363">
        <f t="shared" si="77"/>
        <v>5.1969365426695842E-2</v>
      </c>
      <c r="AB96" s="363">
        <f t="shared" si="77"/>
        <v>4.992076069730586E-2</v>
      </c>
      <c r="AC96" s="363">
        <f t="shared" si="77"/>
        <v>1.823985408116735E-2</v>
      </c>
      <c r="AD96" s="363">
        <f t="shared" si="77"/>
        <v>1.2583271650629163E-2</v>
      </c>
      <c r="AE96" s="363">
        <f t="shared" si="77"/>
        <v>1.4281373442722577E-2</v>
      </c>
      <c r="AF96" s="363">
        <f t="shared" si="77"/>
        <v>2.935995302407516E-3</v>
      </c>
      <c r="AG96" s="363">
        <f t="shared" si="77"/>
        <v>1.9056693663649356E-3</v>
      </c>
      <c r="AH96" s="363">
        <f t="shared" si="77"/>
        <v>8.0160320641282558E-3</v>
      </c>
      <c r="AI96" s="363">
        <f t="shared" si="77"/>
        <v>8.5360648740930439E-3</v>
      </c>
      <c r="AJ96" s="363">
        <f t="shared" si="77"/>
        <v>4.9627791563275434E-3</v>
      </c>
      <c r="AK96" s="363">
        <f t="shared" si="77"/>
        <v>7.7854671280276812E-3</v>
      </c>
      <c r="AL96" s="363">
        <f t="shared" si="77"/>
        <v>5.3763440860215058E-3</v>
      </c>
      <c r="AM96" s="363">
        <f t="shared" si="77"/>
        <v>7.9599056603773585E-3</v>
      </c>
    </row>
    <row r="97" spans="2:39">
      <c r="B97" s="382" t="s">
        <v>109</v>
      </c>
      <c r="C97" s="361">
        <v>28</v>
      </c>
      <c r="D97" s="361">
        <v>253</v>
      </c>
      <c r="E97" s="361">
        <v>129</v>
      </c>
      <c r="F97" s="361">
        <v>916</v>
      </c>
      <c r="G97" s="361">
        <v>165</v>
      </c>
      <c r="H97" s="361">
        <v>60</v>
      </c>
      <c r="I97" s="361">
        <v>277</v>
      </c>
      <c r="J97" s="361">
        <v>69</v>
      </c>
      <c r="K97" s="361">
        <v>61</v>
      </c>
      <c r="L97" s="361">
        <v>6</v>
      </c>
      <c r="M97" s="361">
        <v>4</v>
      </c>
      <c r="N97" s="361">
        <v>10</v>
      </c>
      <c r="O97" s="361">
        <v>8</v>
      </c>
      <c r="P97" s="361">
        <v>1</v>
      </c>
      <c r="Q97" s="361">
        <v>5</v>
      </c>
      <c r="R97" s="361">
        <v>7</v>
      </c>
      <c r="S97" s="361">
        <v>27</v>
      </c>
      <c r="T97" s="361">
        <v>34</v>
      </c>
      <c r="U97" s="362">
        <v>2060</v>
      </c>
      <c r="W97" s="382" t="s">
        <v>109</v>
      </c>
      <c r="X97" s="363">
        <f t="shared" ref="X97:X111" si="78">(C97+D97)/($C$112+$D$112)</f>
        <v>0.11084812623274162</v>
      </c>
      <c r="Y97" s="363">
        <f t="shared" ref="Y97:Y111" si="79">E97/E$112</f>
        <v>6.2682215743440239E-2</v>
      </c>
      <c r="Z97" s="363">
        <f t="shared" si="77"/>
        <v>0.43744030563514802</v>
      </c>
      <c r="AA97" s="363">
        <f t="shared" si="77"/>
        <v>9.0262582056892776E-2</v>
      </c>
      <c r="AB97" s="363">
        <f t="shared" si="77"/>
        <v>1.1885895404120444E-2</v>
      </c>
      <c r="AC97" s="363">
        <f t="shared" si="77"/>
        <v>6.3155494756041958E-2</v>
      </c>
      <c r="AD97" s="363">
        <f t="shared" si="77"/>
        <v>2.5536639526276831E-2</v>
      </c>
      <c r="AE97" s="363">
        <f t="shared" si="77"/>
        <v>1.8535399574597388E-2</v>
      </c>
      <c r="AF97" s="363">
        <f t="shared" si="77"/>
        <v>3.5231943628890195E-3</v>
      </c>
      <c r="AG97" s="363">
        <f t="shared" si="77"/>
        <v>1.9056693663649356E-3</v>
      </c>
      <c r="AH97" s="363">
        <f t="shared" si="77"/>
        <v>6.6800267201068807E-3</v>
      </c>
      <c r="AI97" s="363">
        <f t="shared" si="77"/>
        <v>3.4144259496372174E-3</v>
      </c>
      <c r="AJ97" s="363">
        <f t="shared" si="77"/>
        <v>1.2406947890818859E-3</v>
      </c>
      <c r="AK97" s="363">
        <f t="shared" si="77"/>
        <v>4.3252595155709346E-3</v>
      </c>
      <c r="AL97" s="363">
        <f t="shared" si="77"/>
        <v>5.3763440860215058E-3</v>
      </c>
      <c r="AM97" s="363">
        <f t="shared" si="77"/>
        <v>7.9599056603773585E-3</v>
      </c>
    </row>
    <row r="98" spans="2:39">
      <c r="B98" s="382" t="s">
        <v>110</v>
      </c>
      <c r="C98" s="361">
        <v>37</v>
      </c>
      <c r="D98" s="361">
        <v>167</v>
      </c>
      <c r="E98" s="361">
        <v>101</v>
      </c>
      <c r="F98" s="361">
        <v>161</v>
      </c>
      <c r="G98" s="361">
        <v>970</v>
      </c>
      <c r="H98" s="361">
        <v>64</v>
      </c>
      <c r="I98" s="361">
        <v>65</v>
      </c>
      <c r="J98" s="361">
        <v>8</v>
      </c>
      <c r="K98" s="361">
        <v>131</v>
      </c>
      <c r="L98" s="361">
        <v>4</v>
      </c>
      <c r="M98" s="361">
        <v>9</v>
      </c>
      <c r="N98" s="361">
        <v>5</v>
      </c>
      <c r="O98" s="361">
        <v>4</v>
      </c>
      <c r="P98" s="361">
        <v>1</v>
      </c>
      <c r="Q98" s="361">
        <v>3</v>
      </c>
      <c r="R98" s="361">
        <v>2</v>
      </c>
      <c r="S98" s="361">
        <v>26</v>
      </c>
      <c r="T98" s="361">
        <v>40</v>
      </c>
      <c r="U98" s="362">
        <v>1798</v>
      </c>
      <c r="W98" s="382" t="s">
        <v>110</v>
      </c>
      <c r="X98" s="363">
        <f t="shared" si="78"/>
        <v>8.0473372781065089E-2</v>
      </c>
      <c r="Y98" s="363">
        <f t="shared" si="79"/>
        <v>4.9076773566569483E-2</v>
      </c>
      <c r="Z98" s="363">
        <f t="shared" si="77"/>
        <v>7.6886341929321866E-2</v>
      </c>
      <c r="AA98" s="363">
        <f t="shared" si="77"/>
        <v>0.53063457330415753</v>
      </c>
      <c r="AB98" s="363">
        <f t="shared" si="77"/>
        <v>1.2678288431061807E-2</v>
      </c>
      <c r="AC98" s="363">
        <f t="shared" si="77"/>
        <v>1.4819881440948472E-2</v>
      </c>
      <c r="AD98" s="363">
        <f t="shared" si="77"/>
        <v>2.9607698001480384E-3</v>
      </c>
      <c r="AE98" s="363">
        <f t="shared" si="77"/>
        <v>3.9805530233971438E-2</v>
      </c>
      <c r="AF98" s="363">
        <f t="shared" si="77"/>
        <v>2.3487962419260129E-3</v>
      </c>
      <c r="AG98" s="363">
        <f t="shared" si="77"/>
        <v>4.287756074321105E-3</v>
      </c>
      <c r="AH98" s="363">
        <f t="shared" si="77"/>
        <v>3.3400133600534404E-3</v>
      </c>
      <c r="AI98" s="363">
        <f t="shared" si="77"/>
        <v>1.7072129748186087E-3</v>
      </c>
      <c r="AJ98" s="363">
        <f t="shared" si="77"/>
        <v>1.2406947890818859E-3</v>
      </c>
      <c r="AK98" s="363">
        <f t="shared" si="77"/>
        <v>2.5951557093425604E-3</v>
      </c>
      <c r="AL98" s="363">
        <f t="shared" si="77"/>
        <v>1.5360983102918587E-3</v>
      </c>
      <c r="AM98" s="363">
        <f t="shared" si="77"/>
        <v>7.6650943396226415E-3</v>
      </c>
    </row>
    <row r="99" spans="2:39">
      <c r="B99" s="382" t="s">
        <v>111</v>
      </c>
      <c r="C99" s="361">
        <v>26</v>
      </c>
      <c r="D99" s="361">
        <v>213</v>
      </c>
      <c r="E99" s="361">
        <v>260</v>
      </c>
      <c r="F99" s="361">
        <v>60</v>
      </c>
      <c r="G99" s="361">
        <v>68</v>
      </c>
      <c r="H99" s="361">
        <v>3775</v>
      </c>
      <c r="I99" s="361">
        <v>51</v>
      </c>
      <c r="J99" s="361">
        <v>16</v>
      </c>
      <c r="K99" s="361">
        <v>50</v>
      </c>
      <c r="L99" s="361">
        <v>5</v>
      </c>
      <c r="M99" s="361">
        <v>14</v>
      </c>
      <c r="N99" s="361">
        <v>4</v>
      </c>
      <c r="O99" s="361">
        <v>143</v>
      </c>
      <c r="P99" s="361">
        <v>9</v>
      </c>
      <c r="Q99" s="361">
        <v>132</v>
      </c>
      <c r="R99" s="361">
        <v>35</v>
      </c>
      <c r="S99" s="361">
        <v>20</v>
      </c>
      <c r="T99" s="361">
        <v>135</v>
      </c>
      <c r="U99" s="362">
        <v>5016</v>
      </c>
      <c r="W99" s="382" t="s">
        <v>111</v>
      </c>
      <c r="X99" s="363">
        <f t="shared" si="78"/>
        <v>9.4280078895463512E-2</v>
      </c>
      <c r="Y99" s="363">
        <f t="shared" si="79"/>
        <v>0.12633624878522837</v>
      </c>
      <c r="Z99" s="363">
        <f t="shared" si="77"/>
        <v>2.865329512893983E-2</v>
      </c>
      <c r="AA99" s="363">
        <f t="shared" si="77"/>
        <v>3.7199124726477024E-2</v>
      </c>
      <c r="AB99" s="363">
        <f t="shared" si="77"/>
        <v>0.7478209191759112</v>
      </c>
      <c r="AC99" s="363">
        <f t="shared" si="77"/>
        <v>1.1627906976744186E-2</v>
      </c>
      <c r="AD99" s="363">
        <f t="shared" si="77"/>
        <v>5.9215396002960767E-3</v>
      </c>
      <c r="AE99" s="363">
        <f t="shared" si="77"/>
        <v>1.5192950470981464E-2</v>
      </c>
      <c r="AF99" s="363">
        <f t="shared" si="77"/>
        <v>2.935995302407516E-3</v>
      </c>
      <c r="AG99" s="363">
        <f t="shared" si="77"/>
        <v>6.6698427822772747E-3</v>
      </c>
      <c r="AH99" s="363">
        <f t="shared" si="77"/>
        <v>2.6720106880427524E-3</v>
      </c>
      <c r="AI99" s="363">
        <f t="shared" si="77"/>
        <v>6.1032863849765258E-2</v>
      </c>
      <c r="AJ99" s="363">
        <f t="shared" si="77"/>
        <v>1.1166253101736972E-2</v>
      </c>
      <c r="AK99" s="363">
        <f t="shared" si="77"/>
        <v>0.11418685121107267</v>
      </c>
      <c r="AL99" s="363">
        <f t="shared" si="77"/>
        <v>2.6881720430107527E-2</v>
      </c>
      <c r="AM99" s="363">
        <f t="shared" si="77"/>
        <v>5.89622641509434E-3</v>
      </c>
    </row>
    <row r="100" spans="2:39">
      <c r="B100" s="382" t="s">
        <v>112</v>
      </c>
      <c r="C100" s="361">
        <v>34</v>
      </c>
      <c r="D100" s="361">
        <v>179</v>
      </c>
      <c r="E100" s="361">
        <v>95</v>
      </c>
      <c r="F100" s="361">
        <v>294</v>
      </c>
      <c r="G100" s="361">
        <v>65</v>
      </c>
      <c r="H100" s="361">
        <v>51</v>
      </c>
      <c r="I100" s="361">
        <v>3179</v>
      </c>
      <c r="J100" s="361">
        <v>235</v>
      </c>
      <c r="K100" s="361">
        <v>105</v>
      </c>
      <c r="L100" s="361">
        <v>7</v>
      </c>
      <c r="M100" s="361">
        <v>3</v>
      </c>
      <c r="N100" s="361">
        <v>13</v>
      </c>
      <c r="O100" s="361">
        <v>28</v>
      </c>
      <c r="P100" s="361">
        <v>6</v>
      </c>
      <c r="Q100" s="361">
        <v>4</v>
      </c>
      <c r="R100" s="361">
        <v>7</v>
      </c>
      <c r="S100" s="361">
        <v>23</v>
      </c>
      <c r="T100" s="361">
        <v>114</v>
      </c>
      <c r="U100" s="362">
        <v>4442</v>
      </c>
      <c r="W100" s="382" t="s">
        <v>112</v>
      </c>
      <c r="X100" s="363">
        <f t="shared" si="78"/>
        <v>8.4023668639053251E-2</v>
      </c>
      <c r="Y100" s="363">
        <f t="shared" si="79"/>
        <v>4.616132167152575E-2</v>
      </c>
      <c r="Z100" s="363">
        <f t="shared" si="77"/>
        <v>0.14040114613180515</v>
      </c>
      <c r="AA100" s="363">
        <f t="shared" si="77"/>
        <v>3.5557986870897153E-2</v>
      </c>
      <c r="AB100" s="363">
        <f t="shared" si="77"/>
        <v>1.0103011093502378E-2</v>
      </c>
      <c r="AC100" s="363">
        <f t="shared" si="77"/>
        <v>0.72480620155038755</v>
      </c>
      <c r="AD100" s="363">
        <f t="shared" si="77"/>
        <v>8.6972612879348626E-2</v>
      </c>
      <c r="AE100" s="363">
        <f t="shared" si="77"/>
        <v>3.1905195989061073E-2</v>
      </c>
      <c r="AF100" s="363">
        <f t="shared" si="77"/>
        <v>4.1103934233705222E-3</v>
      </c>
      <c r="AG100" s="363">
        <f t="shared" si="77"/>
        <v>1.4292520247737017E-3</v>
      </c>
      <c r="AH100" s="363">
        <f t="shared" si="77"/>
        <v>8.6840347361389451E-3</v>
      </c>
      <c r="AI100" s="363">
        <f t="shared" si="77"/>
        <v>1.195049082373026E-2</v>
      </c>
      <c r="AJ100" s="363">
        <f t="shared" si="77"/>
        <v>7.4441687344913151E-3</v>
      </c>
      <c r="AK100" s="363">
        <f t="shared" si="77"/>
        <v>3.4602076124567475E-3</v>
      </c>
      <c r="AL100" s="363">
        <f t="shared" si="77"/>
        <v>5.3763440860215058E-3</v>
      </c>
      <c r="AM100" s="363">
        <f t="shared" si="77"/>
        <v>6.7806603773584908E-3</v>
      </c>
    </row>
    <row r="101" spans="2:39">
      <c r="B101" s="382" t="s">
        <v>113</v>
      </c>
      <c r="C101" s="361">
        <v>15</v>
      </c>
      <c r="D101" s="361">
        <v>96</v>
      </c>
      <c r="E101" s="361">
        <v>28</v>
      </c>
      <c r="F101" s="361">
        <v>64</v>
      </c>
      <c r="G101" s="361">
        <v>20</v>
      </c>
      <c r="H101" s="361">
        <v>25</v>
      </c>
      <c r="I101" s="361">
        <v>242</v>
      </c>
      <c r="J101" s="361">
        <v>2038</v>
      </c>
      <c r="K101" s="361">
        <v>20</v>
      </c>
      <c r="L101" s="361">
        <v>8</v>
      </c>
      <c r="M101" s="361">
        <v>4</v>
      </c>
      <c r="N101" s="361">
        <v>5</v>
      </c>
      <c r="O101" s="361">
        <v>7</v>
      </c>
      <c r="P101" s="361">
        <v>2</v>
      </c>
      <c r="Q101" s="361">
        <v>6</v>
      </c>
      <c r="R101" s="361">
        <v>3</v>
      </c>
      <c r="S101" s="361">
        <v>16</v>
      </c>
      <c r="T101" s="361">
        <v>130</v>
      </c>
      <c r="U101" s="362">
        <v>2729</v>
      </c>
      <c r="W101" s="382" t="s">
        <v>113</v>
      </c>
      <c r="X101" s="363">
        <f t="shared" si="78"/>
        <v>4.3786982248520713E-2</v>
      </c>
      <c r="Y101" s="363">
        <f t="shared" si="79"/>
        <v>1.3605442176870748E-2</v>
      </c>
      <c r="Z101" s="363">
        <f t="shared" si="77"/>
        <v>3.0563514804202482E-2</v>
      </c>
      <c r="AA101" s="363">
        <f t="shared" si="77"/>
        <v>1.0940919037199124E-2</v>
      </c>
      <c r="AB101" s="363">
        <f t="shared" si="77"/>
        <v>4.952456418383518E-3</v>
      </c>
      <c r="AC101" s="363">
        <f t="shared" si="77"/>
        <v>5.5175558595531235E-2</v>
      </c>
      <c r="AD101" s="363">
        <f t="shared" si="77"/>
        <v>0.7542561065877128</v>
      </c>
      <c r="AE101" s="363">
        <f t="shared" si="77"/>
        <v>6.077180188392586E-3</v>
      </c>
      <c r="AF101" s="363">
        <f t="shared" si="77"/>
        <v>4.6975924838520257E-3</v>
      </c>
      <c r="AG101" s="363">
        <f t="shared" si="77"/>
        <v>1.9056693663649356E-3</v>
      </c>
      <c r="AH101" s="363">
        <f t="shared" si="77"/>
        <v>3.3400133600534404E-3</v>
      </c>
      <c r="AI101" s="363">
        <f t="shared" si="77"/>
        <v>2.9876227059325651E-3</v>
      </c>
      <c r="AJ101" s="363">
        <f t="shared" si="77"/>
        <v>2.4813895781637717E-3</v>
      </c>
      <c r="AK101" s="363">
        <f t="shared" si="77"/>
        <v>5.1903114186851208E-3</v>
      </c>
      <c r="AL101" s="363">
        <f t="shared" si="77"/>
        <v>2.304147465437788E-3</v>
      </c>
      <c r="AM101" s="363">
        <f t="shared" si="77"/>
        <v>4.7169811320754715E-3</v>
      </c>
    </row>
    <row r="102" spans="2:39">
      <c r="B102" s="382" t="s">
        <v>114</v>
      </c>
      <c r="C102" s="361">
        <v>16</v>
      </c>
      <c r="D102" s="361">
        <v>93</v>
      </c>
      <c r="E102" s="361">
        <v>46</v>
      </c>
      <c r="F102" s="361">
        <v>86</v>
      </c>
      <c r="G102" s="361">
        <v>129</v>
      </c>
      <c r="H102" s="361">
        <v>49</v>
      </c>
      <c r="I102" s="361">
        <v>111</v>
      </c>
      <c r="J102" s="361">
        <v>18</v>
      </c>
      <c r="K102" s="361">
        <v>2426</v>
      </c>
      <c r="L102" s="361">
        <v>16</v>
      </c>
      <c r="M102" s="361">
        <v>24</v>
      </c>
      <c r="N102" s="361">
        <v>104</v>
      </c>
      <c r="O102" s="361">
        <v>18</v>
      </c>
      <c r="P102" s="361">
        <v>1</v>
      </c>
      <c r="Q102" s="361">
        <v>2</v>
      </c>
      <c r="R102" s="361">
        <v>1</v>
      </c>
      <c r="S102" s="361">
        <v>71</v>
      </c>
      <c r="T102" s="361">
        <v>69</v>
      </c>
      <c r="U102" s="362">
        <v>3280</v>
      </c>
      <c r="W102" s="382" t="s">
        <v>114</v>
      </c>
      <c r="X102" s="363">
        <f t="shared" si="78"/>
        <v>4.2998027613412232E-2</v>
      </c>
      <c r="Y102" s="363">
        <f t="shared" si="79"/>
        <v>2.2351797862001945E-2</v>
      </c>
      <c r="Z102" s="363">
        <f t="shared" si="77"/>
        <v>4.1069723018147083E-2</v>
      </c>
      <c r="AA102" s="363">
        <f t="shared" si="77"/>
        <v>7.0568927789934358E-2</v>
      </c>
      <c r="AB102" s="363">
        <f t="shared" si="77"/>
        <v>9.7068145800316957E-3</v>
      </c>
      <c r="AC102" s="363">
        <f t="shared" si="77"/>
        <v>2.5307797537619699E-2</v>
      </c>
      <c r="AD102" s="363">
        <f t="shared" si="77"/>
        <v>6.6617320503330867E-3</v>
      </c>
      <c r="AE102" s="363">
        <f t="shared" si="77"/>
        <v>0.73716195685202068</v>
      </c>
      <c r="AF102" s="363">
        <f t="shared" si="77"/>
        <v>9.3951849677040514E-3</v>
      </c>
      <c r="AG102" s="363">
        <f t="shared" si="77"/>
        <v>1.1434016198189614E-2</v>
      </c>
      <c r="AH102" s="363">
        <f t="shared" si="77"/>
        <v>6.9472277889111561E-2</v>
      </c>
      <c r="AI102" s="363">
        <f t="shared" si="77"/>
        <v>7.6824583866837385E-3</v>
      </c>
      <c r="AJ102" s="363">
        <f t="shared" si="77"/>
        <v>1.2406947890818859E-3</v>
      </c>
      <c r="AK102" s="363">
        <f t="shared" si="77"/>
        <v>1.7301038062283738E-3</v>
      </c>
      <c r="AL102" s="363">
        <f t="shared" si="77"/>
        <v>7.6804915514592934E-4</v>
      </c>
      <c r="AM102" s="363">
        <f t="shared" si="77"/>
        <v>2.0931603773584904E-2</v>
      </c>
    </row>
    <row r="103" spans="2:39">
      <c r="B103" s="382" t="s">
        <v>164</v>
      </c>
      <c r="C103" s="361">
        <v>2</v>
      </c>
      <c r="D103" s="361">
        <v>9</v>
      </c>
      <c r="E103" s="361">
        <v>2</v>
      </c>
      <c r="F103" s="361">
        <v>5</v>
      </c>
      <c r="G103" s="361">
        <v>4</v>
      </c>
      <c r="H103" s="361">
        <v>5</v>
      </c>
      <c r="I103" s="361">
        <v>11</v>
      </c>
      <c r="J103" s="361">
        <v>5</v>
      </c>
      <c r="K103" s="361">
        <v>18</v>
      </c>
      <c r="L103" s="361">
        <v>1160</v>
      </c>
      <c r="M103" s="361">
        <v>236</v>
      </c>
      <c r="N103" s="361">
        <v>35</v>
      </c>
      <c r="O103" s="361">
        <v>2</v>
      </c>
      <c r="P103" s="361">
        <v>1</v>
      </c>
      <c r="Q103" s="361">
        <v>1</v>
      </c>
      <c r="R103" s="361">
        <v>0</v>
      </c>
      <c r="S103" s="361">
        <v>203</v>
      </c>
      <c r="T103" s="361">
        <v>22</v>
      </c>
      <c r="U103" s="362">
        <v>1721</v>
      </c>
      <c r="W103" s="382" t="s">
        <v>164</v>
      </c>
      <c r="X103" s="363">
        <f t="shared" si="78"/>
        <v>4.3392504930966471E-3</v>
      </c>
      <c r="Y103" s="363">
        <f t="shared" si="79"/>
        <v>9.7181729834791054E-4</v>
      </c>
      <c r="Z103" s="363">
        <f t="shared" si="77"/>
        <v>2.3877745940783192E-3</v>
      </c>
      <c r="AA103" s="363">
        <f t="shared" si="77"/>
        <v>2.1881838074398249E-3</v>
      </c>
      <c r="AB103" s="363">
        <f t="shared" si="77"/>
        <v>9.9049128367670368E-4</v>
      </c>
      <c r="AC103" s="363">
        <f t="shared" si="77"/>
        <v>2.5079799361605107E-3</v>
      </c>
      <c r="AD103" s="363">
        <f t="shared" si="77"/>
        <v>1.850481125092524E-3</v>
      </c>
      <c r="AE103" s="363">
        <f t="shared" si="77"/>
        <v>5.4694621695533276E-3</v>
      </c>
      <c r="AF103" s="363">
        <f t="shared" si="77"/>
        <v>0.68115091015854379</v>
      </c>
      <c r="AG103" s="363">
        <f t="shared" si="77"/>
        <v>0.11243449261553121</v>
      </c>
      <c r="AH103" s="363">
        <f t="shared" si="77"/>
        <v>2.3380093520374082E-2</v>
      </c>
      <c r="AI103" s="363">
        <f t="shared" si="77"/>
        <v>8.5360648740930435E-4</v>
      </c>
      <c r="AJ103" s="363">
        <f t="shared" si="77"/>
        <v>1.2406947890818859E-3</v>
      </c>
      <c r="AK103" s="363">
        <f t="shared" si="77"/>
        <v>8.6505190311418688E-4</v>
      </c>
      <c r="AL103" s="363">
        <f t="shared" si="77"/>
        <v>0</v>
      </c>
      <c r="AM103" s="363">
        <f t="shared" si="77"/>
        <v>5.9846698113207544E-2</v>
      </c>
    </row>
    <row r="104" spans="2:39">
      <c r="B104" s="382" t="s">
        <v>165</v>
      </c>
      <c r="C104" s="361">
        <v>3</v>
      </c>
      <c r="D104" s="361">
        <v>16</v>
      </c>
      <c r="E104" s="361">
        <v>5</v>
      </c>
      <c r="F104" s="361">
        <v>4</v>
      </c>
      <c r="G104" s="361">
        <v>8</v>
      </c>
      <c r="H104" s="361">
        <v>12</v>
      </c>
      <c r="I104" s="361">
        <v>4</v>
      </c>
      <c r="J104" s="361">
        <v>6</v>
      </c>
      <c r="K104" s="361">
        <v>30</v>
      </c>
      <c r="L104" s="361">
        <v>216</v>
      </c>
      <c r="M104" s="361">
        <v>1598</v>
      </c>
      <c r="N104" s="361">
        <v>40</v>
      </c>
      <c r="O104" s="361">
        <v>2</v>
      </c>
      <c r="P104" s="361">
        <v>1</v>
      </c>
      <c r="Q104" s="361">
        <v>0</v>
      </c>
      <c r="R104" s="361">
        <v>0</v>
      </c>
      <c r="S104" s="361">
        <v>85</v>
      </c>
      <c r="T104" s="361">
        <v>49</v>
      </c>
      <c r="U104" s="362">
        <v>2079</v>
      </c>
      <c r="W104" s="382" t="s">
        <v>165</v>
      </c>
      <c r="X104" s="363">
        <f t="shared" si="78"/>
        <v>7.4950690335305716E-3</v>
      </c>
      <c r="Y104" s="363">
        <f t="shared" si="79"/>
        <v>2.4295432458697765E-3</v>
      </c>
      <c r="Z104" s="363">
        <f t="shared" si="77"/>
        <v>1.9102196752626551E-3</v>
      </c>
      <c r="AA104" s="363">
        <f t="shared" si="77"/>
        <v>4.3763676148796497E-3</v>
      </c>
      <c r="AB104" s="363">
        <f t="shared" si="77"/>
        <v>2.3771790808240888E-3</v>
      </c>
      <c r="AC104" s="363">
        <f t="shared" si="77"/>
        <v>9.1199270405836752E-4</v>
      </c>
      <c r="AD104" s="363">
        <f t="shared" si="77"/>
        <v>2.2205773501110288E-3</v>
      </c>
      <c r="AE104" s="363">
        <f t="shared" si="77"/>
        <v>9.1157702825888781E-3</v>
      </c>
      <c r="AF104" s="363">
        <f t="shared" si="77"/>
        <v>0.1268349970640047</v>
      </c>
      <c r="AG104" s="363">
        <f t="shared" si="77"/>
        <v>0.76131491186279177</v>
      </c>
      <c r="AH104" s="363">
        <f t="shared" si="77"/>
        <v>2.6720106880427523E-2</v>
      </c>
      <c r="AI104" s="363">
        <f t="shared" si="77"/>
        <v>8.5360648740930435E-4</v>
      </c>
      <c r="AJ104" s="363">
        <f t="shared" si="77"/>
        <v>1.2406947890818859E-3</v>
      </c>
      <c r="AK104" s="363">
        <f t="shared" si="77"/>
        <v>0</v>
      </c>
      <c r="AL104" s="363">
        <f t="shared" si="77"/>
        <v>0</v>
      </c>
      <c r="AM104" s="363">
        <f t="shared" si="77"/>
        <v>2.5058962264150945E-2</v>
      </c>
    </row>
    <row r="105" spans="2:39">
      <c r="B105" s="382" t="s">
        <v>166</v>
      </c>
      <c r="C105" s="361">
        <v>3</v>
      </c>
      <c r="D105" s="361">
        <v>11</v>
      </c>
      <c r="E105" s="361">
        <v>12</v>
      </c>
      <c r="F105" s="361">
        <v>8</v>
      </c>
      <c r="G105" s="361">
        <v>11</v>
      </c>
      <c r="H105" s="361">
        <v>4</v>
      </c>
      <c r="I105" s="361">
        <v>10</v>
      </c>
      <c r="J105" s="361">
        <v>4</v>
      </c>
      <c r="K105" s="361">
        <v>98</v>
      </c>
      <c r="L105" s="361">
        <v>38</v>
      </c>
      <c r="M105" s="361">
        <v>41</v>
      </c>
      <c r="N105" s="361">
        <v>999</v>
      </c>
      <c r="O105" s="361">
        <v>3</v>
      </c>
      <c r="P105" s="361">
        <v>1</v>
      </c>
      <c r="Q105" s="361">
        <v>1</v>
      </c>
      <c r="R105" s="361">
        <v>0</v>
      </c>
      <c r="S105" s="361">
        <v>166</v>
      </c>
      <c r="T105" s="361">
        <v>97</v>
      </c>
      <c r="U105" s="362">
        <v>1507</v>
      </c>
      <c r="W105" s="382" t="s">
        <v>166</v>
      </c>
      <c r="X105" s="363">
        <f t="shared" si="78"/>
        <v>5.5226824457593688E-3</v>
      </c>
      <c r="Y105" s="363">
        <f t="shared" si="79"/>
        <v>5.8309037900874635E-3</v>
      </c>
      <c r="Z105" s="363">
        <f t="shared" si="77"/>
        <v>3.8204393505253103E-3</v>
      </c>
      <c r="AA105" s="363">
        <f t="shared" si="77"/>
        <v>6.0175054704595188E-3</v>
      </c>
      <c r="AB105" s="363">
        <f t="shared" si="77"/>
        <v>7.9239302694136295E-4</v>
      </c>
      <c r="AC105" s="363">
        <f t="shared" si="77"/>
        <v>2.2799817601459188E-3</v>
      </c>
      <c r="AD105" s="363">
        <f t="shared" si="77"/>
        <v>1.4803849000740192E-3</v>
      </c>
      <c r="AE105" s="363">
        <f t="shared" si="77"/>
        <v>2.9778182923123672E-2</v>
      </c>
      <c r="AF105" s="363">
        <f t="shared" si="77"/>
        <v>2.2313564298297124E-2</v>
      </c>
      <c r="AG105" s="363">
        <f t="shared" si="77"/>
        <v>1.9533111005240592E-2</v>
      </c>
      <c r="AH105" s="363">
        <f t="shared" si="77"/>
        <v>0.66733466933867736</v>
      </c>
      <c r="AI105" s="363">
        <f t="shared" si="77"/>
        <v>1.2804097311139564E-3</v>
      </c>
      <c r="AJ105" s="363">
        <f t="shared" si="77"/>
        <v>1.2406947890818859E-3</v>
      </c>
      <c r="AK105" s="363">
        <f t="shared" si="77"/>
        <v>8.6505190311418688E-4</v>
      </c>
      <c r="AL105" s="363">
        <f t="shared" si="77"/>
        <v>0</v>
      </c>
      <c r="AM105" s="363">
        <f t="shared" si="77"/>
        <v>4.8938679245283022E-2</v>
      </c>
    </row>
    <row r="106" spans="2:39">
      <c r="B106" s="382" t="s">
        <v>167</v>
      </c>
      <c r="C106" s="361">
        <v>7</v>
      </c>
      <c r="D106" s="361">
        <v>40</v>
      </c>
      <c r="E106" s="361">
        <v>16</v>
      </c>
      <c r="F106" s="361">
        <v>6</v>
      </c>
      <c r="G106" s="361">
        <v>6</v>
      </c>
      <c r="H106" s="361">
        <v>144</v>
      </c>
      <c r="I106" s="361">
        <v>6</v>
      </c>
      <c r="J106" s="361">
        <v>8</v>
      </c>
      <c r="K106" s="361">
        <v>12</v>
      </c>
      <c r="L106" s="361">
        <v>2</v>
      </c>
      <c r="M106" s="361">
        <v>2</v>
      </c>
      <c r="N106" s="361">
        <v>5</v>
      </c>
      <c r="O106" s="361">
        <v>1578</v>
      </c>
      <c r="P106" s="361">
        <v>41</v>
      </c>
      <c r="Q106" s="361">
        <v>241</v>
      </c>
      <c r="R106" s="361">
        <v>14</v>
      </c>
      <c r="S106" s="361">
        <v>30</v>
      </c>
      <c r="T106" s="361">
        <v>135</v>
      </c>
      <c r="U106" s="362">
        <v>2293</v>
      </c>
      <c r="W106" s="382" t="s">
        <v>167</v>
      </c>
      <c r="X106" s="363">
        <f t="shared" si="78"/>
        <v>1.854043392504931E-2</v>
      </c>
      <c r="Y106" s="363">
        <f t="shared" si="79"/>
        <v>7.7745383867832843E-3</v>
      </c>
      <c r="Z106" s="363">
        <f t="shared" si="77"/>
        <v>2.8653295128939827E-3</v>
      </c>
      <c r="AA106" s="363">
        <f t="shared" si="77"/>
        <v>3.2822757111597373E-3</v>
      </c>
      <c r="AB106" s="363">
        <f t="shared" si="77"/>
        <v>2.8526148969889066E-2</v>
      </c>
      <c r="AC106" s="363">
        <f t="shared" si="77"/>
        <v>1.3679890560875513E-3</v>
      </c>
      <c r="AD106" s="363">
        <f t="shared" si="77"/>
        <v>2.9607698001480384E-3</v>
      </c>
      <c r="AE106" s="363">
        <f t="shared" si="77"/>
        <v>3.6463081130355514E-3</v>
      </c>
      <c r="AF106" s="363">
        <f t="shared" si="77"/>
        <v>1.1743981209630064E-3</v>
      </c>
      <c r="AG106" s="363">
        <f t="shared" si="77"/>
        <v>9.528346831824678E-4</v>
      </c>
      <c r="AH106" s="363">
        <f t="shared" si="77"/>
        <v>3.3400133600534404E-3</v>
      </c>
      <c r="AI106" s="363">
        <f t="shared" si="77"/>
        <v>0.67349551856594114</v>
      </c>
      <c r="AJ106" s="363">
        <f t="shared" si="77"/>
        <v>5.0868486352357321E-2</v>
      </c>
      <c r="AK106" s="363">
        <f t="shared" si="77"/>
        <v>0.20847750865051903</v>
      </c>
      <c r="AL106" s="363">
        <f t="shared" si="77"/>
        <v>1.0752688172043012E-2</v>
      </c>
      <c r="AM106" s="363">
        <f t="shared" si="77"/>
        <v>8.8443396226415092E-3</v>
      </c>
    </row>
    <row r="107" spans="2:39">
      <c r="B107" s="382" t="s">
        <v>344</v>
      </c>
      <c r="C107" s="361">
        <v>0</v>
      </c>
      <c r="D107" s="361">
        <v>8</v>
      </c>
      <c r="E107" s="361">
        <v>3</v>
      </c>
      <c r="F107" s="361">
        <v>3</v>
      </c>
      <c r="G107" s="361">
        <v>1</v>
      </c>
      <c r="H107" s="361">
        <v>10</v>
      </c>
      <c r="I107" s="361">
        <v>4</v>
      </c>
      <c r="J107" s="361">
        <v>2</v>
      </c>
      <c r="K107" s="361">
        <v>1</v>
      </c>
      <c r="L107" s="361">
        <v>0</v>
      </c>
      <c r="M107" s="361">
        <v>1</v>
      </c>
      <c r="N107" s="361">
        <v>1</v>
      </c>
      <c r="O107" s="361">
        <v>47</v>
      </c>
      <c r="P107" s="361">
        <v>536</v>
      </c>
      <c r="Q107" s="361">
        <v>28</v>
      </c>
      <c r="R107" s="361">
        <v>1</v>
      </c>
      <c r="S107" s="361">
        <v>40</v>
      </c>
      <c r="T107" s="361">
        <v>107</v>
      </c>
      <c r="U107" s="362">
        <v>793</v>
      </c>
      <c r="W107" s="382" t="s">
        <v>344</v>
      </c>
      <c r="X107" s="363">
        <f t="shared" si="78"/>
        <v>3.1558185404339249E-3</v>
      </c>
      <c r="Y107" s="363">
        <f t="shared" si="79"/>
        <v>1.4577259475218659E-3</v>
      </c>
      <c r="Z107" s="363">
        <f t="shared" si="77"/>
        <v>1.4326647564469914E-3</v>
      </c>
      <c r="AA107" s="363">
        <f t="shared" si="77"/>
        <v>5.4704595185995622E-4</v>
      </c>
      <c r="AB107" s="363">
        <f t="shared" si="77"/>
        <v>1.9809825673534074E-3</v>
      </c>
      <c r="AC107" s="363">
        <f t="shared" si="77"/>
        <v>9.1199270405836752E-4</v>
      </c>
      <c r="AD107" s="363">
        <f t="shared" si="77"/>
        <v>7.4019245003700959E-4</v>
      </c>
      <c r="AE107" s="363">
        <f t="shared" si="77"/>
        <v>3.0385900941962927E-4</v>
      </c>
      <c r="AF107" s="363">
        <f t="shared" si="77"/>
        <v>0</v>
      </c>
      <c r="AG107" s="363">
        <f t="shared" si="77"/>
        <v>4.764173415912339E-4</v>
      </c>
      <c r="AH107" s="363">
        <f t="shared" si="77"/>
        <v>6.680026720106881E-4</v>
      </c>
      <c r="AI107" s="363">
        <f t="shared" si="77"/>
        <v>2.0059752454118653E-2</v>
      </c>
      <c r="AJ107" s="363">
        <f t="shared" si="77"/>
        <v>0.66501240694789077</v>
      </c>
      <c r="AK107" s="363">
        <f t="shared" si="77"/>
        <v>2.4221453287197232E-2</v>
      </c>
      <c r="AL107" s="363">
        <f t="shared" si="77"/>
        <v>7.6804915514592934E-4</v>
      </c>
      <c r="AM107" s="363">
        <f t="shared" si="77"/>
        <v>1.179245283018868E-2</v>
      </c>
    </row>
    <row r="108" spans="2:39">
      <c r="B108" s="382" t="s">
        <v>168</v>
      </c>
      <c r="C108" s="361">
        <v>6</v>
      </c>
      <c r="D108" s="361">
        <v>7</v>
      </c>
      <c r="E108" s="361">
        <v>10</v>
      </c>
      <c r="F108" s="361">
        <v>6</v>
      </c>
      <c r="G108" s="361">
        <v>2</v>
      </c>
      <c r="H108" s="361">
        <v>128</v>
      </c>
      <c r="I108" s="361">
        <v>1</v>
      </c>
      <c r="J108" s="361">
        <v>6</v>
      </c>
      <c r="K108" s="361">
        <v>2</v>
      </c>
      <c r="L108" s="361">
        <v>1</v>
      </c>
      <c r="M108" s="361">
        <v>1</v>
      </c>
      <c r="N108" s="361">
        <v>1</v>
      </c>
      <c r="O108" s="361">
        <v>244</v>
      </c>
      <c r="P108" s="361">
        <v>30</v>
      </c>
      <c r="Q108" s="361">
        <v>603</v>
      </c>
      <c r="R108" s="361">
        <v>14</v>
      </c>
      <c r="S108" s="361">
        <v>34</v>
      </c>
      <c r="T108" s="361">
        <v>61</v>
      </c>
      <c r="U108" s="362">
        <v>1157</v>
      </c>
      <c r="W108" s="382" t="s">
        <v>168</v>
      </c>
      <c r="X108" s="363">
        <f t="shared" si="78"/>
        <v>5.1282051282051282E-3</v>
      </c>
      <c r="Y108" s="363">
        <f t="shared" si="79"/>
        <v>4.859086491739553E-3</v>
      </c>
      <c r="Z108" s="363">
        <f t="shared" si="77"/>
        <v>2.8653295128939827E-3</v>
      </c>
      <c r="AA108" s="363">
        <f t="shared" si="77"/>
        <v>1.0940919037199124E-3</v>
      </c>
      <c r="AB108" s="363">
        <f t="shared" si="77"/>
        <v>2.5356576862123614E-2</v>
      </c>
      <c r="AC108" s="363">
        <f t="shared" si="77"/>
        <v>2.2799817601459188E-4</v>
      </c>
      <c r="AD108" s="363">
        <f t="shared" si="77"/>
        <v>2.2205773501110288E-3</v>
      </c>
      <c r="AE108" s="363">
        <f t="shared" si="77"/>
        <v>6.0771801883925853E-4</v>
      </c>
      <c r="AF108" s="363">
        <f t="shared" si="77"/>
        <v>5.8719906048150322E-4</v>
      </c>
      <c r="AG108" s="363">
        <f t="shared" si="77"/>
        <v>4.764173415912339E-4</v>
      </c>
      <c r="AH108" s="363">
        <f t="shared" si="77"/>
        <v>6.680026720106881E-4</v>
      </c>
      <c r="AI108" s="363">
        <f t="shared" si="77"/>
        <v>0.10413999146393513</v>
      </c>
      <c r="AJ108" s="363">
        <f t="shared" si="77"/>
        <v>3.7220843672456573E-2</v>
      </c>
      <c r="AK108" s="363">
        <f t="shared" si="77"/>
        <v>0.52162629757785473</v>
      </c>
      <c r="AL108" s="363">
        <f t="shared" si="77"/>
        <v>1.0752688172043012E-2</v>
      </c>
      <c r="AM108" s="363">
        <f t="shared" si="77"/>
        <v>1.0023584905660377E-2</v>
      </c>
    </row>
    <row r="109" spans="2:39">
      <c r="B109" s="382" t="s">
        <v>411</v>
      </c>
      <c r="C109" s="361">
        <v>2</v>
      </c>
      <c r="D109" s="361">
        <v>8</v>
      </c>
      <c r="E109" s="361">
        <v>8</v>
      </c>
      <c r="F109" s="361">
        <v>5</v>
      </c>
      <c r="G109" s="361">
        <v>5</v>
      </c>
      <c r="H109" s="361">
        <v>39</v>
      </c>
      <c r="I109" s="361">
        <v>6</v>
      </c>
      <c r="J109" s="361">
        <v>5</v>
      </c>
      <c r="K109" s="361">
        <v>1</v>
      </c>
      <c r="L109" s="361">
        <v>0</v>
      </c>
      <c r="M109" s="361">
        <v>0</v>
      </c>
      <c r="N109" s="361">
        <v>0</v>
      </c>
      <c r="O109" s="361">
        <v>12</v>
      </c>
      <c r="P109" s="361">
        <v>1</v>
      </c>
      <c r="Q109" s="361">
        <v>14</v>
      </c>
      <c r="R109" s="361">
        <v>1057</v>
      </c>
      <c r="S109" s="361">
        <v>8</v>
      </c>
      <c r="T109" s="361">
        <v>124</v>
      </c>
      <c r="U109" s="362">
        <v>1295</v>
      </c>
      <c r="W109" s="382" t="s">
        <v>411</v>
      </c>
      <c r="X109" s="363">
        <f t="shared" si="78"/>
        <v>3.9447731755424065E-3</v>
      </c>
      <c r="Y109" s="363">
        <f t="shared" si="79"/>
        <v>3.8872691933916422E-3</v>
      </c>
      <c r="Z109" s="363">
        <f t="shared" si="77"/>
        <v>2.3877745940783192E-3</v>
      </c>
      <c r="AA109" s="363">
        <f t="shared" si="77"/>
        <v>2.7352297592997811E-3</v>
      </c>
      <c r="AB109" s="363">
        <f t="shared" si="77"/>
        <v>7.7258320126782883E-3</v>
      </c>
      <c r="AC109" s="363">
        <f t="shared" si="77"/>
        <v>1.3679890560875513E-3</v>
      </c>
      <c r="AD109" s="363">
        <f t="shared" si="77"/>
        <v>1.850481125092524E-3</v>
      </c>
      <c r="AE109" s="363">
        <f t="shared" si="77"/>
        <v>3.0385900941962927E-4</v>
      </c>
      <c r="AF109" s="363">
        <f t="shared" si="77"/>
        <v>0</v>
      </c>
      <c r="AG109" s="363">
        <f t="shared" si="77"/>
        <v>0</v>
      </c>
      <c r="AH109" s="363">
        <f t="shared" si="77"/>
        <v>0</v>
      </c>
      <c r="AI109" s="363">
        <f t="shared" si="77"/>
        <v>5.1216389244558257E-3</v>
      </c>
      <c r="AJ109" s="363">
        <f t="shared" si="77"/>
        <v>1.2406947890818859E-3</v>
      </c>
      <c r="AK109" s="363">
        <f t="shared" si="77"/>
        <v>1.2110726643598616E-2</v>
      </c>
      <c r="AL109" s="363">
        <f t="shared" si="77"/>
        <v>0.81182795698924726</v>
      </c>
      <c r="AM109" s="363">
        <f t="shared" si="77"/>
        <v>2.3584905660377358E-3</v>
      </c>
    </row>
    <row r="110" spans="2:39">
      <c r="B110" s="382" t="s">
        <v>412</v>
      </c>
      <c r="C110" s="361">
        <v>15</v>
      </c>
      <c r="D110" s="361">
        <v>36</v>
      </c>
      <c r="E110" s="361">
        <v>10</v>
      </c>
      <c r="F110" s="361">
        <v>24</v>
      </c>
      <c r="G110" s="361">
        <v>34</v>
      </c>
      <c r="H110" s="361">
        <v>22</v>
      </c>
      <c r="I110" s="361">
        <v>19</v>
      </c>
      <c r="J110" s="361">
        <v>7</v>
      </c>
      <c r="K110" s="361">
        <v>71</v>
      </c>
      <c r="L110" s="361">
        <v>203</v>
      </c>
      <c r="M110" s="361">
        <v>112</v>
      </c>
      <c r="N110" s="361">
        <v>163</v>
      </c>
      <c r="O110" s="361">
        <v>26</v>
      </c>
      <c r="P110" s="361">
        <v>48</v>
      </c>
      <c r="Q110" s="361">
        <v>33</v>
      </c>
      <c r="R110" s="361">
        <v>7</v>
      </c>
      <c r="S110" s="361">
        <v>2444</v>
      </c>
      <c r="T110" s="361">
        <v>186</v>
      </c>
      <c r="U110" s="362">
        <v>3460</v>
      </c>
      <c r="W110" s="382" t="s">
        <v>412</v>
      </c>
      <c r="X110" s="363">
        <f t="shared" si="78"/>
        <v>2.0118343195266272E-2</v>
      </c>
      <c r="Y110" s="363">
        <f t="shared" si="79"/>
        <v>4.859086491739553E-3</v>
      </c>
      <c r="Z110" s="363">
        <f t="shared" si="77"/>
        <v>1.1461318051575931E-2</v>
      </c>
      <c r="AA110" s="363">
        <f t="shared" si="77"/>
        <v>1.8599562363238512E-2</v>
      </c>
      <c r="AB110" s="363">
        <f t="shared" si="77"/>
        <v>4.3581616481774962E-3</v>
      </c>
      <c r="AC110" s="363">
        <f t="shared" si="77"/>
        <v>4.3319653442772457E-3</v>
      </c>
      <c r="AD110" s="363">
        <f t="shared" si="77"/>
        <v>2.5906735751295338E-3</v>
      </c>
      <c r="AE110" s="363">
        <f t="shared" si="77"/>
        <v>2.1573989668793678E-2</v>
      </c>
      <c r="AF110" s="363">
        <f t="shared" si="77"/>
        <v>0.11920140927774515</v>
      </c>
      <c r="AG110" s="363">
        <f t="shared" si="77"/>
        <v>5.3358742258218197E-2</v>
      </c>
      <c r="AH110" s="363">
        <f t="shared" si="77"/>
        <v>0.10888443553774214</v>
      </c>
      <c r="AI110" s="363">
        <f t="shared" si="77"/>
        <v>1.1096884336320957E-2</v>
      </c>
      <c r="AJ110" s="363">
        <f t="shared" si="77"/>
        <v>5.9553349875930521E-2</v>
      </c>
      <c r="AK110" s="363">
        <f t="shared" si="77"/>
        <v>2.8546712802768166E-2</v>
      </c>
      <c r="AL110" s="363">
        <f t="shared" si="77"/>
        <v>5.3763440860215058E-3</v>
      </c>
      <c r="AM110" s="363">
        <f t="shared" si="77"/>
        <v>0.72051886792452835</v>
      </c>
    </row>
    <row r="111" spans="2:39">
      <c r="B111" s="382" t="s">
        <v>517</v>
      </c>
      <c r="C111" s="361">
        <v>29</v>
      </c>
      <c r="D111" s="361">
        <v>141</v>
      </c>
      <c r="E111" s="361">
        <v>74</v>
      </c>
      <c r="F111" s="361">
        <v>52</v>
      </c>
      <c r="G111" s="361">
        <v>51</v>
      </c>
      <c r="H111" s="361">
        <v>155</v>
      </c>
      <c r="I111" s="361">
        <v>135</v>
      </c>
      <c r="J111" s="361">
        <v>147</v>
      </c>
      <c r="K111" s="361">
        <v>96</v>
      </c>
      <c r="L111" s="361">
        <v>21</v>
      </c>
      <c r="M111" s="361">
        <v>30</v>
      </c>
      <c r="N111" s="361">
        <v>80</v>
      </c>
      <c r="O111" s="361">
        <v>149</v>
      </c>
      <c r="P111" s="361">
        <v>115</v>
      </c>
      <c r="Q111" s="361">
        <v>50</v>
      </c>
      <c r="R111" s="361">
        <v>128</v>
      </c>
      <c r="S111" s="361">
        <v>116</v>
      </c>
      <c r="T111" s="361">
        <v>0</v>
      </c>
      <c r="U111" s="362">
        <v>1569</v>
      </c>
      <c r="W111" s="382" t="s">
        <v>517</v>
      </c>
      <c r="X111" s="363">
        <f t="shared" si="78"/>
        <v>6.7061143984220903E-2</v>
      </c>
      <c r="Y111" s="363">
        <f t="shared" si="79"/>
        <v>3.5957240038872691E-2</v>
      </c>
      <c r="Z111" s="363">
        <f t="shared" si="77"/>
        <v>2.4832855778414518E-2</v>
      </c>
      <c r="AA111" s="363">
        <f t="shared" si="77"/>
        <v>2.7899343544857767E-2</v>
      </c>
      <c r="AB111" s="363">
        <f t="shared" si="77"/>
        <v>3.0705229793977815E-2</v>
      </c>
      <c r="AC111" s="363">
        <f t="shared" si="77"/>
        <v>3.0779753761969904E-2</v>
      </c>
      <c r="AD111" s="363">
        <f t="shared" si="77"/>
        <v>5.4404145077720206E-2</v>
      </c>
      <c r="AE111" s="363">
        <f t="shared" si="77"/>
        <v>2.9170464904284411E-2</v>
      </c>
      <c r="AF111" s="363">
        <f t="shared" si="77"/>
        <v>1.2331180270111567E-2</v>
      </c>
      <c r="AG111" s="363">
        <f t="shared" si="77"/>
        <v>1.4292520247737018E-2</v>
      </c>
      <c r="AH111" s="363">
        <f t="shared" si="77"/>
        <v>5.3440213760855046E-2</v>
      </c>
      <c r="AI111" s="363">
        <f t="shared" si="77"/>
        <v>6.3593683311993165E-2</v>
      </c>
      <c r="AJ111" s="363">
        <f t="shared" si="77"/>
        <v>0.14267990074441686</v>
      </c>
      <c r="AK111" s="363">
        <f t="shared" si="77"/>
        <v>4.3252595155709339E-2</v>
      </c>
      <c r="AL111" s="363">
        <f t="shared" si="77"/>
        <v>9.8310291858678955E-2</v>
      </c>
      <c r="AM111" s="363">
        <f t="shared" si="77"/>
        <v>3.4198113207547169E-2</v>
      </c>
    </row>
    <row r="112" spans="2:39">
      <c r="B112" s="383" t="s">
        <v>519</v>
      </c>
      <c r="C112" s="362">
        <v>271</v>
      </c>
      <c r="D112" s="362">
        <v>2264</v>
      </c>
      <c r="E112" s="362">
        <v>2058</v>
      </c>
      <c r="F112" s="362">
        <v>2094</v>
      </c>
      <c r="G112" s="362">
        <v>1828</v>
      </c>
      <c r="H112" s="362">
        <v>5048</v>
      </c>
      <c r="I112" s="362">
        <v>4386</v>
      </c>
      <c r="J112" s="362">
        <v>2702</v>
      </c>
      <c r="K112" s="362">
        <v>3291</v>
      </c>
      <c r="L112" s="362">
        <v>1703</v>
      </c>
      <c r="M112" s="362">
        <v>2099</v>
      </c>
      <c r="N112" s="362">
        <v>1497</v>
      </c>
      <c r="O112" s="362">
        <v>2343</v>
      </c>
      <c r="P112" s="362">
        <v>806</v>
      </c>
      <c r="Q112" s="362">
        <v>1156</v>
      </c>
      <c r="R112" s="362">
        <v>1302</v>
      </c>
      <c r="S112" s="362">
        <v>3392</v>
      </c>
      <c r="T112" s="362">
        <v>1581</v>
      </c>
      <c r="U112" s="362">
        <v>39821</v>
      </c>
      <c r="W112" s="383" t="s">
        <v>519</v>
      </c>
      <c r="X112" s="362">
        <f>(C112+D112)</f>
        <v>2535</v>
      </c>
      <c r="Y112" s="362">
        <f>E112</f>
        <v>2058</v>
      </c>
      <c r="Z112" s="362">
        <f>F112</f>
        <v>2094</v>
      </c>
      <c r="AA112" s="362">
        <f t="shared" ref="AA112:AA113" si="80">G112</f>
        <v>1828</v>
      </c>
      <c r="AB112" s="362">
        <f t="shared" ref="AB112:AB113" si="81">H112</f>
        <v>5048</v>
      </c>
      <c r="AC112" s="362">
        <f t="shared" ref="AC112:AC113" si="82">I112</f>
        <v>4386</v>
      </c>
      <c r="AD112" s="362">
        <f t="shared" ref="AD112:AD113" si="83">J112</f>
        <v>2702</v>
      </c>
      <c r="AE112" s="362">
        <f t="shared" ref="AE112:AE113" si="84">K112</f>
        <v>3291</v>
      </c>
      <c r="AF112" s="362">
        <f t="shared" ref="AF112:AF113" si="85">L112</f>
        <v>1703</v>
      </c>
      <c r="AG112" s="362">
        <f t="shared" ref="AG112:AG113" si="86">M112</f>
        <v>2099</v>
      </c>
      <c r="AH112" s="362">
        <f t="shared" ref="AH112:AH113" si="87">N112</f>
        <v>1497</v>
      </c>
      <c r="AI112" s="362">
        <f t="shared" ref="AI112:AI113" si="88">O112</f>
        <v>2343</v>
      </c>
      <c r="AJ112" s="362">
        <f t="shared" ref="AJ112:AJ113" si="89">P112</f>
        <v>806</v>
      </c>
      <c r="AK112" s="362">
        <f t="shared" ref="AK112:AK113" si="90">Q112</f>
        <v>1156</v>
      </c>
      <c r="AL112" s="362">
        <f t="shared" ref="AL112:AL113" si="91">R112</f>
        <v>1302</v>
      </c>
      <c r="AM112" s="362">
        <f t="shared" ref="AM112:AM113" si="92">S112</f>
        <v>3392</v>
      </c>
    </row>
    <row r="113" spans="2:39">
      <c r="B113" s="383" t="s">
        <v>230</v>
      </c>
      <c r="C113" s="362">
        <v>234</v>
      </c>
      <c r="D113" s="362">
        <v>1814</v>
      </c>
      <c r="E113" s="362">
        <v>1942</v>
      </c>
      <c r="F113" s="362">
        <v>1339</v>
      </c>
      <c r="G113" s="362">
        <v>1378</v>
      </c>
      <c r="H113" s="362">
        <v>6899</v>
      </c>
      <c r="I113" s="362">
        <v>3374</v>
      </c>
      <c r="J113" s="362">
        <v>2062</v>
      </c>
      <c r="K113" s="362">
        <v>2583</v>
      </c>
      <c r="L113" s="362">
        <v>2331</v>
      </c>
      <c r="M113" s="362">
        <v>3246</v>
      </c>
      <c r="N113" s="362">
        <v>3066</v>
      </c>
      <c r="O113" s="362">
        <v>3118</v>
      </c>
      <c r="P113" s="362">
        <v>1173</v>
      </c>
      <c r="Q113" s="362">
        <v>1733</v>
      </c>
      <c r="R113" s="362">
        <v>1746</v>
      </c>
      <c r="S113" s="362">
        <v>850</v>
      </c>
      <c r="T113" s="362">
        <v>1324</v>
      </c>
      <c r="U113" s="362">
        <v>40212</v>
      </c>
      <c r="W113" s="383" t="s">
        <v>230</v>
      </c>
      <c r="X113" s="362">
        <f>(C113+D113)</f>
        <v>2048</v>
      </c>
      <c r="Y113" s="362">
        <f>E113</f>
        <v>1942</v>
      </c>
      <c r="Z113" s="362">
        <f>F113</f>
        <v>1339</v>
      </c>
      <c r="AA113" s="362">
        <f t="shared" si="80"/>
        <v>1378</v>
      </c>
      <c r="AB113" s="362">
        <f t="shared" si="81"/>
        <v>6899</v>
      </c>
      <c r="AC113" s="362">
        <f t="shared" si="82"/>
        <v>3374</v>
      </c>
      <c r="AD113" s="362">
        <f t="shared" si="83"/>
        <v>2062</v>
      </c>
      <c r="AE113" s="362">
        <f t="shared" si="84"/>
        <v>2583</v>
      </c>
      <c r="AF113" s="362">
        <f t="shared" si="85"/>
        <v>2331</v>
      </c>
      <c r="AG113" s="362">
        <f t="shared" si="86"/>
        <v>3246</v>
      </c>
      <c r="AH113" s="362">
        <f t="shared" si="87"/>
        <v>3066</v>
      </c>
      <c r="AI113" s="362">
        <f t="shared" si="88"/>
        <v>3118</v>
      </c>
      <c r="AJ113" s="362">
        <f t="shared" si="89"/>
        <v>1173</v>
      </c>
      <c r="AK113" s="362">
        <f t="shared" si="90"/>
        <v>1733</v>
      </c>
      <c r="AL113" s="362">
        <f t="shared" si="91"/>
        <v>1746</v>
      </c>
      <c r="AM113" s="362">
        <f t="shared" si="92"/>
        <v>850</v>
      </c>
    </row>
    <row r="115" spans="2:39">
      <c r="B115" s="364" t="s">
        <v>527</v>
      </c>
      <c r="C115" s="385" t="s">
        <v>516</v>
      </c>
      <c r="D115" s="385" t="s">
        <v>107</v>
      </c>
      <c r="E115" s="385" t="s">
        <v>108</v>
      </c>
      <c r="F115" s="385" t="s">
        <v>109</v>
      </c>
      <c r="G115" s="385" t="s">
        <v>110</v>
      </c>
      <c r="H115" s="385" t="s">
        <v>111</v>
      </c>
      <c r="I115" s="385" t="s">
        <v>112</v>
      </c>
      <c r="J115" s="385" t="s">
        <v>113</v>
      </c>
      <c r="K115" s="385" t="s">
        <v>114</v>
      </c>
      <c r="L115" s="385" t="s">
        <v>164</v>
      </c>
      <c r="M115" s="385" t="s">
        <v>165</v>
      </c>
      <c r="N115" s="385" t="s">
        <v>166</v>
      </c>
      <c r="O115" s="385" t="s">
        <v>167</v>
      </c>
      <c r="P115" s="385" t="s">
        <v>344</v>
      </c>
      <c r="Q115" s="385" t="s">
        <v>168</v>
      </c>
      <c r="R115" s="385" t="s">
        <v>411</v>
      </c>
      <c r="S115" s="385" t="s">
        <v>412</v>
      </c>
      <c r="T115" s="385" t="s">
        <v>517</v>
      </c>
      <c r="U115" s="384" t="s">
        <v>518</v>
      </c>
      <c r="W115" s="364" t="s">
        <v>527</v>
      </c>
      <c r="X115" s="385" t="s">
        <v>107</v>
      </c>
      <c r="Y115" s="385" t="s">
        <v>108</v>
      </c>
      <c r="Z115" s="385" t="s">
        <v>109</v>
      </c>
      <c r="AA115" s="385" t="s">
        <v>110</v>
      </c>
      <c r="AB115" s="385" t="s">
        <v>111</v>
      </c>
      <c r="AC115" s="385" t="s">
        <v>112</v>
      </c>
      <c r="AD115" s="385" t="s">
        <v>113</v>
      </c>
      <c r="AE115" s="385" t="s">
        <v>114</v>
      </c>
      <c r="AF115" s="385" t="s">
        <v>164</v>
      </c>
      <c r="AG115" s="385" t="s">
        <v>165</v>
      </c>
      <c r="AH115" s="385" t="s">
        <v>166</v>
      </c>
      <c r="AI115" s="385" t="s">
        <v>167</v>
      </c>
      <c r="AJ115" s="385" t="s">
        <v>344</v>
      </c>
      <c r="AK115" s="385" t="s">
        <v>168</v>
      </c>
      <c r="AL115" s="385" t="s">
        <v>411</v>
      </c>
      <c r="AM115" s="385" t="s">
        <v>412</v>
      </c>
    </row>
    <row r="116" spans="2:39">
      <c r="B116" s="382" t="s">
        <v>516</v>
      </c>
      <c r="C116" s="365">
        <v>3</v>
      </c>
      <c r="D116" s="365">
        <v>15</v>
      </c>
      <c r="E116" s="365">
        <v>6</v>
      </c>
      <c r="F116" s="365">
        <v>6</v>
      </c>
      <c r="G116" s="365">
        <v>5</v>
      </c>
      <c r="H116" s="365">
        <v>9</v>
      </c>
      <c r="I116" s="365">
        <v>3</v>
      </c>
      <c r="J116" s="365">
        <v>0</v>
      </c>
      <c r="K116" s="365">
        <v>6</v>
      </c>
      <c r="L116" s="365">
        <v>2</v>
      </c>
      <c r="M116" s="365">
        <v>1</v>
      </c>
      <c r="N116" s="365">
        <v>1</v>
      </c>
      <c r="O116" s="365">
        <v>2</v>
      </c>
      <c r="P116" s="365">
        <v>0</v>
      </c>
      <c r="Q116" s="365">
        <v>1</v>
      </c>
      <c r="R116" s="365">
        <v>0</v>
      </c>
      <c r="S116" s="365">
        <v>0</v>
      </c>
      <c r="T116" s="365">
        <v>8</v>
      </c>
      <c r="U116" s="366">
        <v>68</v>
      </c>
      <c r="W116" s="382" t="s">
        <v>516</v>
      </c>
      <c r="X116" s="363">
        <f>SUM(X117:X133)</f>
        <v>0.99999999999999989</v>
      </c>
      <c r="Y116" s="363"/>
      <c r="Z116" s="363"/>
      <c r="AA116" s="363"/>
      <c r="AB116" s="363">
        <f t="shared" ref="AB116" si="93">SUM(AB117:AB133)</f>
        <v>1</v>
      </c>
      <c r="AC116" s="363">
        <f t="shared" ref="AC116" si="94">SUM(AC117:AC133)</f>
        <v>1.0000000000000002</v>
      </c>
      <c r="AD116" s="363"/>
      <c r="AE116" s="363">
        <f t="shared" ref="AE116:AF116" si="95">SUM(AE117:AE133)</f>
        <v>0.99999999999999989</v>
      </c>
      <c r="AF116" s="363">
        <f t="shared" si="95"/>
        <v>1.0000000000000002</v>
      </c>
      <c r="AG116" s="363">
        <f t="shared" ref="AG116" si="96">SUM(AG117:AG133)</f>
        <v>1</v>
      </c>
      <c r="AH116" s="363">
        <f t="shared" ref="AH116:AI116" si="97">SUM(AH117:AH133)</f>
        <v>1</v>
      </c>
      <c r="AI116" s="363">
        <f t="shared" si="97"/>
        <v>1</v>
      </c>
      <c r="AJ116" s="363"/>
      <c r="AK116" s="363"/>
      <c r="AL116" s="363"/>
      <c r="AM116" s="363"/>
    </row>
    <row r="117" spans="2:39">
      <c r="B117" s="382" t="s">
        <v>107</v>
      </c>
      <c r="C117" s="365">
        <v>11</v>
      </c>
      <c r="D117" s="365">
        <v>195</v>
      </c>
      <c r="E117" s="365">
        <v>68</v>
      </c>
      <c r="F117" s="365">
        <v>54</v>
      </c>
      <c r="G117" s="365">
        <v>59</v>
      </c>
      <c r="H117" s="365">
        <v>46</v>
      </c>
      <c r="I117" s="365">
        <v>41</v>
      </c>
      <c r="J117" s="365">
        <v>4</v>
      </c>
      <c r="K117" s="365">
        <v>17</v>
      </c>
      <c r="L117" s="365">
        <v>2</v>
      </c>
      <c r="M117" s="365">
        <v>4</v>
      </c>
      <c r="N117" s="365">
        <v>2</v>
      </c>
      <c r="O117" s="365">
        <v>5</v>
      </c>
      <c r="P117" s="365">
        <v>1</v>
      </c>
      <c r="Q117" s="365">
        <v>1</v>
      </c>
      <c r="R117" s="365">
        <v>1</v>
      </c>
      <c r="S117" s="365">
        <v>19</v>
      </c>
      <c r="T117" s="365">
        <v>58</v>
      </c>
      <c r="U117" s="366">
        <v>588</v>
      </c>
      <c r="W117" s="382" t="s">
        <v>107</v>
      </c>
      <c r="X117" s="363">
        <f>(C116+C117+D117+D116)/(C134+D134)</f>
        <v>0.34355828220858897</v>
      </c>
      <c r="Y117" s="363"/>
      <c r="Z117" s="363"/>
      <c r="AA117" s="363"/>
      <c r="AB117" s="363">
        <f t="shared" ref="AB117:AI117" si="98">(H116+H117)/H$134</f>
        <v>6.25E-2</v>
      </c>
      <c r="AC117" s="363">
        <f t="shared" si="98"/>
        <v>5.5415617128463476E-2</v>
      </c>
      <c r="AD117" s="363"/>
      <c r="AE117" s="363">
        <f t="shared" si="98"/>
        <v>3.8269550748752081E-2</v>
      </c>
      <c r="AF117" s="363">
        <f t="shared" si="98"/>
        <v>1.2658227848101266E-2</v>
      </c>
      <c r="AG117" s="363">
        <f t="shared" si="98"/>
        <v>1.2285012285012284E-2</v>
      </c>
      <c r="AH117" s="363">
        <f t="shared" si="98"/>
        <v>1.3100436681222707E-2</v>
      </c>
      <c r="AI117" s="363">
        <f t="shared" si="98"/>
        <v>1.5418502202643172E-2</v>
      </c>
      <c r="AJ117" s="363"/>
      <c r="AK117" s="363"/>
      <c r="AL117" s="363"/>
      <c r="AM117" s="363"/>
    </row>
    <row r="118" spans="2:39">
      <c r="B118" s="382" t="s">
        <v>108</v>
      </c>
      <c r="C118" s="365">
        <v>5</v>
      </c>
      <c r="D118" s="365">
        <v>74</v>
      </c>
      <c r="E118" s="365">
        <v>182</v>
      </c>
      <c r="F118" s="365">
        <v>26</v>
      </c>
      <c r="G118" s="365">
        <v>20</v>
      </c>
      <c r="H118" s="365">
        <v>49</v>
      </c>
      <c r="I118" s="365">
        <v>8</v>
      </c>
      <c r="J118" s="365">
        <v>2</v>
      </c>
      <c r="K118" s="365">
        <v>8</v>
      </c>
      <c r="L118" s="365">
        <v>3</v>
      </c>
      <c r="M118" s="365">
        <v>2</v>
      </c>
      <c r="N118" s="365">
        <v>1</v>
      </c>
      <c r="O118" s="365">
        <v>5</v>
      </c>
      <c r="P118" s="365">
        <v>0</v>
      </c>
      <c r="Q118" s="365">
        <v>1</v>
      </c>
      <c r="R118" s="365">
        <v>0</v>
      </c>
      <c r="S118" s="365">
        <v>9</v>
      </c>
      <c r="T118" s="365">
        <v>20</v>
      </c>
      <c r="U118" s="366">
        <v>415</v>
      </c>
      <c r="W118" s="382" t="s">
        <v>108</v>
      </c>
      <c r="X118" s="363">
        <f>(C118+D118)/($C$134+$D$134)</f>
        <v>0.12116564417177914</v>
      </c>
      <c r="Y118" s="363"/>
      <c r="Z118" s="363"/>
      <c r="AA118" s="363"/>
      <c r="AB118" s="363">
        <f t="shared" ref="AB118:AI133" si="99">H118/H$134</f>
        <v>5.568181818181818E-2</v>
      </c>
      <c r="AC118" s="363">
        <f t="shared" si="99"/>
        <v>1.0075566750629723E-2</v>
      </c>
      <c r="AD118" s="363"/>
      <c r="AE118" s="363">
        <f t="shared" si="99"/>
        <v>1.3311148086522463E-2</v>
      </c>
      <c r="AF118" s="363">
        <f t="shared" si="99"/>
        <v>9.4936708860759497E-3</v>
      </c>
      <c r="AG118" s="363">
        <f t="shared" si="99"/>
        <v>4.9140049140049139E-3</v>
      </c>
      <c r="AH118" s="363">
        <f t="shared" si="99"/>
        <v>4.3668122270742356E-3</v>
      </c>
      <c r="AI118" s="363">
        <f t="shared" si="99"/>
        <v>1.1013215859030838E-2</v>
      </c>
      <c r="AJ118" s="363"/>
      <c r="AK118" s="363"/>
      <c r="AL118" s="363"/>
      <c r="AM118" s="363"/>
    </row>
    <row r="119" spans="2:39">
      <c r="B119" s="382" t="s">
        <v>109</v>
      </c>
      <c r="C119" s="365">
        <v>0</v>
      </c>
      <c r="D119" s="365">
        <v>53</v>
      </c>
      <c r="E119" s="365">
        <v>16</v>
      </c>
      <c r="F119" s="365">
        <v>132</v>
      </c>
      <c r="G119" s="365">
        <v>29</v>
      </c>
      <c r="H119" s="365">
        <v>8</v>
      </c>
      <c r="I119" s="365">
        <v>33</v>
      </c>
      <c r="J119" s="365">
        <v>10</v>
      </c>
      <c r="K119" s="365">
        <v>6</v>
      </c>
      <c r="L119" s="365">
        <v>1</v>
      </c>
      <c r="M119" s="365">
        <v>1</v>
      </c>
      <c r="N119" s="365">
        <v>3</v>
      </c>
      <c r="O119" s="365">
        <v>1</v>
      </c>
      <c r="P119" s="365">
        <v>0</v>
      </c>
      <c r="Q119" s="365">
        <v>0</v>
      </c>
      <c r="R119" s="365">
        <v>1</v>
      </c>
      <c r="S119" s="365">
        <v>0</v>
      </c>
      <c r="T119" s="365">
        <v>17</v>
      </c>
      <c r="U119" s="366">
        <v>311</v>
      </c>
      <c r="W119" s="382" t="s">
        <v>109</v>
      </c>
      <c r="X119" s="363">
        <f t="shared" ref="X119:X133" si="100">(C119+D119)/($C$134+$D$134)</f>
        <v>8.1288343558282211E-2</v>
      </c>
      <c r="Y119" s="363"/>
      <c r="Z119" s="363"/>
      <c r="AA119" s="363"/>
      <c r="AB119" s="363">
        <f t="shared" si="99"/>
        <v>9.0909090909090905E-3</v>
      </c>
      <c r="AC119" s="363">
        <f t="shared" si="99"/>
        <v>4.1561712846347604E-2</v>
      </c>
      <c r="AD119" s="363"/>
      <c r="AE119" s="363">
        <f t="shared" si="99"/>
        <v>9.9833610648918467E-3</v>
      </c>
      <c r="AF119" s="363">
        <f t="shared" si="99"/>
        <v>3.1645569620253164E-3</v>
      </c>
      <c r="AG119" s="363">
        <f t="shared" si="99"/>
        <v>2.4570024570024569E-3</v>
      </c>
      <c r="AH119" s="363">
        <f t="shared" si="99"/>
        <v>1.3100436681222707E-2</v>
      </c>
      <c r="AI119" s="363">
        <f t="shared" si="99"/>
        <v>2.2026431718061676E-3</v>
      </c>
      <c r="AJ119" s="363"/>
      <c r="AK119" s="363"/>
      <c r="AL119" s="363"/>
      <c r="AM119" s="363"/>
    </row>
    <row r="120" spans="2:39">
      <c r="B120" s="382" t="s">
        <v>110</v>
      </c>
      <c r="C120" s="365">
        <v>6</v>
      </c>
      <c r="D120" s="365">
        <v>51</v>
      </c>
      <c r="E120" s="365">
        <v>22</v>
      </c>
      <c r="F120" s="365">
        <v>32</v>
      </c>
      <c r="G120" s="365">
        <v>228</v>
      </c>
      <c r="H120" s="365">
        <v>19</v>
      </c>
      <c r="I120" s="365">
        <v>7</v>
      </c>
      <c r="J120" s="365">
        <v>6</v>
      </c>
      <c r="K120" s="365">
        <v>29</v>
      </c>
      <c r="L120" s="365">
        <v>0</v>
      </c>
      <c r="M120" s="365">
        <v>0</v>
      </c>
      <c r="N120" s="365">
        <v>3</v>
      </c>
      <c r="O120" s="365">
        <v>2</v>
      </c>
      <c r="P120" s="365">
        <v>0</v>
      </c>
      <c r="Q120" s="365">
        <v>0</v>
      </c>
      <c r="R120" s="365">
        <v>1</v>
      </c>
      <c r="S120" s="365">
        <v>5</v>
      </c>
      <c r="T120" s="365">
        <v>9</v>
      </c>
      <c r="U120" s="366">
        <v>420</v>
      </c>
      <c r="W120" s="382" t="s">
        <v>110</v>
      </c>
      <c r="X120" s="363">
        <f t="shared" si="100"/>
        <v>8.7423312883435578E-2</v>
      </c>
      <c r="Y120" s="363"/>
      <c r="Z120" s="363"/>
      <c r="AA120" s="363"/>
      <c r="AB120" s="363">
        <f t="shared" si="99"/>
        <v>2.1590909090909091E-2</v>
      </c>
      <c r="AC120" s="363">
        <f t="shared" si="99"/>
        <v>8.8161209068010078E-3</v>
      </c>
      <c r="AD120" s="363"/>
      <c r="AE120" s="363">
        <f t="shared" si="99"/>
        <v>4.8252911813643926E-2</v>
      </c>
      <c r="AF120" s="363">
        <f t="shared" si="99"/>
        <v>0</v>
      </c>
      <c r="AG120" s="363">
        <f t="shared" si="99"/>
        <v>0</v>
      </c>
      <c r="AH120" s="363">
        <f t="shared" si="99"/>
        <v>1.3100436681222707E-2</v>
      </c>
      <c r="AI120" s="363">
        <f t="shared" si="99"/>
        <v>4.4052863436123352E-3</v>
      </c>
      <c r="AJ120" s="363"/>
      <c r="AK120" s="363"/>
      <c r="AL120" s="363"/>
      <c r="AM120" s="363"/>
    </row>
    <row r="121" spans="2:39">
      <c r="B121" s="382" t="s">
        <v>111</v>
      </c>
      <c r="C121" s="365">
        <v>8</v>
      </c>
      <c r="D121" s="365">
        <v>51</v>
      </c>
      <c r="E121" s="365">
        <v>49</v>
      </c>
      <c r="F121" s="365">
        <v>7</v>
      </c>
      <c r="G121" s="365">
        <v>17</v>
      </c>
      <c r="H121" s="365">
        <v>622</v>
      </c>
      <c r="I121" s="365">
        <v>7</v>
      </c>
      <c r="J121" s="365">
        <v>2</v>
      </c>
      <c r="K121" s="365">
        <v>9</v>
      </c>
      <c r="L121" s="365">
        <v>1</v>
      </c>
      <c r="M121" s="365">
        <v>2</v>
      </c>
      <c r="N121" s="365">
        <v>0</v>
      </c>
      <c r="O121" s="365">
        <v>22</v>
      </c>
      <c r="P121" s="365">
        <v>2</v>
      </c>
      <c r="Q121" s="365">
        <v>12</v>
      </c>
      <c r="R121" s="365">
        <v>5</v>
      </c>
      <c r="S121" s="365">
        <v>7</v>
      </c>
      <c r="T121" s="365">
        <v>32</v>
      </c>
      <c r="U121" s="366">
        <v>855</v>
      </c>
      <c r="W121" s="382" t="s">
        <v>111</v>
      </c>
      <c r="X121" s="363">
        <f t="shared" si="100"/>
        <v>9.0490797546012275E-2</v>
      </c>
      <c r="Y121" s="363"/>
      <c r="Z121" s="363"/>
      <c r="AA121" s="363"/>
      <c r="AB121" s="363">
        <f t="shared" si="99"/>
        <v>0.70681818181818179</v>
      </c>
      <c r="AC121" s="363">
        <f t="shared" si="99"/>
        <v>8.8161209068010078E-3</v>
      </c>
      <c r="AD121" s="363"/>
      <c r="AE121" s="363">
        <f t="shared" si="99"/>
        <v>1.4975041597337771E-2</v>
      </c>
      <c r="AF121" s="363">
        <f t="shared" si="99"/>
        <v>3.1645569620253164E-3</v>
      </c>
      <c r="AG121" s="363">
        <f t="shared" si="99"/>
        <v>4.9140049140049139E-3</v>
      </c>
      <c r="AH121" s="363">
        <f t="shared" si="99"/>
        <v>0</v>
      </c>
      <c r="AI121" s="363">
        <f t="shared" si="99"/>
        <v>4.8458149779735685E-2</v>
      </c>
      <c r="AJ121" s="363"/>
      <c r="AK121" s="363"/>
      <c r="AL121" s="363"/>
      <c r="AM121" s="363"/>
    </row>
    <row r="122" spans="2:39">
      <c r="B122" s="382" t="s">
        <v>112</v>
      </c>
      <c r="C122" s="365">
        <v>4</v>
      </c>
      <c r="D122" s="365">
        <v>40</v>
      </c>
      <c r="E122" s="365">
        <v>7</v>
      </c>
      <c r="F122" s="365">
        <v>30</v>
      </c>
      <c r="G122" s="365">
        <v>8</v>
      </c>
      <c r="H122" s="365">
        <v>11</v>
      </c>
      <c r="I122" s="365">
        <v>583</v>
      </c>
      <c r="J122" s="365">
        <v>47</v>
      </c>
      <c r="K122" s="365">
        <v>17</v>
      </c>
      <c r="L122" s="365">
        <v>1</v>
      </c>
      <c r="M122" s="365">
        <v>0</v>
      </c>
      <c r="N122" s="365">
        <v>1</v>
      </c>
      <c r="O122" s="365">
        <v>1</v>
      </c>
      <c r="P122" s="365">
        <v>1</v>
      </c>
      <c r="Q122" s="365">
        <v>3</v>
      </c>
      <c r="R122" s="365">
        <v>0</v>
      </c>
      <c r="S122" s="365">
        <v>3</v>
      </c>
      <c r="T122" s="365">
        <v>29</v>
      </c>
      <c r="U122" s="366">
        <v>786</v>
      </c>
      <c r="W122" s="382" t="s">
        <v>112</v>
      </c>
      <c r="X122" s="363">
        <f t="shared" si="100"/>
        <v>6.7484662576687116E-2</v>
      </c>
      <c r="Y122" s="363"/>
      <c r="Z122" s="363"/>
      <c r="AA122" s="363"/>
      <c r="AB122" s="363">
        <f t="shared" si="99"/>
        <v>1.2500000000000001E-2</v>
      </c>
      <c r="AC122" s="363">
        <f t="shared" si="99"/>
        <v>0.73425692695214106</v>
      </c>
      <c r="AD122" s="363"/>
      <c r="AE122" s="363">
        <f t="shared" si="99"/>
        <v>2.8286189683860232E-2</v>
      </c>
      <c r="AF122" s="363">
        <f t="shared" si="99"/>
        <v>3.1645569620253164E-3</v>
      </c>
      <c r="AG122" s="363">
        <f t="shared" si="99"/>
        <v>0</v>
      </c>
      <c r="AH122" s="363">
        <f t="shared" si="99"/>
        <v>4.3668122270742356E-3</v>
      </c>
      <c r="AI122" s="363">
        <f t="shared" si="99"/>
        <v>2.2026431718061676E-3</v>
      </c>
      <c r="AJ122" s="363"/>
      <c r="AK122" s="363"/>
      <c r="AL122" s="363"/>
      <c r="AM122" s="363"/>
    </row>
    <row r="123" spans="2:39">
      <c r="B123" s="382" t="s">
        <v>113</v>
      </c>
      <c r="C123" s="365">
        <v>0</v>
      </c>
      <c r="D123" s="365">
        <v>17</v>
      </c>
      <c r="E123" s="365">
        <v>1</v>
      </c>
      <c r="F123" s="365">
        <v>7</v>
      </c>
      <c r="G123" s="365">
        <v>8</v>
      </c>
      <c r="H123" s="365">
        <v>4</v>
      </c>
      <c r="I123" s="365">
        <v>39</v>
      </c>
      <c r="J123" s="365">
        <v>438</v>
      </c>
      <c r="K123" s="365">
        <v>6</v>
      </c>
      <c r="L123" s="365">
        <v>1</v>
      </c>
      <c r="M123" s="365">
        <v>0</v>
      </c>
      <c r="N123" s="365">
        <v>2</v>
      </c>
      <c r="O123" s="365">
        <v>2</v>
      </c>
      <c r="P123" s="365">
        <v>0</v>
      </c>
      <c r="Q123" s="365">
        <v>0</v>
      </c>
      <c r="R123" s="365">
        <v>1</v>
      </c>
      <c r="S123" s="365">
        <v>0</v>
      </c>
      <c r="T123" s="365">
        <v>32</v>
      </c>
      <c r="U123" s="366">
        <v>558</v>
      </c>
      <c r="W123" s="382" t="s">
        <v>113</v>
      </c>
      <c r="X123" s="363">
        <f t="shared" si="100"/>
        <v>2.6073619631901839E-2</v>
      </c>
      <c r="Y123" s="363"/>
      <c r="Z123" s="363"/>
      <c r="AA123" s="363"/>
      <c r="AB123" s="363">
        <f t="shared" si="99"/>
        <v>4.5454545454545452E-3</v>
      </c>
      <c r="AC123" s="363">
        <f t="shared" si="99"/>
        <v>4.9118387909319897E-2</v>
      </c>
      <c r="AD123" s="363"/>
      <c r="AE123" s="363">
        <f t="shared" si="99"/>
        <v>9.9833610648918467E-3</v>
      </c>
      <c r="AF123" s="363">
        <f t="shared" si="99"/>
        <v>3.1645569620253164E-3</v>
      </c>
      <c r="AG123" s="363">
        <f t="shared" si="99"/>
        <v>0</v>
      </c>
      <c r="AH123" s="363">
        <f t="shared" si="99"/>
        <v>8.7336244541484712E-3</v>
      </c>
      <c r="AI123" s="363">
        <f t="shared" si="99"/>
        <v>4.4052863436123352E-3</v>
      </c>
      <c r="AJ123" s="363"/>
      <c r="AK123" s="363"/>
      <c r="AL123" s="363"/>
      <c r="AM123" s="363"/>
    </row>
    <row r="124" spans="2:39">
      <c r="B124" s="382" t="s">
        <v>114</v>
      </c>
      <c r="C124" s="365">
        <v>6</v>
      </c>
      <c r="D124" s="365">
        <v>18</v>
      </c>
      <c r="E124" s="365">
        <v>6</v>
      </c>
      <c r="F124" s="365">
        <v>8</v>
      </c>
      <c r="G124" s="365">
        <v>19</v>
      </c>
      <c r="H124" s="365">
        <v>10</v>
      </c>
      <c r="I124" s="365">
        <v>24</v>
      </c>
      <c r="J124" s="365">
        <v>7</v>
      </c>
      <c r="K124" s="365">
        <v>450</v>
      </c>
      <c r="L124" s="365">
        <v>5</v>
      </c>
      <c r="M124" s="365">
        <v>3</v>
      </c>
      <c r="N124" s="365">
        <v>12</v>
      </c>
      <c r="O124" s="365">
        <v>1</v>
      </c>
      <c r="P124" s="365">
        <v>0</v>
      </c>
      <c r="Q124" s="365">
        <v>1</v>
      </c>
      <c r="R124" s="365">
        <v>0</v>
      </c>
      <c r="S124" s="365">
        <v>55</v>
      </c>
      <c r="T124" s="365">
        <v>18</v>
      </c>
      <c r="U124" s="366">
        <v>643</v>
      </c>
      <c r="W124" s="382" t="s">
        <v>114</v>
      </c>
      <c r="X124" s="363">
        <f t="shared" si="100"/>
        <v>3.6809815950920248E-2</v>
      </c>
      <c r="Y124" s="363"/>
      <c r="Z124" s="363"/>
      <c r="AA124" s="363"/>
      <c r="AB124" s="363">
        <f t="shared" si="99"/>
        <v>1.1363636363636364E-2</v>
      </c>
      <c r="AC124" s="363">
        <f t="shared" si="99"/>
        <v>3.0226700251889168E-2</v>
      </c>
      <c r="AD124" s="363"/>
      <c r="AE124" s="363">
        <f t="shared" si="99"/>
        <v>0.74875207986688852</v>
      </c>
      <c r="AF124" s="363">
        <f t="shared" si="99"/>
        <v>1.5822784810126583E-2</v>
      </c>
      <c r="AG124" s="363">
        <f t="shared" si="99"/>
        <v>7.3710073710073713E-3</v>
      </c>
      <c r="AH124" s="363">
        <f t="shared" si="99"/>
        <v>5.2401746724890827E-2</v>
      </c>
      <c r="AI124" s="363">
        <f t="shared" si="99"/>
        <v>2.2026431718061676E-3</v>
      </c>
      <c r="AJ124" s="363"/>
      <c r="AK124" s="363"/>
      <c r="AL124" s="363"/>
      <c r="AM124" s="363"/>
    </row>
    <row r="125" spans="2:39">
      <c r="B125" s="382" t="s">
        <v>164</v>
      </c>
      <c r="C125" s="365">
        <v>2</v>
      </c>
      <c r="D125" s="365">
        <v>2</v>
      </c>
      <c r="E125" s="365">
        <v>0</v>
      </c>
      <c r="F125" s="365">
        <v>1</v>
      </c>
      <c r="G125" s="365">
        <v>0</v>
      </c>
      <c r="H125" s="365">
        <v>0</v>
      </c>
      <c r="I125" s="365">
        <v>1</v>
      </c>
      <c r="J125" s="365">
        <v>1</v>
      </c>
      <c r="K125" s="365">
        <v>3</v>
      </c>
      <c r="L125" s="365">
        <v>194</v>
      </c>
      <c r="M125" s="365">
        <v>37</v>
      </c>
      <c r="N125" s="365">
        <v>8</v>
      </c>
      <c r="O125" s="365">
        <v>1</v>
      </c>
      <c r="P125" s="365">
        <v>0</v>
      </c>
      <c r="Q125" s="365">
        <v>0</v>
      </c>
      <c r="R125" s="365">
        <v>0</v>
      </c>
      <c r="S125" s="365">
        <v>21</v>
      </c>
      <c r="T125" s="365">
        <v>3</v>
      </c>
      <c r="U125" s="366">
        <v>274</v>
      </c>
      <c r="W125" s="382" t="s">
        <v>164</v>
      </c>
      <c r="X125" s="363">
        <f t="shared" si="100"/>
        <v>6.1349693251533744E-3</v>
      </c>
      <c r="Y125" s="363"/>
      <c r="Z125" s="363"/>
      <c r="AA125" s="363"/>
      <c r="AB125" s="363">
        <f t="shared" si="99"/>
        <v>0</v>
      </c>
      <c r="AC125" s="363">
        <f t="shared" si="99"/>
        <v>1.2594458438287153E-3</v>
      </c>
      <c r="AD125" s="363"/>
      <c r="AE125" s="363">
        <f t="shared" si="99"/>
        <v>4.9916805324459234E-3</v>
      </c>
      <c r="AF125" s="363">
        <f t="shared" si="99"/>
        <v>0.61392405063291144</v>
      </c>
      <c r="AG125" s="363">
        <f t="shared" si="99"/>
        <v>9.0909090909090912E-2</v>
      </c>
      <c r="AH125" s="363">
        <f t="shared" si="99"/>
        <v>3.4934497816593885E-2</v>
      </c>
      <c r="AI125" s="363">
        <f t="shared" si="99"/>
        <v>2.2026431718061676E-3</v>
      </c>
      <c r="AJ125" s="363"/>
      <c r="AK125" s="363"/>
      <c r="AL125" s="363"/>
      <c r="AM125" s="363"/>
    </row>
    <row r="126" spans="2:39">
      <c r="B126" s="382" t="s">
        <v>165</v>
      </c>
      <c r="C126" s="365">
        <v>1</v>
      </c>
      <c r="D126" s="365">
        <v>4</v>
      </c>
      <c r="E126" s="365">
        <v>2</v>
      </c>
      <c r="F126" s="365">
        <v>3</v>
      </c>
      <c r="G126" s="365">
        <v>1</v>
      </c>
      <c r="H126" s="365">
        <v>2</v>
      </c>
      <c r="I126" s="365">
        <v>1</v>
      </c>
      <c r="J126" s="365">
        <v>1</v>
      </c>
      <c r="K126" s="365">
        <v>3</v>
      </c>
      <c r="L126" s="365">
        <v>40</v>
      </c>
      <c r="M126" s="365">
        <v>322</v>
      </c>
      <c r="N126" s="365">
        <v>4</v>
      </c>
      <c r="O126" s="365">
        <v>1</v>
      </c>
      <c r="P126" s="365">
        <v>0</v>
      </c>
      <c r="Q126" s="365">
        <v>0</v>
      </c>
      <c r="R126" s="365">
        <v>0</v>
      </c>
      <c r="S126" s="365">
        <v>20</v>
      </c>
      <c r="T126" s="365">
        <v>7</v>
      </c>
      <c r="U126" s="366">
        <v>412</v>
      </c>
      <c r="W126" s="382" t="s">
        <v>165</v>
      </c>
      <c r="X126" s="363">
        <f t="shared" si="100"/>
        <v>7.6687116564417178E-3</v>
      </c>
      <c r="Y126" s="363"/>
      <c r="Z126" s="363"/>
      <c r="AA126" s="363"/>
      <c r="AB126" s="363">
        <f t="shared" si="99"/>
        <v>2.2727272727272726E-3</v>
      </c>
      <c r="AC126" s="363">
        <f t="shared" si="99"/>
        <v>1.2594458438287153E-3</v>
      </c>
      <c r="AD126" s="363"/>
      <c r="AE126" s="363">
        <f t="shared" si="99"/>
        <v>4.9916805324459234E-3</v>
      </c>
      <c r="AF126" s="363">
        <f t="shared" si="99"/>
        <v>0.12658227848101267</v>
      </c>
      <c r="AG126" s="363">
        <f t="shared" si="99"/>
        <v>0.79115479115479115</v>
      </c>
      <c r="AH126" s="363">
        <f t="shared" si="99"/>
        <v>1.7467248908296942E-2</v>
      </c>
      <c r="AI126" s="363">
        <f t="shared" si="99"/>
        <v>2.2026431718061676E-3</v>
      </c>
      <c r="AJ126" s="363"/>
      <c r="AK126" s="363"/>
      <c r="AL126" s="363"/>
      <c r="AM126" s="363"/>
    </row>
    <row r="127" spans="2:39">
      <c r="B127" s="382" t="s">
        <v>166</v>
      </c>
      <c r="C127" s="365">
        <v>1</v>
      </c>
      <c r="D127" s="365">
        <v>3</v>
      </c>
      <c r="E127" s="365">
        <v>1</v>
      </c>
      <c r="F127" s="365">
        <v>2</v>
      </c>
      <c r="G127" s="365">
        <v>4</v>
      </c>
      <c r="H127" s="365">
        <v>0</v>
      </c>
      <c r="I127" s="365">
        <v>0</v>
      </c>
      <c r="J127" s="365">
        <v>1</v>
      </c>
      <c r="K127" s="365">
        <v>13</v>
      </c>
      <c r="L127" s="365">
        <v>10</v>
      </c>
      <c r="M127" s="365">
        <v>5</v>
      </c>
      <c r="N127" s="365">
        <v>179</v>
      </c>
      <c r="O127" s="365">
        <v>0</v>
      </c>
      <c r="P127" s="365">
        <v>0</v>
      </c>
      <c r="Q127" s="365">
        <v>0</v>
      </c>
      <c r="R127" s="365">
        <v>1</v>
      </c>
      <c r="S127" s="365">
        <v>9</v>
      </c>
      <c r="T127" s="365">
        <v>6</v>
      </c>
      <c r="U127" s="366">
        <v>235</v>
      </c>
      <c r="W127" s="382" t="s">
        <v>166</v>
      </c>
      <c r="X127" s="363">
        <f t="shared" si="100"/>
        <v>6.1349693251533744E-3</v>
      </c>
      <c r="Y127" s="363"/>
      <c r="Z127" s="363"/>
      <c r="AA127" s="363"/>
      <c r="AB127" s="363">
        <f t="shared" si="99"/>
        <v>0</v>
      </c>
      <c r="AC127" s="363">
        <f t="shared" si="99"/>
        <v>0</v>
      </c>
      <c r="AD127" s="363"/>
      <c r="AE127" s="363">
        <f t="shared" si="99"/>
        <v>2.1630615640599003E-2</v>
      </c>
      <c r="AF127" s="363">
        <f t="shared" si="99"/>
        <v>3.1645569620253167E-2</v>
      </c>
      <c r="AG127" s="363">
        <f t="shared" si="99"/>
        <v>1.2285012285012284E-2</v>
      </c>
      <c r="AH127" s="363">
        <f t="shared" si="99"/>
        <v>0.78165938864628826</v>
      </c>
      <c r="AI127" s="363">
        <f t="shared" si="99"/>
        <v>0</v>
      </c>
      <c r="AJ127" s="363"/>
      <c r="AK127" s="363"/>
      <c r="AL127" s="363"/>
      <c r="AM127" s="363"/>
    </row>
    <row r="128" spans="2:39">
      <c r="B128" s="382" t="s">
        <v>167</v>
      </c>
      <c r="C128" s="365">
        <v>1</v>
      </c>
      <c r="D128" s="365">
        <v>9</v>
      </c>
      <c r="E128" s="365">
        <v>4</v>
      </c>
      <c r="F128" s="365">
        <v>2</v>
      </c>
      <c r="G128" s="365">
        <v>0</v>
      </c>
      <c r="H128" s="365">
        <v>20</v>
      </c>
      <c r="I128" s="365">
        <v>1</v>
      </c>
      <c r="J128" s="365">
        <v>3</v>
      </c>
      <c r="K128" s="365">
        <v>2</v>
      </c>
      <c r="L128" s="365">
        <v>0</v>
      </c>
      <c r="M128" s="365">
        <v>0</v>
      </c>
      <c r="N128" s="365">
        <v>0</v>
      </c>
      <c r="O128" s="365">
        <v>310</v>
      </c>
      <c r="P128" s="365">
        <v>8</v>
      </c>
      <c r="Q128" s="365">
        <v>35</v>
      </c>
      <c r="R128" s="365">
        <v>4</v>
      </c>
      <c r="S128" s="365">
        <v>6</v>
      </c>
      <c r="T128" s="365">
        <v>24</v>
      </c>
      <c r="U128" s="366">
        <v>429</v>
      </c>
      <c r="W128" s="382" t="s">
        <v>167</v>
      </c>
      <c r="X128" s="363">
        <f t="shared" si="100"/>
        <v>1.5337423312883436E-2</v>
      </c>
      <c r="Y128" s="363"/>
      <c r="Z128" s="363"/>
      <c r="AA128" s="363"/>
      <c r="AB128" s="363">
        <f t="shared" si="99"/>
        <v>2.2727272727272728E-2</v>
      </c>
      <c r="AC128" s="363">
        <f t="shared" si="99"/>
        <v>1.2594458438287153E-3</v>
      </c>
      <c r="AD128" s="363"/>
      <c r="AE128" s="363">
        <f t="shared" si="99"/>
        <v>3.3277870216306157E-3</v>
      </c>
      <c r="AF128" s="363">
        <f t="shared" si="99"/>
        <v>0</v>
      </c>
      <c r="AG128" s="363">
        <f t="shared" si="99"/>
        <v>0</v>
      </c>
      <c r="AH128" s="363">
        <f t="shared" si="99"/>
        <v>0</v>
      </c>
      <c r="AI128" s="363">
        <f t="shared" si="99"/>
        <v>0.68281938325991187</v>
      </c>
      <c r="AJ128" s="363"/>
      <c r="AK128" s="363"/>
      <c r="AL128" s="363"/>
      <c r="AM128" s="363"/>
    </row>
    <row r="129" spans="2:39">
      <c r="B129" s="382" t="s">
        <v>344</v>
      </c>
      <c r="C129" s="365">
        <v>0</v>
      </c>
      <c r="D129" s="365">
        <v>1</v>
      </c>
      <c r="E129" s="365">
        <v>1</v>
      </c>
      <c r="F129" s="365">
        <v>0</v>
      </c>
      <c r="G129" s="365">
        <v>2</v>
      </c>
      <c r="H129" s="365">
        <v>3</v>
      </c>
      <c r="I129" s="365">
        <v>1</v>
      </c>
      <c r="J129" s="365">
        <v>0</v>
      </c>
      <c r="K129" s="365">
        <v>0</v>
      </c>
      <c r="L129" s="365">
        <v>0</v>
      </c>
      <c r="M129" s="365">
        <v>0</v>
      </c>
      <c r="N129" s="365">
        <v>0</v>
      </c>
      <c r="O129" s="365">
        <v>9</v>
      </c>
      <c r="P129" s="365">
        <v>99</v>
      </c>
      <c r="Q129" s="365">
        <v>8</v>
      </c>
      <c r="R129" s="365">
        <v>1</v>
      </c>
      <c r="S129" s="365">
        <v>7</v>
      </c>
      <c r="T129" s="365">
        <v>17</v>
      </c>
      <c r="U129" s="366">
        <v>149</v>
      </c>
      <c r="W129" s="382" t="s">
        <v>344</v>
      </c>
      <c r="X129" s="363">
        <f t="shared" si="100"/>
        <v>1.5337423312883436E-3</v>
      </c>
      <c r="Y129" s="363"/>
      <c r="Z129" s="363"/>
      <c r="AA129" s="363"/>
      <c r="AB129" s="363">
        <f t="shared" si="99"/>
        <v>3.4090909090909089E-3</v>
      </c>
      <c r="AC129" s="363">
        <f t="shared" si="99"/>
        <v>1.2594458438287153E-3</v>
      </c>
      <c r="AD129" s="363"/>
      <c r="AE129" s="363">
        <f t="shared" si="99"/>
        <v>0</v>
      </c>
      <c r="AF129" s="363">
        <f t="shared" si="99"/>
        <v>0</v>
      </c>
      <c r="AG129" s="363">
        <f t="shared" si="99"/>
        <v>0</v>
      </c>
      <c r="AH129" s="363">
        <f t="shared" si="99"/>
        <v>0</v>
      </c>
      <c r="AI129" s="363">
        <f t="shared" si="99"/>
        <v>1.9823788546255508E-2</v>
      </c>
      <c r="AJ129" s="363"/>
      <c r="AK129" s="363"/>
      <c r="AL129" s="363"/>
      <c r="AM129" s="363"/>
    </row>
    <row r="130" spans="2:39">
      <c r="B130" s="382" t="s">
        <v>168</v>
      </c>
      <c r="C130" s="365">
        <v>0</v>
      </c>
      <c r="D130" s="365">
        <v>2</v>
      </c>
      <c r="E130" s="365">
        <v>1</v>
      </c>
      <c r="F130" s="365">
        <v>0</v>
      </c>
      <c r="G130" s="365">
        <v>0</v>
      </c>
      <c r="H130" s="365">
        <v>15</v>
      </c>
      <c r="I130" s="365">
        <v>3</v>
      </c>
      <c r="J130" s="365">
        <v>0</v>
      </c>
      <c r="K130" s="365">
        <v>0</v>
      </c>
      <c r="L130" s="365">
        <v>1</v>
      </c>
      <c r="M130" s="365">
        <v>0</v>
      </c>
      <c r="N130" s="365">
        <v>0</v>
      </c>
      <c r="O130" s="365">
        <v>36</v>
      </c>
      <c r="P130" s="365">
        <v>8</v>
      </c>
      <c r="Q130" s="365">
        <v>110</v>
      </c>
      <c r="R130" s="365">
        <v>2</v>
      </c>
      <c r="S130" s="365">
        <v>3</v>
      </c>
      <c r="T130" s="365">
        <v>10</v>
      </c>
      <c r="U130" s="366">
        <v>191</v>
      </c>
      <c r="W130" s="382" t="s">
        <v>168</v>
      </c>
      <c r="X130" s="363">
        <f t="shared" si="100"/>
        <v>3.0674846625766872E-3</v>
      </c>
      <c r="Y130" s="363"/>
      <c r="Z130" s="363"/>
      <c r="AA130" s="363"/>
      <c r="AB130" s="363">
        <f t="shared" si="99"/>
        <v>1.7045454545454544E-2</v>
      </c>
      <c r="AC130" s="363">
        <f t="shared" si="99"/>
        <v>3.778337531486146E-3</v>
      </c>
      <c r="AD130" s="363"/>
      <c r="AE130" s="363">
        <f t="shared" si="99"/>
        <v>0</v>
      </c>
      <c r="AF130" s="363">
        <f t="shared" si="99"/>
        <v>3.1645569620253164E-3</v>
      </c>
      <c r="AG130" s="363">
        <f t="shared" si="99"/>
        <v>0</v>
      </c>
      <c r="AH130" s="363">
        <f t="shared" si="99"/>
        <v>0</v>
      </c>
      <c r="AI130" s="363">
        <f t="shared" si="99"/>
        <v>7.9295154185022032E-2</v>
      </c>
      <c r="AJ130" s="363"/>
      <c r="AK130" s="363"/>
      <c r="AL130" s="363"/>
      <c r="AM130" s="363"/>
    </row>
    <row r="131" spans="2:39">
      <c r="B131" s="382" t="s">
        <v>411</v>
      </c>
      <c r="C131" s="365">
        <v>0</v>
      </c>
      <c r="D131" s="365">
        <v>1</v>
      </c>
      <c r="E131" s="365">
        <v>1</v>
      </c>
      <c r="F131" s="365">
        <v>3</v>
      </c>
      <c r="G131" s="365">
        <v>1</v>
      </c>
      <c r="H131" s="365">
        <v>5</v>
      </c>
      <c r="I131" s="365">
        <v>0</v>
      </c>
      <c r="J131" s="365">
        <v>1</v>
      </c>
      <c r="K131" s="365">
        <v>0</v>
      </c>
      <c r="L131" s="365">
        <v>0</v>
      </c>
      <c r="M131" s="365">
        <v>0</v>
      </c>
      <c r="N131" s="365">
        <v>0</v>
      </c>
      <c r="O131" s="365">
        <v>3</v>
      </c>
      <c r="P131" s="365">
        <v>1</v>
      </c>
      <c r="Q131" s="365">
        <v>2</v>
      </c>
      <c r="R131" s="365">
        <v>174</v>
      </c>
      <c r="S131" s="365">
        <v>1</v>
      </c>
      <c r="T131" s="365">
        <v>6</v>
      </c>
      <c r="U131" s="366">
        <v>199</v>
      </c>
      <c r="W131" s="382" t="s">
        <v>411</v>
      </c>
      <c r="X131" s="363">
        <f t="shared" si="100"/>
        <v>1.5337423312883436E-3</v>
      </c>
      <c r="Y131" s="363"/>
      <c r="Z131" s="363"/>
      <c r="AA131" s="363"/>
      <c r="AB131" s="363">
        <f t="shared" si="99"/>
        <v>5.681818181818182E-3</v>
      </c>
      <c r="AC131" s="363">
        <f t="shared" si="99"/>
        <v>0</v>
      </c>
      <c r="AD131" s="363"/>
      <c r="AE131" s="363">
        <f t="shared" si="99"/>
        <v>0</v>
      </c>
      <c r="AF131" s="363">
        <f t="shared" si="99"/>
        <v>0</v>
      </c>
      <c r="AG131" s="363">
        <f t="shared" si="99"/>
        <v>0</v>
      </c>
      <c r="AH131" s="363">
        <f t="shared" si="99"/>
        <v>0</v>
      </c>
      <c r="AI131" s="363">
        <f t="shared" si="99"/>
        <v>6.6079295154185024E-3</v>
      </c>
      <c r="AJ131" s="363"/>
      <c r="AK131" s="363"/>
      <c r="AL131" s="363"/>
      <c r="AM131" s="363"/>
    </row>
    <row r="132" spans="2:39">
      <c r="B132" s="382" t="s">
        <v>412</v>
      </c>
      <c r="C132" s="365">
        <v>0</v>
      </c>
      <c r="D132" s="365">
        <v>14</v>
      </c>
      <c r="E132" s="365">
        <v>14</v>
      </c>
      <c r="F132" s="365">
        <v>7</v>
      </c>
      <c r="G132" s="365">
        <v>11</v>
      </c>
      <c r="H132" s="365">
        <v>9</v>
      </c>
      <c r="I132" s="365">
        <v>4</v>
      </c>
      <c r="J132" s="365">
        <v>3</v>
      </c>
      <c r="K132" s="365">
        <v>14</v>
      </c>
      <c r="L132" s="365">
        <v>50</v>
      </c>
      <c r="M132" s="365">
        <v>22</v>
      </c>
      <c r="N132" s="365">
        <v>9</v>
      </c>
      <c r="O132" s="365">
        <v>6</v>
      </c>
      <c r="P132" s="365">
        <v>9</v>
      </c>
      <c r="Q132" s="365">
        <v>4</v>
      </c>
      <c r="R132" s="365">
        <v>1</v>
      </c>
      <c r="S132" s="365">
        <v>558</v>
      </c>
      <c r="T132" s="365">
        <v>37</v>
      </c>
      <c r="U132" s="366">
        <v>772</v>
      </c>
      <c r="W132" s="382" t="s">
        <v>412</v>
      </c>
      <c r="X132" s="363">
        <f t="shared" si="100"/>
        <v>2.1472392638036811E-2</v>
      </c>
      <c r="Y132" s="363"/>
      <c r="Z132" s="363"/>
      <c r="AA132" s="363"/>
      <c r="AB132" s="363">
        <f t="shared" si="99"/>
        <v>1.0227272727272727E-2</v>
      </c>
      <c r="AC132" s="363">
        <f t="shared" si="99"/>
        <v>5.0377833753148613E-3</v>
      </c>
      <c r="AD132" s="363"/>
      <c r="AE132" s="363">
        <f t="shared" si="99"/>
        <v>2.329450915141431E-2</v>
      </c>
      <c r="AF132" s="363">
        <f t="shared" si="99"/>
        <v>0.15822784810126583</v>
      </c>
      <c r="AG132" s="363">
        <f t="shared" si="99"/>
        <v>5.4054054054054057E-2</v>
      </c>
      <c r="AH132" s="363">
        <f t="shared" si="99"/>
        <v>3.9301310043668124E-2</v>
      </c>
      <c r="AI132" s="363">
        <f t="shared" si="99"/>
        <v>1.3215859030837005E-2</v>
      </c>
      <c r="AJ132" s="363"/>
      <c r="AK132" s="363"/>
      <c r="AL132" s="363"/>
      <c r="AM132" s="363"/>
    </row>
    <row r="133" spans="2:39">
      <c r="B133" s="382" t="s">
        <v>517</v>
      </c>
      <c r="C133" s="365">
        <v>6</v>
      </c>
      <c r="D133" s="365">
        <v>48</v>
      </c>
      <c r="E133" s="365">
        <v>24</v>
      </c>
      <c r="F133" s="365">
        <v>14</v>
      </c>
      <c r="G133" s="365">
        <v>18</v>
      </c>
      <c r="H133" s="365">
        <v>48</v>
      </c>
      <c r="I133" s="365">
        <v>38</v>
      </c>
      <c r="J133" s="365">
        <v>44</v>
      </c>
      <c r="K133" s="365">
        <v>18</v>
      </c>
      <c r="L133" s="365">
        <v>5</v>
      </c>
      <c r="M133" s="365">
        <v>8</v>
      </c>
      <c r="N133" s="365">
        <v>4</v>
      </c>
      <c r="O133" s="365">
        <v>47</v>
      </c>
      <c r="P133" s="365">
        <v>18</v>
      </c>
      <c r="Q133" s="365">
        <v>4</v>
      </c>
      <c r="R133" s="365">
        <v>7</v>
      </c>
      <c r="S133" s="365">
        <v>45</v>
      </c>
      <c r="T133" s="365">
        <v>0</v>
      </c>
      <c r="U133" s="366">
        <v>396</v>
      </c>
      <c r="W133" s="382" t="s">
        <v>517</v>
      </c>
      <c r="X133" s="363">
        <f t="shared" si="100"/>
        <v>8.2822085889570546E-2</v>
      </c>
      <c r="Y133" s="363"/>
      <c r="Z133" s="363"/>
      <c r="AA133" s="363"/>
      <c r="AB133" s="363">
        <f t="shared" si="99"/>
        <v>5.4545454545454543E-2</v>
      </c>
      <c r="AC133" s="363">
        <f t="shared" si="99"/>
        <v>4.7858942065491183E-2</v>
      </c>
      <c r="AD133" s="363"/>
      <c r="AE133" s="363">
        <f t="shared" si="99"/>
        <v>2.9950083194675542E-2</v>
      </c>
      <c r="AF133" s="363">
        <f t="shared" si="99"/>
        <v>1.5822784810126583E-2</v>
      </c>
      <c r="AG133" s="363">
        <f t="shared" si="99"/>
        <v>1.9656019656019656E-2</v>
      </c>
      <c r="AH133" s="363">
        <f t="shared" si="99"/>
        <v>1.7467248908296942E-2</v>
      </c>
      <c r="AI133" s="363">
        <f t="shared" si="99"/>
        <v>0.10352422907488987</v>
      </c>
      <c r="AJ133" s="363"/>
      <c r="AK133" s="363"/>
      <c r="AL133" s="363"/>
      <c r="AM133" s="363"/>
    </row>
    <row r="134" spans="2:39">
      <c r="B134" s="383" t="s">
        <v>519</v>
      </c>
      <c r="C134" s="366">
        <v>54</v>
      </c>
      <c r="D134" s="366">
        <v>598</v>
      </c>
      <c r="E134" s="366">
        <v>405</v>
      </c>
      <c r="F134" s="366">
        <v>334</v>
      </c>
      <c r="G134" s="366">
        <v>430</v>
      </c>
      <c r="H134" s="366">
        <v>880</v>
      </c>
      <c r="I134" s="366">
        <v>794</v>
      </c>
      <c r="J134" s="366">
        <v>570</v>
      </c>
      <c r="K134" s="366">
        <v>601</v>
      </c>
      <c r="L134" s="366">
        <v>316</v>
      </c>
      <c r="M134" s="366">
        <v>407</v>
      </c>
      <c r="N134" s="366">
        <v>229</v>
      </c>
      <c r="O134" s="366">
        <v>454</v>
      </c>
      <c r="P134" s="366">
        <v>147</v>
      </c>
      <c r="Q134" s="366">
        <v>182</v>
      </c>
      <c r="R134" s="366">
        <v>199</v>
      </c>
      <c r="S134" s="366">
        <v>768</v>
      </c>
      <c r="T134" s="366">
        <v>333</v>
      </c>
      <c r="U134" s="366">
        <v>7701</v>
      </c>
      <c r="W134" s="383" t="s">
        <v>519</v>
      </c>
      <c r="X134" s="366">
        <f>(C134+D134)</f>
        <v>652</v>
      </c>
      <c r="Y134" s="366">
        <f>E134</f>
        <v>405</v>
      </c>
      <c r="Z134" s="366">
        <f>F134</f>
        <v>334</v>
      </c>
      <c r="AA134" s="366">
        <f t="shared" ref="AA134:AA135" si="101">G134</f>
        <v>430</v>
      </c>
      <c r="AB134" s="366">
        <f t="shared" ref="AB134:AB135" si="102">H134</f>
        <v>880</v>
      </c>
      <c r="AC134" s="366">
        <f t="shared" ref="AC134:AC135" si="103">I134</f>
        <v>794</v>
      </c>
      <c r="AD134" s="366">
        <f t="shared" ref="AD134:AD135" si="104">J134</f>
        <v>570</v>
      </c>
      <c r="AE134" s="366">
        <f t="shared" ref="AE134:AE135" si="105">K134</f>
        <v>601</v>
      </c>
      <c r="AF134" s="366">
        <f t="shared" ref="AF134:AF135" si="106">L134</f>
        <v>316</v>
      </c>
      <c r="AG134" s="366">
        <f t="shared" ref="AG134:AG135" si="107">M134</f>
        <v>407</v>
      </c>
      <c r="AH134" s="366">
        <f t="shared" ref="AH134:AH135" si="108">N134</f>
        <v>229</v>
      </c>
      <c r="AI134" s="366">
        <f t="shared" ref="AI134:AI135" si="109">O134</f>
        <v>454</v>
      </c>
      <c r="AJ134" s="366">
        <f t="shared" ref="AJ134:AJ135" si="110">P134</f>
        <v>147</v>
      </c>
      <c r="AK134" s="366">
        <f t="shared" ref="AK134:AK135" si="111">Q134</f>
        <v>182</v>
      </c>
      <c r="AL134" s="366">
        <f t="shared" ref="AL134:AL135" si="112">R134</f>
        <v>199</v>
      </c>
      <c r="AM134" s="366">
        <f t="shared" ref="AM134:AM135" si="113">S134</f>
        <v>768</v>
      </c>
    </row>
    <row r="135" spans="2:39">
      <c r="B135" s="383" t="s">
        <v>230</v>
      </c>
      <c r="C135" s="366">
        <v>57</v>
      </c>
      <c r="D135" s="366">
        <v>453</v>
      </c>
      <c r="E135" s="366">
        <v>390</v>
      </c>
      <c r="F135" s="366">
        <v>223</v>
      </c>
      <c r="G135" s="366">
        <v>317</v>
      </c>
      <c r="H135" s="366">
        <v>1106</v>
      </c>
      <c r="I135" s="366">
        <v>608</v>
      </c>
      <c r="J135" s="366">
        <v>395</v>
      </c>
      <c r="K135" s="366">
        <v>467</v>
      </c>
      <c r="L135" s="366">
        <v>402</v>
      </c>
      <c r="M135" s="366">
        <v>581</v>
      </c>
      <c r="N135" s="366">
        <v>559</v>
      </c>
      <c r="O135" s="366">
        <v>559</v>
      </c>
      <c r="P135" s="366">
        <v>207</v>
      </c>
      <c r="Q135" s="366">
        <v>266</v>
      </c>
      <c r="R135" s="366">
        <v>280</v>
      </c>
      <c r="S135" s="366">
        <v>218</v>
      </c>
      <c r="T135" s="366">
        <v>339</v>
      </c>
      <c r="U135" s="366">
        <v>7427</v>
      </c>
      <c r="W135" s="383" t="s">
        <v>230</v>
      </c>
      <c r="X135" s="366">
        <f>(C135+D135)</f>
        <v>510</v>
      </c>
      <c r="Y135" s="366">
        <f>E135</f>
        <v>390</v>
      </c>
      <c r="Z135" s="366">
        <f>F135</f>
        <v>223</v>
      </c>
      <c r="AA135" s="366">
        <f t="shared" si="101"/>
        <v>317</v>
      </c>
      <c r="AB135" s="366">
        <f t="shared" si="102"/>
        <v>1106</v>
      </c>
      <c r="AC135" s="366">
        <f t="shared" si="103"/>
        <v>608</v>
      </c>
      <c r="AD135" s="366">
        <f t="shared" si="104"/>
        <v>395</v>
      </c>
      <c r="AE135" s="366">
        <f t="shared" si="105"/>
        <v>467</v>
      </c>
      <c r="AF135" s="366">
        <f t="shared" si="106"/>
        <v>402</v>
      </c>
      <c r="AG135" s="366">
        <f t="shared" si="107"/>
        <v>581</v>
      </c>
      <c r="AH135" s="366">
        <f t="shared" si="108"/>
        <v>559</v>
      </c>
      <c r="AI135" s="366">
        <f t="shared" si="109"/>
        <v>559</v>
      </c>
      <c r="AJ135" s="366">
        <f t="shared" si="110"/>
        <v>207</v>
      </c>
      <c r="AK135" s="366">
        <f t="shared" si="111"/>
        <v>266</v>
      </c>
      <c r="AL135" s="366">
        <f t="shared" si="112"/>
        <v>280</v>
      </c>
      <c r="AM135" s="366">
        <f t="shared" si="113"/>
        <v>218</v>
      </c>
    </row>
    <row r="137" spans="2:39">
      <c r="B137" s="367" t="s">
        <v>528</v>
      </c>
      <c r="C137" s="385" t="s">
        <v>516</v>
      </c>
      <c r="D137" s="385" t="s">
        <v>107</v>
      </c>
      <c r="E137" s="385" t="s">
        <v>108</v>
      </c>
      <c r="F137" s="385" t="s">
        <v>109</v>
      </c>
      <c r="G137" s="385" t="s">
        <v>110</v>
      </c>
      <c r="H137" s="385" t="s">
        <v>111</v>
      </c>
      <c r="I137" s="385" t="s">
        <v>112</v>
      </c>
      <c r="J137" s="385" t="s">
        <v>113</v>
      </c>
      <c r="K137" s="385" t="s">
        <v>114</v>
      </c>
      <c r="L137" s="385" t="s">
        <v>164</v>
      </c>
      <c r="M137" s="385" t="s">
        <v>165</v>
      </c>
      <c r="N137" s="385" t="s">
        <v>166</v>
      </c>
      <c r="O137" s="385" t="s">
        <v>167</v>
      </c>
      <c r="P137" s="385" t="s">
        <v>344</v>
      </c>
      <c r="Q137" s="385" t="s">
        <v>168</v>
      </c>
      <c r="R137" s="385" t="s">
        <v>411</v>
      </c>
      <c r="S137" s="385" t="s">
        <v>412</v>
      </c>
      <c r="T137" s="385" t="s">
        <v>517</v>
      </c>
      <c r="U137" s="384" t="s">
        <v>518</v>
      </c>
      <c r="W137" s="368"/>
      <c r="X137" s="369"/>
      <c r="Y137" s="369"/>
      <c r="Z137" s="369"/>
      <c r="AA137" s="369"/>
      <c r="AB137" s="369"/>
      <c r="AC137" s="369"/>
      <c r="AD137" s="369"/>
      <c r="AE137" s="369"/>
      <c r="AF137" s="369"/>
      <c r="AG137" s="369"/>
      <c r="AH137" s="369"/>
      <c r="AI137" s="369"/>
      <c r="AJ137" s="369"/>
      <c r="AK137" s="369"/>
      <c r="AL137" s="369"/>
      <c r="AM137" s="369"/>
    </row>
    <row r="138" spans="2:39">
      <c r="B138" s="382" t="s">
        <v>516</v>
      </c>
      <c r="C138" s="370">
        <v>0</v>
      </c>
      <c r="D138" s="370">
        <v>24</v>
      </c>
      <c r="E138" s="370">
        <v>11</v>
      </c>
      <c r="F138" s="370">
        <v>4</v>
      </c>
      <c r="G138" s="370">
        <v>3</v>
      </c>
      <c r="H138" s="370">
        <v>1</v>
      </c>
      <c r="I138" s="370">
        <v>0</v>
      </c>
      <c r="J138" s="370">
        <v>1</v>
      </c>
      <c r="K138" s="370">
        <v>0</v>
      </c>
      <c r="L138" s="370">
        <v>0</v>
      </c>
      <c r="M138" s="370">
        <v>1</v>
      </c>
      <c r="N138" s="370">
        <v>0</v>
      </c>
      <c r="O138" s="370">
        <v>0</v>
      </c>
      <c r="P138" s="370">
        <v>0</v>
      </c>
      <c r="Q138" s="370">
        <v>0</v>
      </c>
      <c r="R138" s="370">
        <v>1</v>
      </c>
      <c r="S138" s="370">
        <v>0</v>
      </c>
      <c r="T138" s="370">
        <v>15</v>
      </c>
      <c r="U138" s="349">
        <v>61</v>
      </c>
      <c r="W138" s="369"/>
      <c r="X138" s="371"/>
      <c r="Y138" s="371"/>
      <c r="Z138" s="371"/>
      <c r="AA138" s="371"/>
      <c r="AB138" s="371"/>
      <c r="AC138" s="371"/>
      <c r="AD138" s="371"/>
      <c r="AE138" s="371"/>
      <c r="AF138" s="371"/>
      <c r="AG138" s="371"/>
      <c r="AH138" s="371"/>
      <c r="AI138" s="371"/>
      <c r="AJ138" s="371"/>
      <c r="AK138" s="371"/>
      <c r="AL138" s="371"/>
      <c r="AM138" s="371"/>
    </row>
    <row r="139" spans="2:39">
      <c r="B139" s="382" t="s">
        <v>107</v>
      </c>
      <c r="C139" s="370">
        <v>11</v>
      </c>
      <c r="D139" s="370">
        <v>151</v>
      </c>
      <c r="E139" s="370">
        <v>38</v>
      </c>
      <c r="F139" s="370">
        <v>29</v>
      </c>
      <c r="G139" s="370">
        <v>16</v>
      </c>
      <c r="H139" s="370">
        <v>12</v>
      </c>
      <c r="I139" s="370">
        <v>7</v>
      </c>
      <c r="J139" s="370">
        <v>4</v>
      </c>
      <c r="K139" s="370">
        <v>2</v>
      </c>
      <c r="L139" s="370">
        <v>0</v>
      </c>
      <c r="M139" s="370">
        <v>1</v>
      </c>
      <c r="N139" s="370">
        <v>1</v>
      </c>
      <c r="O139" s="370">
        <v>0</v>
      </c>
      <c r="P139" s="370">
        <v>0</v>
      </c>
      <c r="Q139" s="370">
        <v>1</v>
      </c>
      <c r="R139" s="370">
        <v>0</v>
      </c>
      <c r="S139" s="370">
        <v>0</v>
      </c>
      <c r="T139" s="370">
        <v>29</v>
      </c>
      <c r="U139" s="349">
        <v>302</v>
      </c>
      <c r="W139" s="369"/>
      <c r="X139" s="371"/>
      <c r="Y139" s="371"/>
      <c r="Z139" s="371"/>
      <c r="AA139" s="371"/>
      <c r="AB139" s="371"/>
      <c r="AC139" s="371"/>
      <c r="AD139" s="371"/>
      <c r="AE139" s="371"/>
      <c r="AF139" s="371"/>
      <c r="AG139" s="371"/>
      <c r="AH139" s="371"/>
      <c r="AI139" s="371"/>
      <c r="AJ139" s="371"/>
      <c r="AK139" s="371"/>
      <c r="AL139" s="371"/>
      <c r="AM139" s="371"/>
    </row>
    <row r="140" spans="2:39">
      <c r="B140" s="382" t="s">
        <v>108</v>
      </c>
      <c r="C140" s="370">
        <v>6</v>
      </c>
      <c r="D140" s="370">
        <v>24</v>
      </c>
      <c r="E140" s="370">
        <v>49</v>
      </c>
      <c r="F140" s="370">
        <v>3</v>
      </c>
      <c r="G140" s="370">
        <v>6</v>
      </c>
      <c r="H140" s="370">
        <v>3</v>
      </c>
      <c r="I140" s="370">
        <v>0</v>
      </c>
      <c r="J140" s="370">
        <v>3</v>
      </c>
      <c r="K140" s="370">
        <v>4</v>
      </c>
      <c r="L140" s="370">
        <v>0</v>
      </c>
      <c r="M140" s="370">
        <v>0</v>
      </c>
      <c r="N140" s="370">
        <v>0</v>
      </c>
      <c r="O140" s="370">
        <v>0</v>
      </c>
      <c r="P140" s="370">
        <v>0</v>
      </c>
      <c r="Q140" s="370">
        <v>0</v>
      </c>
      <c r="R140" s="370">
        <v>0</v>
      </c>
      <c r="S140" s="370">
        <v>0</v>
      </c>
      <c r="T140" s="370">
        <v>12</v>
      </c>
      <c r="U140" s="349">
        <v>110</v>
      </c>
      <c r="W140" s="369"/>
      <c r="X140" s="371"/>
      <c r="Y140" s="371"/>
      <c r="Z140" s="371"/>
      <c r="AA140" s="371"/>
      <c r="AB140" s="371"/>
      <c r="AC140" s="371"/>
      <c r="AD140" s="371"/>
      <c r="AE140" s="371"/>
      <c r="AF140" s="371"/>
      <c r="AG140" s="371"/>
      <c r="AH140" s="371"/>
      <c r="AI140" s="371"/>
      <c r="AJ140" s="371"/>
      <c r="AK140" s="371"/>
      <c r="AL140" s="371"/>
      <c r="AM140" s="371"/>
    </row>
    <row r="141" spans="2:39">
      <c r="B141" s="382" t="s">
        <v>109</v>
      </c>
      <c r="C141" s="370">
        <v>3</v>
      </c>
      <c r="D141" s="370">
        <v>25</v>
      </c>
      <c r="E141" s="370">
        <v>7</v>
      </c>
      <c r="F141" s="370">
        <v>25</v>
      </c>
      <c r="G141" s="370">
        <v>8</v>
      </c>
      <c r="H141" s="370">
        <v>0</v>
      </c>
      <c r="I141" s="370">
        <v>5</v>
      </c>
      <c r="J141" s="370">
        <v>0</v>
      </c>
      <c r="K141" s="370">
        <v>6</v>
      </c>
      <c r="L141" s="370">
        <v>0</v>
      </c>
      <c r="M141" s="370">
        <v>0</v>
      </c>
      <c r="N141" s="370">
        <v>0</v>
      </c>
      <c r="O141" s="370">
        <v>0</v>
      </c>
      <c r="P141" s="370">
        <v>0</v>
      </c>
      <c r="Q141" s="370">
        <v>0</v>
      </c>
      <c r="R141" s="370">
        <v>0</v>
      </c>
      <c r="S141" s="370">
        <v>0</v>
      </c>
      <c r="T141" s="370">
        <v>21</v>
      </c>
      <c r="U141" s="349">
        <v>100</v>
      </c>
      <c r="W141" s="369"/>
      <c r="X141" s="371"/>
      <c r="Y141" s="371"/>
      <c r="Z141" s="371"/>
      <c r="AA141" s="371"/>
      <c r="AB141" s="371"/>
      <c r="AC141" s="371"/>
      <c r="AD141" s="371"/>
      <c r="AE141" s="371"/>
      <c r="AF141" s="371"/>
      <c r="AG141" s="371"/>
      <c r="AH141" s="371"/>
      <c r="AI141" s="371"/>
      <c r="AJ141" s="371"/>
      <c r="AK141" s="371"/>
      <c r="AL141" s="371"/>
      <c r="AM141" s="371"/>
    </row>
    <row r="142" spans="2:39">
      <c r="B142" s="382" t="s">
        <v>110</v>
      </c>
      <c r="C142" s="370">
        <v>2</v>
      </c>
      <c r="D142" s="370">
        <v>9</v>
      </c>
      <c r="E142" s="370">
        <v>9</v>
      </c>
      <c r="F142" s="370">
        <v>9</v>
      </c>
      <c r="G142" s="370">
        <v>38</v>
      </c>
      <c r="H142" s="370">
        <v>0</v>
      </c>
      <c r="I142" s="370">
        <v>0</v>
      </c>
      <c r="J142" s="370">
        <v>2</v>
      </c>
      <c r="K142" s="370">
        <v>0</v>
      </c>
      <c r="L142" s="370">
        <v>0</v>
      </c>
      <c r="M142" s="370">
        <v>0</v>
      </c>
      <c r="N142" s="370">
        <v>0</v>
      </c>
      <c r="O142" s="370">
        <v>0</v>
      </c>
      <c r="P142" s="370">
        <v>0</v>
      </c>
      <c r="Q142" s="370">
        <v>0</v>
      </c>
      <c r="R142" s="370">
        <v>0</v>
      </c>
      <c r="S142" s="370">
        <v>0</v>
      </c>
      <c r="T142" s="370">
        <v>4</v>
      </c>
      <c r="U142" s="349">
        <v>73</v>
      </c>
      <c r="W142" s="369"/>
      <c r="X142" s="371"/>
      <c r="Y142" s="371"/>
      <c r="Z142" s="371"/>
      <c r="AA142" s="371"/>
      <c r="AB142" s="371"/>
      <c r="AC142" s="371"/>
      <c r="AD142" s="371"/>
      <c r="AE142" s="371"/>
      <c r="AF142" s="371"/>
      <c r="AG142" s="371"/>
      <c r="AH142" s="371"/>
      <c r="AI142" s="371"/>
      <c r="AJ142" s="371"/>
      <c r="AK142" s="371"/>
      <c r="AL142" s="371"/>
      <c r="AM142" s="371"/>
    </row>
    <row r="143" spans="2:39">
      <c r="B143" s="382" t="s">
        <v>111</v>
      </c>
      <c r="C143" s="370">
        <v>5</v>
      </c>
      <c r="D143" s="370">
        <v>9</v>
      </c>
      <c r="E143" s="370">
        <v>5</v>
      </c>
      <c r="F143" s="370">
        <v>3</v>
      </c>
      <c r="G143" s="370">
        <v>0</v>
      </c>
      <c r="H143" s="370">
        <v>109</v>
      </c>
      <c r="I143" s="370">
        <v>2</v>
      </c>
      <c r="J143" s="370">
        <v>0</v>
      </c>
      <c r="K143" s="370">
        <v>4</v>
      </c>
      <c r="L143" s="370">
        <v>0</v>
      </c>
      <c r="M143" s="370">
        <v>0</v>
      </c>
      <c r="N143" s="370">
        <v>0</v>
      </c>
      <c r="O143" s="370">
        <v>0</v>
      </c>
      <c r="P143" s="370">
        <v>1</v>
      </c>
      <c r="Q143" s="370">
        <v>0</v>
      </c>
      <c r="R143" s="370">
        <v>1</v>
      </c>
      <c r="S143" s="370">
        <v>0</v>
      </c>
      <c r="T143" s="370">
        <v>15</v>
      </c>
      <c r="U143" s="349">
        <v>154</v>
      </c>
      <c r="W143" s="369"/>
      <c r="X143" s="371"/>
      <c r="Y143" s="371"/>
      <c r="Z143" s="371"/>
      <c r="AA143" s="371"/>
      <c r="AB143" s="371"/>
      <c r="AC143" s="371"/>
      <c r="AD143" s="371"/>
      <c r="AE143" s="371"/>
      <c r="AF143" s="371"/>
      <c r="AG143" s="371"/>
      <c r="AH143" s="371"/>
      <c r="AI143" s="371"/>
      <c r="AJ143" s="371"/>
      <c r="AK143" s="371"/>
      <c r="AL143" s="371"/>
      <c r="AM143" s="371"/>
    </row>
    <row r="144" spans="2:39">
      <c r="B144" s="382" t="s">
        <v>112</v>
      </c>
      <c r="C144" s="370">
        <v>0</v>
      </c>
      <c r="D144" s="370">
        <v>8</v>
      </c>
      <c r="E144" s="370">
        <v>3</v>
      </c>
      <c r="F144" s="370">
        <v>6</v>
      </c>
      <c r="G144" s="370">
        <v>0</v>
      </c>
      <c r="H144" s="370">
        <v>0</v>
      </c>
      <c r="I144" s="370">
        <v>84</v>
      </c>
      <c r="J144" s="370">
        <v>0</v>
      </c>
      <c r="K144" s="370">
        <v>4</v>
      </c>
      <c r="L144" s="370">
        <v>0</v>
      </c>
      <c r="M144" s="370">
        <v>0</v>
      </c>
      <c r="N144" s="370">
        <v>1</v>
      </c>
      <c r="O144" s="370">
        <v>0</v>
      </c>
      <c r="P144" s="370">
        <v>0</v>
      </c>
      <c r="Q144" s="370">
        <v>0</v>
      </c>
      <c r="R144" s="370">
        <v>0</v>
      </c>
      <c r="S144" s="370">
        <v>0</v>
      </c>
      <c r="T144" s="370">
        <v>6</v>
      </c>
      <c r="U144" s="349">
        <v>112</v>
      </c>
      <c r="W144" s="369"/>
      <c r="X144" s="371"/>
      <c r="Y144" s="371"/>
      <c r="Z144" s="371"/>
      <c r="AA144" s="371"/>
      <c r="AB144" s="371"/>
      <c r="AC144" s="371"/>
      <c r="AD144" s="371"/>
      <c r="AE144" s="371"/>
      <c r="AF144" s="371"/>
      <c r="AG144" s="371"/>
      <c r="AH144" s="371"/>
      <c r="AI144" s="371"/>
      <c r="AJ144" s="371"/>
      <c r="AK144" s="371"/>
      <c r="AL144" s="371"/>
      <c r="AM144" s="371"/>
    </row>
    <row r="145" spans="2:39">
      <c r="B145" s="382" t="s">
        <v>113</v>
      </c>
      <c r="C145" s="370">
        <v>0</v>
      </c>
      <c r="D145" s="370">
        <v>5</v>
      </c>
      <c r="E145" s="370">
        <v>1</v>
      </c>
      <c r="F145" s="370">
        <v>2</v>
      </c>
      <c r="G145" s="370">
        <v>0</v>
      </c>
      <c r="H145" s="370">
        <v>1</v>
      </c>
      <c r="I145" s="370">
        <v>1</v>
      </c>
      <c r="J145" s="370">
        <v>36</v>
      </c>
      <c r="K145" s="370">
        <v>0</v>
      </c>
      <c r="L145" s="370">
        <v>0</v>
      </c>
      <c r="M145" s="370">
        <v>0</v>
      </c>
      <c r="N145" s="370">
        <v>0</v>
      </c>
      <c r="O145" s="370">
        <v>1</v>
      </c>
      <c r="P145" s="370">
        <v>1</v>
      </c>
      <c r="Q145" s="370">
        <v>0</v>
      </c>
      <c r="R145" s="370">
        <v>0</v>
      </c>
      <c r="S145" s="370">
        <v>0</v>
      </c>
      <c r="T145" s="370">
        <v>49</v>
      </c>
      <c r="U145" s="349">
        <v>97</v>
      </c>
      <c r="W145" s="369"/>
      <c r="X145" s="371"/>
      <c r="Y145" s="371"/>
      <c r="Z145" s="371"/>
      <c r="AA145" s="371"/>
      <c r="AB145" s="371"/>
      <c r="AC145" s="371"/>
      <c r="AD145" s="371"/>
      <c r="AE145" s="371"/>
      <c r="AF145" s="371"/>
      <c r="AG145" s="371"/>
      <c r="AH145" s="371"/>
      <c r="AI145" s="371"/>
      <c r="AJ145" s="371"/>
      <c r="AK145" s="371"/>
      <c r="AL145" s="371"/>
      <c r="AM145" s="371"/>
    </row>
    <row r="146" spans="2:39">
      <c r="B146" s="382" t="s">
        <v>114</v>
      </c>
      <c r="C146" s="370">
        <v>0</v>
      </c>
      <c r="D146" s="370">
        <v>2</v>
      </c>
      <c r="E146" s="370">
        <v>4</v>
      </c>
      <c r="F146" s="370">
        <v>2</v>
      </c>
      <c r="G146" s="370">
        <v>0</v>
      </c>
      <c r="H146" s="370">
        <v>4</v>
      </c>
      <c r="I146" s="370">
        <v>3</v>
      </c>
      <c r="J146" s="370">
        <v>0</v>
      </c>
      <c r="K146" s="370">
        <v>68</v>
      </c>
      <c r="L146" s="370">
        <v>0</v>
      </c>
      <c r="M146" s="370">
        <v>0</v>
      </c>
      <c r="N146" s="370">
        <v>1</v>
      </c>
      <c r="O146" s="370">
        <v>0</v>
      </c>
      <c r="P146" s="370">
        <v>0</v>
      </c>
      <c r="Q146" s="370">
        <v>0</v>
      </c>
      <c r="R146" s="370">
        <v>0</v>
      </c>
      <c r="S146" s="370">
        <v>0</v>
      </c>
      <c r="T146" s="370">
        <v>4</v>
      </c>
      <c r="U146" s="349">
        <v>88</v>
      </c>
      <c r="W146" s="369"/>
      <c r="X146" s="371"/>
      <c r="Y146" s="371"/>
      <c r="Z146" s="371"/>
      <c r="AA146" s="371"/>
      <c r="AB146" s="371"/>
      <c r="AC146" s="371"/>
      <c r="AD146" s="371"/>
      <c r="AE146" s="371"/>
      <c r="AF146" s="371"/>
      <c r="AG146" s="371"/>
      <c r="AH146" s="371"/>
      <c r="AI146" s="371"/>
      <c r="AJ146" s="371"/>
      <c r="AK146" s="371"/>
      <c r="AL146" s="371"/>
      <c r="AM146" s="371"/>
    </row>
    <row r="147" spans="2:39">
      <c r="B147" s="382" t="s">
        <v>164</v>
      </c>
      <c r="C147" s="370">
        <v>0</v>
      </c>
      <c r="D147" s="370">
        <v>0</v>
      </c>
      <c r="E147" s="370">
        <v>0</v>
      </c>
      <c r="F147" s="370">
        <v>0</v>
      </c>
      <c r="G147" s="370">
        <v>0</v>
      </c>
      <c r="H147" s="370">
        <v>0</v>
      </c>
      <c r="I147" s="370">
        <v>0</v>
      </c>
      <c r="J147" s="370">
        <v>0</v>
      </c>
      <c r="K147" s="370">
        <v>0</v>
      </c>
      <c r="L147" s="370">
        <v>41</v>
      </c>
      <c r="M147" s="370">
        <v>7</v>
      </c>
      <c r="N147" s="370">
        <v>1</v>
      </c>
      <c r="O147" s="370">
        <v>1</v>
      </c>
      <c r="P147" s="370">
        <v>0</v>
      </c>
      <c r="Q147" s="370">
        <v>0</v>
      </c>
      <c r="R147" s="370">
        <v>0</v>
      </c>
      <c r="S147" s="370">
        <v>1</v>
      </c>
      <c r="T147" s="370">
        <v>1</v>
      </c>
      <c r="U147" s="349">
        <v>52</v>
      </c>
      <c r="W147" s="369"/>
      <c r="X147" s="371"/>
      <c r="Y147" s="371"/>
      <c r="Z147" s="371"/>
      <c r="AA147" s="371"/>
      <c r="AB147" s="371"/>
      <c r="AC147" s="371"/>
      <c r="AD147" s="371"/>
      <c r="AE147" s="371"/>
      <c r="AF147" s="371"/>
      <c r="AG147" s="371"/>
      <c r="AH147" s="371"/>
      <c r="AI147" s="371"/>
      <c r="AJ147" s="371"/>
      <c r="AK147" s="371"/>
      <c r="AL147" s="371"/>
      <c r="AM147" s="371"/>
    </row>
    <row r="148" spans="2:39">
      <c r="B148" s="382" t="s">
        <v>165</v>
      </c>
      <c r="C148" s="370">
        <v>0</v>
      </c>
      <c r="D148" s="370">
        <v>1</v>
      </c>
      <c r="E148" s="370">
        <v>0</v>
      </c>
      <c r="F148" s="370">
        <v>0</v>
      </c>
      <c r="G148" s="370">
        <v>0</v>
      </c>
      <c r="H148" s="370">
        <v>0</v>
      </c>
      <c r="I148" s="370">
        <v>0</v>
      </c>
      <c r="J148" s="370">
        <v>0</v>
      </c>
      <c r="K148" s="370">
        <v>2</v>
      </c>
      <c r="L148" s="370">
        <v>5</v>
      </c>
      <c r="M148" s="370">
        <v>46</v>
      </c>
      <c r="N148" s="370">
        <v>1</v>
      </c>
      <c r="O148" s="370">
        <v>0</v>
      </c>
      <c r="P148" s="370">
        <v>0</v>
      </c>
      <c r="Q148" s="370">
        <v>0</v>
      </c>
      <c r="R148" s="370">
        <v>0</v>
      </c>
      <c r="S148" s="370">
        <v>0</v>
      </c>
      <c r="T148" s="370">
        <v>0</v>
      </c>
      <c r="U148" s="349">
        <v>55</v>
      </c>
      <c r="W148" s="369"/>
      <c r="X148" s="371"/>
      <c r="Y148" s="371"/>
      <c r="Z148" s="371"/>
      <c r="AA148" s="371"/>
      <c r="AB148" s="371"/>
      <c r="AC148" s="371"/>
      <c r="AD148" s="371"/>
      <c r="AE148" s="371"/>
      <c r="AF148" s="371"/>
      <c r="AG148" s="371"/>
      <c r="AH148" s="371"/>
      <c r="AI148" s="371"/>
      <c r="AJ148" s="371"/>
      <c r="AK148" s="371"/>
      <c r="AL148" s="371"/>
      <c r="AM148" s="371"/>
    </row>
    <row r="149" spans="2:39">
      <c r="B149" s="382" t="s">
        <v>166</v>
      </c>
      <c r="C149" s="370">
        <v>0</v>
      </c>
      <c r="D149" s="370">
        <v>0</v>
      </c>
      <c r="E149" s="370">
        <v>0</v>
      </c>
      <c r="F149" s="370">
        <v>0</v>
      </c>
      <c r="G149" s="370">
        <v>0</v>
      </c>
      <c r="H149" s="370">
        <v>0</v>
      </c>
      <c r="I149" s="370">
        <v>0</v>
      </c>
      <c r="J149" s="370">
        <v>1</v>
      </c>
      <c r="K149" s="370">
        <v>2</v>
      </c>
      <c r="L149" s="370">
        <v>0</v>
      </c>
      <c r="M149" s="370">
        <v>1</v>
      </c>
      <c r="N149" s="370">
        <v>29</v>
      </c>
      <c r="O149" s="370">
        <v>0</v>
      </c>
      <c r="P149" s="370">
        <v>0</v>
      </c>
      <c r="Q149" s="370">
        <v>0</v>
      </c>
      <c r="R149" s="370">
        <v>0</v>
      </c>
      <c r="S149" s="370">
        <v>32</v>
      </c>
      <c r="T149" s="370">
        <v>2</v>
      </c>
      <c r="U149" s="349">
        <v>67</v>
      </c>
      <c r="W149" s="369"/>
      <c r="X149" s="371"/>
      <c r="Y149" s="371"/>
      <c r="Z149" s="371"/>
      <c r="AA149" s="371"/>
      <c r="AB149" s="371"/>
      <c r="AC149" s="371"/>
      <c r="AD149" s="371"/>
      <c r="AE149" s="371"/>
      <c r="AF149" s="371"/>
      <c r="AG149" s="371"/>
      <c r="AH149" s="371"/>
      <c r="AI149" s="371"/>
      <c r="AJ149" s="371"/>
      <c r="AK149" s="371"/>
      <c r="AL149" s="371"/>
      <c r="AM149" s="371"/>
    </row>
    <row r="150" spans="2:39">
      <c r="B150" s="382" t="s">
        <v>167</v>
      </c>
      <c r="C150" s="370">
        <v>0</v>
      </c>
      <c r="D150" s="370">
        <v>0</v>
      </c>
      <c r="E150" s="370">
        <v>1</v>
      </c>
      <c r="F150" s="370">
        <v>0</v>
      </c>
      <c r="G150" s="370">
        <v>0</v>
      </c>
      <c r="H150" s="370">
        <v>2</v>
      </c>
      <c r="I150" s="370">
        <v>0</v>
      </c>
      <c r="J150" s="370">
        <v>0</v>
      </c>
      <c r="K150" s="370">
        <v>0</v>
      </c>
      <c r="L150" s="370">
        <v>1</v>
      </c>
      <c r="M150" s="370">
        <v>0</v>
      </c>
      <c r="N150" s="370">
        <v>0</v>
      </c>
      <c r="O150" s="370">
        <v>40</v>
      </c>
      <c r="P150" s="370">
        <v>0</v>
      </c>
      <c r="Q150" s="370">
        <v>2</v>
      </c>
      <c r="R150" s="370">
        <v>0</v>
      </c>
      <c r="S150" s="370">
        <v>0</v>
      </c>
      <c r="T150" s="370">
        <v>4</v>
      </c>
      <c r="U150" s="349">
        <v>50</v>
      </c>
      <c r="W150" s="369"/>
      <c r="X150" s="371"/>
      <c r="Y150" s="371"/>
      <c r="Z150" s="371"/>
      <c r="AA150" s="371"/>
      <c r="AB150" s="371"/>
      <c r="AC150" s="371"/>
      <c r="AD150" s="371"/>
      <c r="AE150" s="371"/>
      <c r="AF150" s="371"/>
      <c r="AG150" s="371"/>
      <c r="AH150" s="371"/>
      <c r="AI150" s="371"/>
      <c r="AJ150" s="371"/>
      <c r="AK150" s="371"/>
      <c r="AL150" s="371"/>
      <c r="AM150" s="371"/>
    </row>
    <row r="151" spans="2:39">
      <c r="B151" s="382" t="s">
        <v>344</v>
      </c>
      <c r="C151" s="370">
        <v>0</v>
      </c>
      <c r="D151" s="370">
        <v>0</v>
      </c>
      <c r="E151" s="370">
        <v>0</v>
      </c>
      <c r="F151" s="370">
        <v>0</v>
      </c>
      <c r="G151" s="370">
        <v>0</v>
      </c>
      <c r="H151" s="370">
        <v>1</v>
      </c>
      <c r="I151" s="370">
        <v>0</v>
      </c>
      <c r="J151" s="370">
        <v>0</v>
      </c>
      <c r="K151" s="370">
        <v>0</v>
      </c>
      <c r="L151" s="370">
        <v>0</v>
      </c>
      <c r="M151" s="370">
        <v>0</v>
      </c>
      <c r="N151" s="370">
        <v>0</v>
      </c>
      <c r="O151" s="370">
        <v>0</v>
      </c>
      <c r="P151" s="370">
        <v>16</v>
      </c>
      <c r="Q151" s="370">
        <v>0</v>
      </c>
      <c r="R151" s="370">
        <v>0</v>
      </c>
      <c r="S151" s="370">
        <v>0</v>
      </c>
      <c r="T151" s="370">
        <v>1</v>
      </c>
      <c r="U151" s="349">
        <v>18</v>
      </c>
      <c r="W151" s="369"/>
      <c r="X151" s="371"/>
      <c r="Y151" s="371"/>
      <c r="Z151" s="371"/>
      <c r="AA151" s="371"/>
      <c r="AB151" s="371"/>
      <c r="AC151" s="371"/>
      <c r="AD151" s="371"/>
      <c r="AE151" s="371"/>
      <c r="AF151" s="371"/>
      <c r="AG151" s="371"/>
      <c r="AH151" s="371"/>
      <c r="AI151" s="371"/>
      <c r="AJ151" s="371"/>
      <c r="AK151" s="371"/>
      <c r="AL151" s="371"/>
      <c r="AM151" s="371"/>
    </row>
    <row r="152" spans="2:39">
      <c r="B152" s="382" t="s">
        <v>168</v>
      </c>
      <c r="C152" s="370">
        <v>0</v>
      </c>
      <c r="D152" s="370">
        <v>0</v>
      </c>
      <c r="E152" s="370">
        <v>0</v>
      </c>
      <c r="F152" s="370">
        <v>0</v>
      </c>
      <c r="G152" s="370">
        <v>0</v>
      </c>
      <c r="H152" s="370">
        <v>1</v>
      </c>
      <c r="I152" s="370">
        <v>0</v>
      </c>
      <c r="J152" s="370">
        <v>1</v>
      </c>
      <c r="K152" s="370">
        <v>0</v>
      </c>
      <c r="L152" s="370">
        <v>0</v>
      </c>
      <c r="M152" s="370">
        <v>0</v>
      </c>
      <c r="N152" s="370">
        <v>0</v>
      </c>
      <c r="O152" s="370">
        <v>2</v>
      </c>
      <c r="P152" s="370">
        <v>0</v>
      </c>
      <c r="Q152" s="370">
        <v>19</v>
      </c>
      <c r="R152" s="370">
        <v>0</v>
      </c>
      <c r="S152" s="370">
        <v>1</v>
      </c>
      <c r="T152" s="370">
        <v>1</v>
      </c>
      <c r="U152" s="349">
        <v>25</v>
      </c>
      <c r="W152" s="369"/>
      <c r="X152" s="371"/>
      <c r="Y152" s="371"/>
      <c r="Z152" s="371"/>
      <c r="AA152" s="371"/>
      <c r="AB152" s="371"/>
      <c r="AC152" s="371"/>
      <c r="AD152" s="371"/>
      <c r="AE152" s="371"/>
      <c r="AF152" s="371"/>
      <c r="AG152" s="371"/>
      <c r="AH152" s="371"/>
      <c r="AI152" s="371"/>
      <c r="AJ152" s="371"/>
      <c r="AK152" s="371"/>
      <c r="AL152" s="371"/>
      <c r="AM152" s="371"/>
    </row>
    <row r="153" spans="2:39">
      <c r="B153" s="382" t="s">
        <v>411</v>
      </c>
      <c r="C153" s="370">
        <v>0</v>
      </c>
      <c r="D153" s="370">
        <v>1</v>
      </c>
      <c r="E153" s="370">
        <v>0</v>
      </c>
      <c r="F153" s="370">
        <v>1</v>
      </c>
      <c r="G153" s="370">
        <v>0</v>
      </c>
      <c r="H153" s="370">
        <v>1</v>
      </c>
      <c r="I153" s="370">
        <v>0</v>
      </c>
      <c r="J153" s="370">
        <v>0</v>
      </c>
      <c r="K153" s="370">
        <v>0</v>
      </c>
      <c r="L153" s="370">
        <v>0</v>
      </c>
      <c r="M153" s="370">
        <v>0</v>
      </c>
      <c r="N153" s="370">
        <v>0</v>
      </c>
      <c r="O153" s="370">
        <v>0</v>
      </c>
      <c r="P153" s="370">
        <v>0</v>
      </c>
      <c r="Q153" s="370">
        <v>0</v>
      </c>
      <c r="R153" s="370">
        <v>23</v>
      </c>
      <c r="S153" s="370">
        <v>0</v>
      </c>
      <c r="T153" s="370">
        <v>0</v>
      </c>
      <c r="U153" s="349">
        <v>26</v>
      </c>
      <c r="W153" s="369"/>
      <c r="X153" s="371"/>
      <c r="Y153" s="371"/>
      <c r="Z153" s="371"/>
      <c r="AA153" s="371"/>
      <c r="AB153" s="371"/>
      <c r="AC153" s="371"/>
      <c r="AD153" s="371"/>
      <c r="AE153" s="371"/>
      <c r="AF153" s="371"/>
      <c r="AG153" s="371"/>
      <c r="AH153" s="371"/>
      <c r="AI153" s="371"/>
      <c r="AJ153" s="371"/>
      <c r="AK153" s="371"/>
      <c r="AL153" s="371"/>
      <c r="AM153" s="371"/>
    </row>
    <row r="154" spans="2:39">
      <c r="B154" s="382" t="s">
        <v>412</v>
      </c>
      <c r="C154" s="370">
        <v>0</v>
      </c>
      <c r="D154" s="370">
        <v>0</v>
      </c>
      <c r="E154" s="370">
        <v>0</v>
      </c>
      <c r="F154" s="370">
        <v>0</v>
      </c>
      <c r="G154" s="370">
        <v>0</v>
      </c>
      <c r="H154" s="370">
        <v>0</v>
      </c>
      <c r="I154" s="370">
        <v>12</v>
      </c>
      <c r="J154" s="370">
        <v>1</v>
      </c>
      <c r="K154" s="370">
        <v>0</v>
      </c>
      <c r="L154" s="370">
        <v>2</v>
      </c>
      <c r="M154" s="370">
        <v>2</v>
      </c>
      <c r="N154" s="370">
        <v>32</v>
      </c>
      <c r="O154" s="370">
        <v>0</v>
      </c>
      <c r="P154" s="370">
        <v>0</v>
      </c>
      <c r="Q154" s="370">
        <v>1</v>
      </c>
      <c r="R154" s="370">
        <v>0</v>
      </c>
      <c r="S154" s="370">
        <v>71</v>
      </c>
      <c r="T154" s="370">
        <v>2</v>
      </c>
      <c r="U154" s="349">
        <v>123</v>
      </c>
      <c r="W154" s="369"/>
      <c r="X154" s="371"/>
      <c r="Y154" s="371"/>
      <c r="Z154" s="371"/>
      <c r="AA154" s="371"/>
      <c r="AB154" s="371"/>
      <c r="AC154" s="371"/>
      <c r="AD154" s="371"/>
      <c r="AE154" s="371"/>
      <c r="AF154" s="371"/>
      <c r="AG154" s="371"/>
      <c r="AH154" s="371"/>
      <c r="AI154" s="371"/>
      <c r="AJ154" s="371"/>
      <c r="AK154" s="371"/>
      <c r="AL154" s="371"/>
      <c r="AM154" s="371"/>
    </row>
    <row r="155" spans="2:39">
      <c r="B155" s="382" t="s">
        <v>517</v>
      </c>
      <c r="C155" s="370">
        <v>11</v>
      </c>
      <c r="D155" s="370">
        <v>47</v>
      </c>
      <c r="E155" s="370">
        <v>13</v>
      </c>
      <c r="F155" s="370">
        <v>8</v>
      </c>
      <c r="G155" s="370">
        <v>6</v>
      </c>
      <c r="H155" s="370">
        <v>25</v>
      </c>
      <c r="I155" s="370">
        <v>11</v>
      </c>
      <c r="J155" s="370">
        <v>33</v>
      </c>
      <c r="K155" s="370">
        <v>7</v>
      </c>
      <c r="L155" s="370">
        <v>0</v>
      </c>
      <c r="M155" s="370">
        <v>1</v>
      </c>
      <c r="N155" s="370">
        <v>1</v>
      </c>
      <c r="O155" s="370">
        <v>6</v>
      </c>
      <c r="P155" s="370">
        <v>1</v>
      </c>
      <c r="Q155" s="370">
        <v>2</v>
      </c>
      <c r="R155" s="370">
        <v>0</v>
      </c>
      <c r="S155" s="370">
        <v>1</v>
      </c>
      <c r="T155" s="370">
        <v>0</v>
      </c>
      <c r="U155" s="349">
        <v>173</v>
      </c>
      <c r="W155" s="369"/>
      <c r="X155" s="371"/>
      <c r="Y155" s="371"/>
      <c r="Z155" s="371"/>
      <c r="AA155" s="371"/>
      <c r="AB155" s="371"/>
      <c r="AC155" s="371"/>
      <c r="AD155" s="371"/>
      <c r="AE155" s="371"/>
      <c r="AF155" s="371"/>
      <c r="AG155" s="371"/>
      <c r="AH155" s="371"/>
      <c r="AI155" s="371"/>
      <c r="AJ155" s="371"/>
      <c r="AK155" s="371"/>
      <c r="AL155" s="371"/>
      <c r="AM155" s="371"/>
    </row>
    <row r="156" spans="2:39">
      <c r="B156" s="383" t="s">
        <v>519</v>
      </c>
      <c r="C156" s="349">
        <v>38</v>
      </c>
      <c r="D156" s="349">
        <v>306</v>
      </c>
      <c r="E156" s="349">
        <v>141</v>
      </c>
      <c r="F156" s="349">
        <v>92</v>
      </c>
      <c r="G156" s="349">
        <v>77</v>
      </c>
      <c r="H156" s="349">
        <v>160</v>
      </c>
      <c r="I156" s="349">
        <v>125</v>
      </c>
      <c r="J156" s="349">
        <v>82</v>
      </c>
      <c r="K156" s="349">
        <v>99</v>
      </c>
      <c r="L156" s="349">
        <v>49</v>
      </c>
      <c r="M156" s="349">
        <v>59</v>
      </c>
      <c r="N156" s="349">
        <v>67</v>
      </c>
      <c r="O156" s="349">
        <v>50</v>
      </c>
      <c r="P156" s="349">
        <v>19</v>
      </c>
      <c r="Q156" s="349">
        <v>25</v>
      </c>
      <c r="R156" s="349">
        <v>25</v>
      </c>
      <c r="S156" s="349">
        <v>106</v>
      </c>
      <c r="T156" s="349">
        <v>166</v>
      </c>
      <c r="U156" s="349">
        <v>1686</v>
      </c>
      <c r="W156" s="372"/>
      <c r="X156" s="373"/>
      <c r="Y156" s="373"/>
      <c r="Z156" s="373"/>
      <c r="AA156" s="373"/>
      <c r="AB156" s="373"/>
      <c r="AC156" s="373"/>
      <c r="AD156" s="373"/>
      <c r="AE156" s="373"/>
      <c r="AF156" s="373"/>
      <c r="AG156" s="373"/>
      <c r="AH156" s="373"/>
      <c r="AI156" s="373"/>
      <c r="AJ156" s="373"/>
      <c r="AK156" s="373"/>
      <c r="AL156" s="374"/>
      <c r="AM156" s="374"/>
    </row>
    <row r="157" spans="2:39">
      <c r="B157" s="383" t="s">
        <v>230</v>
      </c>
      <c r="C157" s="349">
        <v>40</v>
      </c>
      <c r="D157" s="349">
        <v>250</v>
      </c>
      <c r="E157" s="349">
        <v>125</v>
      </c>
      <c r="F157" s="349">
        <v>62</v>
      </c>
      <c r="G157" s="349">
        <v>50</v>
      </c>
      <c r="H157" s="349">
        <v>171</v>
      </c>
      <c r="I157" s="349">
        <v>78</v>
      </c>
      <c r="J157" s="349">
        <v>62</v>
      </c>
      <c r="K157" s="349">
        <v>87</v>
      </c>
      <c r="L157" s="349">
        <v>73</v>
      </c>
      <c r="M157" s="349">
        <v>88</v>
      </c>
      <c r="N157" s="349">
        <v>94</v>
      </c>
      <c r="O157" s="349">
        <v>81</v>
      </c>
      <c r="P157" s="349">
        <v>31</v>
      </c>
      <c r="Q157" s="349">
        <v>40</v>
      </c>
      <c r="R157" s="349">
        <v>39</v>
      </c>
      <c r="S157" s="349">
        <v>32</v>
      </c>
      <c r="T157" s="349">
        <v>193</v>
      </c>
      <c r="U157" s="349">
        <v>1596</v>
      </c>
      <c r="W157" s="375"/>
      <c r="X157" s="376"/>
      <c r="Y157" s="376"/>
      <c r="Z157" s="376"/>
      <c r="AA157" s="376"/>
      <c r="AB157" s="376"/>
      <c r="AC157" s="376"/>
      <c r="AD157" s="376"/>
      <c r="AE157" s="376"/>
      <c r="AF157" s="376"/>
      <c r="AG157" s="376"/>
      <c r="AH157" s="376"/>
      <c r="AI157" s="376"/>
      <c r="AJ157" s="376"/>
      <c r="AK157" s="376"/>
    </row>
    <row r="158" spans="2:39">
      <c r="W158" s="377"/>
      <c r="X158" s="376"/>
      <c r="Y158" s="376"/>
      <c r="Z158" s="376"/>
      <c r="AA158" s="376"/>
      <c r="AB158" s="376"/>
      <c r="AC158" s="376"/>
      <c r="AD158" s="376"/>
      <c r="AE158" s="376"/>
      <c r="AF158" s="376"/>
      <c r="AG158" s="376"/>
      <c r="AH158" s="376"/>
      <c r="AI158" s="376"/>
      <c r="AJ158" s="376"/>
      <c r="AK158" s="376"/>
    </row>
    <row r="159" spans="2:39">
      <c r="W159" s="377"/>
      <c r="X159" s="376"/>
      <c r="Y159" s="376"/>
      <c r="Z159" s="376"/>
      <c r="AA159" s="376"/>
      <c r="AB159" s="376"/>
      <c r="AC159" s="376"/>
      <c r="AD159" s="376"/>
      <c r="AE159" s="376"/>
      <c r="AF159" s="376"/>
      <c r="AG159" s="376"/>
      <c r="AH159" s="376"/>
      <c r="AI159" s="376"/>
      <c r="AJ159" s="376"/>
      <c r="AK159" s="376"/>
    </row>
    <row r="160" spans="2:39">
      <c r="B160" s="1972" t="s">
        <v>529</v>
      </c>
      <c r="C160" s="1973"/>
      <c r="D160" s="1973"/>
      <c r="E160" s="1973"/>
      <c r="F160" s="1973"/>
      <c r="G160" s="1973"/>
      <c r="H160" s="1974"/>
      <c r="J160" s="1969" t="s">
        <v>530</v>
      </c>
      <c r="K160" s="1970"/>
      <c r="L160" s="1970"/>
      <c r="M160" s="1970"/>
      <c r="N160" s="1970"/>
      <c r="O160" s="1971"/>
      <c r="W160" s="1967"/>
      <c r="X160" s="1967"/>
      <c r="Y160" s="1967"/>
      <c r="Z160" s="1967"/>
      <c r="AA160" s="1967"/>
      <c r="AB160" s="1967"/>
      <c r="AC160" s="376"/>
      <c r="AD160" s="1968"/>
      <c r="AE160" s="1968"/>
      <c r="AF160" s="1968"/>
      <c r="AG160" s="1968"/>
      <c r="AH160" s="1968"/>
      <c r="AI160" s="1968"/>
      <c r="AJ160" s="376"/>
      <c r="AK160" s="376"/>
    </row>
    <row r="161" spans="2:37">
      <c r="B161" s="392"/>
      <c r="C161" s="390" t="s">
        <v>27</v>
      </c>
      <c r="D161" s="390" t="s">
        <v>241</v>
      </c>
      <c r="E161" s="390" t="s">
        <v>29</v>
      </c>
      <c r="F161" s="390" t="s">
        <v>407</v>
      </c>
      <c r="G161" s="390" t="s">
        <v>28</v>
      </c>
      <c r="H161" s="391" t="s">
        <v>75</v>
      </c>
      <c r="J161" s="395" t="s">
        <v>27</v>
      </c>
      <c r="K161" s="390" t="s">
        <v>241</v>
      </c>
      <c r="L161" s="390" t="s">
        <v>29</v>
      </c>
      <c r="M161" s="390" t="s">
        <v>407</v>
      </c>
      <c r="N161" s="390" t="s">
        <v>28</v>
      </c>
      <c r="O161" s="391" t="s">
        <v>75</v>
      </c>
      <c r="W161" s="378"/>
      <c r="X161" s="379"/>
      <c r="Y161" s="379"/>
      <c r="Z161" s="379"/>
      <c r="AA161" s="379"/>
      <c r="AB161" s="379"/>
      <c r="AC161" s="376"/>
      <c r="AD161" s="379"/>
      <c r="AE161" s="379"/>
      <c r="AF161" s="379"/>
      <c r="AG161" s="379"/>
      <c r="AH161" s="379"/>
      <c r="AI161" s="379"/>
      <c r="AJ161" s="376"/>
      <c r="AK161" s="376"/>
    </row>
    <row r="162" spans="2:37">
      <c r="B162" s="393" t="s">
        <v>516</v>
      </c>
      <c r="C162" s="386">
        <v>3.1E-2</v>
      </c>
      <c r="D162" s="386">
        <v>3.4000000000000002E-2</v>
      </c>
      <c r="E162" s="386">
        <v>3.6999999999999998E-2</v>
      </c>
      <c r="F162" s="386">
        <v>9.8000000000000004E-2</v>
      </c>
      <c r="G162" s="386">
        <v>7.0000000000000001E-3</v>
      </c>
      <c r="H162" s="387">
        <v>7.0000000000000001E-3</v>
      </c>
      <c r="J162" s="396">
        <f>(C6+D7+E8+F9+G10+H11+I12+J13+K14+L15+M16+N17+O18+P19+Q20+R21+S22)/U24</f>
        <v>0.62929759704251387</v>
      </c>
      <c r="K162" s="397">
        <f>(C28+D29+E30+F31+G32+H33+I34+J35+K36+L37+M38+N39+O40+P41+Q42+R43+S44)/U46</f>
        <v>0.89930898321816388</v>
      </c>
      <c r="L162" s="397">
        <f>(C50+D51+E52+F53+G54+H55+I56+J57+K58+L59+M60+N61+O62+P63+Q64+R65+S66)/U68</f>
        <v>0.70836740256200603</v>
      </c>
      <c r="M162" s="397">
        <f>(C72+D73+E74+F75+G76+H77+I78+J79+K80+L81+M82+N83+O84+P85+Q86+R87+S88)/U90</f>
        <v>0.32144475370574149</v>
      </c>
      <c r="N162" s="397">
        <f>(C94+D95+E96+F97+G98+H99+I100+J101+K102+L103+M104+N105+O106+P107+Q108+R109+S110)/U112</f>
        <v>0.62492152381909039</v>
      </c>
      <c r="O162" s="398">
        <f>(C116+D117+E118+F119+G120+H121+I122+J123+K124+L125+M126+N127+O128+P129+Q130+R131+S132)/U134</f>
        <v>0.62056875730424621</v>
      </c>
      <c r="W162" s="378"/>
      <c r="X162" s="380"/>
      <c r="Y162" s="380"/>
      <c r="Z162" s="380"/>
      <c r="AA162" s="380"/>
      <c r="AB162" s="380"/>
      <c r="AC162" s="376"/>
      <c r="AD162" s="380"/>
      <c r="AE162" s="380"/>
      <c r="AF162" s="380"/>
      <c r="AG162" s="380"/>
      <c r="AH162" s="380"/>
      <c r="AI162" s="380"/>
      <c r="AJ162" s="376"/>
      <c r="AK162" s="376"/>
    </row>
    <row r="163" spans="2:37">
      <c r="B163" s="393" t="s">
        <v>107</v>
      </c>
      <c r="C163" s="386">
        <v>0.16900000000000001</v>
      </c>
      <c r="D163" s="386">
        <v>0.28499999999999998</v>
      </c>
      <c r="E163" s="386">
        <v>0.26400000000000001</v>
      </c>
      <c r="F163" s="386">
        <v>0.32500000000000001</v>
      </c>
      <c r="G163" s="386">
        <v>5.8999999999999997E-2</v>
      </c>
      <c r="H163" s="387">
        <v>8.2000000000000003E-2</v>
      </c>
      <c r="W163" s="378"/>
      <c r="X163" s="380"/>
      <c r="Y163" s="380"/>
      <c r="Z163" s="380"/>
      <c r="AA163" s="380"/>
      <c r="AB163" s="380"/>
      <c r="AC163" s="376"/>
      <c r="AD163" s="376"/>
      <c r="AE163" s="376"/>
      <c r="AF163" s="376"/>
      <c r="AG163" s="376"/>
      <c r="AH163" s="376"/>
      <c r="AI163" s="376"/>
      <c r="AJ163" s="376"/>
      <c r="AK163" s="376"/>
    </row>
    <row r="164" spans="2:37">
      <c r="B164" s="393" t="s">
        <v>108</v>
      </c>
      <c r="C164" s="386">
        <v>7.5999999999999998E-2</v>
      </c>
      <c r="D164" s="386">
        <v>8.1000000000000003E-2</v>
      </c>
      <c r="E164" s="386">
        <v>0.125</v>
      </c>
      <c r="F164" s="386">
        <v>0.122</v>
      </c>
      <c r="G164" s="386">
        <v>5.3999999999999999E-2</v>
      </c>
      <c r="H164" s="387">
        <v>5.5E-2</v>
      </c>
      <c r="W164" s="378"/>
      <c r="X164" s="380"/>
      <c r="Y164" s="380"/>
      <c r="Z164" s="380"/>
      <c r="AA164" s="380"/>
      <c r="AB164" s="380"/>
      <c r="AC164" s="376"/>
      <c r="AD164" s="376"/>
      <c r="AE164" s="376"/>
      <c r="AF164" s="376"/>
      <c r="AG164" s="376"/>
      <c r="AH164" s="376"/>
      <c r="AI164" s="376"/>
      <c r="AJ164" s="376"/>
      <c r="AK164" s="376"/>
    </row>
    <row r="165" spans="2:37">
      <c r="B165" s="393" t="s">
        <v>109</v>
      </c>
      <c r="C165" s="386">
        <v>6.0999999999999999E-2</v>
      </c>
      <c r="D165" s="386">
        <v>6.6000000000000003E-2</v>
      </c>
      <c r="E165" s="386">
        <v>4.8000000000000001E-2</v>
      </c>
      <c r="F165" s="386">
        <v>0.08</v>
      </c>
      <c r="G165" s="386">
        <v>5.5E-2</v>
      </c>
      <c r="H165" s="387">
        <v>4.5999999999999999E-2</v>
      </c>
      <c r="W165" s="378"/>
      <c r="X165" s="380"/>
      <c r="Y165" s="380"/>
      <c r="Z165" s="380"/>
      <c r="AA165" s="380"/>
      <c r="AB165" s="380"/>
      <c r="AC165" s="376"/>
      <c r="AD165" s="376"/>
      <c r="AE165" s="376"/>
      <c r="AF165" s="376"/>
      <c r="AG165" s="376"/>
      <c r="AH165" s="376"/>
      <c r="AI165" s="376"/>
      <c r="AJ165" s="376"/>
      <c r="AK165" s="376"/>
    </row>
    <row r="166" spans="2:37">
      <c r="B166" s="393" t="s">
        <v>110</v>
      </c>
      <c r="C166" s="386">
        <v>5.7000000000000002E-2</v>
      </c>
      <c r="D166" s="386">
        <v>6.9000000000000006E-2</v>
      </c>
      <c r="E166" s="386">
        <v>5.8999999999999997E-2</v>
      </c>
      <c r="F166" s="386">
        <v>6.6000000000000003E-2</v>
      </c>
      <c r="G166" s="386">
        <v>4.8000000000000001E-2</v>
      </c>
      <c r="H166" s="387">
        <v>5.8999999999999997E-2</v>
      </c>
      <c r="W166" s="378"/>
      <c r="X166" s="380"/>
      <c r="Y166" s="380"/>
      <c r="Z166" s="380"/>
      <c r="AA166" s="380"/>
      <c r="AB166" s="380"/>
      <c r="AC166" s="376"/>
      <c r="AD166" s="376"/>
      <c r="AE166" s="376"/>
      <c r="AF166" s="376"/>
      <c r="AG166" s="376"/>
      <c r="AH166" s="376"/>
      <c r="AI166" s="376"/>
      <c r="AJ166" s="376"/>
      <c r="AK166" s="376"/>
    </row>
    <row r="167" spans="2:37">
      <c r="B167" s="393" t="s">
        <v>111</v>
      </c>
      <c r="C167" s="386">
        <v>0.112</v>
      </c>
      <c r="D167" s="386">
        <v>9.2999999999999999E-2</v>
      </c>
      <c r="E167" s="386">
        <v>9.2999999999999999E-2</v>
      </c>
      <c r="F167" s="386">
        <v>8.8999999999999996E-2</v>
      </c>
      <c r="G167" s="386">
        <v>0.13100000000000001</v>
      </c>
      <c r="H167" s="387">
        <v>0.11899999999999999</v>
      </c>
      <c r="W167" s="378"/>
      <c r="X167" s="380"/>
      <c r="Y167" s="380"/>
      <c r="Z167" s="380"/>
      <c r="AA167" s="380"/>
      <c r="AB167" s="380"/>
      <c r="AC167" s="376"/>
      <c r="AD167" s="376"/>
      <c r="AE167" s="376"/>
      <c r="AF167" s="376"/>
      <c r="AG167" s="376"/>
      <c r="AH167" s="376"/>
      <c r="AI167" s="376"/>
      <c r="AJ167" s="376"/>
      <c r="AK167" s="376"/>
    </row>
    <row r="168" spans="2:37">
      <c r="B168" s="393" t="s">
        <v>112</v>
      </c>
      <c r="C168" s="386">
        <v>0.09</v>
      </c>
      <c r="D168" s="386">
        <v>6.6000000000000003E-2</v>
      </c>
      <c r="E168" s="386">
        <v>0.06</v>
      </c>
      <c r="F168" s="386">
        <v>5.7000000000000002E-2</v>
      </c>
      <c r="G168" s="386">
        <v>0.114</v>
      </c>
      <c r="H168" s="387">
        <v>0.106</v>
      </c>
      <c r="W168" s="378"/>
      <c r="X168" s="380"/>
      <c r="Y168" s="380"/>
      <c r="Z168" s="380"/>
      <c r="AA168" s="380"/>
      <c r="AB168" s="380"/>
      <c r="AC168" s="376"/>
      <c r="AD168" s="376"/>
      <c r="AE168" s="376"/>
      <c r="AF168" s="376"/>
      <c r="AG168" s="376"/>
      <c r="AH168" s="376"/>
      <c r="AI168" s="376"/>
      <c r="AJ168" s="376"/>
      <c r="AK168" s="376"/>
    </row>
    <row r="169" spans="2:37">
      <c r="B169" s="393" t="s">
        <v>113</v>
      </c>
      <c r="C169" s="386">
        <v>5.1999999999999998E-2</v>
      </c>
      <c r="D169" s="386">
        <v>0.03</v>
      </c>
      <c r="E169" s="386">
        <v>2.9000000000000001E-2</v>
      </c>
      <c r="F169" s="386">
        <v>2.4E-2</v>
      </c>
      <c r="G169" s="386">
        <v>7.0000000000000007E-2</v>
      </c>
      <c r="H169" s="387">
        <v>7.8E-2</v>
      </c>
      <c r="W169" s="378"/>
      <c r="X169" s="380"/>
      <c r="Y169" s="380"/>
      <c r="Z169" s="380"/>
      <c r="AA169" s="380"/>
      <c r="AB169" s="380"/>
      <c r="AC169" s="376"/>
      <c r="AD169" s="376"/>
      <c r="AE169" s="376"/>
      <c r="AF169" s="376"/>
      <c r="AG169" s="376"/>
      <c r="AH169" s="376"/>
      <c r="AI169" s="376"/>
      <c r="AJ169" s="376"/>
      <c r="AK169" s="376"/>
    </row>
    <row r="170" spans="2:37">
      <c r="B170" s="393" t="s">
        <v>114</v>
      </c>
      <c r="C170" s="386">
        <v>7.1999999999999995E-2</v>
      </c>
      <c r="D170" s="386">
        <v>0.06</v>
      </c>
      <c r="E170" s="386">
        <v>5.6000000000000001E-2</v>
      </c>
      <c r="F170" s="386">
        <v>5.1999999999999998E-2</v>
      </c>
      <c r="G170" s="386">
        <v>8.5000000000000006E-2</v>
      </c>
      <c r="H170" s="387">
        <v>8.1000000000000003E-2</v>
      </c>
      <c r="W170" s="378"/>
      <c r="X170" s="380"/>
      <c r="Y170" s="380"/>
      <c r="Z170" s="380"/>
      <c r="AA170" s="380"/>
      <c r="AB170" s="380"/>
      <c r="AC170" s="376"/>
      <c r="AD170" s="376"/>
      <c r="AE170" s="376"/>
      <c r="AF170" s="376"/>
      <c r="AG170" s="376"/>
      <c r="AH170" s="376"/>
      <c r="AI170" s="376"/>
      <c r="AJ170" s="376"/>
      <c r="AK170" s="376"/>
    </row>
    <row r="171" spans="2:37">
      <c r="B171" s="393" t="s">
        <v>164</v>
      </c>
      <c r="C171" s="386">
        <v>3.2000000000000001E-2</v>
      </c>
      <c r="D171" s="386">
        <v>0.02</v>
      </c>
      <c r="E171" s="386">
        <v>1.7000000000000001E-2</v>
      </c>
      <c r="F171" s="386">
        <v>1.0999999999999999E-2</v>
      </c>
      <c r="G171" s="386">
        <v>4.4999999999999998E-2</v>
      </c>
      <c r="H171" s="387">
        <v>4.2999999999999997E-2</v>
      </c>
      <c r="W171" s="378"/>
      <c r="X171" s="380"/>
      <c r="Y171" s="380"/>
      <c r="Z171" s="380"/>
      <c r="AA171" s="380"/>
      <c r="AB171" s="380"/>
      <c r="AC171" s="376"/>
      <c r="AD171" s="376"/>
      <c r="AE171" s="376"/>
      <c r="AF171" s="376"/>
      <c r="AG171" s="376"/>
      <c r="AH171" s="376"/>
      <c r="AI171" s="376"/>
      <c r="AJ171" s="376"/>
      <c r="AK171" s="376"/>
    </row>
    <row r="172" spans="2:37">
      <c r="B172" s="393" t="s">
        <v>165</v>
      </c>
      <c r="C172" s="386">
        <v>4.1000000000000002E-2</v>
      </c>
      <c r="D172" s="386">
        <v>0.03</v>
      </c>
      <c r="E172" s="386">
        <v>4.4999999999999998E-2</v>
      </c>
      <c r="F172" s="386">
        <v>1.2999999999999999E-2</v>
      </c>
      <c r="G172" s="386">
        <v>5.5E-2</v>
      </c>
      <c r="H172" s="387">
        <v>5.6000000000000001E-2</v>
      </c>
      <c r="W172" s="378"/>
      <c r="X172" s="380"/>
      <c r="Y172" s="380"/>
      <c r="Z172" s="380"/>
      <c r="AA172" s="380"/>
      <c r="AB172" s="380"/>
      <c r="AC172" s="376"/>
      <c r="AD172" s="376"/>
      <c r="AE172" s="376"/>
      <c r="AF172" s="376"/>
      <c r="AG172" s="376"/>
      <c r="AH172" s="376"/>
      <c r="AI172" s="376"/>
      <c r="AJ172" s="376"/>
      <c r="AK172" s="376"/>
    </row>
    <row r="173" spans="2:37">
      <c r="B173" s="393" t="s">
        <v>166</v>
      </c>
      <c r="C173" s="386">
        <v>0.03</v>
      </c>
      <c r="D173" s="386">
        <v>2.7E-2</v>
      </c>
      <c r="E173" s="386">
        <v>2.5000000000000001E-2</v>
      </c>
      <c r="F173" s="386">
        <v>0.01</v>
      </c>
      <c r="G173" s="386">
        <v>3.9E-2</v>
      </c>
      <c r="H173" s="387">
        <v>3.2000000000000001E-2</v>
      </c>
      <c r="W173" s="378"/>
      <c r="X173" s="380"/>
      <c r="Y173" s="380"/>
      <c r="Z173" s="380"/>
      <c r="AA173" s="380"/>
      <c r="AB173" s="380"/>
      <c r="AC173" s="376"/>
      <c r="AD173" s="376"/>
      <c r="AE173" s="376"/>
      <c r="AF173" s="376"/>
      <c r="AG173" s="376"/>
      <c r="AH173" s="376"/>
      <c r="AI173" s="376"/>
      <c r="AJ173" s="376"/>
      <c r="AK173" s="376"/>
    </row>
    <row r="174" spans="2:37">
      <c r="B174" s="393" t="s">
        <v>167</v>
      </c>
      <c r="C174" s="386">
        <v>0.05</v>
      </c>
      <c r="D174" s="386">
        <v>4.4999999999999998E-2</v>
      </c>
      <c r="E174" s="386">
        <v>4.2000000000000003E-2</v>
      </c>
      <c r="F174" s="386">
        <v>2.5000000000000001E-2</v>
      </c>
      <c r="G174" s="386">
        <v>6.0999999999999999E-2</v>
      </c>
      <c r="H174" s="387">
        <v>6.3E-2</v>
      </c>
      <c r="W174" s="378"/>
      <c r="X174" s="380"/>
      <c r="Y174" s="380"/>
      <c r="Z174" s="380"/>
      <c r="AA174" s="380"/>
      <c r="AB174" s="380"/>
      <c r="AC174" s="376"/>
      <c r="AD174" s="376"/>
      <c r="AE174" s="376"/>
      <c r="AF174" s="376"/>
      <c r="AG174" s="376"/>
      <c r="AH174" s="376"/>
      <c r="AI174" s="376"/>
      <c r="AJ174" s="376"/>
      <c r="AK174" s="376"/>
    </row>
    <row r="175" spans="2:37">
      <c r="B175" s="393" t="s">
        <v>344</v>
      </c>
      <c r="C175" s="386">
        <v>1.6E-2</v>
      </c>
      <c r="D175" s="386">
        <v>1.4E-2</v>
      </c>
      <c r="E175" s="386">
        <v>2.4E-2</v>
      </c>
      <c r="F175" s="386">
        <v>3.0000000000000001E-3</v>
      </c>
      <c r="G175" s="386">
        <v>2.1000000000000001E-2</v>
      </c>
      <c r="H175" s="387">
        <v>0.02</v>
      </c>
      <c r="W175" s="378"/>
      <c r="X175" s="380"/>
      <c r="Y175" s="380"/>
      <c r="Z175" s="380"/>
      <c r="AA175" s="380"/>
      <c r="AB175" s="380"/>
      <c r="AC175" s="376"/>
      <c r="AD175" s="376"/>
      <c r="AE175" s="376"/>
      <c r="AF175" s="376"/>
      <c r="AG175" s="376"/>
      <c r="AH175" s="376"/>
      <c r="AI175" s="376"/>
      <c r="AJ175" s="376"/>
      <c r="AK175" s="376"/>
    </row>
    <row r="176" spans="2:37">
      <c r="B176" s="393" t="s">
        <v>168</v>
      </c>
      <c r="C176" s="386">
        <v>2.1000000000000001E-2</v>
      </c>
      <c r="D176" s="386">
        <v>1.2999999999999999E-2</v>
      </c>
      <c r="E176" s="386">
        <v>1.4999999999999999E-2</v>
      </c>
      <c r="F176" s="386">
        <v>6.0000000000000001E-3</v>
      </c>
      <c r="G176" s="386">
        <v>0.03</v>
      </c>
      <c r="H176" s="387">
        <v>2.5000000000000001E-2</v>
      </c>
      <c r="W176" s="378"/>
      <c r="X176" s="380"/>
      <c r="Y176" s="380"/>
      <c r="Z176" s="380"/>
      <c r="AA176" s="380"/>
      <c r="AB176" s="380"/>
      <c r="AC176" s="376"/>
      <c r="AD176" s="376"/>
      <c r="AE176" s="376"/>
      <c r="AF176" s="376"/>
      <c r="AG176" s="376"/>
      <c r="AH176" s="376"/>
      <c r="AI176" s="376"/>
      <c r="AJ176" s="376"/>
      <c r="AK176" s="376"/>
    </row>
    <row r="177" spans="2:37">
      <c r="B177" s="393" t="s">
        <v>411</v>
      </c>
      <c r="C177" s="386">
        <v>2.3E-2</v>
      </c>
      <c r="D177" s="386">
        <v>1.6E-2</v>
      </c>
      <c r="E177" s="386">
        <v>1.2999999999999999E-2</v>
      </c>
      <c r="F177" s="386">
        <v>4.0000000000000001E-3</v>
      </c>
      <c r="G177" s="386">
        <v>3.4000000000000002E-2</v>
      </c>
      <c r="H177" s="387">
        <v>2.7E-2</v>
      </c>
      <c r="W177" s="378"/>
      <c r="X177" s="380"/>
      <c r="Y177" s="380"/>
      <c r="Z177" s="380"/>
      <c r="AA177" s="380"/>
      <c r="AB177" s="380"/>
      <c r="AC177" s="376"/>
      <c r="AD177" s="376"/>
      <c r="AE177" s="376"/>
      <c r="AF177" s="376"/>
      <c r="AG177" s="376"/>
      <c r="AH177" s="376"/>
      <c r="AI177" s="376"/>
      <c r="AJ177" s="376"/>
      <c r="AK177" s="376"/>
    </row>
    <row r="178" spans="2:37">
      <c r="B178" s="393" t="s">
        <v>412</v>
      </c>
      <c r="C178" s="386">
        <v>6.8000000000000005E-2</v>
      </c>
      <c r="D178" s="386">
        <v>5.0999999999999997E-2</v>
      </c>
      <c r="E178" s="386">
        <v>4.7E-2</v>
      </c>
      <c r="F178" s="386">
        <v>1.7000000000000001E-2</v>
      </c>
      <c r="G178" s="386">
        <v>9.0999999999999998E-2</v>
      </c>
      <c r="H178" s="387">
        <v>0.10299999999999999</v>
      </c>
      <c r="W178" s="378"/>
      <c r="X178" s="380"/>
      <c r="Y178" s="380"/>
      <c r="Z178" s="380"/>
      <c r="AA178" s="380"/>
      <c r="AB178" s="380"/>
      <c r="AC178" s="376"/>
      <c r="AD178" s="376"/>
      <c r="AE178" s="376"/>
      <c r="AF178" s="376"/>
      <c r="AG178" s="376"/>
      <c r="AH178" s="376"/>
      <c r="AI178" s="376"/>
      <c r="AJ178" s="376"/>
      <c r="AK178" s="376"/>
    </row>
    <row r="179" spans="2:37">
      <c r="B179" s="394"/>
      <c r="C179" s="388">
        <v>0.99999999999999978</v>
      </c>
      <c r="D179" s="388">
        <v>0.99999999999999989</v>
      </c>
      <c r="E179" s="388">
        <v>1</v>
      </c>
      <c r="F179" s="388">
        <v>1</v>
      </c>
      <c r="G179" s="388">
        <v>1</v>
      </c>
      <c r="H179" s="389">
        <v>0.99999999999999989</v>
      </c>
      <c r="W179" s="377"/>
      <c r="X179" s="381"/>
      <c r="Y179" s="381"/>
      <c r="Z179" s="381"/>
      <c r="AA179" s="381"/>
      <c r="AB179" s="381"/>
      <c r="AC179" s="376"/>
      <c r="AD179" s="376"/>
      <c r="AE179" s="376"/>
      <c r="AF179" s="376"/>
      <c r="AG179" s="376"/>
      <c r="AH179" s="376"/>
      <c r="AI179" s="376"/>
      <c r="AJ179" s="376"/>
      <c r="AK179" s="376"/>
    </row>
    <row r="180" spans="2:37">
      <c r="W180" s="377"/>
      <c r="X180" s="376"/>
      <c r="Y180" s="376"/>
      <c r="Z180" s="376"/>
      <c r="AA180" s="376"/>
      <c r="AB180" s="376"/>
      <c r="AC180" s="376"/>
      <c r="AD180" s="376"/>
      <c r="AE180" s="376"/>
      <c r="AF180" s="376"/>
      <c r="AG180" s="376"/>
      <c r="AH180" s="376"/>
      <c r="AI180" s="376"/>
      <c r="AJ180" s="376"/>
      <c r="AK180" s="376"/>
    </row>
    <row r="181" spans="2:37">
      <c r="W181" s="377"/>
      <c r="X181" s="376"/>
      <c r="Y181" s="376"/>
      <c r="Z181" s="376"/>
      <c r="AA181" s="376"/>
      <c r="AB181" s="376"/>
      <c r="AC181" s="376"/>
      <c r="AD181" s="376"/>
      <c r="AE181" s="376"/>
      <c r="AF181" s="376"/>
      <c r="AG181" s="376"/>
      <c r="AH181" s="376"/>
      <c r="AI181" s="376"/>
      <c r="AJ181" s="376"/>
      <c r="AK181" s="376"/>
    </row>
  </sheetData>
  <mergeCells count="6">
    <mergeCell ref="W1:AM1"/>
    <mergeCell ref="W160:AB160"/>
    <mergeCell ref="AD160:AI160"/>
    <mergeCell ref="B1:U1"/>
    <mergeCell ref="J160:O160"/>
    <mergeCell ref="B160:H160"/>
  </mergeCells>
  <pageMargins left="0.7" right="0.7" top="0.75" bottom="0.75" header="0.3" footer="0.3"/>
  <pageSetup paperSize="9" orientation="portrait" horizont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T59"/>
  <sheetViews>
    <sheetView zoomScaleNormal="100" workbookViewId="0"/>
  </sheetViews>
  <sheetFormatPr baseColWidth="10" defaultColWidth="11.42578125" defaultRowHeight="15"/>
  <cols>
    <col min="1" max="1" width="3" style="36" customWidth="1"/>
    <col min="2" max="2" width="29" style="36" customWidth="1"/>
    <col min="3" max="8" width="11.42578125" style="46"/>
    <col min="9" max="9" width="13.42578125" style="46" customWidth="1"/>
    <col min="10" max="10" width="3.42578125" style="205" customWidth="1"/>
    <col min="11" max="11" width="25" style="36" customWidth="1"/>
    <col min="12" max="16384" width="11.42578125" style="36"/>
  </cols>
  <sheetData>
    <row r="1" spans="1:46" s="1538" customFormat="1" ht="16.5">
      <c r="A1" s="1552"/>
      <c r="B1" s="1806" t="s">
        <v>380</v>
      </c>
      <c r="C1" s="1807"/>
      <c r="D1" s="1807"/>
      <c r="E1" s="1807"/>
      <c r="F1" s="1807"/>
      <c r="G1" s="1807"/>
      <c r="H1" s="1807"/>
      <c r="I1" s="1807"/>
      <c r="J1" s="1807"/>
      <c r="K1" s="1807"/>
      <c r="L1" s="1807"/>
      <c r="M1" s="1807"/>
      <c r="N1" s="1807"/>
      <c r="O1" s="1807"/>
      <c r="P1" s="1807"/>
      <c r="Q1" s="1807"/>
      <c r="R1" s="1807"/>
      <c r="S1" s="1560"/>
      <c r="T1" s="90"/>
      <c r="U1" s="90"/>
      <c r="V1" s="90"/>
      <c r="W1" s="90"/>
      <c r="X1" s="90"/>
      <c r="Y1" s="90"/>
      <c r="Z1" s="90"/>
      <c r="AA1" s="1543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</row>
    <row r="2" spans="1:46" s="1744" customFormat="1"/>
    <row r="3" spans="1:46">
      <c r="B3" s="1847" t="s">
        <v>172</v>
      </c>
      <c r="C3" s="1848"/>
      <c r="D3" s="1848"/>
      <c r="E3" s="1848"/>
      <c r="F3" s="1848"/>
      <c r="G3" s="1848"/>
      <c r="H3" s="1848"/>
      <c r="I3" s="1848"/>
      <c r="J3" s="44"/>
      <c r="K3" s="1975" t="s">
        <v>171</v>
      </c>
      <c r="L3" s="1975"/>
      <c r="M3" s="1975"/>
      <c r="N3" s="1975"/>
      <c r="O3" s="1975"/>
      <c r="P3" s="1975"/>
      <c r="Q3" s="1975"/>
      <c r="R3" s="1975"/>
    </row>
    <row r="5" spans="1:46" ht="46.5" customHeight="1">
      <c r="B5" s="1976" t="s">
        <v>787</v>
      </c>
      <c r="C5" s="1977"/>
      <c r="D5" s="1977"/>
      <c r="E5" s="1977"/>
      <c r="F5" s="1977"/>
      <c r="G5" s="1977"/>
      <c r="H5" s="1977"/>
      <c r="I5" s="1978"/>
      <c r="J5" s="203"/>
      <c r="K5" s="1976" t="s">
        <v>788</v>
      </c>
      <c r="L5" s="1977"/>
      <c r="M5" s="1977"/>
      <c r="N5" s="1977"/>
      <c r="O5" s="1977"/>
      <c r="P5" s="1977"/>
      <c r="Q5" s="1977"/>
      <c r="R5" s="1978"/>
    </row>
    <row r="6" spans="1:46">
      <c r="B6" s="631"/>
      <c r="C6" s="1459" t="s">
        <v>122</v>
      </c>
      <c r="D6" s="1459" t="s">
        <v>124</v>
      </c>
      <c r="E6" s="1459" t="s">
        <v>123</v>
      </c>
      <c r="F6" s="1459" t="s">
        <v>125</v>
      </c>
      <c r="G6" s="1460" t="s">
        <v>126</v>
      </c>
      <c r="H6" s="1460" t="s">
        <v>230</v>
      </c>
      <c r="I6" s="1461" t="s">
        <v>381</v>
      </c>
      <c r="J6" s="204"/>
      <c r="K6" s="631"/>
      <c r="L6" s="1459" t="s">
        <v>122</v>
      </c>
      <c r="M6" s="1459" t="s">
        <v>124</v>
      </c>
      <c r="N6" s="1459" t="s">
        <v>123</v>
      </c>
      <c r="O6" s="1459" t="s">
        <v>390</v>
      </c>
      <c r="P6" s="1460" t="s">
        <v>126</v>
      </c>
      <c r="Q6" s="1460" t="s">
        <v>230</v>
      </c>
      <c r="R6" s="1461" t="s">
        <v>388</v>
      </c>
    </row>
    <row r="7" spans="1:46">
      <c r="B7" s="685" t="s">
        <v>780</v>
      </c>
      <c r="C7" s="1462">
        <v>0.54300000000000004</v>
      </c>
      <c r="D7" s="1463">
        <v>0.193</v>
      </c>
      <c r="E7" s="1463">
        <v>9.4E-2</v>
      </c>
      <c r="F7" s="1463">
        <v>0.14699999999999999</v>
      </c>
      <c r="G7" s="1463">
        <v>2.1999999999999999E-2</v>
      </c>
      <c r="H7" s="165">
        <v>27041</v>
      </c>
      <c r="I7" s="164">
        <f>'4.1 Transportmiddelbruk'!F6</f>
        <v>0.104</v>
      </c>
      <c r="K7" s="1125"/>
      <c r="L7" s="1479"/>
      <c r="M7" s="1479"/>
      <c r="N7" s="1479"/>
      <c r="O7" s="1479"/>
      <c r="P7" s="1479"/>
      <c r="Q7" s="1479"/>
      <c r="R7" s="418"/>
    </row>
    <row r="8" spans="1:46">
      <c r="B8" s="685" t="s">
        <v>382</v>
      </c>
      <c r="C8" s="1464">
        <v>0.48399999999999999</v>
      </c>
      <c r="D8" s="1464">
        <v>0.129</v>
      </c>
      <c r="E8" s="1464">
        <v>2.7E-2</v>
      </c>
      <c r="F8" s="1464">
        <v>0.33500000000000002</v>
      </c>
      <c r="G8" s="1464">
        <v>2.5000000000000001E-2</v>
      </c>
      <c r="H8" s="165">
        <v>6301</v>
      </c>
      <c r="I8" s="164">
        <f>'4.1 Transportmiddelbruk'!F7</f>
        <v>0.109</v>
      </c>
      <c r="K8" s="1125"/>
      <c r="L8" s="1479"/>
      <c r="M8" s="1479"/>
      <c r="N8" s="1479"/>
      <c r="O8" s="1479"/>
      <c r="P8" s="1479"/>
      <c r="Q8" s="1479"/>
      <c r="R8" s="418"/>
    </row>
    <row r="9" spans="1:46">
      <c r="B9" s="685" t="s">
        <v>383</v>
      </c>
      <c r="C9" s="1465">
        <v>0.34300000000000003</v>
      </c>
      <c r="D9" s="1465">
        <v>0.42099999999999999</v>
      </c>
      <c r="E9" s="1464">
        <v>0.152</v>
      </c>
      <c r="F9" s="1464">
        <v>7.9000000000000001E-2</v>
      </c>
      <c r="G9" s="1466">
        <v>5.0000000000000001E-3</v>
      </c>
      <c r="H9" s="165">
        <v>6810</v>
      </c>
      <c r="I9" s="164">
        <f>'4.1 Transportmiddelbruk'!F8</f>
        <v>0.28999999999999998</v>
      </c>
      <c r="K9" s="1125"/>
      <c r="L9" s="1479"/>
      <c r="M9" s="1479"/>
      <c r="N9" s="1479"/>
      <c r="O9" s="1479"/>
      <c r="P9" s="1479"/>
      <c r="Q9" s="1479"/>
      <c r="R9" s="418"/>
    </row>
    <row r="10" spans="1:46">
      <c r="B10" s="1617"/>
      <c r="C10" s="1467"/>
      <c r="D10" s="1467"/>
      <c r="E10" s="1468"/>
      <c r="F10" s="1468"/>
      <c r="G10" s="1469"/>
      <c r="H10" s="187"/>
      <c r="I10" s="207"/>
      <c r="K10" s="499" t="s">
        <v>790</v>
      </c>
      <c r="L10" s="641">
        <v>0.82199999999999995</v>
      </c>
      <c r="M10" s="641">
        <v>8.0000000000000002E-3</v>
      </c>
      <c r="N10" s="641">
        <v>1E-3</v>
      </c>
      <c r="O10" s="641">
        <v>0.13600000000000001</v>
      </c>
      <c r="P10" s="641">
        <v>3.2000000000000001E-2</v>
      </c>
      <c r="Q10" s="1480">
        <v>730</v>
      </c>
      <c r="R10" s="641">
        <f>'4.1 Transportmiddelbruk'!O6</f>
        <v>5.6000000000000001E-2</v>
      </c>
    </row>
    <row r="11" spans="1:46">
      <c r="B11" s="684" t="s">
        <v>384</v>
      </c>
      <c r="C11" s="1470">
        <v>0.752</v>
      </c>
      <c r="D11" s="1471">
        <v>1.4E-2</v>
      </c>
      <c r="E11" s="1471">
        <v>1.2999999999999999E-2</v>
      </c>
      <c r="F11" s="1472">
        <v>0.19400000000000001</v>
      </c>
      <c r="G11" s="1473">
        <v>2.7E-2</v>
      </c>
      <c r="H11" s="170">
        <v>977</v>
      </c>
      <c r="I11" s="164">
        <f>'4.1 Transportmiddelbruk'!F10</f>
        <v>7.2999999999999995E-2</v>
      </c>
      <c r="K11" s="500" t="s">
        <v>791</v>
      </c>
      <c r="L11" s="643">
        <v>0.47199999999999998</v>
      </c>
      <c r="M11" s="643">
        <v>0.13100000000000001</v>
      </c>
      <c r="N11" s="643">
        <v>2.3E-2</v>
      </c>
      <c r="O11" s="643">
        <v>0.35499999999999998</v>
      </c>
      <c r="P11" s="643">
        <v>0.02</v>
      </c>
      <c r="Q11" s="1481">
        <v>3103</v>
      </c>
      <c r="R11" s="643">
        <f>'4.1 Transportmiddelbruk'!O7</f>
        <v>0.125</v>
      </c>
    </row>
    <row r="12" spans="1:46">
      <c r="B12" s="685" t="s">
        <v>385</v>
      </c>
      <c r="C12" s="1465">
        <v>0.41299999999999998</v>
      </c>
      <c r="D12" s="1464">
        <v>0.16800000000000001</v>
      </c>
      <c r="E12" s="1464">
        <v>3.3000000000000002E-2</v>
      </c>
      <c r="F12" s="1474">
        <v>0.35899999999999999</v>
      </c>
      <c r="G12" s="1466">
        <v>2.7E-2</v>
      </c>
      <c r="H12" s="165">
        <v>4107</v>
      </c>
      <c r="I12" s="164">
        <f>'4.1 Transportmiddelbruk'!F11</f>
        <v>0.14699999999999999</v>
      </c>
      <c r="K12" s="500" t="s">
        <v>420</v>
      </c>
      <c r="L12" s="643">
        <v>0.32200000000000001</v>
      </c>
      <c r="M12" s="643">
        <v>0.4</v>
      </c>
      <c r="N12" s="643">
        <v>0.13900000000000001</v>
      </c>
      <c r="O12" s="643">
        <v>0.13</v>
      </c>
      <c r="P12" s="643">
        <v>8.0000000000000002E-3</v>
      </c>
      <c r="Q12" s="1481">
        <v>8569</v>
      </c>
      <c r="R12" s="643">
        <f>'4.1 Transportmiddelbruk'!O8</f>
        <v>0.316</v>
      </c>
    </row>
    <row r="13" spans="1:46">
      <c r="B13" s="685" t="s">
        <v>781</v>
      </c>
      <c r="C13" s="1465">
        <v>0.52900000000000003</v>
      </c>
      <c r="D13" s="1464">
        <v>6.9000000000000006E-2</v>
      </c>
      <c r="E13" s="1464">
        <v>1.6E-2</v>
      </c>
      <c r="F13" s="1474">
        <v>0.371</v>
      </c>
      <c r="G13" s="1466">
        <v>1.4E-2</v>
      </c>
      <c r="H13" s="165">
        <v>1210</v>
      </c>
      <c r="I13" s="164">
        <f>'4.1 Transportmiddelbruk'!F12</f>
        <v>7.0000000000000007E-2</v>
      </c>
      <c r="K13" s="498" t="s">
        <v>421</v>
      </c>
      <c r="L13" s="645">
        <v>0.625</v>
      </c>
      <c r="M13" s="645">
        <v>2.4E-2</v>
      </c>
      <c r="N13" s="645">
        <v>8.9999999999999993E-3</v>
      </c>
      <c r="O13" s="645">
        <v>0.33300000000000002</v>
      </c>
      <c r="P13" s="645">
        <v>8.9999999999999993E-3</v>
      </c>
      <c r="Q13" s="1482">
        <v>892</v>
      </c>
      <c r="R13" s="645">
        <f>'4.1 Transportmiddelbruk'!O9</f>
        <v>5.6000000000000001E-2</v>
      </c>
    </row>
    <row r="14" spans="1:46">
      <c r="B14" s="724"/>
      <c r="C14" s="1467"/>
      <c r="D14" s="1468"/>
      <c r="E14" s="1468"/>
      <c r="F14" s="1475"/>
      <c r="G14" s="1469"/>
      <c r="H14" s="187"/>
      <c r="I14" s="207"/>
      <c r="K14" s="1125"/>
      <c r="L14" s="1479"/>
      <c r="M14" s="1479"/>
      <c r="N14" s="1479"/>
      <c r="O14" s="1479"/>
      <c r="P14" s="1479"/>
      <c r="Q14" s="1479"/>
      <c r="R14" s="418"/>
    </row>
    <row r="15" spans="1:46">
      <c r="B15" s="684" t="s">
        <v>782</v>
      </c>
      <c r="C15" s="1465">
        <v>0.42</v>
      </c>
      <c r="D15" s="1464">
        <v>0.27400000000000002</v>
      </c>
      <c r="E15" s="1471">
        <v>0.23599999999999999</v>
      </c>
      <c r="F15" s="1474">
        <v>6.6000000000000003E-2</v>
      </c>
      <c r="G15" s="1466">
        <v>5.0000000000000001E-3</v>
      </c>
      <c r="H15" s="170">
        <v>3059</v>
      </c>
      <c r="I15" s="164">
        <f>'4.1 Transportmiddelbruk'!F14</f>
        <v>0.32300000000000001</v>
      </c>
      <c r="K15" s="1477" t="s">
        <v>807</v>
      </c>
      <c r="L15" s="1483">
        <v>0.22900000000000001</v>
      </c>
      <c r="M15" s="1484">
        <v>0.37</v>
      </c>
      <c r="N15" s="1485">
        <v>0.156</v>
      </c>
      <c r="O15" s="1486">
        <v>0.22900000000000001</v>
      </c>
      <c r="P15" s="1483">
        <v>1.7000000000000001E-2</v>
      </c>
      <c r="Q15" s="436">
        <v>1317</v>
      </c>
      <c r="R15" s="641">
        <f>'4.1 Transportmiddelbruk'!O11</f>
        <v>0.57199999999999995</v>
      </c>
    </row>
    <row r="16" spans="1:46">
      <c r="B16" s="685" t="s">
        <v>783</v>
      </c>
      <c r="C16" s="1465">
        <v>0.27600000000000002</v>
      </c>
      <c r="D16" s="1464">
        <v>0.52700000000000002</v>
      </c>
      <c r="E16" s="1464">
        <v>0.127</v>
      </c>
      <c r="F16" s="1474">
        <v>6.9000000000000006E-2</v>
      </c>
      <c r="G16" s="1466"/>
      <c r="H16" s="165">
        <v>1304</v>
      </c>
      <c r="I16" s="164">
        <f>'4.1 Transportmiddelbruk'!F15</f>
        <v>0.245</v>
      </c>
      <c r="K16" s="1478" t="s">
        <v>808</v>
      </c>
      <c r="L16" s="1487">
        <v>0.375</v>
      </c>
      <c r="M16" s="1488">
        <v>0.32400000000000001</v>
      </c>
      <c r="N16" s="1489">
        <v>0.187</v>
      </c>
      <c r="O16" s="1490">
        <v>0.105</v>
      </c>
      <c r="P16" s="1487">
        <v>0.01</v>
      </c>
      <c r="Q16" s="441">
        <v>4030</v>
      </c>
      <c r="R16" s="643">
        <f>'4.1 Transportmiddelbruk'!O12</f>
        <v>0.34599999999999997</v>
      </c>
    </row>
    <row r="17" spans="1:18">
      <c r="B17" s="685" t="s">
        <v>784</v>
      </c>
      <c r="C17" s="1465">
        <v>0.29599999999999999</v>
      </c>
      <c r="D17" s="1464">
        <v>0.58699999999999997</v>
      </c>
      <c r="E17" s="1464">
        <v>3.7999999999999999E-2</v>
      </c>
      <c r="F17" s="1474">
        <v>7.2999999999999995E-2</v>
      </c>
      <c r="G17" s="1466">
        <v>7.0000000000000001E-3</v>
      </c>
      <c r="H17" s="165">
        <v>918</v>
      </c>
      <c r="I17" s="164">
        <f>'4.1 Transportmiddelbruk'!F16</f>
        <v>0.28799999999999998</v>
      </c>
      <c r="K17" s="1478" t="s">
        <v>792</v>
      </c>
      <c r="L17" s="1487">
        <v>0.26300000000000001</v>
      </c>
      <c r="M17" s="1488">
        <v>0.52500000000000002</v>
      </c>
      <c r="N17" s="1489">
        <v>9.6000000000000002E-2</v>
      </c>
      <c r="O17" s="1490">
        <v>0.112</v>
      </c>
      <c r="P17" s="1487">
        <v>5.0000000000000001E-3</v>
      </c>
      <c r="Q17" s="441">
        <v>1658</v>
      </c>
      <c r="R17" s="643">
        <f>'4.1 Transportmiddelbruk'!O13</f>
        <v>0.28999999999999998</v>
      </c>
    </row>
    <row r="18" spans="1:18">
      <c r="B18" s="685" t="s">
        <v>386</v>
      </c>
      <c r="C18" s="1465">
        <v>0.27300000000000002</v>
      </c>
      <c r="D18" s="1464">
        <v>0.496</v>
      </c>
      <c r="E18" s="1464">
        <v>0.126</v>
      </c>
      <c r="F18" s="1474">
        <v>0.10199999999999999</v>
      </c>
      <c r="G18" s="1466"/>
      <c r="H18" s="165">
        <v>1157</v>
      </c>
      <c r="I18" s="164">
        <f>'4.1 Transportmiddelbruk'!F17</f>
        <v>0.25700000000000001</v>
      </c>
      <c r="K18" s="1478" t="s">
        <v>389</v>
      </c>
      <c r="L18" s="1487">
        <v>0.36</v>
      </c>
      <c r="M18" s="1488">
        <v>0.48399999999999999</v>
      </c>
      <c r="N18" s="1489">
        <v>1.7000000000000001E-2</v>
      </c>
      <c r="O18" s="1490">
        <v>0.13400000000000001</v>
      </c>
      <c r="P18" s="1487">
        <v>5.0000000000000001E-3</v>
      </c>
      <c r="Q18" s="441">
        <v>727</v>
      </c>
      <c r="R18" s="643">
        <f>'4.1 Transportmiddelbruk'!O14</f>
        <v>0.23699999999999999</v>
      </c>
    </row>
    <row r="19" spans="1:18">
      <c r="B19" s="685" t="s">
        <v>785</v>
      </c>
      <c r="C19" s="1465">
        <v>0.38700000000000001</v>
      </c>
      <c r="D19" s="1464">
        <v>0.23899999999999999</v>
      </c>
      <c r="E19" s="1464">
        <v>2.4E-2</v>
      </c>
      <c r="F19" s="1474">
        <v>0.307</v>
      </c>
      <c r="G19" s="1466">
        <v>4.3999999999999997E-2</v>
      </c>
      <c r="H19" s="165">
        <v>2254</v>
      </c>
      <c r="I19" s="164">
        <f>'4.1 Transportmiddelbruk'!F18</f>
        <v>0.159</v>
      </c>
      <c r="K19" s="1478" t="s">
        <v>793</v>
      </c>
      <c r="L19" s="1487">
        <v>0.251</v>
      </c>
      <c r="M19" s="1488">
        <v>0.48799999999999999</v>
      </c>
      <c r="N19" s="1489">
        <v>0.114</v>
      </c>
      <c r="O19" s="1490">
        <v>0.14599999999999999</v>
      </c>
      <c r="P19" s="1487"/>
      <c r="Q19" s="441">
        <v>712</v>
      </c>
      <c r="R19" s="643">
        <f>'4.1 Transportmiddelbruk'!O15</f>
        <v>0.20899999999999999</v>
      </c>
    </row>
    <row r="20" spans="1:18">
      <c r="B20" s="685" t="s">
        <v>786</v>
      </c>
      <c r="C20" s="1465">
        <v>0.49099999999999999</v>
      </c>
      <c r="D20" s="1464">
        <v>0.12</v>
      </c>
      <c r="E20" s="1464">
        <v>1.7000000000000001E-2</v>
      </c>
      <c r="F20" s="1474">
        <v>0.36699999999999999</v>
      </c>
      <c r="G20" s="1476">
        <v>5.0000000000000001E-3</v>
      </c>
      <c r="H20" s="165">
        <v>867</v>
      </c>
      <c r="I20" s="164">
        <f>'4.1 Transportmiddelbruk'!F19</f>
        <v>0.13500000000000001</v>
      </c>
      <c r="K20" s="1478" t="s">
        <v>423</v>
      </c>
      <c r="L20" s="1487">
        <v>0.41599999999999998</v>
      </c>
      <c r="M20" s="1488">
        <v>0.215</v>
      </c>
      <c r="N20" s="1489">
        <v>1.7999999999999999E-2</v>
      </c>
      <c r="O20" s="1490">
        <v>0.34300000000000003</v>
      </c>
      <c r="P20" s="1487">
        <v>8.0000000000000002E-3</v>
      </c>
      <c r="Q20" s="441">
        <v>1682</v>
      </c>
      <c r="R20" s="643">
        <f>'4.1 Transportmiddelbruk'!O16</f>
        <v>0.14299999999999999</v>
      </c>
    </row>
    <row r="21" spans="1:18" ht="15" customHeight="1">
      <c r="B21" s="607" t="s">
        <v>113</v>
      </c>
      <c r="C21" s="1979" t="s">
        <v>749</v>
      </c>
      <c r="D21" s="1980"/>
      <c r="E21" s="1980"/>
      <c r="F21" s="1980"/>
      <c r="G21" s="1981"/>
      <c r="H21" s="165">
        <v>347</v>
      </c>
      <c r="I21" s="164">
        <f>'4.1 Transportmiddelbruk'!F20</f>
        <v>9.9000000000000005E-2</v>
      </c>
      <c r="K21" s="1478" t="s">
        <v>794</v>
      </c>
      <c r="L21" s="1487">
        <v>0.55200000000000005</v>
      </c>
      <c r="M21" s="1488">
        <v>7.8E-2</v>
      </c>
      <c r="N21" s="1489">
        <v>1.9E-2</v>
      </c>
      <c r="O21" s="1490">
        <v>0.34399999999999997</v>
      </c>
      <c r="P21" s="1487">
        <v>7.0000000000000001E-3</v>
      </c>
      <c r="Q21" s="441">
        <v>678</v>
      </c>
      <c r="R21" s="643">
        <f>'4.1 Transportmiddelbruk'!O17</f>
        <v>0.113</v>
      </c>
    </row>
    <row r="22" spans="1:18" ht="15" customHeight="1">
      <c r="B22" s="607" t="s">
        <v>114</v>
      </c>
      <c r="C22" s="1487">
        <v>0.40100000000000002</v>
      </c>
      <c r="D22" s="1488">
        <v>0.10199999999999999</v>
      </c>
      <c r="E22" s="1489">
        <v>0.06</v>
      </c>
      <c r="F22" s="1490">
        <v>0.34799999999999998</v>
      </c>
      <c r="G22" s="1487">
        <v>8.8999999999999996E-2</v>
      </c>
      <c r="H22" s="165">
        <v>806</v>
      </c>
      <c r="I22" s="164">
        <f>'4.1 Transportmiddelbruk'!F21</f>
        <v>0.16200000000000001</v>
      </c>
      <c r="K22" s="607" t="s">
        <v>113</v>
      </c>
      <c r="L22" s="1979" t="s">
        <v>749</v>
      </c>
      <c r="M22" s="1980"/>
      <c r="N22" s="1980"/>
      <c r="O22" s="1980"/>
      <c r="P22" s="1981"/>
      <c r="Q22" s="441">
        <v>302</v>
      </c>
      <c r="R22" s="643">
        <f>'4.1 Transportmiddelbruk'!O18</f>
        <v>8.3000000000000004E-2</v>
      </c>
    </row>
    <row r="23" spans="1:18">
      <c r="B23" s="607" t="s">
        <v>164</v>
      </c>
      <c r="C23" s="1982" t="s">
        <v>749</v>
      </c>
      <c r="D23" s="1983"/>
      <c r="E23" s="1983"/>
      <c r="F23" s="1983"/>
      <c r="G23" s="1984"/>
      <c r="H23" s="165">
        <v>179</v>
      </c>
      <c r="I23" s="164">
        <f>'4.1 Transportmiddelbruk'!F22</f>
        <v>0.05</v>
      </c>
      <c r="K23" s="607" t="s">
        <v>114</v>
      </c>
      <c r="L23" s="1487">
        <v>0.501</v>
      </c>
      <c r="M23" s="1488">
        <v>7.5999999999999998E-2</v>
      </c>
      <c r="N23" s="1489">
        <v>3.3000000000000002E-2</v>
      </c>
      <c r="O23" s="1490">
        <v>0.32</v>
      </c>
      <c r="P23" s="1487">
        <v>7.0999999999999994E-2</v>
      </c>
      <c r="Q23" s="441">
        <v>538</v>
      </c>
      <c r="R23" s="643">
        <f>'4.1 Transportmiddelbruk'!O19</f>
        <v>0.129</v>
      </c>
    </row>
    <row r="24" spans="1:18">
      <c r="B24" s="607" t="s">
        <v>165</v>
      </c>
      <c r="C24" s="1985"/>
      <c r="D24" s="1986"/>
      <c r="E24" s="1986"/>
      <c r="F24" s="1986"/>
      <c r="G24" s="1987"/>
      <c r="H24" s="165">
        <v>364</v>
      </c>
      <c r="I24" s="164">
        <f>'4.1 Transportmiddelbruk'!F23</f>
        <v>6.4000000000000001E-2</v>
      </c>
      <c r="K24" s="607" t="s">
        <v>164</v>
      </c>
      <c r="L24" s="1982" t="s">
        <v>749</v>
      </c>
      <c r="M24" s="1983"/>
      <c r="N24" s="1983"/>
      <c r="O24" s="1983"/>
      <c r="P24" s="1984"/>
      <c r="Q24" s="441">
        <v>160</v>
      </c>
      <c r="R24" s="643">
        <f>'4.1 Transportmiddelbruk'!O20</f>
        <v>0.06</v>
      </c>
    </row>
    <row r="25" spans="1:18">
      <c r="B25" s="607" t="s">
        <v>166</v>
      </c>
      <c r="C25" s="1988"/>
      <c r="D25" s="1989"/>
      <c r="E25" s="1989"/>
      <c r="F25" s="1989"/>
      <c r="G25" s="1990"/>
      <c r="H25" s="165">
        <v>411</v>
      </c>
      <c r="I25" s="164">
        <f>'4.1 Transportmiddelbruk'!F24</f>
        <v>6.8000000000000005E-2</v>
      </c>
      <c r="K25" s="607" t="s">
        <v>165</v>
      </c>
      <c r="L25" s="1985"/>
      <c r="M25" s="1986"/>
      <c r="N25" s="1986"/>
      <c r="O25" s="1986"/>
      <c r="P25" s="1987"/>
      <c r="Q25" s="441">
        <v>285</v>
      </c>
      <c r="R25" s="643">
        <f>'4.1 Transportmiddelbruk'!O21</f>
        <v>5.7000000000000002E-2</v>
      </c>
    </row>
    <row r="26" spans="1:18">
      <c r="B26" s="607" t="s">
        <v>356</v>
      </c>
      <c r="C26" s="1487">
        <v>0.48499999999999999</v>
      </c>
      <c r="D26" s="1488">
        <v>5.0999999999999997E-2</v>
      </c>
      <c r="E26" s="1489">
        <v>1.2999999999999999E-2</v>
      </c>
      <c r="F26" s="1490">
        <v>0.45</v>
      </c>
      <c r="G26" s="1487"/>
      <c r="H26" s="165">
        <v>600</v>
      </c>
      <c r="I26" s="164">
        <f>'4.1 Transportmiddelbruk'!F25</f>
        <v>0.10299999999999999</v>
      </c>
      <c r="K26" s="607" t="s">
        <v>166</v>
      </c>
      <c r="L26" s="1988"/>
      <c r="M26" s="1989"/>
      <c r="N26" s="1989"/>
      <c r="O26" s="1989"/>
      <c r="P26" s="1990"/>
      <c r="Q26" s="441">
        <v>253</v>
      </c>
      <c r="R26" s="643">
        <f>'4.1 Transportmiddelbruk'!O22</f>
        <v>5.8000000000000003E-2</v>
      </c>
    </row>
    <row r="27" spans="1:18">
      <c r="B27" s="607" t="s">
        <v>344</v>
      </c>
      <c r="C27" s="1982" t="s">
        <v>749</v>
      </c>
      <c r="D27" s="1983"/>
      <c r="E27" s="1983"/>
      <c r="F27" s="1983"/>
      <c r="G27" s="1984"/>
      <c r="H27" s="165">
        <v>88</v>
      </c>
      <c r="I27" s="164">
        <f>'4.1 Transportmiddelbruk'!F26</f>
        <v>3.7999999999999999E-2</v>
      </c>
      <c r="K27" s="607" t="s">
        <v>356</v>
      </c>
      <c r="L27" s="1487">
        <v>0.55600000000000005</v>
      </c>
      <c r="M27" s="1488">
        <v>2.9000000000000001E-2</v>
      </c>
      <c r="N27" s="1489">
        <v>5.0000000000000001E-3</v>
      </c>
      <c r="O27" s="1490">
        <v>0.40699999999999997</v>
      </c>
      <c r="P27" s="1487">
        <v>3.0000000000000001E-3</v>
      </c>
      <c r="Q27" s="441">
        <v>478</v>
      </c>
      <c r="R27" s="643">
        <f>'4.1 Transportmiddelbruk'!O23</f>
        <v>8.8999999999999996E-2</v>
      </c>
    </row>
    <row r="28" spans="1:18">
      <c r="B28" s="607" t="s">
        <v>168</v>
      </c>
      <c r="C28" s="1985"/>
      <c r="D28" s="1986"/>
      <c r="E28" s="1986"/>
      <c r="F28" s="1986"/>
      <c r="G28" s="1987"/>
      <c r="H28" s="165">
        <v>229</v>
      </c>
      <c r="I28" s="164">
        <f>'4.1 Transportmiddelbruk'!F27</f>
        <v>7.3999999999999996E-2</v>
      </c>
      <c r="K28" s="607" t="s">
        <v>344</v>
      </c>
      <c r="L28" s="1982" t="s">
        <v>749</v>
      </c>
      <c r="M28" s="1983"/>
      <c r="N28" s="1983"/>
      <c r="O28" s="1983"/>
      <c r="P28" s="1984"/>
      <c r="Q28" s="441">
        <v>71</v>
      </c>
      <c r="R28" s="643">
        <f>'4.1 Transportmiddelbruk'!O24</f>
        <v>0.03</v>
      </c>
    </row>
    <row r="29" spans="1:18">
      <c r="B29" s="607" t="s">
        <v>169</v>
      </c>
      <c r="C29" s="1988"/>
      <c r="D29" s="1989"/>
      <c r="E29" s="1989"/>
      <c r="F29" s="1989"/>
      <c r="G29" s="1990"/>
      <c r="H29" s="165">
        <v>131</v>
      </c>
      <c r="I29" s="164">
        <f>'4.1 Transportmiddelbruk'!F28</f>
        <v>4.2999999999999997E-2</v>
      </c>
      <c r="K29" s="607" t="s">
        <v>168</v>
      </c>
      <c r="L29" s="1985"/>
      <c r="M29" s="1986"/>
      <c r="N29" s="1986"/>
      <c r="O29" s="1986"/>
      <c r="P29" s="1987"/>
      <c r="Q29" s="441">
        <v>138</v>
      </c>
      <c r="R29" s="643">
        <f>'4.1 Transportmiddelbruk'!O25</f>
        <v>5.1999999999999998E-2</v>
      </c>
    </row>
    <row r="30" spans="1:18">
      <c r="C30" s="47"/>
      <c r="K30" s="607" t="s">
        <v>169</v>
      </c>
      <c r="L30" s="1988"/>
      <c r="M30" s="1989"/>
      <c r="N30" s="1989"/>
      <c r="O30" s="1989"/>
      <c r="P30" s="1990"/>
      <c r="Q30" s="446">
        <v>98</v>
      </c>
      <c r="R30" s="643">
        <f>'4.1 Transportmiddelbruk'!O26</f>
        <v>3.4000000000000002E-2</v>
      </c>
    </row>
    <row r="31" spans="1:18">
      <c r="H31" s="147"/>
      <c r="I31" s="147"/>
      <c r="J31" s="206"/>
      <c r="Q31" s="1715"/>
    </row>
    <row r="32" spans="1:18">
      <c r="A32" s="6"/>
      <c r="B32" s="1847" t="s">
        <v>200</v>
      </c>
      <c r="C32" s="1848"/>
      <c r="D32" s="1848"/>
      <c r="E32" s="1848"/>
      <c r="F32" s="1848"/>
      <c r="G32" s="1848"/>
      <c r="H32" s="1848"/>
      <c r="I32" s="1849"/>
      <c r="J32" s="11"/>
      <c r="K32" s="1847" t="s">
        <v>200</v>
      </c>
      <c r="L32" s="1848"/>
      <c r="M32" s="1848"/>
      <c r="N32" s="1848"/>
      <c r="O32" s="1848"/>
      <c r="P32" s="1848"/>
      <c r="Q32" s="1848"/>
      <c r="R32" s="1849"/>
    </row>
    <row r="33" spans="2:10">
      <c r="B33" s="8"/>
      <c r="C33" s="159"/>
      <c r="D33" s="159"/>
      <c r="E33" s="159"/>
      <c r="F33" s="159"/>
      <c r="G33" s="159"/>
    </row>
    <row r="34" spans="2:10">
      <c r="B34" s="8"/>
      <c r="C34" s="159"/>
      <c r="D34" s="159"/>
      <c r="E34" s="159"/>
      <c r="F34" s="159"/>
      <c r="G34" s="159"/>
    </row>
    <row r="35" spans="2:10">
      <c r="B35" s="8"/>
      <c r="C35" s="159"/>
      <c r="D35" s="159"/>
      <c r="E35" s="159"/>
      <c r="F35" s="159"/>
      <c r="G35" s="159"/>
    </row>
    <row r="37" spans="2:10">
      <c r="B37" s="8"/>
    </row>
    <row r="38" spans="2:10">
      <c r="B38" s="8"/>
    </row>
    <row r="39" spans="2:10">
      <c r="B39" s="8"/>
    </row>
    <row r="40" spans="2:10">
      <c r="B40" s="8"/>
    </row>
    <row r="41" spans="2:10">
      <c r="B41" s="8"/>
    </row>
    <row r="42" spans="2:10">
      <c r="B42" s="8"/>
    </row>
    <row r="43" spans="2:10">
      <c r="B43" s="8"/>
    </row>
    <row r="44" spans="2:10">
      <c r="B44" s="8"/>
    </row>
    <row r="46" spans="2:10">
      <c r="C46" s="36"/>
      <c r="D46" s="36"/>
      <c r="E46" s="36"/>
      <c r="F46" s="36"/>
      <c r="G46" s="36"/>
      <c r="H46" s="36"/>
      <c r="I46" s="36"/>
      <c r="J46" s="21"/>
    </row>
    <row r="47" spans="2:10">
      <c r="C47" s="36"/>
      <c r="D47" s="36"/>
      <c r="E47" s="36"/>
      <c r="F47" s="36"/>
      <c r="G47" s="36"/>
      <c r="H47" s="36"/>
      <c r="I47" s="36"/>
      <c r="J47" s="21"/>
    </row>
    <row r="48" spans="2:10">
      <c r="C48" s="36"/>
      <c r="D48" s="36"/>
      <c r="E48" s="36"/>
      <c r="F48" s="36"/>
      <c r="G48" s="36"/>
      <c r="H48" s="36"/>
      <c r="I48" s="36"/>
      <c r="J48" s="21"/>
    </row>
    <row r="49" spans="2:10">
      <c r="C49" s="36"/>
      <c r="D49" s="36"/>
      <c r="E49" s="36"/>
      <c r="F49" s="36"/>
      <c r="G49" s="36"/>
      <c r="H49" s="36"/>
      <c r="I49" s="36"/>
      <c r="J49" s="21"/>
    </row>
    <row r="50" spans="2:10">
      <c r="C50" s="36"/>
      <c r="D50" s="36"/>
      <c r="E50" s="36"/>
      <c r="F50" s="36"/>
      <c r="G50" s="36"/>
      <c r="H50" s="36"/>
      <c r="I50" s="36"/>
      <c r="J50" s="21"/>
    </row>
    <row r="51" spans="2:10">
      <c r="C51" s="36"/>
      <c r="D51" s="36"/>
      <c r="E51" s="36"/>
      <c r="F51" s="36"/>
      <c r="G51" s="36"/>
      <c r="H51" s="36"/>
      <c r="I51" s="36"/>
      <c r="J51" s="21"/>
    </row>
    <row r="56" spans="2:10">
      <c r="B56" s="38"/>
    </row>
    <row r="57" spans="2:10">
      <c r="B57" s="38"/>
      <c r="C57" s="47"/>
      <c r="E57" s="47"/>
    </row>
    <row r="58" spans="2:10">
      <c r="C58" s="47"/>
      <c r="E58" s="47"/>
    </row>
    <row r="59" spans="2:10">
      <c r="C59" s="47"/>
      <c r="E59" s="47"/>
    </row>
  </sheetData>
  <mergeCells count="13">
    <mergeCell ref="B3:I3"/>
    <mergeCell ref="K3:R3"/>
    <mergeCell ref="B32:I32"/>
    <mergeCell ref="K32:R32"/>
    <mergeCell ref="B1:R1"/>
    <mergeCell ref="B5:I5"/>
    <mergeCell ref="K5:R5"/>
    <mergeCell ref="L22:P22"/>
    <mergeCell ref="L24:P26"/>
    <mergeCell ref="L28:P30"/>
    <mergeCell ref="C21:G21"/>
    <mergeCell ref="C23:G25"/>
    <mergeCell ref="C27:G29"/>
  </mergeCells>
  <conditionalFormatting sqref="H7:H9 H15:H19 H11:H13 H21:H29">
    <cfRule type="cellIs" dxfId="2" priority="2" operator="lessThan">
      <formula>500</formula>
    </cfRule>
  </conditionalFormatting>
  <conditionalFormatting sqref="Q15:Q30">
    <cfRule type="cellIs" dxfId="1" priority="1" operator="lessThan">
      <formula>500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7"/>
  <sheetViews>
    <sheetView zoomScaleNormal="100" workbookViewId="0">
      <selection activeCell="G5" sqref="G5"/>
    </sheetView>
  </sheetViews>
  <sheetFormatPr baseColWidth="10" defaultRowHeight="15"/>
  <cols>
    <col min="1" max="1" width="3.140625" customWidth="1"/>
    <col min="2" max="2" width="26" bestFit="1" customWidth="1"/>
    <col min="3" max="3" width="15.85546875" customWidth="1"/>
    <col min="4" max="4" width="15.85546875" style="36" customWidth="1"/>
    <col min="5" max="5" width="14.5703125" style="36" customWidth="1"/>
    <col min="6" max="6" width="13.7109375" customWidth="1"/>
    <col min="7" max="7" width="104.28515625" bestFit="1" customWidth="1"/>
    <col min="8" max="8" width="3.85546875" customWidth="1"/>
  </cols>
  <sheetData>
    <row r="1" spans="1:8" ht="18.75">
      <c r="A1" s="1757" t="s">
        <v>256</v>
      </c>
      <c r="B1" s="1758"/>
      <c r="C1" s="1758"/>
      <c r="D1" s="1758"/>
      <c r="E1" s="1758"/>
      <c r="F1" s="1758"/>
      <c r="G1" s="1758"/>
      <c r="H1" s="1758"/>
    </row>
    <row r="2" spans="1:8">
      <c r="A2" s="66"/>
      <c r="B2" s="67"/>
      <c r="C2" s="68"/>
      <c r="D2" s="68"/>
      <c r="E2" s="68"/>
      <c r="F2" s="68"/>
      <c r="G2" s="69"/>
      <c r="H2" s="70"/>
    </row>
    <row r="3" spans="1:8" ht="54" customHeight="1">
      <c r="A3" s="71"/>
      <c r="B3" s="575" t="s">
        <v>255</v>
      </c>
      <c r="C3" s="576" t="s">
        <v>353</v>
      </c>
      <c r="D3" s="1562" t="s">
        <v>352</v>
      </c>
      <c r="E3" s="1582" t="s">
        <v>354</v>
      </c>
      <c r="F3" s="1583" t="s">
        <v>355</v>
      </c>
      <c r="G3" s="577" t="s">
        <v>330</v>
      </c>
      <c r="H3" s="72"/>
    </row>
    <row r="4" spans="1:8">
      <c r="A4" s="71"/>
      <c r="B4" s="578" t="s">
        <v>232</v>
      </c>
      <c r="C4" s="581">
        <v>88548</v>
      </c>
      <c r="D4" s="581">
        <v>88548</v>
      </c>
      <c r="E4" s="581">
        <v>253602</v>
      </c>
      <c r="F4" s="582">
        <v>249513</v>
      </c>
      <c r="G4" s="583"/>
      <c r="H4" s="72"/>
    </row>
    <row r="5" spans="1:8">
      <c r="A5" s="71"/>
      <c r="B5" s="579" t="s">
        <v>318</v>
      </c>
      <c r="C5" s="584">
        <v>21099</v>
      </c>
      <c r="D5" s="584">
        <v>20516</v>
      </c>
      <c r="E5" s="584">
        <v>60136</v>
      </c>
      <c r="F5" s="585">
        <v>56236</v>
      </c>
      <c r="G5" s="313"/>
      <c r="H5" s="72"/>
    </row>
    <row r="6" spans="1:8" s="88" customFormat="1" ht="21.75" customHeight="1">
      <c r="A6" s="86"/>
      <c r="B6" s="580" t="s">
        <v>106</v>
      </c>
      <c r="C6" s="586">
        <v>8091</v>
      </c>
      <c r="D6" s="586">
        <v>11355</v>
      </c>
      <c r="E6" s="586">
        <v>23746</v>
      </c>
      <c r="F6" s="586">
        <v>32952</v>
      </c>
      <c r="G6" s="587"/>
      <c r="H6" s="87"/>
    </row>
    <row r="7" spans="1:8">
      <c r="A7" s="71"/>
      <c r="B7" s="578" t="s">
        <v>161</v>
      </c>
      <c r="C7" s="589">
        <v>5845</v>
      </c>
      <c r="D7" s="588">
        <v>5234</v>
      </c>
      <c r="E7" s="589">
        <v>16543</v>
      </c>
      <c r="F7" s="588">
        <v>14058</v>
      </c>
      <c r="G7" s="583"/>
      <c r="H7" s="72"/>
    </row>
    <row r="8" spans="1:8" s="36" customFormat="1">
      <c r="A8" s="71"/>
      <c r="B8" s="579" t="s">
        <v>257</v>
      </c>
      <c r="C8" s="591">
        <v>9377</v>
      </c>
      <c r="D8" s="590">
        <v>10188</v>
      </c>
      <c r="E8" s="591">
        <v>27233</v>
      </c>
      <c r="F8" s="590">
        <v>28977</v>
      </c>
      <c r="G8" s="313"/>
      <c r="H8" s="72"/>
    </row>
    <row r="9" spans="1:8" s="36" customFormat="1" ht="23.25" customHeight="1">
      <c r="A9" s="71"/>
      <c r="B9" s="580" t="s">
        <v>163</v>
      </c>
      <c r="C9" s="586">
        <v>5820</v>
      </c>
      <c r="D9" s="592">
        <v>4621</v>
      </c>
      <c r="E9" s="586">
        <v>16207</v>
      </c>
      <c r="F9" s="592">
        <v>12137</v>
      </c>
      <c r="G9" s="587"/>
      <c r="H9" s="72"/>
    </row>
    <row r="10" spans="1:8">
      <c r="A10" s="71"/>
      <c r="B10" s="578" t="s">
        <v>143</v>
      </c>
      <c r="C10" s="581">
        <v>3077</v>
      </c>
      <c r="D10" s="593">
        <v>4141</v>
      </c>
      <c r="E10" s="581">
        <v>9328</v>
      </c>
      <c r="F10" s="594">
        <v>12425</v>
      </c>
      <c r="G10" s="595" t="s">
        <v>333</v>
      </c>
      <c r="H10" s="72"/>
    </row>
    <row r="11" spans="1:8" s="36" customFormat="1">
      <c r="A11" s="71"/>
      <c r="B11" s="579" t="s">
        <v>108</v>
      </c>
      <c r="C11" s="584">
        <v>1834</v>
      </c>
      <c r="D11" s="596">
        <v>2120</v>
      </c>
      <c r="E11" s="584">
        <v>5465</v>
      </c>
      <c r="F11" s="597">
        <v>6303</v>
      </c>
      <c r="G11" s="598" t="s">
        <v>326</v>
      </c>
      <c r="H11" s="72"/>
    </row>
    <row r="12" spans="1:8" s="36" customFormat="1">
      <c r="A12" s="71"/>
      <c r="B12" s="579" t="s">
        <v>109</v>
      </c>
      <c r="C12" s="584">
        <v>1219</v>
      </c>
      <c r="D12" s="596">
        <v>2277</v>
      </c>
      <c r="E12" s="584">
        <v>3239</v>
      </c>
      <c r="F12" s="597">
        <v>6011</v>
      </c>
      <c r="G12" s="598" t="s">
        <v>327</v>
      </c>
      <c r="H12" s="72"/>
    </row>
    <row r="13" spans="1:8" s="36" customFormat="1">
      <c r="A13" s="71"/>
      <c r="B13" s="579" t="s">
        <v>110</v>
      </c>
      <c r="C13" s="584">
        <v>1598</v>
      </c>
      <c r="D13" s="596">
        <v>2250</v>
      </c>
      <c r="E13" s="584">
        <v>4583</v>
      </c>
      <c r="F13" s="597">
        <v>6431</v>
      </c>
      <c r="G13" s="598" t="s">
        <v>328</v>
      </c>
      <c r="H13" s="72"/>
    </row>
    <row r="14" spans="1:8" s="36" customFormat="1">
      <c r="A14" s="71"/>
      <c r="B14" s="579" t="s">
        <v>111</v>
      </c>
      <c r="C14" s="584">
        <v>4847</v>
      </c>
      <c r="D14" s="596">
        <v>3595</v>
      </c>
      <c r="E14" s="584">
        <v>14381</v>
      </c>
      <c r="F14" s="597">
        <v>10367</v>
      </c>
      <c r="G14" s="598" t="s">
        <v>329</v>
      </c>
      <c r="H14" s="72"/>
    </row>
    <row r="15" spans="1:8" s="36" customFormat="1">
      <c r="A15" s="71"/>
      <c r="B15" s="579" t="s">
        <v>112</v>
      </c>
      <c r="C15" s="584">
        <v>2220</v>
      </c>
      <c r="D15" s="596">
        <v>2998</v>
      </c>
      <c r="E15" s="584">
        <v>6402</v>
      </c>
      <c r="F15" s="597">
        <v>8496</v>
      </c>
      <c r="G15" s="598" t="s">
        <v>343</v>
      </c>
      <c r="H15" s="72"/>
    </row>
    <row r="16" spans="1:8" s="36" customFormat="1">
      <c r="A16" s="71"/>
      <c r="B16" s="579" t="s">
        <v>113</v>
      </c>
      <c r="C16" s="584">
        <v>1241</v>
      </c>
      <c r="D16" s="596">
        <v>1723</v>
      </c>
      <c r="E16" s="584">
        <v>3476</v>
      </c>
      <c r="F16" s="597">
        <v>4769</v>
      </c>
      <c r="G16" s="598" t="s">
        <v>331</v>
      </c>
      <c r="H16" s="72"/>
    </row>
    <row r="17" spans="1:8" s="36" customFormat="1">
      <c r="A17" s="71"/>
      <c r="B17" s="579" t="s">
        <v>114</v>
      </c>
      <c r="C17" s="584">
        <v>1826</v>
      </c>
      <c r="D17" s="596">
        <v>2425</v>
      </c>
      <c r="E17" s="584">
        <v>5084</v>
      </c>
      <c r="F17" s="597">
        <v>6825</v>
      </c>
      <c r="G17" s="598" t="s">
        <v>332</v>
      </c>
      <c r="H17" s="72"/>
    </row>
    <row r="18" spans="1:8" s="36" customFormat="1">
      <c r="A18" s="71"/>
      <c r="B18" s="579" t="s">
        <v>164</v>
      </c>
      <c r="C18" s="584">
        <v>1350</v>
      </c>
      <c r="D18" s="596">
        <v>933</v>
      </c>
      <c r="E18" s="584">
        <v>3867</v>
      </c>
      <c r="F18" s="597">
        <v>2621</v>
      </c>
      <c r="G18" s="598" t="s">
        <v>335</v>
      </c>
      <c r="H18" s="72"/>
    </row>
    <row r="19" spans="1:8" s="36" customFormat="1">
      <c r="A19" s="71"/>
      <c r="B19" s="579" t="s">
        <v>165</v>
      </c>
      <c r="C19" s="584">
        <v>2160</v>
      </c>
      <c r="D19" s="596">
        <v>1375</v>
      </c>
      <c r="E19" s="584">
        <v>6080</v>
      </c>
      <c r="F19" s="597">
        <v>3839</v>
      </c>
      <c r="G19" s="598" t="s">
        <v>336</v>
      </c>
      <c r="H19" s="72"/>
    </row>
    <row r="20" spans="1:8" s="36" customFormat="1">
      <c r="A20" s="71"/>
      <c r="B20" s="579" t="s">
        <v>166</v>
      </c>
      <c r="C20" s="584">
        <v>2207</v>
      </c>
      <c r="D20" s="596">
        <v>822</v>
      </c>
      <c r="E20" s="584">
        <v>6279</v>
      </c>
      <c r="F20" s="597">
        <v>2322</v>
      </c>
      <c r="G20" s="598" t="s">
        <v>337</v>
      </c>
      <c r="H20" s="72"/>
    </row>
    <row r="21" spans="1:8" s="36" customFormat="1">
      <c r="A21" s="71"/>
      <c r="B21" s="579" t="s">
        <v>167</v>
      </c>
      <c r="C21" s="584">
        <v>2162</v>
      </c>
      <c r="D21" s="596">
        <v>1667</v>
      </c>
      <c r="E21" s="584">
        <v>5971</v>
      </c>
      <c r="F21" s="597">
        <v>4366</v>
      </c>
      <c r="G21" s="598" t="s">
        <v>338</v>
      </c>
      <c r="H21" s="72"/>
    </row>
    <row r="22" spans="1:8" s="36" customFormat="1">
      <c r="A22" s="71"/>
      <c r="B22" s="579" t="s">
        <v>334</v>
      </c>
      <c r="C22" s="584">
        <v>725</v>
      </c>
      <c r="D22" s="596">
        <v>458</v>
      </c>
      <c r="E22" s="584">
        <v>2083</v>
      </c>
      <c r="F22" s="597">
        <v>1275</v>
      </c>
      <c r="G22" s="598" t="s">
        <v>339</v>
      </c>
      <c r="H22" s="72"/>
    </row>
    <row r="23" spans="1:8" s="36" customFormat="1">
      <c r="A23" s="71"/>
      <c r="B23" s="579" t="s">
        <v>340</v>
      </c>
      <c r="C23" s="584">
        <v>1106</v>
      </c>
      <c r="D23" s="596">
        <v>715</v>
      </c>
      <c r="E23" s="584">
        <v>3081</v>
      </c>
      <c r="F23" s="597">
        <v>1943</v>
      </c>
      <c r="G23" s="598" t="s">
        <v>777</v>
      </c>
      <c r="H23" s="72"/>
    </row>
    <row r="24" spans="1:8" s="36" customFormat="1">
      <c r="A24" s="71"/>
      <c r="B24" s="579" t="s">
        <v>169</v>
      </c>
      <c r="C24" s="584">
        <v>1052</v>
      </c>
      <c r="D24" s="596">
        <v>709</v>
      </c>
      <c r="E24" s="584">
        <v>2939</v>
      </c>
      <c r="F24" s="597">
        <v>1963</v>
      </c>
      <c r="G24" s="598" t="s">
        <v>341</v>
      </c>
      <c r="H24" s="72"/>
    </row>
    <row r="25" spans="1:8" ht="21.75" customHeight="1">
      <c r="A25" s="71"/>
      <c r="B25" s="580" t="s">
        <v>170</v>
      </c>
      <c r="C25" s="586">
        <v>203</v>
      </c>
      <c r="D25" s="599">
        <v>3097</v>
      </c>
      <c r="E25" s="586">
        <v>493</v>
      </c>
      <c r="F25" s="600">
        <v>7266</v>
      </c>
      <c r="G25" s="601" t="s">
        <v>342</v>
      </c>
      <c r="H25" s="72"/>
    </row>
    <row r="26" spans="1:8">
      <c r="A26" s="73"/>
      <c r="B26" s="74"/>
      <c r="C26" s="75"/>
      <c r="D26" s="75"/>
      <c r="E26" s="75"/>
      <c r="F26" s="75"/>
      <c r="G26" s="74"/>
      <c r="H26" s="76"/>
    </row>
    <row r="27" spans="1:8">
      <c r="C27" s="162"/>
    </row>
  </sheetData>
  <mergeCells count="1">
    <mergeCell ref="A1:H1"/>
  </mergeCells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T16"/>
  <sheetViews>
    <sheetView zoomScaleNormal="100" workbookViewId="0">
      <selection activeCell="B2" sqref="B2"/>
    </sheetView>
  </sheetViews>
  <sheetFormatPr baseColWidth="10" defaultRowHeight="15"/>
  <cols>
    <col min="1" max="1" width="2.5703125" customWidth="1"/>
    <col min="2" max="2" width="52.5703125" customWidth="1"/>
    <col min="3" max="3" width="20" customWidth="1"/>
    <col min="4" max="4" width="3" customWidth="1"/>
    <col min="5" max="5" width="17.5703125" customWidth="1"/>
    <col min="7" max="8" width="12.7109375" customWidth="1"/>
    <col min="9" max="9" width="3.140625" customWidth="1"/>
  </cols>
  <sheetData>
    <row r="1" spans="1:46" s="1631" customFormat="1" ht="16.5">
      <c r="A1" s="1590"/>
      <c r="B1" s="1811" t="s">
        <v>493</v>
      </c>
      <c r="C1" s="1812"/>
      <c r="D1" s="1812"/>
      <c r="E1" s="1812"/>
      <c r="F1" s="1812"/>
      <c r="G1" s="1812"/>
      <c r="H1" s="1812"/>
      <c r="I1" s="1812"/>
      <c r="J1" s="1812"/>
      <c r="K1" s="334"/>
      <c r="L1" s="334"/>
      <c r="M1" s="334"/>
      <c r="N1" s="334"/>
      <c r="O1" s="334"/>
      <c r="P1" s="334"/>
      <c r="Q1" s="334"/>
      <c r="R1" s="334"/>
      <c r="S1" s="1756"/>
      <c r="T1" s="334"/>
      <c r="U1" s="334"/>
      <c r="V1" s="334"/>
      <c r="W1" s="334"/>
      <c r="X1" s="334"/>
      <c r="Y1" s="334"/>
      <c r="Z1" s="334"/>
      <c r="AA1" s="1745"/>
      <c r="AB1" s="1630"/>
      <c r="AC1" s="1630"/>
      <c r="AD1" s="1630"/>
      <c r="AE1" s="1630"/>
      <c r="AF1" s="1630"/>
      <c r="AG1" s="1630"/>
      <c r="AH1" s="1630"/>
      <c r="AI1" s="1630"/>
      <c r="AJ1" s="1630"/>
      <c r="AK1" s="1630"/>
      <c r="AL1" s="1630"/>
      <c r="AM1" s="1630"/>
      <c r="AN1" s="1630"/>
      <c r="AO1" s="1630"/>
      <c r="AP1" s="1630"/>
      <c r="AQ1" s="1630"/>
      <c r="AR1" s="1630"/>
      <c r="AS1" s="1630"/>
      <c r="AT1" s="1630"/>
    </row>
    <row r="2" spans="1:46" s="36" customFormat="1">
      <c r="B2" s="36" t="s">
        <v>811</v>
      </c>
      <c r="I2" s="21"/>
      <c r="K2"/>
      <c r="L2"/>
      <c r="M2"/>
      <c r="N2"/>
      <c r="O2"/>
      <c r="P2"/>
      <c r="Q2"/>
      <c r="R2"/>
    </row>
    <row r="3" spans="1:46">
      <c r="B3" s="1991" t="s">
        <v>494</v>
      </c>
      <c r="C3" s="1992"/>
      <c r="D3" s="36"/>
      <c r="E3" s="1991" t="s">
        <v>513</v>
      </c>
      <c r="F3" s="1993"/>
      <c r="G3" s="1993"/>
      <c r="H3" s="1992"/>
    </row>
    <row r="4" spans="1:46">
      <c r="B4" s="522"/>
      <c r="C4" s="536"/>
      <c r="D4" s="278"/>
      <c r="E4" s="519"/>
      <c r="F4" s="520" t="s">
        <v>27</v>
      </c>
      <c r="G4" s="520" t="s">
        <v>511</v>
      </c>
      <c r="H4" s="521" t="s">
        <v>512</v>
      </c>
    </row>
    <row r="5" spans="1:46">
      <c r="B5" s="533" t="s">
        <v>495</v>
      </c>
      <c r="C5" s="537">
        <v>0.26437462951985774</v>
      </c>
      <c r="D5" s="38"/>
      <c r="E5" s="332" t="s">
        <v>502</v>
      </c>
      <c r="F5" s="315">
        <v>0.21</v>
      </c>
      <c r="G5" s="315">
        <v>0.17</v>
      </c>
      <c r="H5" s="316">
        <v>0.33</v>
      </c>
    </row>
    <row r="6" spans="1:46">
      <c r="B6" s="332" t="s">
        <v>496</v>
      </c>
      <c r="C6" s="537">
        <v>0.43292517006802722</v>
      </c>
      <c r="D6" s="38"/>
      <c r="E6" s="332" t="s">
        <v>503</v>
      </c>
      <c r="F6" s="315">
        <v>0.19</v>
      </c>
      <c r="G6" s="315">
        <v>0.25</v>
      </c>
      <c r="H6" s="316">
        <v>0.04</v>
      </c>
    </row>
    <row r="7" spans="1:46">
      <c r="B7" s="534" t="s">
        <v>497</v>
      </c>
      <c r="C7" s="537">
        <v>0.45156099130994526</v>
      </c>
      <c r="D7" s="38"/>
      <c r="E7" s="332" t="s">
        <v>504</v>
      </c>
      <c r="F7" s="315">
        <v>0.17</v>
      </c>
      <c r="G7" s="315">
        <v>0.14000000000000001</v>
      </c>
      <c r="H7" s="316">
        <v>0.16</v>
      </c>
    </row>
    <row r="8" spans="1:46">
      <c r="B8" s="534" t="s">
        <v>498</v>
      </c>
      <c r="C8" s="537">
        <v>0.21339651433619788</v>
      </c>
      <c r="D8" s="38"/>
      <c r="E8" s="332" t="s">
        <v>505</v>
      </c>
      <c r="F8" s="315">
        <v>0.12</v>
      </c>
      <c r="G8" s="315">
        <v>0.18</v>
      </c>
      <c r="H8" s="316">
        <v>0.05</v>
      </c>
    </row>
    <row r="9" spans="1:46">
      <c r="B9" s="534" t="s">
        <v>499</v>
      </c>
      <c r="C9" s="537">
        <v>0.21296296296296297</v>
      </c>
      <c r="D9" s="38"/>
      <c r="E9" s="332" t="s">
        <v>506</v>
      </c>
      <c r="F9" s="315">
        <v>7.0000000000000007E-2</v>
      </c>
      <c r="G9" s="315">
        <v>0.03</v>
      </c>
      <c r="H9" s="316">
        <v>0.13</v>
      </c>
    </row>
    <row r="10" spans="1:46">
      <c r="B10" s="534" t="s">
        <v>500</v>
      </c>
      <c r="C10" s="537">
        <v>0.23239875389408099</v>
      </c>
      <c r="D10" s="38"/>
      <c r="E10" s="332" t="s">
        <v>507</v>
      </c>
      <c r="F10" s="315">
        <v>0.06</v>
      </c>
      <c r="G10" s="315">
        <v>0.02</v>
      </c>
      <c r="H10" s="316">
        <v>0.15</v>
      </c>
    </row>
    <row r="11" spans="1:46">
      <c r="B11" s="535" t="s">
        <v>501</v>
      </c>
      <c r="C11" s="538">
        <v>0.1810503121557106</v>
      </c>
      <c r="E11" s="332" t="s">
        <v>508</v>
      </c>
      <c r="F11" s="315">
        <v>0.05</v>
      </c>
      <c r="G11" s="315">
        <v>0.08</v>
      </c>
      <c r="H11" s="316">
        <v>0.01</v>
      </c>
    </row>
    <row r="12" spans="1:46">
      <c r="E12" s="332" t="s">
        <v>509</v>
      </c>
      <c r="F12" s="315">
        <v>0.04</v>
      </c>
      <c r="G12" s="315">
        <v>0.01</v>
      </c>
      <c r="H12" s="316">
        <v>7.0000000000000007E-2</v>
      </c>
    </row>
    <row r="13" spans="1:46">
      <c r="E13" s="332" t="s">
        <v>510</v>
      </c>
      <c r="F13" s="315">
        <v>0.03</v>
      </c>
      <c r="G13" s="315">
        <v>0.08</v>
      </c>
      <c r="H13" s="316">
        <v>0.02</v>
      </c>
    </row>
    <row r="14" spans="1:46">
      <c r="E14" s="332" t="s">
        <v>505</v>
      </c>
      <c r="F14" s="315">
        <v>0.03</v>
      </c>
      <c r="G14" s="315">
        <v>0.02</v>
      </c>
      <c r="H14" s="316">
        <v>0.01</v>
      </c>
    </row>
    <row r="15" spans="1:46">
      <c r="E15" s="332" t="s">
        <v>37</v>
      </c>
      <c r="F15" s="315">
        <v>0.03</v>
      </c>
      <c r="G15" s="315">
        <v>0.02</v>
      </c>
      <c r="H15" s="316">
        <v>0.03</v>
      </c>
    </row>
    <row r="16" spans="1:46">
      <c r="E16" s="333"/>
      <c r="F16" s="317">
        <f>SUM(F5:F15)</f>
        <v>1.0000000000000002</v>
      </c>
      <c r="G16" s="317">
        <f t="shared" ref="G16:H16" si="0">SUM(G5:G15)</f>
        <v>1</v>
      </c>
      <c r="H16" s="318">
        <f t="shared" si="0"/>
        <v>1.0000000000000002</v>
      </c>
    </row>
  </sheetData>
  <mergeCells count="3">
    <mergeCell ref="B1:J1"/>
    <mergeCell ref="B3:C3"/>
    <mergeCell ref="E3:H3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E76"/>
  <sheetViews>
    <sheetView workbookViewId="0"/>
  </sheetViews>
  <sheetFormatPr baseColWidth="10" defaultRowHeight="15"/>
  <cols>
    <col min="1" max="1" width="3" customWidth="1"/>
    <col min="2" max="2" width="2.7109375" customWidth="1"/>
    <col min="3" max="3" width="21.140625" customWidth="1"/>
    <col min="4" max="6" width="15.85546875" customWidth="1"/>
    <col min="7" max="7" width="2.7109375" style="36" customWidth="1"/>
    <col min="8" max="8" width="21.140625" style="36" customWidth="1"/>
    <col min="9" max="14" width="12.5703125" style="36" customWidth="1"/>
    <col min="15" max="15" width="2.7109375" style="36" customWidth="1"/>
    <col min="16" max="21" width="12.5703125" style="36" customWidth="1"/>
    <col min="22" max="22" width="2.7109375" style="36" customWidth="1"/>
    <col min="23" max="28" width="12.5703125" style="36" customWidth="1"/>
    <col min="29" max="29" width="3.5703125" style="36" customWidth="1"/>
    <col min="30" max="30" width="21.140625" style="36" customWidth="1"/>
    <col min="31" max="31" width="6" style="36" bestFit="1" customWidth="1"/>
    <col min="32" max="32" width="5.42578125" style="36" bestFit="1" customWidth="1"/>
    <col min="33" max="33" width="7.85546875" style="36" bestFit="1" customWidth="1"/>
    <col min="34" max="34" width="12.7109375" style="36" bestFit="1" customWidth="1"/>
    <col min="35" max="35" width="12" style="36" bestFit="1" customWidth="1"/>
    <col min="36" max="36" width="6" style="36" bestFit="1" customWidth="1"/>
    <col min="37" max="37" width="9" style="36" bestFit="1" customWidth="1"/>
    <col min="38" max="38" width="11.85546875" style="36" bestFit="1" customWidth="1"/>
    <col min="39" max="39" width="5.42578125" style="36" bestFit="1" customWidth="1"/>
    <col min="40" max="40" width="3.5703125" style="36" customWidth="1"/>
    <col min="41" max="41" width="6" style="36" bestFit="1" customWidth="1"/>
    <col min="42" max="42" width="5.42578125" style="36" bestFit="1" customWidth="1"/>
    <col min="43" max="43" width="7.85546875" style="36" bestFit="1" customWidth="1"/>
    <col min="44" max="44" width="12.7109375" style="36" bestFit="1" customWidth="1"/>
    <col min="45" max="45" width="12" style="36" bestFit="1" customWidth="1"/>
    <col min="46" max="46" width="6" style="36" bestFit="1" customWidth="1"/>
    <col min="47" max="47" width="9" style="36" bestFit="1" customWidth="1"/>
    <col min="48" max="48" width="11.85546875" style="36" bestFit="1" customWidth="1"/>
    <col min="49" max="49" width="5.42578125" style="36" bestFit="1" customWidth="1"/>
    <col min="50" max="50" width="3.5703125" style="36" customWidth="1"/>
    <col min="51" max="51" width="6" style="36" bestFit="1" customWidth="1"/>
    <col min="52" max="52" width="5.42578125" style="36" bestFit="1" customWidth="1"/>
    <col min="53" max="53" width="7.85546875" style="36" bestFit="1" customWidth="1"/>
    <col min="54" max="54" width="12.7109375" style="36" bestFit="1" customWidth="1"/>
    <col min="55" max="55" width="12" style="36" bestFit="1" customWidth="1"/>
    <col min="56" max="56" width="6" style="36" bestFit="1" customWidth="1"/>
    <col min="57" max="57" width="9" style="36" bestFit="1" customWidth="1"/>
    <col min="58" max="58" width="11.85546875" style="36" bestFit="1" customWidth="1"/>
    <col min="59" max="59" width="5.42578125" style="36" bestFit="1" customWidth="1"/>
    <col min="60" max="60" width="4" style="36" customWidth="1"/>
    <col min="61" max="61" width="11.42578125" style="280"/>
    <col min="62" max="62" width="22" style="280" customWidth="1"/>
    <col min="63" max="68" width="11.42578125" style="280"/>
    <col min="69" max="69" width="4.140625" style="36" customWidth="1"/>
    <col min="70" max="70" width="16" style="36" customWidth="1"/>
    <col min="71" max="71" width="11.5703125" customWidth="1"/>
    <col min="72" max="72" width="13.28515625" customWidth="1"/>
  </cols>
  <sheetData>
    <row r="1" spans="1:83" s="1631" customFormat="1" ht="16.5">
      <c r="A1" s="1629"/>
      <c r="B1" s="1629"/>
      <c r="C1" s="1780" t="s">
        <v>533</v>
      </c>
      <c r="D1" s="1780"/>
      <c r="E1" s="1780"/>
      <c r="F1" s="1780"/>
      <c r="G1" s="1629"/>
      <c r="H1" s="1780" t="s">
        <v>544</v>
      </c>
      <c r="I1" s="1780"/>
      <c r="J1" s="1780"/>
      <c r="K1" s="1780"/>
      <c r="L1" s="1780"/>
      <c r="M1" s="1780"/>
      <c r="N1" s="1780"/>
      <c r="O1" s="1780"/>
      <c r="P1" s="1780"/>
      <c r="Q1" s="1780"/>
      <c r="R1" s="1780"/>
      <c r="S1" s="1780"/>
      <c r="T1" s="1780"/>
      <c r="U1" s="1780"/>
      <c r="V1" s="1780"/>
      <c r="W1" s="1780"/>
      <c r="X1" s="1780"/>
      <c r="Y1" s="1780"/>
      <c r="Z1" s="1780"/>
      <c r="AA1" s="1780"/>
      <c r="AB1" s="1780"/>
      <c r="AC1" s="1629"/>
      <c r="AD1" s="1780" t="s">
        <v>549</v>
      </c>
      <c r="AE1" s="1780"/>
      <c r="AF1" s="1780"/>
      <c r="AG1" s="1780"/>
      <c r="AH1" s="1780"/>
      <c r="AI1" s="1780"/>
      <c r="AJ1" s="1780"/>
      <c r="AK1" s="1780"/>
      <c r="AL1" s="1780"/>
      <c r="AM1" s="1780"/>
      <c r="AN1" s="1780"/>
      <c r="AO1" s="1780"/>
      <c r="AP1" s="1780"/>
      <c r="AQ1" s="1780"/>
      <c r="AR1" s="1780"/>
      <c r="AS1" s="1780"/>
      <c r="AT1" s="1780"/>
      <c r="AU1" s="1780"/>
      <c r="AV1" s="1780"/>
      <c r="AW1" s="1780"/>
      <c r="AX1" s="1780"/>
      <c r="AY1" s="1780"/>
      <c r="AZ1" s="1780"/>
      <c r="BA1" s="1780"/>
      <c r="BB1" s="1780"/>
      <c r="BC1" s="1780"/>
      <c r="BD1" s="1780"/>
      <c r="BE1" s="1780"/>
      <c r="BF1" s="1780"/>
      <c r="BG1" s="1780"/>
      <c r="BH1" s="1629"/>
      <c r="BI1" s="1780" t="s">
        <v>544</v>
      </c>
      <c r="BJ1" s="1780"/>
      <c r="BK1" s="1780"/>
      <c r="BL1" s="1780"/>
      <c r="BM1" s="1780"/>
      <c r="BN1" s="1780"/>
      <c r="BO1" s="1780"/>
      <c r="BP1" s="1780"/>
      <c r="BQ1" s="1629"/>
      <c r="BR1" s="1629" t="s">
        <v>559</v>
      </c>
      <c r="BS1" s="1629"/>
      <c r="BT1" s="1629"/>
      <c r="BU1" s="1629"/>
      <c r="BV1" s="1629"/>
      <c r="BW1" s="1629"/>
      <c r="BX1" s="1630"/>
      <c r="BY1" s="1630"/>
      <c r="BZ1" s="1630"/>
      <c r="CA1" s="1630"/>
      <c r="CB1" s="1630"/>
      <c r="CC1" s="1630"/>
      <c r="CD1" s="1630"/>
      <c r="CE1" s="1630"/>
    </row>
    <row r="3" spans="1:83" s="90" customFormat="1">
      <c r="A3" s="1778" t="s">
        <v>184</v>
      </c>
      <c r="B3" s="1628"/>
      <c r="C3" s="1994" t="s">
        <v>172</v>
      </c>
      <c r="D3" s="1995"/>
      <c r="E3" s="1995"/>
      <c r="F3" s="1995"/>
      <c r="G3" s="1628"/>
      <c r="H3" s="1994" t="s">
        <v>172</v>
      </c>
      <c r="I3" s="1995"/>
      <c r="J3" s="1995"/>
      <c r="K3" s="1995"/>
      <c r="L3" s="1995"/>
      <c r="M3" s="1995"/>
      <c r="N3" s="1995"/>
      <c r="O3" s="1628"/>
      <c r="P3" s="1995" t="s">
        <v>172</v>
      </c>
      <c r="Q3" s="1995"/>
      <c r="R3" s="1995"/>
      <c r="S3" s="1995"/>
      <c r="T3" s="1995"/>
      <c r="U3" s="1995"/>
      <c r="V3" s="1628"/>
      <c r="W3" s="1995" t="s">
        <v>172</v>
      </c>
      <c r="X3" s="1995"/>
      <c r="Y3" s="1995"/>
      <c r="Z3" s="1995"/>
      <c r="AA3" s="1995"/>
      <c r="AB3" s="1995"/>
      <c r="AC3" s="1628"/>
      <c r="AD3" s="1994" t="s">
        <v>172</v>
      </c>
      <c r="AE3" s="1995"/>
      <c r="AF3" s="1995"/>
      <c r="AG3" s="1995"/>
      <c r="AH3" s="1995"/>
      <c r="AI3" s="1995"/>
      <c r="AJ3" s="1995"/>
      <c r="AK3" s="1995"/>
      <c r="AL3" s="1995"/>
      <c r="AM3" s="1995"/>
      <c r="AN3" s="1632"/>
      <c r="AO3" s="1994" t="s">
        <v>172</v>
      </c>
      <c r="AP3" s="1995"/>
      <c r="AQ3" s="1995"/>
      <c r="AR3" s="1995"/>
      <c r="AS3" s="1995"/>
      <c r="AT3" s="1995"/>
      <c r="AU3" s="1995"/>
      <c r="AV3" s="1995"/>
      <c r="AW3" s="1999"/>
      <c r="AX3" s="1628"/>
      <c r="AY3" s="1994" t="s">
        <v>172</v>
      </c>
      <c r="AZ3" s="1995"/>
      <c r="BA3" s="1995"/>
      <c r="BB3" s="1995"/>
      <c r="BC3" s="1995"/>
      <c r="BD3" s="1995"/>
      <c r="BE3" s="1995"/>
      <c r="BF3" s="1995"/>
      <c r="BG3" s="1995"/>
      <c r="BH3" s="128"/>
      <c r="BI3" s="1994" t="s">
        <v>172</v>
      </c>
      <c r="BJ3" s="1995"/>
      <c r="BK3" s="1995"/>
      <c r="BL3" s="1995"/>
      <c r="BM3" s="1995"/>
      <c r="BN3" s="1995"/>
      <c r="BO3" s="1995"/>
      <c r="BP3" s="1995"/>
      <c r="BR3" s="1994" t="s">
        <v>172</v>
      </c>
      <c r="BS3" s="1995"/>
      <c r="BT3" s="1995"/>
      <c r="BU3" s="1995"/>
    </row>
    <row r="4" spans="1:83" ht="17.25" customHeight="1">
      <c r="A4" s="1779"/>
      <c r="B4" s="25"/>
      <c r="C4" s="2000" t="s">
        <v>546</v>
      </c>
      <c r="D4" s="2001"/>
      <c r="E4" s="2001"/>
      <c r="F4" s="2002"/>
      <c r="G4" s="25"/>
      <c r="H4" s="1838" t="s">
        <v>547</v>
      </c>
      <c r="I4" s="1839"/>
      <c r="J4" s="1839"/>
      <c r="K4" s="1839"/>
      <c r="L4" s="1839"/>
      <c r="M4" s="1839"/>
      <c r="N4" s="1840"/>
      <c r="O4" s="25"/>
      <c r="P4" s="1838" t="s">
        <v>548</v>
      </c>
      <c r="Q4" s="1839"/>
      <c r="R4" s="1839"/>
      <c r="S4" s="1839"/>
      <c r="T4" s="1839"/>
      <c r="U4" s="1840"/>
      <c r="V4" s="25"/>
      <c r="W4" s="1838" t="s">
        <v>555</v>
      </c>
      <c r="X4" s="1839"/>
      <c r="Y4" s="1839"/>
      <c r="Z4" s="1839"/>
      <c r="AA4" s="1839"/>
      <c r="AB4" s="1840"/>
      <c r="AC4" s="25"/>
      <c r="AD4" s="1838" t="s">
        <v>552</v>
      </c>
      <c r="AE4" s="1839"/>
      <c r="AF4" s="1839"/>
      <c r="AG4" s="1839"/>
      <c r="AH4" s="1839"/>
      <c r="AI4" s="1839"/>
      <c r="AJ4" s="1839"/>
      <c r="AK4" s="1839"/>
      <c r="AL4" s="1839"/>
      <c r="AM4" s="1840"/>
      <c r="AN4" s="25"/>
      <c r="AO4" s="1838" t="s">
        <v>553</v>
      </c>
      <c r="AP4" s="1839"/>
      <c r="AQ4" s="1839"/>
      <c r="AR4" s="1839"/>
      <c r="AS4" s="1839"/>
      <c r="AT4" s="1839"/>
      <c r="AU4" s="1839"/>
      <c r="AV4" s="1839"/>
      <c r="AW4" s="1840"/>
      <c r="AX4" s="25"/>
      <c r="AY4" s="1838" t="s">
        <v>554</v>
      </c>
      <c r="AZ4" s="1839"/>
      <c r="BA4" s="1839"/>
      <c r="BB4" s="1839"/>
      <c r="BC4" s="1839"/>
      <c r="BD4" s="1839"/>
      <c r="BE4" s="1839"/>
      <c r="BF4" s="1839"/>
      <c r="BG4" s="1840"/>
      <c r="BH4" s="3"/>
      <c r="BI4" s="1996" t="s">
        <v>544</v>
      </c>
      <c r="BJ4" s="1997"/>
      <c r="BK4" s="1997"/>
      <c r="BL4" s="1997"/>
      <c r="BM4" s="1997"/>
      <c r="BN4" s="1997"/>
      <c r="BO4" s="1997"/>
      <c r="BP4" s="1998"/>
      <c r="BR4" s="1527" t="s">
        <v>556</v>
      </c>
      <c r="BS4" s="1528"/>
      <c r="BT4" s="1528"/>
    </row>
    <row r="5" spans="1:83" ht="24.75">
      <c r="A5" s="1779"/>
      <c r="B5" s="9"/>
      <c r="C5" s="631"/>
      <c r="D5" s="1010" t="s">
        <v>178</v>
      </c>
      <c r="E5" s="1010" t="s">
        <v>42</v>
      </c>
      <c r="F5" s="1011" t="s">
        <v>534</v>
      </c>
      <c r="G5" s="9"/>
      <c r="H5" s="631"/>
      <c r="I5" s="1121" t="s">
        <v>30</v>
      </c>
      <c r="J5" s="1140" t="s">
        <v>29</v>
      </c>
      <c r="K5" s="1395" t="s">
        <v>437</v>
      </c>
      <c r="L5" s="1012" t="s">
        <v>28</v>
      </c>
      <c r="M5" s="1012" t="s">
        <v>75</v>
      </c>
      <c r="N5" s="1012" t="s">
        <v>37</v>
      </c>
      <c r="O5" s="9"/>
      <c r="P5" s="1121" t="s">
        <v>30</v>
      </c>
      <c r="Q5" s="1140" t="s">
        <v>29</v>
      </c>
      <c r="R5" s="1395" t="s">
        <v>437</v>
      </c>
      <c r="S5" s="1012" t="s">
        <v>28</v>
      </c>
      <c r="T5" s="1012" t="s">
        <v>75</v>
      </c>
      <c r="U5" s="1012" t="s">
        <v>37</v>
      </c>
      <c r="V5" s="9"/>
      <c r="W5" s="1121" t="s">
        <v>30</v>
      </c>
      <c r="X5" s="1140" t="s">
        <v>29</v>
      </c>
      <c r="Y5" s="1395" t="s">
        <v>437</v>
      </c>
      <c r="Z5" s="1012" t="s">
        <v>28</v>
      </c>
      <c r="AA5" s="1012" t="s">
        <v>75</v>
      </c>
      <c r="AB5" s="1012" t="s">
        <v>37</v>
      </c>
      <c r="AC5" s="9"/>
      <c r="AD5" s="631"/>
      <c r="AE5" s="1011" t="s">
        <v>33</v>
      </c>
      <c r="AF5" s="1011" t="s">
        <v>34</v>
      </c>
      <c r="AG5" s="1011" t="s">
        <v>35</v>
      </c>
      <c r="AH5" s="1011" t="s">
        <v>550</v>
      </c>
      <c r="AI5" s="1011" t="s">
        <v>74</v>
      </c>
      <c r="AJ5" s="1011" t="s">
        <v>36</v>
      </c>
      <c r="AK5" s="1011" t="s">
        <v>378</v>
      </c>
      <c r="AL5" s="1011" t="s">
        <v>551</v>
      </c>
      <c r="AM5" s="1502" t="s">
        <v>37</v>
      </c>
      <c r="AN5" s="9"/>
      <c r="AO5" s="1011" t="s">
        <v>33</v>
      </c>
      <c r="AP5" s="1011" t="s">
        <v>34</v>
      </c>
      <c r="AQ5" s="1011" t="s">
        <v>35</v>
      </c>
      <c r="AR5" s="1011" t="s">
        <v>550</v>
      </c>
      <c r="AS5" s="1011" t="s">
        <v>74</v>
      </c>
      <c r="AT5" s="1011" t="s">
        <v>36</v>
      </c>
      <c r="AU5" s="1011" t="s">
        <v>378</v>
      </c>
      <c r="AV5" s="1011" t="s">
        <v>551</v>
      </c>
      <c r="AW5" s="1502" t="s">
        <v>37</v>
      </c>
      <c r="AX5" s="9"/>
      <c r="AY5" s="1011" t="s">
        <v>33</v>
      </c>
      <c r="AZ5" s="1011" t="s">
        <v>34</v>
      </c>
      <c r="BA5" s="1011" t="s">
        <v>35</v>
      </c>
      <c r="BB5" s="1011" t="s">
        <v>550</v>
      </c>
      <c r="BC5" s="1011" t="s">
        <v>74</v>
      </c>
      <c r="BD5" s="1011" t="s">
        <v>36</v>
      </c>
      <c r="BE5" s="1011" t="s">
        <v>378</v>
      </c>
      <c r="BF5" s="1011" t="s">
        <v>551</v>
      </c>
      <c r="BG5" s="1502" t="s">
        <v>37</v>
      </c>
      <c r="BH5" s="3"/>
      <c r="BI5" s="1503"/>
      <c r="BJ5" s="1504"/>
      <c r="BK5" s="1505" t="s">
        <v>178</v>
      </c>
      <c r="BL5" s="1506" t="s">
        <v>535</v>
      </c>
      <c r="BM5" s="1506" t="s">
        <v>536</v>
      </c>
      <c r="BN5" s="1506" t="s">
        <v>537</v>
      </c>
      <c r="BO5" s="1506" t="s">
        <v>538</v>
      </c>
      <c r="BP5" s="1507" t="s">
        <v>539</v>
      </c>
      <c r="BR5" s="605"/>
      <c r="BS5" s="1529" t="s">
        <v>557</v>
      </c>
      <c r="BT5" s="1530" t="s">
        <v>558</v>
      </c>
    </row>
    <row r="6" spans="1:83">
      <c r="A6" s="1779"/>
      <c r="B6" s="9"/>
      <c r="C6" s="607" t="s">
        <v>105</v>
      </c>
      <c r="D6" s="1277">
        <v>0.107</v>
      </c>
      <c r="E6" s="1278">
        <v>0.218</v>
      </c>
      <c r="F6" s="1491">
        <v>0.67500000000000004</v>
      </c>
      <c r="G6" s="9"/>
      <c r="H6" s="607" t="s">
        <v>105</v>
      </c>
      <c r="I6" s="1277">
        <v>0.752</v>
      </c>
      <c r="J6" s="1494">
        <v>4.4999999999999998E-2</v>
      </c>
      <c r="K6" s="1495">
        <v>6.0000000000000001E-3</v>
      </c>
      <c r="L6" s="1496">
        <v>0.16</v>
      </c>
      <c r="M6" s="1494">
        <v>2.4E-2</v>
      </c>
      <c r="N6" s="1491">
        <v>1.2999999999999999E-2</v>
      </c>
      <c r="O6" s="9"/>
      <c r="P6" s="1277">
        <v>0.33600000000000002</v>
      </c>
      <c r="Q6" s="1494">
        <v>8.5000000000000006E-2</v>
      </c>
      <c r="R6" s="1495">
        <v>3.9E-2</v>
      </c>
      <c r="S6" s="1496">
        <v>0.45600000000000002</v>
      </c>
      <c r="T6" s="1494">
        <v>6.8000000000000005E-2</v>
      </c>
      <c r="U6" s="1491">
        <v>1.6E-2</v>
      </c>
      <c r="V6" s="9"/>
      <c r="W6" s="1277">
        <v>6.3E-2</v>
      </c>
      <c r="X6" s="1494">
        <v>3.3000000000000002E-2</v>
      </c>
      <c r="Y6" s="1495">
        <v>0.13900000000000001</v>
      </c>
      <c r="Z6" s="1496">
        <v>0.62</v>
      </c>
      <c r="AA6" s="1494">
        <v>0.126</v>
      </c>
      <c r="AB6" s="1491">
        <v>1.9E-2</v>
      </c>
      <c r="AC6" s="9"/>
      <c r="AD6" s="607" t="s">
        <v>105</v>
      </c>
      <c r="AE6" s="1495">
        <v>0.126</v>
      </c>
      <c r="AF6" s="1496">
        <v>4.9000000000000002E-2</v>
      </c>
      <c r="AG6" s="1495">
        <v>1.7000000000000001E-2</v>
      </c>
      <c r="AH6" s="1496">
        <v>0.41099999999999998</v>
      </c>
      <c r="AI6" s="1494">
        <v>8.5000000000000006E-2</v>
      </c>
      <c r="AJ6" s="1494">
        <v>9.2999999999999999E-2</v>
      </c>
      <c r="AK6" s="1494">
        <v>0.20499999999999999</v>
      </c>
      <c r="AL6" s="1494">
        <v>4.0000000000000001E-3</v>
      </c>
      <c r="AM6" s="1491">
        <v>8.9999999999999993E-3</v>
      </c>
      <c r="AN6" s="9"/>
      <c r="AO6" s="1495">
        <v>0.14399999999999999</v>
      </c>
      <c r="AP6" s="1496">
        <v>4.2999999999999997E-2</v>
      </c>
      <c r="AQ6" s="1495">
        <v>1.9E-2</v>
      </c>
      <c r="AR6" s="1496">
        <v>0.32800000000000001</v>
      </c>
      <c r="AS6" s="1494">
        <v>0.121</v>
      </c>
      <c r="AT6" s="1494">
        <v>8.6999999999999994E-2</v>
      </c>
      <c r="AU6" s="1494">
        <v>0.246</v>
      </c>
      <c r="AV6" s="1494">
        <v>2E-3</v>
      </c>
      <c r="AW6" s="1491">
        <v>8.0000000000000002E-3</v>
      </c>
      <c r="AX6" s="9"/>
      <c r="AY6" s="1495">
        <v>0.249</v>
      </c>
      <c r="AZ6" s="1496">
        <v>0.03</v>
      </c>
      <c r="BA6" s="1495">
        <v>3.5000000000000003E-2</v>
      </c>
      <c r="BB6" s="1496">
        <v>0.247</v>
      </c>
      <c r="BC6" s="1494">
        <v>8.5000000000000006E-2</v>
      </c>
      <c r="BD6" s="1494">
        <v>0.109</v>
      </c>
      <c r="BE6" s="1494">
        <v>0.20799999999999999</v>
      </c>
      <c r="BF6" s="1494">
        <v>1.6E-2</v>
      </c>
      <c r="BG6" s="1491">
        <v>2.1000000000000001E-2</v>
      </c>
      <c r="BH6" s="231"/>
      <c r="BI6" s="1508" t="s">
        <v>311</v>
      </c>
      <c r="BJ6" s="1509" t="s">
        <v>30</v>
      </c>
      <c r="BK6" s="1515">
        <v>0.89300000000000002</v>
      </c>
      <c r="BL6" s="1516">
        <v>0.505</v>
      </c>
      <c r="BM6" s="1516">
        <v>0.155</v>
      </c>
      <c r="BN6" s="1516">
        <v>7.3999999999999996E-2</v>
      </c>
      <c r="BO6" s="1516">
        <v>3.1E-2</v>
      </c>
      <c r="BP6" s="1517">
        <v>0.01</v>
      </c>
      <c r="BR6" s="500" t="s">
        <v>406</v>
      </c>
      <c r="BS6" s="431">
        <v>0.47399999999999998</v>
      </c>
      <c r="BT6" s="432">
        <v>0.254</v>
      </c>
    </row>
    <row r="7" spans="1:83">
      <c r="A7" s="1779"/>
      <c r="B7" s="9"/>
      <c r="C7" s="607" t="s">
        <v>317</v>
      </c>
      <c r="D7" s="1279">
        <v>8.6999999999999994E-2</v>
      </c>
      <c r="E7" s="1279">
        <v>0.193</v>
      </c>
      <c r="F7" s="1279">
        <v>0.72</v>
      </c>
      <c r="G7" s="9"/>
      <c r="H7" s="607" t="s">
        <v>317</v>
      </c>
      <c r="I7" s="1279">
        <v>0.70899999999999996</v>
      </c>
      <c r="J7" s="1281">
        <v>5.3999999999999999E-2</v>
      </c>
      <c r="K7" s="1279">
        <v>1.2E-2</v>
      </c>
      <c r="L7" s="1280">
        <v>0.188</v>
      </c>
      <c r="M7" s="1279">
        <v>2.5000000000000001E-2</v>
      </c>
      <c r="N7" s="1279">
        <v>1.2E-2</v>
      </c>
      <c r="O7" s="9"/>
      <c r="P7" s="1279">
        <v>0.32900000000000001</v>
      </c>
      <c r="Q7" s="1281">
        <v>5.8999999999999997E-2</v>
      </c>
      <c r="R7" s="1279">
        <v>3.3000000000000002E-2</v>
      </c>
      <c r="S7" s="1280">
        <v>0.48299999999999998</v>
      </c>
      <c r="T7" s="1279">
        <v>8.3000000000000004E-2</v>
      </c>
      <c r="U7" s="1279">
        <v>1.2999999999999999E-2</v>
      </c>
      <c r="V7" s="9"/>
      <c r="W7" s="1279">
        <v>5.2999999999999999E-2</v>
      </c>
      <c r="X7" s="1281">
        <v>2.3E-2</v>
      </c>
      <c r="Y7" s="1279">
        <v>0.14199999999999999</v>
      </c>
      <c r="Z7" s="1280">
        <v>0.63900000000000001</v>
      </c>
      <c r="AA7" s="1279">
        <v>0.124</v>
      </c>
      <c r="AB7" s="1279">
        <v>1.9E-2</v>
      </c>
      <c r="AC7" s="9"/>
      <c r="AD7" s="607" t="s">
        <v>317</v>
      </c>
      <c r="AE7" s="1279">
        <v>9.5000000000000001E-2</v>
      </c>
      <c r="AF7" s="1497">
        <v>5.0999999999999997E-2</v>
      </c>
      <c r="AG7" s="1279">
        <v>1.2999999999999999E-2</v>
      </c>
      <c r="AH7" s="1280">
        <v>0.377</v>
      </c>
      <c r="AI7" s="1279">
        <v>0.124</v>
      </c>
      <c r="AJ7" s="1279">
        <v>9.4E-2</v>
      </c>
      <c r="AK7" s="1279">
        <v>0.224</v>
      </c>
      <c r="AL7" s="1279">
        <v>7.0000000000000001E-3</v>
      </c>
      <c r="AM7" s="1279">
        <v>1.4999999999999999E-2</v>
      </c>
      <c r="AN7" s="9"/>
      <c r="AO7" s="1279">
        <v>0.107</v>
      </c>
      <c r="AP7" s="1497">
        <v>5.2999999999999999E-2</v>
      </c>
      <c r="AQ7" s="1279">
        <v>2.3E-2</v>
      </c>
      <c r="AR7" s="1280">
        <v>0.32200000000000001</v>
      </c>
      <c r="AS7" s="1279">
        <v>0.13200000000000001</v>
      </c>
      <c r="AT7" s="1279">
        <v>7.9000000000000001E-2</v>
      </c>
      <c r="AU7" s="1279">
        <v>0.27300000000000002</v>
      </c>
      <c r="AV7" s="1279">
        <v>4.0000000000000001E-3</v>
      </c>
      <c r="AW7" s="1279">
        <v>8.0000000000000002E-3</v>
      </c>
      <c r="AX7" s="9"/>
      <c r="AY7" s="1279">
        <v>0.25700000000000001</v>
      </c>
      <c r="AZ7" s="1497">
        <v>3.2000000000000001E-2</v>
      </c>
      <c r="BA7" s="1279">
        <v>3.5000000000000003E-2</v>
      </c>
      <c r="BB7" s="1280">
        <v>0.25700000000000001</v>
      </c>
      <c r="BC7" s="1279">
        <v>8.7999999999999995E-2</v>
      </c>
      <c r="BD7" s="1279">
        <v>0.106</v>
      </c>
      <c r="BE7" s="1279">
        <v>0.191</v>
      </c>
      <c r="BF7" s="1279">
        <v>1.2999999999999999E-2</v>
      </c>
      <c r="BG7" s="1279">
        <v>2.1000000000000001E-2</v>
      </c>
      <c r="BH7" s="232"/>
      <c r="BI7" s="1510"/>
      <c r="BJ7" s="1511" t="s">
        <v>29</v>
      </c>
      <c r="BK7" s="1518">
        <v>3.5999999999999997E-2</v>
      </c>
      <c r="BL7" s="1519">
        <v>9.5000000000000001E-2</v>
      </c>
      <c r="BM7" s="1519">
        <v>0.10100000000000001</v>
      </c>
      <c r="BN7" s="1519">
        <v>5.8000000000000003E-2</v>
      </c>
      <c r="BO7" s="1519">
        <v>3.5000000000000003E-2</v>
      </c>
      <c r="BP7" s="1520">
        <v>1.9E-2</v>
      </c>
      <c r="BR7" s="500" t="s">
        <v>106</v>
      </c>
      <c r="BS7" s="431">
        <v>0.38100000000000001</v>
      </c>
      <c r="BT7" s="432">
        <v>0.17599999999999999</v>
      </c>
      <c r="BU7" s="1639"/>
    </row>
    <row r="8" spans="1:83">
      <c r="A8" s="1779"/>
      <c r="B8" s="9"/>
      <c r="C8" s="607" t="s">
        <v>233</v>
      </c>
      <c r="D8" s="1281">
        <v>0.16500000000000001</v>
      </c>
      <c r="E8" s="1281">
        <v>0.221</v>
      </c>
      <c r="F8" s="1279">
        <v>0.61399999999999999</v>
      </c>
      <c r="G8" s="9"/>
      <c r="H8" s="607" t="s">
        <v>233</v>
      </c>
      <c r="I8" s="1281">
        <v>0.89300000000000002</v>
      </c>
      <c r="J8" s="1281">
        <v>3.5999999999999997E-2</v>
      </c>
      <c r="K8" s="1279">
        <v>8.9999999999999993E-3</v>
      </c>
      <c r="L8" s="1497">
        <v>4.8000000000000001E-2</v>
      </c>
      <c r="M8" s="1281">
        <v>8.0000000000000002E-3</v>
      </c>
      <c r="N8" s="1279">
        <v>7.0000000000000001E-3</v>
      </c>
      <c r="O8" s="9"/>
      <c r="P8" s="1281">
        <v>0.505</v>
      </c>
      <c r="Q8" s="1281">
        <v>9.5000000000000001E-2</v>
      </c>
      <c r="R8" s="1279">
        <v>0.14899999999999999</v>
      </c>
      <c r="S8" s="1497">
        <v>0.19</v>
      </c>
      <c r="T8" s="1281">
        <v>4.2999999999999997E-2</v>
      </c>
      <c r="U8" s="1279">
        <v>1.7000000000000001E-2</v>
      </c>
      <c r="V8" s="9"/>
      <c r="W8" s="1281">
        <v>7.2999999999999995E-2</v>
      </c>
      <c r="X8" s="1281">
        <v>5.7000000000000002E-2</v>
      </c>
      <c r="Y8" s="1279">
        <v>0.41699999999999998</v>
      </c>
      <c r="Z8" s="1497">
        <v>0.34699999999999998</v>
      </c>
      <c r="AA8" s="1281">
        <v>8.2000000000000003E-2</v>
      </c>
      <c r="AB8" s="1279">
        <v>2.5000000000000001E-2</v>
      </c>
      <c r="AC8" s="9"/>
      <c r="AD8" s="607" t="s">
        <v>233</v>
      </c>
      <c r="AE8" s="1279">
        <v>0.08</v>
      </c>
      <c r="AF8" s="1497">
        <v>3.6999999999999998E-2</v>
      </c>
      <c r="AG8" s="1279">
        <v>1.7999999999999999E-2</v>
      </c>
      <c r="AH8" s="1497">
        <v>0.49199999999999999</v>
      </c>
      <c r="AI8" s="1281">
        <v>0.09</v>
      </c>
      <c r="AJ8" s="1281">
        <v>0.06</v>
      </c>
      <c r="AK8" s="1281">
        <v>0.214</v>
      </c>
      <c r="AL8" s="1281">
        <v>1E-3</v>
      </c>
      <c r="AM8" s="1279">
        <v>7.0000000000000001E-3</v>
      </c>
      <c r="AN8" s="9"/>
      <c r="AO8" s="1279">
        <v>0.161</v>
      </c>
      <c r="AP8" s="1497">
        <v>4.8000000000000001E-2</v>
      </c>
      <c r="AQ8" s="1279">
        <v>2.5000000000000001E-2</v>
      </c>
      <c r="AR8" s="1497">
        <v>0.29499999999999998</v>
      </c>
      <c r="AS8" s="1281">
        <v>7.3999999999999996E-2</v>
      </c>
      <c r="AT8" s="1281">
        <v>8.5999999999999993E-2</v>
      </c>
      <c r="AU8" s="1281">
        <v>0.29799999999999999</v>
      </c>
      <c r="AV8" s="1281">
        <v>3.0000000000000001E-3</v>
      </c>
      <c r="AW8" s="1279">
        <v>8.9999999999999993E-3</v>
      </c>
      <c r="AX8" s="9"/>
      <c r="AY8" s="1279">
        <v>0.29199999999999998</v>
      </c>
      <c r="AZ8" s="1497">
        <v>0.04</v>
      </c>
      <c r="BA8" s="1279">
        <v>3.9E-2</v>
      </c>
      <c r="BB8" s="1497">
        <v>0.2</v>
      </c>
      <c r="BC8" s="1281">
        <v>6.2E-2</v>
      </c>
      <c r="BD8" s="1281">
        <v>0.10299999999999999</v>
      </c>
      <c r="BE8" s="1281">
        <v>0.224</v>
      </c>
      <c r="BF8" s="1281">
        <v>1.6E-2</v>
      </c>
      <c r="BG8" s="1279">
        <v>2.4E-2</v>
      </c>
      <c r="BH8" s="232"/>
      <c r="BI8" s="1510"/>
      <c r="BJ8" s="1511" t="s">
        <v>540</v>
      </c>
      <c r="BK8" s="1518">
        <v>8.9999999999999993E-3</v>
      </c>
      <c r="BL8" s="1519">
        <v>0.14899999999999999</v>
      </c>
      <c r="BM8" s="1519">
        <v>0.36899999999999999</v>
      </c>
      <c r="BN8" s="1519">
        <v>0.46</v>
      </c>
      <c r="BO8" s="1519">
        <v>0.496</v>
      </c>
      <c r="BP8" s="1520">
        <v>0.251</v>
      </c>
      <c r="BR8" s="500" t="s">
        <v>309</v>
      </c>
      <c r="BS8" s="431">
        <v>0.45</v>
      </c>
      <c r="BT8" s="432">
        <v>0.23100000000000001</v>
      </c>
    </row>
    <row r="9" spans="1:83">
      <c r="A9" s="1779"/>
      <c r="B9" s="9"/>
      <c r="C9" s="523"/>
      <c r="D9" s="1093"/>
      <c r="E9" s="1093"/>
      <c r="F9" s="937"/>
      <c r="G9" s="9"/>
      <c r="H9" s="523"/>
      <c r="I9" s="1093"/>
      <c r="J9" s="1093"/>
      <c r="K9" s="937"/>
      <c r="L9" s="1430"/>
      <c r="M9" s="1093"/>
      <c r="N9" s="937"/>
      <c r="O9" s="9"/>
      <c r="P9" s="1093"/>
      <c r="Q9" s="1093"/>
      <c r="R9" s="937"/>
      <c r="S9" s="1430"/>
      <c r="T9" s="1093"/>
      <c r="U9" s="937"/>
      <c r="V9" s="9"/>
      <c r="W9" s="1093"/>
      <c r="X9" s="1093"/>
      <c r="Y9" s="937"/>
      <c r="Z9" s="1430"/>
      <c r="AA9" s="1093"/>
      <c r="AB9" s="937"/>
      <c r="AC9" s="9"/>
      <c r="AD9" s="523"/>
      <c r="AE9" s="937"/>
      <c r="AF9" s="1430"/>
      <c r="AG9" s="937"/>
      <c r="AH9" s="1430"/>
      <c r="AI9" s="1093"/>
      <c r="AJ9" s="1093"/>
      <c r="AK9" s="1093"/>
      <c r="AL9" s="1093"/>
      <c r="AM9" s="937"/>
      <c r="AN9" s="9"/>
      <c r="AO9" s="937"/>
      <c r="AP9" s="1430"/>
      <c r="AQ9" s="937"/>
      <c r="AR9" s="1430"/>
      <c r="AS9" s="1093"/>
      <c r="AT9" s="1093"/>
      <c r="AU9" s="1093"/>
      <c r="AV9" s="1093"/>
      <c r="AW9" s="937"/>
      <c r="AX9" s="9"/>
      <c r="AY9" s="937"/>
      <c r="AZ9" s="1430"/>
      <c r="BA9" s="937"/>
      <c r="BB9" s="1430"/>
      <c r="BC9" s="1093"/>
      <c r="BD9" s="1093"/>
      <c r="BE9" s="1093"/>
      <c r="BF9" s="1093"/>
      <c r="BG9" s="937"/>
      <c r="BH9" s="3"/>
      <c r="BI9" s="1510"/>
      <c r="BJ9" s="1511" t="s">
        <v>541</v>
      </c>
      <c r="BK9" s="1518">
        <v>4.8000000000000001E-2</v>
      </c>
      <c r="BL9" s="1519">
        <v>0.19</v>
      </c>
      <c r="BM9" s="1519">
        <v>0.28999999999999998</v>
      </c>
      <c r="BN9" s="1519">
        <v>0.317</v>
      </c>
      <c r="BO9" s="1519">
        <v>0.34300000000000003</v>
      </c>
      <c r="BP9" s="1520">
        <v>0.51900000000000002</v>
      </c>
      <c r="BR9" s="500" t="s">
        <v>310</v>
      </c>
      <c r="BS9" s="431">
        <v>0.47699999999999998</v>
      </c>
      <c r="BT9" s="432">
        <v>0.24099999999999999</v>
      </c>
    </row>
    <row r="10" spans="1:83">
      <c r="A10" s="1779"/>
      <c r="B10" s="9"/>
      <c r="C10" s="471" t="s">
        <v>161</v>
      </c>
      <c r="D10" s="1282">
        <v>9.7000000000000003E-2</v>
      </c>
      <c r="E10" s="1282">
        <v>0.19700000000000001</v>
      </c>
      <c r="F10" s="1283">
        <v>0.70699999999999996</v>
      </c>
      <c r="G10" s="9"/>
      <c r="H10" s="471" t="s">
        <v>161</v>
      </c>
      <c r="I10" s="1282">
        <v>0.65600000000000003</v>
      </c>
      <c r="J10" s="1282">
        <v>9.1999999999999998E-2</v>
      </c>
      <c r="K10" s="1283">
        <v>3.5000000000000003E-2</v>
      </c>
      <c r="L10" s="1498">
        <v>0.18099999999999999</v>
      </c>
      <c r="M10" s="1282">
        <v>1.9E-2</v>
      </c>
      <c r="N10" s="1283">
        <v>1.7000000000000001E-2</v>
      </c>
      <c r="O10" s="9"/>
      <c r="P10" s="1282">
        <v>0.30599999999999999</v>
      </c>
      <c r="Q10" s="1282">
        <v>5.1999999999999998E-2</v>
      </c>
      <c r="R10" s="1283">
        <v>4.2999999999999997E-2</v>
      </c>
      <c r="S10" s="1498">
        <v>0.50900000000000001</v>
      </c>
      <c r="T10" s="1282">
        <v>7.8E-2</v>
      </c>
      <c r="U10" s="1283">
        <v>1.2999999999999999E-2</v>
      </c>
      <c r="V10" s="9"/>
      <c r="W10" s="1282">
        <v>5.2999999999999999E-2</v>
      </c>
      <c r="X10" s="1282">
        <v>2.1999999999999999E-2</v>
      </c>
      <c r="Y10" s="1283">
        <v>8.5999999999999993E-2</v>
      </c>
      <c r="Z10" s="1498">
        <v>0.66800000000000004</v>
      </c>
      <c r="AA10" s="1282">
        <v>0.14499999999999999</v>
      </c>
      <c r="AB10" s="1283">
        <v>2.5999999999999999E-2</v>
      </c>
      <c r="AC10" s="9"/>
      <c r="AD10" s="471" t="s">
        <v>161</v>
      </c>
      <c r="AE10" s="1283">
        <v>0.109</v>
      </c>
      <c r="AF10" s="1498">
        <v>5.2999999999999999E-2</v>
      </c>
      <c r="AG10" s="1283">
        <v>4.0000000000000001E-3</v>
      </c>
      <c r="AH10" s="1498">
        <v>0.34200000000000003</v>
      </c>
      <c r="AI10" s="1282">
        <v>0.13800000000000001</v>
      </c>
      <c r="AJ10" s="1282">
        <v>0.10299999999999999</v>
      </c>
      <c r="AK10" s="1282">
        <v>0.23</v>
      </c>
      <c r="AL10" s="1282">
        <v>3.0000000000000001E-3</v>
      </c>
      <c r="AM10" s="1283">
        <v>1.7000000000000001E-2</v>
      </c>
      <c r="AN10" s="9"/>
      <c r="AO10" s="1283">
        <v>0.14699999999999999</v>
      </c>
      <c r="AP10" s="1498">
        <v>3.9E-2</v>
      </c>
      <c r="AQ10" s="1283">
        <v>1.7000000000000001E-2</v>
      </c>
      <c r="AR10" s="1498">
        <v>0.30399999999999999</v>
      </c>
      <c r="AS10" s="1282">
        <v>0.11700000000000001</v>
      </c>
      <c r="AT10" s="1282">
        <v>7.5999999999999998E-2</v>
      </c>
      <c r="AU10" s="1282">
        <v>0.28599999999999998</v>
      </c>
      <c r="AV10" s="1282">
        <v>6.0000000000000001E-3</v>
      </c>
      <c r="AW10" s="1283">
        <v>8.0000000000000002E-3</v>
      </c>
      <c r="AX10" s="9"/>
      <c r="AY10" s="1283">
        <v>0.23100000000000001</v>
      </c>
      <c r="AZ10" s="1498">
        <v>3.2000000000000001E-2</v>
      </c>
      <c r="BA10" s="1283">
        <v>3.1E-2</v>
      </c>
      <c r="BB10" s="1498">
        <v>0.27</v>
      </c>
      <c r="BC10" s="1282">
        <v>8.2000000000000003E-2</v>
      </c>
      <c r="BD10" s="1282">
        <v>0.13800000000000001</v>
      </c>
      <c r="BE10" s="1282">
        <v>0.185</v>
      </c>
      <c r="BF10" s="1282">
        <v>1.2999999999999999E-2</v>
      </c>
      <c r="BG10" s="1283">
        <v>1.7999999999999999E-2</v>
      </c>
      <c r="BH10" s="232"/>
      <c r="BI10" s="1510"/>
      <c r="BJ10" s="1512" t="s">
        <v>542</v>
      </c>
      <c r="BK10" s="1521">
        <v>8.0000000000000002E-3</v>
      </c>
      <c r="BL10" s="1522">
        <v>4.2999999999999997E-2</v>
      </c>
      <c r="BM10" s="1522">
        <v>6.0999999999999999E-2</v>
      </c>
      <c r="BN10" s="1522">
        <v>7.0000000000000007E-2</v>
      </c>
      <c r="BO10" s="1522">
        <v>7.6999999999999999E-2</v>
      </c>
      <c r="BP10" s="1523">
        <v>0.154</v>
      </c>
      <c r="BR10" s="498" t="s">
        <v>543</v>
      </c>
      <c r="BS10" s="434">
        <v>0.497</v>
      </c>
      <c r="BT10" s="435">
        <v>0.30399999999999999</v>
      </c>
    </row>
    <row r="11" spans="1:83">
      <c r="A11" s="1779"/>
      <c r="B11" s="9"/>
      <c r="C11" s="607" t="s">
        <v>162</v>
      </c>
      <c r="D11" s="1281">
        <v>8.5999999999999993E-2</v>
      </c>
      <c r="E11" s="1281">
        <v>0.191</v>
      </c>
      <c r="F11" s="1279">
        <v>0.72299999999999998</v>
      </c>
      <c r="G11" s="9"/>
      <c r="H11" s="607" t="s">
        <v>162</v>
      </c>
      <c r="I11" s="1281">
        <v>0.74</v>
      </c>
      <c r="J11" s="1281">
        <v>3.7999999999999999E-2</v>
      </c>
      <c r="K11" s="1279">
        <v>3.0000000000000001E-3</v>
      </c>
      <c r="L11" s="1497">
        <v>0.183</v>
      </c>
      <c r="M11" s="1281">
        <v>2.4E-2</v>
      </c>
      <c r="N11" s="1279">
        <v>1.2E-2</v>
      </c>
      <c r="O11" s="9"/>
      <c r="P11" s="1281">
        <v>0.34599999999999997</v>
      </c>
      <c r="Q11" s="1281">
        <v>6.0999999999999999E-2</v>
      </c>
      <c r="R11" s="1279">
        <v>3.5999999999999997E-2</v>
      </c>
      <c r="S11" s="1497">
        <v>0.46400000000000002</v>
      </c>
      <c r="T11" s="1281">
        <v>0.08</v>
      </c>
      <c r="U11" s="1279">
        <v>1.2999999999999999E-2</v>
      </c>
      <c r="V11" s="9"/>
      <c r="W11" s="1281">
        <v>4.9000000000000002E-2</v>
      </c>
      <c r="X11" s="1281">
        <v>2.4E-2</v>
      </c>
      <c r="Y11" s="1279">
        <v>0.19400000000000001</v>
      </c>
      <c r="Z11" s="1497">
        <v>0.6</v>
      </c>
      <c r="AA11" s="1281">
        <v>0.114</v>
      </c>
      <c r="AB11" s="1279">
        <v>1.7999999999999999E-2</v>
      </c>
      <c r="AC11" s="9"/>
      <c r="AD11" s="607" t="s">
        <v>162</v>
      </c>
      <c r="AE11" s="1279">
        <v>9.5000000000000001E-2</v>
      </c>
      <c r="AF11" s="1497">
        <v>5.0999999999999997E-2</v>
      </c>
      <c r="AG11" s="1279">
        <v>0.02</v>
      </c>
      <c r="AH11" s="1497">
        <v>0.36299999999999999</v>
      </c>
      <c r="AI11" s="1281">
        <v>0.129</v>
      </c>
      <c r="AJ11" s="1281">
        <v>8.7999999999999995E-2</v>
      </c>
      <c r="AK11" s="1281">
        <v>0.22800000000000001</v>
      </c>
      <c r="AL11" s="1281">
        <v>0.01</v>
      </c>
      <c r="AM11" s="1279">
        <v>1.4999999999999999E-2</v>
      </c>
      <c r="AN11" s="9"/>
      <c r="AO11" s="1279">
        <v>8.2000000000000003E-2</v>
      </c>
      <c r="AP11" s="1497">
        <v>0.06</v>
      </c>
      <c r="AQ11" s="1279">
        <v>1.4999999999999999E-2</v>
      </c>
      <c r="AR11" s="1497">
        <v>0.34499999999999997</v>
      </c>
      <c r="AS11" s="1281">
        <v>0.14099999999999999</v>
      </c>
      <c r="AT11" s="1281">
        <v>6.6000000000000003E-2</v>
      </c>
      <c r="AU11" s="1281">
        <v>0.27900000000000003</v>
      </c>
      <c r="AV11" s="1281">
        <v>4.0000000000000001E-3</v>
      </c>
      <c r="AW11" s="1279">
        <v>7.0000000000000001E-3</v>
      </c>
      <c r="AX11" s="9"/>
      <c r="AY11" s="1279">
        <v>0.27500000000000002</v>
      </c>
      <c r="AZ11" s="1497">
        <v>3.5000000000000003E-2</v>
      </c>
      <c r="BA11" s="1279">
        <v>3.5999999999999997E-2</v>
      </c>
      <c r="BB11" s="1497">
        <v>0.24199999999999999</v>
      </c>
      <c r="BC11" s="1281">
        <v>9.0999999999999998E-2</v>
      </c>
      <c r="BD11" s="1281">
        <v>9.0999999999999998E-2</v>
      </c>
      <c r="BE11" s="1281">
        <v>0.19400000000000001</v>
      </c>
      <c r="BF11" s="1281">
        <v>1.4E-2</v>
      </c>
      <c r="BG11" s="1279">
        <v>2.1000000000000001E-2</v>
      </c>
      <c r="BH11" s="232"/>
      <c r="BI11" s="1513"/>
      <c r="BJ11" s="1514" t="s">
        <v>545</v>
      </c>
      <c r="BK11" s="1524">
        <v>7.0000000000000001E-3</v>
      </c>
      <c r="BL11" s="1525">
        <v>1.7000000000000001E-2</v>
      </c>
      <c r="BM11" s="1525">
        <v>2.4E-2</v>
      </c>
      <c r="BN11" s="1525">
        <v>2.1000000000000001E-2</v>
      </c>
      <c r="BO11" s="1525">
        <v>1.9E-2</v>
      </c>
      <c r="BP11" s="1526">
        <v>4.5999999999999999E-2</v>
      </c>
    </row>
    <row r="12" spans="1:83">
      <c r="A12" s="1779"/>
      <c r="B12" s="9"/>
      <c r="C12" s="607" t="s">
        <v>163</v>
      </c>
      <c r="D12" s="1281">
        <v>8.1000000000000003E-2</v>
      </c>
      <c r="E12" s="1281">
        <v>0.188</v>
      </c>
      <c r="F12" s="1279">
        <v>0.73099999999999998</v>
      </c>
      <c r="G12" s="9"/>
      <c r="H12" s="607" t="s">
        <v>163</v>
      </c>
      <c r="I12" s="1281">
        <v>0.69799999999999995</v>
      </c>
      <c r="J12" s="1281">
        <v>4.7E-2</v>
      </c>
      <c r="K12" s="1279">
        <v>2E-3</v>
      </c>
      <c r="L12" s="1497">
        <v>0.222</v>
      </c>
      <c r="M12" s="1281">
        <v>2.5999999999999999E-2</v>
      </c>
      <c r="N12" s="1279">
        <v>5.0000000000000001E-3</v>
      </c>
      <c r="O12" s="9"/>
      <c r="P12" s="1281">
        <v>0.33500000000000002</v>
      </c>
      <c r="Q12" s="1281">
        <v>7.0000000000000007E-2</v>
      </c>
      <c r="R12" s="1279">
        <v>1.9E-2</v>
      </c>
      <c r="S12" s="1497">
        <v>0.5</v>
      </c>
      <c r="T12" s="1281">
        <v>6.8000000000000005E-2</v>
      </c>
      <c r="U12" s="1279">
        <v>8.0000000000000002E-3</v>
      </c>
      <c r="V12" s="9"/>
      <c r="W12" s="1281">
        <v>6.2E-2</v>
      </c>
      <c r="X12" s="1281">
        <v>2.4E-2</v>
      </c>
      <c r="Y12" s="1279">
        <v>9.0999999999999998E-2</v>
      </c>
      <c r="Z12" s="1497">
        <v>0.68300000000000005</v>
      </c>
      <c r="AA12" s="1281">
        <v>0.125</v>
      </c>
      <c r="AB12" s="1279">
        <v>1.4999999999999999E-2</v>
      </c>
      <c r="AC12" s="9"/>
      <c r="AD12" s="607" t="s">
        <v>163</v>
      </c>
      <c r="AE12" s="1279">
        <v>7.8E-2</v>
      </c>
      <c r="AF12" s="1497">
        <v>5.1999999999999998E-2</v>
      </c>
      <c r="AG12" s="1279">
        <v>8.9999999999999993E-3</v>
      </c>
      <c r="AH12" s="1497">
        <v>0.45300000000000001</v>
      </c>
      <c r="AI12" s="1281">
        <v>0.10299999999999999</v>
      </c>
      <c r="AJ12" s="1281">
        <v>6.8000000000000005E-2</v>
      </c>
      <c r="AK12" s="1281">
        <v>0.22</v>
      </c>
      <c r="AL12" s="1281">
        <v>3.0000000000000001E-3</v>
      </c>
      <c r="AM12" s="1279">
        <v>1.2999999999999999E-2</v>
      </c>
      <c r="AN12" s="9"/>
      <c r="AO12" s="1279">
        <v>0.121</v>
      </c>
      <c r="AP12" s="1497">
        <v>5.5E-2</v>
      </c>
      <c r="AQ12" s="1279">
        <v>2.1999999999999999E-2</v>
      </c>
      <c r="AR12" s="1497">
        <v>0.31900000000000001</v>
      </c>
      <c r="AS12" s="1281">
        <v>0.128</v>
      </c>
      <c r="AT12" s="1281">
        <v>0.1</v>
      </c>
      <c r="AU12" s="1281">
        <v>0.24399999999999999</v>
      </c>
      <c r="AV12" s="1281">
        <v>1E-3</v>
      </c>
      <c r="AW12" s="1279">
        <v>8.0000000000000002E-3</v>
      </c>
      <c r="AX12" s="9"/>
      <c r="AY12" s="1279">
        <v>0.249</v>
      </c>
      <c r="AZ12" s="1497">
        <v>2.8000000000000001E-2</v>
      </c>
      <c r="BA12" s="1279">
        <v>3.6999999999999998E-2</v>
      </c>
      <c r="BB12" s="1497">
        <v>0.26700000000000002</v>
      </c>
      <c r="BC12" s="1281">
        <v>0.09</v>
      </c>
      <c r="BD12" s="1281">
        <v>0.10199999999999999</v>
      </c>
      <c r="BE12" s="1281">
        <v>0.19</v>
      </c>
      <c r="BF12" s="1281">
        <v>1.2E-2</v>
      </c>
      <c r="BG12" s="1279">
        <v>2.5999999999999999E-2</v>
      </c>
      <c r="BH12" s="232"/>
      <c r="BI12" s="1508" t="s">
        <v>317</v>
      </c>
      <c r="BJ12" s="1509" t="s">
        <v>30</v>
      </c>
      <c r="BK12" s="1515">
        <v>0.70899999999999996</v>
      </c>
      <c r="BL12" s="1516">
        <v>0.32900000000000001</v>
      </c>
      <c r="BM12" s="1516">
        <v>0.13100000000000001</v>
      </c>
      <c r="BN12" s="1516">
        <v>7.1999999999999995E-2</v>
      </c>
      <c r="BO12" s="1516">
        <v>2.4E-2</v>
      </c>
      <c r="BP12" s="1517">
        <v>3.0000000000000001E-3</v>
      </c>
    </row>
    <row r="13" spans="1:83">
      <c r="A13" s="1779"/>
      <c r="B13" s="9"/>
      <c r="C13" s="607"/>
      <c r="D13" s="1285"/>
      <c r="E13" s="1285"/>
      <c r="F13" s="1287"/>
      <c r="G13" s="9"/>
      <c r="H13" s="607"/>
      <c r="I13" s="1285"/>
      <c r="J13" s="1285"/>
      <c r="K13" s="1287"/>
      <c r="L13" s="1499"/>
      <c r="M13" s="1285"/>
      <c r="N13" s="1287"/>
      <c r="O13" s="9"/>
      <c r="P13" s="1285"/>
      <c r="Q13" s="1285"/>
      <c r="R13" s="1287"/>
      <c r="S13" s="1499"/>
      <c r="T13" s="1285"/>
      <c r="U13" s="1287"/>
      <c r="V13" s="9"/>
      <c r="W13" s="1285"/>
      <c r="X13" s="1285"/>
      <c r="Y13" s="1287"/>
      <c r="Z13" s="1499"/>
      <c r="AA13" s="1285"/>
      <c r="AB13" s="1287"/>
      <c r="AC13" s="9"/>
      <c r="AD13" s="607"/>
      <c r="AE13" s="1287"/>
      <c r="AF13" s="1499"/>
      <c r="AG13" s="1287"/>
      <c r="AH13" s="1499"/>
      <c r="AI13" s="1285"/>
      <c r="AJ13" s="1285"/>
      <c r="AK13" s="1285"/>
      <c r="AL13" s="1285"/>
      <c r="AM13" s="1287"/>
      <c r="AN13" s="9"/>
      <c r="AO13" s="1287"/>
      <c r="AP13" s="1499"/>
      <c r="AQ13" s="1287"/>
      <c r="AR13" s="1499"/>
      <c r="AS13" s="1285"/>
      <c r="AT13" s="1285"/>
      <c r="AU13" s="1285"/>
      <c r="AV13" s="1285"/>
      <c r="AW13" s="1287"/>
      <c r="AX13" s="9"/>
      <c r="AY13" s="1287"/>
      <c r="AZ13" s="1499"/>
      <c r="BA13" s="1287"/>
      <c r="BB13" s="1499"/>
      <c r="BC13" s="1285"/>
      <c r="BD13" s="1285"/>
      <c r="BE13" s="1285"/>
      <c r="BF13" s="1285"/>
      <c r="BG13" s="1287"/>
      <c r="BH13" s="3"/>
      <c r="BI13" s="1510"/>
      <c r="BJ13" s="1511" t="s">
        <v>29</v>
      </c>
      <c r="BK13" s="1518">
        <v>5.3999999999999999E-2</v>
      </c>
      <c r="BL13" s="1519">
        <v>5.8999999999999997E-2</v>
      </c>
      <c r="BM13" s="1519">
        <v>4.4999999999999998E-2</v>
      </c>
      <c r="BN13" s="1519">
        <v>2.1000000000000001E-2</v>
      </c>
      <c r="BO13" s="1519">
        <v>2.3E-2</v>
      </c>
      <c r="BP13" s="1520">
        <v>0.01</v>
      </c>
    </row>
    <row r="14" spans="1:83">
      <c r="A14" s="1779"/>
      <c r="B14" s="9"/>
      <c r="C14" s="728" t="s">
        <v>107</v>
      </c>
      <c r="D14" s="1289">
        <v>0.216</v>
      </c>
      <c r="E14" s="1289">
        <v>0.26</v>
      </c>
      <c r="F14" s="1290">
        <v>0.52400000000000002</v>
      </c>
      <c r="G14" s="9"/>
      <c r="H14" s="728" t="s">
        <v>107</v>
      </c>
      <c r="I14" s="1289">
        <v>0.92800000000000005</v>
      </c>
      <c r="J14" s="1289">
        <v>3.5999999999999997E-2</v>
      </c>
      <c r="K14" s="1290">
        <v>0.01</v>
      </c>
      <c r="L14" s="1500">
        <v>1.4E-2</v>
      </c>
      <c r="M14" s="1289">
        <v>6.0000000000000001E-3</v>
      </c>
      <c r="N14" s="1290">
        <v>5.0000000000000001E-3</v>
      </c>
      <c r="O14" s="9"/>
      <c r="P14" s="1289">
        <v>0.56799999999999995</v>
      </c>
      <c r="Q14" s="1289">
        <v>0.11799999999999999</v>
      </c>
      <c r="R14" s="1290">
        <v>0.21</v>
      </c>
      <c r="S14" s="1500">
        <v>6.8000000000000005E-2</v>
      </c>
      <c r="T14" s="1289">
        <v>1.4999999999999999E-2</v>
      </c>
      <c r="U14" s="1290">
        <v>2.1999999999999999E-2</v>
      </c>
      <c r="V14" s="9"/>
      <c r="W14" s="1289">
        <v>9.2999999999999999E-2</v>
      </c>
      <c r="X14" s="1289">
        <v>6.8000000000000005E-2</v>
      </c>
      <c r="Y14" s="1290">
        <v>0.50900000000000001</v>
      </c>
      <c r="Z14" s="1500">
        <v>0.23100000000000001</v>
      </c>
      <c r="AA14" s="1289">
        <v>7.2999999999999995E-2</v>
      </c>
      <c r="AB14" s="1290">
        <v>2.5999999999999999E-2</v>
      </c>
      <c r="AC14" s="9"/>
      <c r="AD14" s="728" t="s">
        <v>107</v>
      </c>
      <c r="AE14" s="1290">
        <v>8.8999999999999996E-2</v>
      </c>
      <c r="AF14" s="1500">
        <v>2.5999999999999999E-2</v>
      </c>
      <c r="AG14" s="1290">
        <v>2.1000000000000001E-2</v>
      </c>
      <c r="AH14" s="1500">
        <v>0.51900000000000002</v>
      </c>
      <c r="AI14" s="1289">
        <v>0.06</v>
      </c>
      <c r="AJ14" s="1289">
        <v>5.5E-2</v>
      </c>
      <c r="AK14" s="1289">
        <v>0.22600000000000001</v>
      </c>
      <c r="AL14" s="1289">
        <v>1E-3</v>
      </c>
      <c r="AM14" s="1290">
        <v>4.0000000000000001E-3</v>
      </c>
      <c r="AN14" s="9"/>
      <c r="AO14" s="1290">
        <v>0.23799999999999999</v>
      </c>
      <c r="AP14" s="1500">
        <v>0.04</v>
      </c>
      <c r="AQ14" s="1290">
        <v>3.1E-2</v>
      </c>
      <c r="AR14" s="1500">
        <v>0.245</v>
      </c>
      <c r="AS14" s="1289">
        <v>0.04</v>
      </c>
      <c r="AT14" s="1289">
        <v>8.5000000000000006E-2</v>
      </c>
      <c r="AU14" s="1289">
        <v>0.309</v>
      </c>
      <c r="AV14" s="1289">
        <v>3.0000000000000001E-3</v>
      </c>
      <c r="AW14" s="1290">
        <v>8.9999999999999993E-3</v>
      </c>
      <c r="AX14" s="9"/>
      <c r="AY14" s="1290">
        <v>0.317</v>
      </c>
      <c r="AZ14" s="1500">
        <v>4.1000000000000002E-2</v>
      </c>
      <c r="BA14" s="1290">
        <v>3.5999999999999997E-2</v>
      </c>
      <c r="BB14" s="1500">
        <v>0.17100000000000001</v>
      </c>
      <c r="BC14" s="1289">
        <v>3.4000000000000002E-2</v>
      </c>
      <c r="BD14" s="1289">
        <v>0.12</v>
      </c>
      <c r="BE14" s="1289">
        <v>0.23699999999999999</v>
      </c>
      <c r="BF14" s="1289">
        <v>1.6E-2</v>
      </c>
      <c r="BG14" s="1290">
        <v>2.8000000000000001E-2</v>
      </c>
      <c r="BH14" s="232"/>
      <c r="BI14" s="1510"/>
      <c r="BJ14" s="1511" t="s">
        <v>540</v>
      </c>
      <c r="BK14" s="1518">
        <v>1.2E-2</v>
      </c>
      <c r="BL14" s="1519">
        <v>3.3000000000000002E-2</v>
      </c>
      <c r="BM14" s="1519">
        <v>6.2E-2</v>
      </c>
      <c r="BN14" s="1519">
        <v>0.112</v>
      </c>
      <c r="BO14" s="1519">
        <v>0.188</v>
      </c>
      <c r="BP14" s="1520">
        <v>0.189</v>
      </c>
    </row>
    <row r="15" spans="1:83">
      <c r="A15" s="1779"/>
      <c r="B15" s="9"/>
      <c r="C15" s="607" t="s">
        <v>108</v>
      </c>
      <c r="D15" s="1281">
        <v>0.127</v>
      </c>
      <c r="E15" s="1281">
        <v>0.20899999999999999</v>
      </c>
      <c r="F15" s="1279">
        <v>0.66300000000000003</v>
      </c>
      <c r="G15" s="9"/>
      <c r="H15" s="607" t="s">
        <v>108</v>
      </c>
      <c r="I15" s="1281">
        <v>0.871</v>
      </c>
      <c r="J15" s="1281">
        <v>5.2999999999999999E-2</v>
      </c>
      <c r="K15" s="1279">
        <v>1E-3</v>
      </c>
      <c r="L15" s="1497">
        <v>5.7000000000000002E-2</v>
      </c>
      <c r="M15" s="1281">
        <v>1.2999999999999999E-2</v>
      </c>
      <c r="N15" s="1279">
        <v>5.0000000000000001E-3</v>
      </c>
      <c r="O15" s="9"/>
      <c r="P15" s="1281">
        <v>0.442</v>
      </c>
      <c r="Q15" s="1281">
        <v>9.0999999999999998E-2</v>
      </c>
      <c r="R15" s="1279">
        <v>0.105</v>
      </c>
      <c r="S15" s="1497">
        <v>0.27600000000000002</v>
      </c>
      <c r="T15" s="1281">
        <v>6.8000000000000005E-2</v>
      </c>
      <c r="U15" s="1279">
        <v>1.7999999999999999E-2</v>
      </c>
      <c r="V15" s="9"/>
      <c r="W15" s="1281">
        <v>6.7000000000000004E-2</v>
      </c>
      <c r="X15" s="1281">
        <v>7.2999999999999995E-2</v>
      </c>
      <c r="Y15" s="1279">
        <v>0.33700000000000002</v>
      </c>
      <c r="Z15" s="1497">
        <v>0.41</v>
      </c>
      <c r="AA15" s="1281">
        <v>8.5000000000000006E-2</v>
      </c>
      <c r="AB15" s="1279">
        <v>2.7E-2</v>
      </c>
      <c r="AC15" s="9"/>
      <c r="AD15" s="607" t="s">
        <v>108</v>
      </c>
      <c r="AE15" s="1279">
        <v>5.8999999999999997E-2</v>
      </c>
      <c r="AF15" s="1497">
        <v>6.4000000000000001E-2</v>
      </c>
      <c r="AG15" s="1279">
        <v>1.4E-2</v>
      </c>
      <c r="AH15" s="1497">
        <v>0.44700000000000001</v>
      </c>
      <c r="AI15" s="1281">
        <v>0.13500000000000001</v>
      </c>
      <c r="AJ15" s="1281">
        <v>0.06</v>
      </c>
      <c r="AK15" s="1281">
        <v>0.20899999999999999</v>
      </c>
      <c r="AL15" s="1281"/>
      <c r="AM15" s="1279">
        <v>1.0999999999999999E-2</v>
      </c>
      <c r="AN15" s="9"/>
      <c r="AO15" s="1279">
        <v>9.8000000000000004E-2</v>
      </c>
      <c r="AP15" s="1497">
        <v>6.4000000000000001E-2</v>
      </c>
      <c r="AQ15" s="1279">
        <v>0.02</v>
      </c>
      <c r="AR15" s="1497">
        <v>0.318</v>
      </c>
      <c r="AS15" s="1281">
        <v>0.107</v>
      </c>
      <c r="AT15" s="1281">
        <v>9.5000000000000001E-2</v>
      </c>
      <c r="AU15" s="1281">
        <v>0.28499999999999998</v>
      </c>
      <c r="AV15" s="1281">
        <v>5.0000000000000001E-3</v>
      </c>
      <c r="AW15" s="1279">
        <v>8.0000000000000002E-3</v>
      </c>
      <c r="AX15" s="9"/>
      <c r="AY15" s="1279">
        <v>0.25</v>
      </c>
      <c r="AZ15" s="1497">
        <v>4.2000000000000003E-2</v>
      </c>
      <c r="BA15" s="1279">
        <v>4.2999999999999997E-2</v>
      </c>
      <c r="BB15" s="1497">
        <v>0.20100000000000001</v>
      </c>
      <c r="BC15" s="1281">
        <v>0.08</v>
      </c>
      <c r="BD15" s="1281">
        <v>9.6000000000000002E-2</v>
      </c>
      <c r="BE15" s="1281">
        <v>0.24299999999999999</v>
      </c>
      <c r="BF15" s="1281">
        <v>2.1999999999999999E-2</v>
      </c>
      <c r="BG15" s="1279">
        <v>2.3E-2</v>
      </c>
      <c r="BH15" s="232"/>
      <c r="BI15" s="1510"/>
      <c r="BJ15" s="1511" t="s">
        <v>541</v>
      </c>
      <c r="BK15" s="1518">
        <v>0.188</v>
      </c>
      <c r="BL15" s="1519">
        <v>0.48299999999999998</v>
      </c>
      <c r="BM15" s="1519">
        <v>0.63900000000000001</v>
      </c>
      <c r="BN15" s="1519">
        <v>0.65100000000000002</v>
      </c>
      <c r="BO15" s="1519">
        <v>0.64200000000000002</v>
      </c>
      <c r="BP15" s="1520">
        <v>0.624</v>
      </c>
    </row>
    <row r="16" spans="1:83">
      <c r="A16" s="1779"/>
      <c r="B16" s="9"/>
      <c r="C16" s="607" t="s">
        <v>109</v>
      </c>
      <c r="D16" s="1281">
        <v>0.13</v>
      </c>
      <c r="E16" s="1281">
        <v>0.183</v>
      </c>
      <c r="F16" s="1279">
        <v>0.68700000000000006</v>
      </c>
      <c r="G16" s="9"/>
      <c r="H16" s="607" t="s">
        <v>109</v>
      </c>
      <c r="I16" s="1281">
        <v>0.85499999999999998</v>
      </c>
      <c r="J16" s="1281">
        <v>3.1E-2</v>
      </c>
      <c r="K16" s="1279">
        <v>1.7999999999999999E-2</v>
      </c>
      <c r="L16" s="1497">
        <v>7.1999999999999995E-2</v>
      </c>
      <c r="M16" s="1281">
        <v>1.2E-2</v>
      </c>
      <c r="N16" s="1279">
        <v>1.2E-2</v>
      </c>
      <c r="O16" s="9"/>
      <c r="P16" s="1281">
        <v>0.46800000000000003</v>
      </c>
      <c r="Q16" s="1281">
        <v>0.04</v>
      </c>
      <c r="R16" s="1279">
        <v>0.113</v>
      </c>
      <c r="S16" s="1497">
        <v>0.309</v>
      </c>
      <c r="T16" s="1281">
        <v>6.3E-2</v>
      </c>
      <c r="U16" s="1279">
        <v>8.0000000000000002E-3</v>
      </c>
      <c r="V16" s="9"/>
      <c r="W16" s="1281">
        <v>6.2E-2</v>
      </c>
      <c r="X16" s="1281">
        <v>3.7999999999999999E-2</v>
      </c>
      <c r="Y16" s="1279">
        <v>0.38700000000000001</v>
      </c>
      <c r="Z16" s="1497">
        <v>0.40200000000000002</v>
      </c>
      <c r="AA16" s="1281">
        <v>8.5999999999999993E-2</v>
      </c>
      <c r="AB16" s="1279">
        <v>2.5999999999999999E-2</v>
      </c>
      <c r="AC16" s="9"/>
      <c r="AD16" s="607" t="s">
        <v>109</v>
      </c>
      <c r="AE16" s="1279">
        <v>8.1000000000000003E-2</v>
      </c>
      <c r="AF16" s="1497">
        <v>3.1E-2</v>
      </c>
      <c r="AG16" s="1279">
        <v>0.01</v>
      </c>
      <c r="AH16" s="1497">
        <v>0.53700000000000003</v>
      </c>
      <c r="AI16" s="1281">
        <v>8.1000000000000003E-2</v>
      </c>
      <c r="AJ16" s="1281">
        <v>5.5E-2</v>
      </c>
      <c r="AK16" s="1281">
        <v>0.188</v>
      </c>
      <c r="AL16" s="1281"/>
      <c r="AM16" s="1279">
        <v>1.7000000000000001E-2</v>
      </c>
      <c r="AN16" s="9"/>
      <c r="AO16" s="1279">
        <v>9.2999999999999999E-2</v>
      </c>
      <c r="AP16" s="1497">
        <v>6.0999999999999999E-2</v>
      </c>
      <c r="AQ16" s="1279">
        <v>8.0000000000000002E-3</v>
      </c>
      <c r="AR16" s="1497">
        <v>0.376</v>
      </c>
      <c r="AS16" s="1281">
        <v>8.5000000000000006E-2</v>
      </c>
      <c r="AT16" s="1281">
        <v>0.06</v>
      </c>
      <c r="AU16" s="1281">
        <v>0.29599999999999999</v>
      </c>
      <c r="AV16" s="1281">
        <v>6.0000000000000001E-3</v>
      </c>
      <c r="AW16" s="1279">
        <v>1.4999999999999999E-2</v>
      </c>
      <c r="AX16" s="9"/>
      <c r="AY16" s="1279">
        <v>0.28699999999999998</v>
      </c>
      <c r="AZ16" s="1497">
        <v>4.1000000000000002E-2</v>
      </c>
      <c r="BA16" s="1279">
        <v>3.6999999999999998E-2</v>
      </c>
      <c r="BB16" s="1497">
        <v>0.23</v>
      </c>
      <c r="BC16" s="1281">
        <v>7.5999999999999998E-2</v>
      </c>
      <c r="BD16" s="1281">
        <v>8.5000000000000006E-2</v>
      </c>
      <c r="BE16" s="1281">
        <v>0.20300000000000001</v>
      </c>
      <c r="BF16" s="1281">
        <v>1.6E-2</v>
      </c>
      <c r="BG16" s="1279">
        <v>2.5999999999999999E-2</v>
      </c>
      <c r="BH16" s="232"/>
      <c r="BI16" s="1510"/>
      <c r="BJ16" s="1512" t="s">
        <v>542</v>
      </c>
      <c r="BK16" s="1521">
        <v>2.5000000000000001E-2</v>
      </c>
      <c r="BL16" s="1522">
        <v>8.3000000000000004E-2</v>
      </c>
      <c r="BM16" s="1522">
        <v>0.106</v>
      </c>
      <c r="BN16" s="1522">
        <v>0.129</v>
      </c>
      <c r="BO16" s="1522">
        <v>0.111</v>
      </c>
      <c r="BP16" s="1523">
        <v>0.14499999999999999</v>
      </c>
    </row>
    <row r="17" spans="1:68">
      <c r="A17" s="1779"/>
      <c r="B17" s="9"/>
      <c r="C17" s="607" t="s">
        <v>110</v>
      </c>
      <c r="D17" s="1281">
        <v>0.13100000000000001</v>
      </c>
      <c r="E17" s="1281">
        <v>0.193</v>
      </c>
      <c r="F17" s="1279">
        <v>0.67700000000000005</v>
      </c>
      <c r="G17" s="9"/>
      <c r="H17" s="607" t="s">
        <v>110</v>
      </c>
      <c r="I17" s="1281">
        <v>0.83199999999999996</v>
      </c>
      <c r="J17" s="1281">
        <v>3.1E-2</v>
      </c>
      <c r="K17" s="1279">
        <v>6.0000000000000001E-3</v>
      </c>
      <c r="L17" s="1497">
        <v>0.12</v>
      </c>
      <c r="M17" s="1281">
        <v>5.0000000000000001E-3</v>
      </c>
      <c r="N17" s="1279">
        <v>6.0000000000000001E-3</v>
      </c>
      <c r="O17" s="9"/>
      <c r="P17" s="1281">
        <v>0.433</v>
      </c>
      <c r="Q17" s="1281">
        <v>8.2000000000000003E-2</v>
      </c>
      <c r="R17" s="1279">
        <v>7.3999999999999996E-2</v>
      </c>
      <c r="S17" s="1497">
        <v>0.32</v>
      </c>
      <c r="T17" s="1281">
        <v>7.9000000000000001E-2</v>
      </c>
      <c r="U17" s="1279">
        <v>1.2E-2</v>
      </c>
      <c r="V17" s="9"/>
      <c r="W17" s="1281">
        <v>6.3E-2</v>
      </c>
      <c r="X17" s="1281">
        <v>4.3999999999999997E-2</v>
      </c>
      <c r="Y17" s="1279">
        <v>0.36</v>
      </c>
      <c r="Z17" s="1497">
        <v>0.41599999999999998</v>
      </c>
      <c r="AA17" s="1281">
        <v>9.8000000000000004E-2</v>
      </c>
      <c r="AB17" s="1279">
        <v>1.7999999999999999E-2</v>
      </c>
      <c r="AC17" s="9"/>
      <c r="AD17" s="607" t="s">
        <v>110</v>
      </c>
      <c r="AE17" s="1279">
        <v>6.9000000000000006E-2</v>
      </c>
      <c r="AF17" s="1497">
        <v>6.4000000000000001E-2</v>
      </c>
      <c r="AG17" s="1279">
        <v>2.8000000000000001E-2</v>
      </c>
      <c r="AH17" s="1497">
        <v>0.438</v>
      </c>
      <c r="AI17" s="1281">
        <v>0.11899999999999999</v>
      </c>
      <c r="AJ17" s="1281">
        <v>7.3999999999999996E-2</v>
      </c>
      <c r="AK17" s="1281">
        <v>0.2</v>
      </c>
      <c r="AL17" s="1281">
        <v>2E-3</v>
      </c>
      <c r="AM17" s="1279">
        <v>6.0000000000000001E-3</v>
      </c>
      <c r="AN17" s="9"/>
      <c r="AO17" s="1279">
        <v>9.2999999999999999E-2</v>
      </c>
      <c r="AP17" s="1497">
        <v>4.4999999999999998E-2</v>
      </c>
      <c r="AQ17" s="1279">
        <v>2.5000000000000001E-2</v>
      </c>
      <c r="AR17" s="1497">
        <v>0.33</v>
      </c>
      <c r="AS17" s="1281">
        <v>0.107</v>
      </c>
      <c r="AT17" s="1281">
        <v>9.8000000000000004E-2</v>
      </c>
      <c r="AU17" s="1281">
        <v>0.29499999999999998</v>
      </c>
      <c r="AV17" s="1281"/>
      <c r="AW17" s="1279">
        <v>7.0000000000000001E-3</v>
      </c>
      <c r="AX17" s="9"/>
      <c r="AY17" s="1279">
        <v>0.28499999999999998</v>
      </c>
      <c r="AZ17" s="1497">
        <v>3.6999999999999998E-2</v>
      </c>
      <c r="BA17" s="1279">
        <v>3.5999999999999997E-2</v>
      </c>
      <c r="BB17" s="1497">
        <v>0.22600000000000001</v>
      </c>
      <c r="BC17" s="1281">
        <v>6.9000000000000006E-2</v>
      </c>
      <c r="BD17" s="1281">
        <v>0.10199999999999999</v>
      </c>
      <c r="BE17" s="1281">
        <v>0.21299999999999999</v>
      </c>
      <c r="BF17" s="1281">
        <v>1.2E-2</v>
      </c>
      <c r="BG17" s="1279">
        <v>0.02</v>
      </c>
      <c r="BH17" s="232"/>
      <c r="BI17" s="1513"/>
      <c r="BJ17" s="1514" t="s">
        <v>545</v>
      </c>
      <c r="BK17" s="1524">
        <v>1.2E-2</v>
      </c>
      <c r="BL17" s="1525">
        <v>1.2999999999999999E-2</v>
      </c>
      <c r="BM17" s="1525">
        <v>1.7999999999999999E-2</v>
      </c>
      <c r="BN17" s="1525">
        <v>1.4999999999999999E-2</v>
      </c>
      <c r="BO17" s="1525">
        <v>1.2E-2</v>
      </c>
      <c r="BP17" s="1526">
        <v>0.03</v>
      </c>
    </row>
    <row r="18" spans="1:68">
      <c r="A18" s="1779"/>
      <c r="B18" s="9"/>
      <c r="C18" s="607" t="s">
        <v>111</v>
      </c>
      <c r="D18" s="1281">
        <v>8.5999999999999993E-2</v>
      </c>
      <c r="E18" s="1281">
        <v>0.193</v>
      </c>
      <c r="F18" s="1279">
        <v>0.72099999999999997</v>
      </c>
      <c r="G18" s="9"/>
      <c r="H18" s="607" t="s">
        <v>111</v>
      </c>
      <c r="I18" s="1281">
        <v>0.79700000000000004</v>
      </c>
      <c r="J18" s="1281">
        <v>2.3E-2</v>
      </c>
      <c r="K18" s="1279">
        <v>3.0000000000000001E-3</v>
      </c>
      <c r="L18" s="1497">
        <v>0.14699999999999999</v>
      </c>
      <c r="M18" s="1281">
        <v>2.3E-2</v>
      </c>
      <c r="N18" s="1279">
        <v>8.0000000000000002E-3</v>
      </c>
      <c r="O18" s="9"/>
      <c r="P18" s="1281">
        <v>0.36499999999999999</v>
      </c>
      <c r="Q18" s="1281">
        <v>0.06</v>
      </c>
      <c r="R18" s="1279">
        <v>4.3999999999999997E-2</v>
      </c>
      <c r="S18" s="1497">
        <v>0.45400000000000001</v>
      </c>
      <c r="T18" s="1281">
        <v>6.4000000000000001E-2</v>
      </c>
      <c r="U18" s="1279">
        <v>1.2999999999999999E-2</v>
      </c>
      <c r="V18" s="9"/>
      <c r="W18" s="1281">
        <v>5.8999999999999997E-2</v>
      </c>
      <c r="X18" s="1281">
        <v>3.3000000000000002E-2</v>
      </c>
      <c r="Y18" s="1279">
        <v>0.20899999999999999</v>
      </c>
      <c r="Z18" s="1497">
        <v>0.57299999999999995</v>
      </c>
      <c r="AA18" s="1281">
        <v>0.107</v>
      </c>
      <c r="AB18" s="1279">
        <v>1.9E-2</v>
      </c>
      <c r="AC18" s="9"/>
      <c r="AD18" s="607" t="s">
        <v>111</v>
      </c>
      <c r="AE18" s="1279">
        <v>9.2999999999999999E-2</v>
      </c>
      <c r="AF18" s="1497">
        <v>5.1999999999999998E-2</v>
      </c>
      <c r="AG18" s="1279">
        <v>3.4000000000000002E-2</v>
      </c>
      <c r="AH18" s="1497">
        <v>0.41</v>
      </c>
      <c r="AI18" s="1281">
        <v>0.11700000000000001</v>
      </c>
      <c r="AJ18" s="1281">
        <v>7.0999999999999994E-2</v>
      </c>
      <c r="AK18" s="1281">
        <v>0.20200000000000001</v>
      </c>
      <c r="AL18" s="1281">
        <v>5.0000000000000001E-3</v>
      </c>
      <c r="AM18" s="1279">
        <v>1.6E-2</v>
      </c>
      <c r="AN18" s="9"/>
      <c r="AO18" s="1279">
        <v>0.1</v>
      </c>
      <c r="AP18" s="1497">
        <v>5.6000000000000001E-2</v>
      </c>
      <c r="AQ18" s="1279">
        <v>1.7000000000000001E-2</v>
      </c>
      <c r="AR18" s="1497">
        <v>0.34100000000000003</v>
      </c>
      <c r="AS18" s="1281">
        <v>0.15</v>
      </c>
      <c r="AT18" s="1281">
        <v>5.6000000000000001E-2</v>
      </c>
      <c r="AU18" s="1281">
        <v>0.27100000000000002</v>
      </c>
      <c r="AV18" s="1281">
        <v>4.0000000000000001E-3</v>
      </c>
      <c r="AW18" s="1279">
        <v>6.0000000000000001E-3</v>
      </c>
      <c r="AX18" s="9"/>
      <c r="AY18" s="1279">
        <v>0.27500000000000002</v>
      </c>
      <c r="AZ18" s="1497">
        <v>3.3000000000000002E-2</v>
      </c>
      <c r="BA18" s="1279">
        <v>3.6999999999999998E-2</v>
      </c>
      <c r="BB18" s="1497">
        <v>0.22900000000000001</v>
      </c>
      <c r="BC18" s="1281">
        <v>9.0999999999999998E-2</v>
      </c>
      <c r="BD18" s="1281">
        <v>9.1999999999999998E-2</v>
      </c>
      <c r="BE18" s="1281">
        <v>0.20300000000000001</v>
      </c>
      <c r="BF18" s="1281">
        <v>1.4999999999999999E-2</v>
      </c>
      <c r="BG18" s="1279">
        <v>2.5000000000000001E-2</v>
      </c>
      <c r="BH18" s="232"/>
      <c r="BI18" s="1508" t="s">
        <v>309</v>
      </c>
      <c r="BJ18" s="1509" t="s">
        <v>30</v>
      </c>
      <c r="BK18" s="1515">
        <v>0.65600000000000003</v>
      </c>
      <c r="BL18" s="1516">
        <v>0.30599999999999999</v>
      </c>
      <c r="BM18" s="1516">
        <v>0.13100000000000001</v>
      </c>
      <c r="BN18" s="1516">
        <v>5.7000000000000002E-2</v>
      </c>
      <c r="BO18" s="1516">
        <v>3.1E-2</v>
      </c>
      <c r="BP18" s="1517">
        <v>3.0000000000000001E-3</v>
      </c>
    </row>
    <row r="19" spans="1:68">
      <c r="A19" s="1779"/>
      <c r="B19" s="9"/>
      <c r="C19" s="607" t="s">
        <v>112</v>
      </c>
      <c r="D19" s="1281">
        <v>9.0999999999999998E-2</v>
      </c>
      <c r="E19" s="1281">
        <v>0.17499999999999999</v>
      </c>
      <c r="F19" s="1279">
        <v>0.73399999999999999</v>
      </c>
      <c r="G19" s="9"/>
      <c r="H19" s="607" t="s">
        <v>112</v>
      </c>
      <c r="I19" s="1281">
        <v>0.72599999999999998</v>
      </c>
      <c r="J19" s="1281">
        <v>6.6000000000000003E-2</v>
      </c>
      <c r="K19" s="1279">
        <v>7.0000000000000001E-3</v>
      </c>
      <c r="L19" s="1497">
        <v>0.17399999999999999</v>
      </c>
      <c r="M19" s="1281">
        <v>1.7000000000000001E-2</v>
      </c>
      <c r="N19" s="1279">
        <v>1.0999999999999999E-2</v>
      </c>
      <c r="O19" s="9"/>
      <c r="P19" s="1281">
        <v>0.34499999999999997</v>
      </c>
      <c r="Q19" s="1281">
        <v>4.3999999999999997E-2</v>
      </c>
      <c r="R19" s="1279">
        <v>3.7999999999999999E-2</v>
      </c>
      <c r="S19" s="1497">
        <v>0.48599999999999999</v>
      </c>
      <c r="T19" s="1281">
        <v>7.4999999999999997E-2</v>
      </c>
      <c r="U19" s="1279">
        <v>1.2E-2</v>
      </c>
      <c r="V19" s="9"/>
      <c r="W19" s="1281">
        <v>4.2000000000000003E-2</v>
      </c>
      <c r="X19" s="1281">
        <v>2.1000000000000001E-2</v>
      </c>
      <c r="Y19" s="1279">
        <v>0.17499999999999999</v>
      </c>
      <c r="Z19" s="1497">
        <v>0.629</v>
      </c>
      <c r="AA19" s="1281">
        <v>0.115</v>
      </c>
      <c r="AB19" s="1279">
        <v>1.7999999999999999E-2</v>
      </c>
      <c r="AC19" s="9"/>
      <c r="AD19" s="607" t="s">
        <v>112</v>
      </c>
      <c r="AE19" s="1279">
        <v>0.109</v>
      </c>
      <c r="AF19" s="1497">
        <v>3.7999999999999999E-2</v>
      </c>
      <c r="AG19" s="1279">
        <v>1.2999999999999999E-2</v>
      </c>
      <c r="AH19" s="1497">
        <v>0.317</v>
      </c>
      <c r="AI19" s="1281">
        <v>0.15</v>
      </c>
      <c r="AJ19" s="1281">
        <v>7.8E-2</v>
      </c>
      <c r="AK19" s="1281">
        <v>0.26300000000000001</v>
      </c>
      <c r="AL19" s="1281">
        <v>2.1000000000000001E-2</v>
      </c>
      <c r="AM19" s="1279">
        <v>1.2E-2</v>
      </c>
      <c r="AN19" s="9"/>
      <c r="AO19" s="1279">
        <v>9.2999999999999999E-2</v>
      </c>
      <c r="AP19" s="1497">
        <v>5.8999999999999997E-2</v>
      </c>
      <c r="AQ19" s="1279">
        <v>0.02</v>
      </c>
      <c r="AR19" s="1497">
        <v>0.34300000000000003</v>
      </c>
      <c r="AS19" s="1281">
        <v>0.14399999999999999</v>
      </c>
      <c r="AT19" s="1281">
        <v>6.7000000000000004E-2</v>
      </c>
      <c r="AU19" s="1281">
        <v>0.26</v>
      </c>
      <c r="AV19" s="1281">
        <v>5.0000000000000001E-3</v>
      </c>
      <c r="AW19" s="1279">
        <v>8.9999999999999993E-3</v>
      </c>
      <c r="AX19" s="9"/>
      <c r="AY19" s="1279">
        <v>0.27900000000000003</v>
      </c>
      <c r="AZ19" s="1497">
        <v>3.3000000000000002E-2</v>
      </c>
      <c r="BA19" s="1279">
        <v>3.6999999999999998E-2</v>
      </c>
      <c r="BB19" s="1497">
        <v>0.24199999999999999</v>
      </c>
      <c r="BC19" s="1281">
        <v>9.7000000000000003E-2</v>
      </c>
      <c r="BD19" s="1281">
        <v>9.0999999999999998E-2</v>
      </c>
      <c r="BE19" s="1281">
        <v>0.183</v>
      </c>
      <c r="BF19" s="1281">
        <v>1.7000000000000001E-2</v>
      </c>
      <c r="BG19" s="1279">
        <v>2.1000000000000001E-2</v>
      </c>
      <c r="BH19" s="232"/>
      <c r="BI19" s="1510"/>
      <c r="BJ19" s="1511" t="s">
        <v>29</v>
      </c>
      <c r="BK19" s="1518">
        <v>9.1999999999999998E-2</v>
      </c>
      <c r="BL19" s="1519">
        <v>5.1999999999999998E-2</v>
      </c>
      <c r="BM19" s="1519">
        <v>5.5E-2</v>
      </c>
      <c r="BN19" s="1519">
        <v>1.6E-2</v>
      </c>
      <c r="BO19" s="1519">
        <v>1.0999999999999999E-2</v>
      </c>
      <c r="BP19" s="1520">
        <v>8.0000000000000002E-3</v>
      </c>
    </row>
    <row r="20" spans="1:68">
      <c r="A20" s="1779"/>
      <c r="B20" s="9"/>
      <c r="C20" s="607" t="s">
        <v>113</v>
      </c>
      <c r="D20" s="1281">
        <v>6.0999999999999999E-2</v>
      </c>
      <c r="E20" s="1281">
        <v>0.17399999999999999</v>
      </c>
      <c r="F20" s="1279">
        <v>0.76500000000000001</v>
      </c>
      <c r="G20" s="9"/>
      <c r="H20" s="607" t="s">
        <v>113</v>
      </c>
      <c r="I20" s="1281">
        <v>0.60099999999999998</v>
      </c>
      <c r="J20" s="1281">
        <v>3.7999999999999999E-2</v>
      </c>
      <c r="K20" s="1279"/>
      <c r="L20" s="1497">
        <v>0.31900000000000001</v>
      </c>
      <c r="M20" s="1281">
        <v>3.1E-2</v>
      </c>
      <c r="N20" s="1279">
        <v>0.01</v>
      </c>
      <c r="O20" s="9"/>
      <c r="P20" s="1281">
        <v>0.30399999999999999</v>
      </c>
      <c r="Q20" s="1281">
        <v>7.0999999999999994E-2</v>
      </c>
      <c r="R20" s="1279">
        <v>2.1999999999999999E-2</v>
      </c>
      <c r="S20" s="1497">
        <v>0.47099999999999997</v>
      </c>
      <c r="T20" s="1281">
        <v>0.11899999999999999</v>
      </c>
      <c r="U20" s="1279">
        <v>1.2999999999999999E-2</v>
      </c>
      <c r="V20" s="9"/>
      <c r="W20" s="1281">
        <v>4.2999999999999997E-2</v>
      </c>
      <c r="X20" s="1281">
        <v>1.0999999999999999E-2</v>
      </c>
      <c r="Y20" s="1279">
        <v>0.124</v>
      </c>
      <c r="Z20" s="1497">
        <v>0.67400000000000004</v>
      </c>
      <c r="AA20" s="1281">
        <v>0.13300000000000001</v>
      </c>
      <c r="AB20" s="1279">
        <v>1.6E-2</v>
      </c>
      <c r="AC20" s="9"/>
      <c r="AD20" s="607" t="s">
        <v>113</v>
      </c>
      <c r="AE20" s="1279">
        <v>8.6999999999999994E-2</v>
      </c>
      <c r="AF20" s="1497">
        <v>3.1E-2</v>
      </c>
      <c r="AG20" s="1279">
        <v>2.8000000000000001E-2</v>
      </c>
      <c r="AH20" s="1497">
        <v>0.32900000000000001</v>
      </c>
      <c r="AI20" s="1281">
        <v>0.11799999999999999</v>
      </c>
      <c r="AJ20" s="1281">
        <v>0.114</v>
      </c>
      <c r="AK20" s="1281">
        <v>0.24199999999999999</v>
      </c>
      <c r="AL20" s="1281">
        <v>1.7000000000000001E-2</v>
      </c>
      <c r="AM20" s="1279">
        <v>3.5000000000000003E-2</v>
      </c>
      <c r="AN20" s="9"/>
      <c r="AO20" s="1279">
        <v>7.4999999999999997E-2</v>
      </c>
      <c r="AP20" s="1497">
        <v>3.1E-2</v>
      </c>
      <c r="AQ20" s="1279">
        <v>6.0000000000000001E-3</v>
      </c>
      <c r="AR20" s="1497">
        <v>0.40300000000000002</v>
      </c>
      <c r="AS20" s="1281">
        <v>0.10299999999999999</v>
      </c>
      <c r="AT20" s="1281">
        <v>7.4999999999999997E-2</v>
      </c>
      <c r="AU20" s="1281">
        <v>0.30599999999999999</v>
      </c>
      <c r="AV20" s="1281"/>
      <c r="AW20" s="1279">
        <v>2E-3</v>
      </c>
      <c r="AX20" s="9"/>
      <c r="AY20" s="1279">
        <v>0.27500000000000002</v>
      </c>
      <c r="AZ20" s="1497">
        <v>3.5000000000000003E-2</v>
      </c>
      <c r="BA20" s="1279">
        <v>3.2000000000000001E-2</v>
      </c>
      <c r="BB20" s="1497">
        <v>0.26500000000000001</v>
      </c>
      <c r="BC20" s="1281">
        <v>9.6000000000000002E-2</v>
      </c>
      <c r="BD20" s="1281">
        <v>9.0999999999999998E-2</v>
      </c>
      <c r="BE20" s="1281">
        <v>0.18</v>
      </c>
      <c r="BF20" s="1281">
        <v>8.0000000000000002E-3</v>
      </c>
      <c r="BG20" s="1279">
        <v>1.9E-2</v>
      </c>
      <c r="BH20" s="232"/>
      <c r="BI20" s="1510"/>
      <c r="BJ20" s="1511" t="s">
        <v>540</v>
      </c>
      <c r="BK20" s="1518">
        <v>3.5000000000000003E-2</v>
      </c>
      <c r="BL20" s="1519">
        <v>4.2999999999999997E-2</v>
      </c>
      <c r="BM20" s="1519">
        <v>3.1E-2</v>
      </c>
      <c r="BN20" s="1519">
        <v>6.9000000000000006E-2</v>
      </c>
      <c r="BO20" s="1519">
        <v>0.11899999999999999</v>
      </c>
      <c r="BP20" s="1520">
        <v>0.124</v>
      </c>
    </row>
    <row r="21" spans="1:68">
      <c r="A21" s="1779"/>
      <c r="B21" s="9"/>
      <c r="C21" s="607" t="s">
        <v>114</v>
      </c>
      <c r="D21" s="1281">
        <v>9.0999999999999998E-2</v>
      </c>
      <c r="E21" s="1281">
        <v>0.214</v>
      </c>
      <c r="F21" s="1279">
        <v>0.69499999999999995</v>
      </c>
      <c r="G21" s="9"/>
      <c r="H21" s="607" t="s">
        <v>114</v>
      </c>
      <c r="I21" s="1281">
        <v>0.75</v>
      </c>
      <c r="J21" s="1281">
        <v>0.02</v>
      </c>
      <c r="K21" s="1279"/>
      <c r="L21" s="1497">
        <v>0.17699999999999999</v>
      </c>
      <c r="M21" s="1281">
        <v>3.4000000000000002E-2</v>
      </c>
      <c r="N21" s="1279">
        <v>0.02</v>
      </c>
      <c r="O21" s="9"/>
      <c r="P21" s="1281">
        <v>0.34</v>
      </c>
      <c r="Q21" s="1281">
        <v>7.0999999999999994E-2</v>
      </c>
      <c r="R21" s="1279">
        <v>2.8000000000000001E-2</v>
      </c>
      <c r="S21" s="1497">
        <v>0.46500000000000002</v>
      </c>
      <c r="T21" s="1281">
        <v>8.2000000000000003E-2</v>
      </c>
      <c r="U21" s="1279">
        <v>1.4E-2</v>
      </c>
      <c r="V21" s="9"/>
      <c r="W21" s="1281">
        <v>4.9000000000000002E-2</v>
      </c>
      <c r="X21" s="1281">
        <v>0.02</v>
      </c>
      <c r="Y21" s="1279">
        <v>0.224</v>
      </c>
      <c r="Z21" s="1497">
        <v>0.57699999999999996</v>
      </c>
      <c r="AA21" s="1281">
        <v>0.111</v>
      </c>
      <c r="AB21" s="1279">
        <v>1.7999999999999999E-2</v>
      </c>
      <c r="AC21" s="9"/>
      <c r="AD21" s="607" t="s">
        <v>114</v>
      </c>
      <c r="AE21" s="1279">
        <v>8.7999999999999995E-2</v>
      </c>
      <c r="AF21" s="1497">
        <v>7.8E-2</v>
      </c>
      <c r="AG21" s="1279">
        <v>5.0000000000000001E-3</v>
      </c>
      <c r="AH21" s="1497">
        <v>0.36899999999999999</v>
      </c>
      <c r="AI21" s="1281">
        <v>0.111</v>
      </c>
      <c r="AJ21" s="1281">
        <v>0.112</v>
      </c>
      <c r="AK21" s="1281">
        <v>0.224</v>
      </c>
      <c r="AL21" s="1281"/>
      <c r="AM21" s="1279">
        <v>1.2999999999999999E-2</v>
      </c>
      <c r="AN21" s="9"/>
      <c r="AO21" s="1279">
        <v>5.8000000000000003E-2</v>
      </c>
      <c r="AP21" s="1497">
        <v>0.08</v>
      </c>
      <c r="AQ21" s="1279">
        <v>1.0999999999999999E-2</v>
      </c>
      <c r="AR21" s="1497">
        <v>0.316</v>
      </c>
      <c r="AS21" s="1281">
        <v>0.152</v>
      </c>
      <c r="AT21" s="1281">
        <v>7.3999999999999996E-2</v>
      </c>
      <c r="AU21" s="1281">
        <v>0.29299999999999998</v>
      </c>
      <c r="AV21" s="1281">
        <v>5.0000000000000001E-3</v>
      </c>
      <c r="AW21" s="1279">
        <v>1.0999999999999999E-2</v>
      </c>
      <c r="AX21" s="9"/>
      <c r="AY21" s="1279">
        <v>0.26200000000000001</v>
      </c>
      <c r="AZ21" s="1497">
        <v>3.9E-2</v>
      </c>
      <c r="BA21" s="1279">
        <v>3.5999999999999997E-2</v>
      </c>
      <c r="BB21" s="1497">
        <v>0.25700000000000001</v>
      </c>
      <c r="BC21" s="1281">
        <v>8.4000000000000005E-2</v>
      </c>
      <c r="BD21" s="1281">
        <v>8.6999999999999994E-2</v>
      </c>
      <c r="BE21" s="1281">
        <v>0.20399999999999999</v>
      </c>
      <c r="BF21" s="1281">
        <v>1.2E-2</v>
      </c>
      <c r="BG21" s="1279">
        <v>1.9E-2</v>
      </c>
      <c r="BH21" s="232"/>
      <c r="BI21" s="1510"/>
      <c r="BJ21" s="1511" t="s">
        <v>28</v>
      </c>
      <c r="BK21" s="1518">
        <v>0.18099999999999999</v>
      </c>
      <c r="BL21" s="1519">
        <v>0.50900000000000001</v>
      </c>
      <c r="BM21" s="1519">
        <v>0.65900000000000003</v>
      </c>
      <c r="BN21" s="1519">
        <v>0.68300000000000005</v>
      </c>
      <c r="BO21" s="1519">
        <v>0.73599999999999999</v>
      </c>
      <c r="BP21" s="1520">
        <v>0.61</v>
      </c>
    </row>
    <row r="22" spans="1:68">
      <c r="A22" s="1779"/>
      <c r="B22" s="9"/>
      <c r="C22" s="607" t="s">
        <v>164</v>
      </c>
      <c r="D22" s="1281">
        <v>7.0999999999999994E-2</v>
      </c>
      <c r="E22" s="1281">
        <v>0.193</v>
      </c>
      <c r="F22" s="1279">
        <v>0.73499999999999999</v>
      </c>
      <c r="G22" s="9"/>
      <c r="H22" s="607" t="s">
        <v>164</v>
      </c>
      <c r="I22" s="1281">
        <v>0.746</v>
      </c>
      <c r="J22" s="1281">
        <v>2.7E-2</v>
      </c>
      <c r="K22" s="1279"/>
      <c r="L22" s="1497">
        <v>0.16800000000000001</v>
      </c>
      <c r="M22" s="1281">
        <v>5.3999999999999999E-2</v>
      </c>
      <c r="N22" s="1279">
        <v>5.0000000000000001E-3</v>
      </c>
      <c r="O22" s="9"/>
      <c r="P22" s="1281">
        <v>0.32</v>
      </c>
      <c r="Q22" s="1281">
        <v>4.5999999999999999E-2</v>
      </c>
      <c r="R22" s="1279">
        <v>0.01</v>
      </c>
      <c r="S22" s="1497">
        <v>0.53600000000000003</v>
      </c>
      <c r="T22" s="1281">
        <v>6.8000000000000005E-2</v>
      </c>
      <c r="U22" s="1279">
        <v>0.02</v>
      </c>
      <c r="V22" s="9"/>
      <c r="W22" s="1281">
        <v>4.1000000000000002E-2</v>
      </c>
      <c r="X22" s="1281">
        <v>2.1999999999999999E-2</v>
      </c>
      <c r="Y22" s="1279">
        <v>6.5000000000000002E-2</v>
      </c>
      <c r="Z22" s="1497">
        <v>0.70699999999999996</v>
      </c>
      <c r="AA22" s="1281">
        <v>0.14299999999999999</v>
      </c>
      <c r="AB22" s="1279">
        <v>2.1999999999999999E-2</v>
      </c>
      <c r="AC22" s="9"/>
      <c r="AD22" s="607" t="s">
        <v>164</v>
      </c>
      <c r="AE22" s="1279">
        <v>0.124</v>
      </c>
      <c r="AF22" s="1497">
        <v>4.9000000000000002E-2</v>
      </c>
      <c r="AG22" s="1279"/>
      <c r="AH22" s="1497">
        <v>0.378</v>
      </c>
      <c r="AI22" s="1281">
        <v>6.5000000000000002E-2</v>
      </c>
      <c r="AJ22" s="1281">
        <v>0.114</v>
      </c>
      <c r="AK22" s="1281">
        <v>0.24299999999999999</v>
      </c>
      <c r="AL22" s="1281">
        <v>1.0999999999999999E-2</v>
      </c>
      <c r="AM22" s="1279">
        <v>1.6E-2</v>
      </c>
      <c r="AN22" s="9"/>
      <c r="AO22" s="1279">
        <v>0.13600000000000001</v>
      </c>
      <c r="AP22" s="1497">
        <v>5.1999999999999998E-2</v>
      </c>
      <c r="AQ22" s="1279">
        <v>2.1999999999999999E-2</v>
      </c>
      <c r="AR22" s="1497">
        <v>0.39500000000000002</v>
      </c>
      <c r="AS22" s="1281">
        <v>0.11600000000000001</v>
      </c>
      <c r="AT22" s="1281">
        <v>7.0000000000000007E-2</v>
      </c>
      <c r="AU22" s="1281">
        <v>0.19600000000000001</v>
      </c>
      <c r="AV22" s="1281">
        <v>6.0000000000000001E-3</v>
      </c>
      <c r="AW22" s="1279">
        <v>6.0000000000000001E-3</v>
      </c>
      <c r="AX22" s="9"/>
      <c r="AY22" s="1279">
        <v>0.223</v>
      </c>
      <c r="AZ22" s="1497">
        <v>3.4000000000000002E-2</v>
      </c>
      <c r="BA22" s="1279">
        <v>2.3E-2</v>
      </c>
      <c r="BB22" s="1497">
        <v>0.26300000000000001</v>
      </c>
      <c r="BC22" s="1281">
        <v>0.115</v>
      </c>
      <c r="BD22" s="1281">
        <v>0.108</v>
      </c>
      <c r="BE22" s="1281">
        <v>0.19700000000000001</v>
      </c>
      <c r="BF22" s="1281">
        <v>1.7999999999999999E-2</v>
      </c>
      <c r="BG22" s="1279">
        <v>1.9E-2</v>
      </c>
      <c r="BH22" s="232"/>
      <c r="BI22" s="1510"/>
      <c r="BJ22" s="1511" t="s">
        <v>410</v>
      </c>
      <c r="BK22" s="1518">
        <v>1.9E-2</v>
      </c>
      <c r="BL22" s="1519">
        <v>7.8E-2</v>
      </c>
      <c r="BM22" s="1519">
        <v>0.1</v>
      </c>
      <c r="BN22" s="1519">
        <v>0.16300000000000001</v>
      </c>
      <c r="BO22" s="1519">
        <v>8.7999999999999995E-2</v>
      </c>
      <c r="BP22" s="1520">
        <v>0.20399999999999999</v>
      </c>
    </row>
    <row r="23" spans="1:68">
      <c r="A23" s="1779"/>
      <c r="B23" s="9"/>
      <c r="C23" s="607" t="s">
        <v>165</v>
      </c>
      <c r="D23" s="1281">
        <v>7.6999999999999999E-2</v>
      </c>
      <c r="E23" s="1281">
        <v>0.189</v>
      </c>
      <c r="F23" s="1279">
        <v>0.73499999999999999</v>
      </c>
      <c r="G23" s="9"/>
      <c r="H23" s="607" t="s">
        <v>165</v>
      </c>
      <c r="I23" s="1281">
        <v>0.66600000000000004</v>
      </c>
      <c r="J23" s="1281">
        <v>6.2E-2</v>
      </c>
      <c r="K23" s="1279">
        <v>1.4E-2</v>
      </c>
      <c r="L23" s="1497">
        <v>0.21</v>
      </c>
      <c r="M23" s="1281">
        <v>3.7999999999999999E-2</v>
      </c>
      <c r="N23" s="1279">
        <v>0.01</v>
      </c>
      <c r="O23" s="9"/>
      <c r="P23" s="1281">
        <v>0.30599999999999999</v>
      </c>
      <c r="Q23" s="1281">
        <v>9.4E-2</v>
      </c>
      <c r="R23" s="1279">
        <v>2.4E-2</v>
      </c>
      <c r="S23" s="1497">
        <v>0.46100000000000002</v>
      </c>
      <c r="T23" s="1281">
        <v>9.2999999999999999E-2</v>
      </c>
      <c r="U23" s="1279">
        <v>2.1999999999999999E-2</v>
      </c>
      <c r="V23" s="9"/>
      <c r="W23" s="1281">
        <v>5.2999999999999999E-2</v>
      </c>
      <c r="X23" s="1281">
        <v>2.8000000000000001E-2</v>
      </c>
      <c r="Y23" s="1279">
        <v>7.8E-2</v>
      </c>
      <c r="Z23" s="1497">
        <v>0.68500000000000005</v>
      </c>
      <c r="AA23" s="1281">
        <v>0.13900000000000001</v>
      </c>
      <c r="AB23" s="1279">
        <v>1.7000000000000001E-2</v>
      </c>
      <c r="AC23" s="9"/>
      <c r="AD23" s="607" t="s">
        <v>165</v>
      </c>
      <c r="AE23" s="1279">
        <v>6.6000000000000003E-2</v>
      </c>
      <c r="AF23" s="1281">
        <v>8.3000000000000004E-2</v>
      </c>
      <c r="AG23" s="1279">
        <v>7.0000000000000001E-3</v>
      </c>
      <c r="AH23" s="1497">
        <v>0.42099999999999999</v>
      </c>
      <c r="AI23" s="1281">
        <v>0.152</v>
      </c>
      <c r="AJ23" s="1281">
        <v>8.5999999999999993E-2</v>
      </c>
      <c r="AK23" s="1281">
        <v>0.17199999999999999</v>
      </c>
      <c r="AL23" s="1281">
        <v>3.0000000000000001E-3</v>
      </c>
      <c r="AM23" s="1279">
        <v>0.01</v>
      </c>
      <c r="AN23" s="9"/>
      <c r="AO23" s="1279">
        <v>0.111</v>
      </c>
      <c r="AP23" s="1281">
        <v>0.06</v>
      </c>
      <c r="AQ23" s="1279">
        <v>1.0999999999999999E-2</v>
      </c>
      <c r="AR23" s="1497">
        <v>0.35499999999999998</v>
      </c>
      <c r="AS23" s="1281">
        <v>0.128</v>
      </c>
      <c r="AT23" s="1281">
        <v>8.5999999999999993E-2</v>
      </c>
      <c r="AU23" s="1281">
        <v>0.24299999999999999</v>
      </c>
      <c r="AV23" s="1281">
        <v>1E-3</v>
      </c>
      <c r="AW23" s="1279">
        <v>4.0000000000000001E-3</v>
      </c>
      <c r="AX23" s="9"/>
      <c r="AY23" s="1279">
        <v>0.24399999999999999</v>
      </c>
      <c r="AZ23" s="1281">
        <v>3.4000000000000002E-2</v>
      </c>
      <c r="BA23" s="1279">
        <v>3.5999999999999997E-2</v>
      </c>
      <c r="BB23" s="1497">
        <v>0.253</v>
      </c>
      <c r="BC23" s="1281">
        <v>8.7999999999999995E-2</v>
      </c>
      <c r="BD23" s="1281">
        <v>0.11</v>
      </c>
      <c r="BE23" s="1281">
        <v>0.19900000000000001</v>
      </c>
      <c r="BF23" s="1281">
        <v>1.6E-2</v>
      </c>
      <c r="BG23" s="1279">
        <v>1.9E-2</v>
      </c>
      <c r="BH23" s="232"/>
      <c r="BI23" s="1510"/>
      <c r="BJ23" s="1512" t="s">
        <v>542</v>
      </c>
      <c r="BK23" s="1521">
        <v>1.7000000000000001E-2</v>
      </c>
      <c r="BL23" s="1522">
        <v>1.2999999999999999E-2</v>
      </c>
      <c r="BM23" s="1522">
        <v>2.5000000000000001E-2</v>
      </c>
      <c r="BN23" s="1522">
        <v>1.2E-2</v>
      </c>
      <c r="BO23" s="1522">
        <v>1.4999999999999999E-2</v>
      </c>
      <c r="BP23" s="1523">
        <v>5.0999999999999997E-2</v>
      </c>
    </row>
    <row r="24" spans="1:68">
      <c r="A24" s="1779"/>
      <c r="B24" s="9"/>
      <c r="C24" s="607" t="s">
        <v>166</v>
      </c>
      <c r="D24" s="1281">
        <v>9.1999999999999998E-2</v>
      </c>
      <c r="E24" s="1281">
        <v>0.23699999999999999</v>
      </c>
      <c r="F24" s="1279">
        <v>0.67100000000000004</v>
      </c>
      <c r="G24" s="9"/>
      <c r="H24" s="607" t="s">
        <v>166</v>
      </c>
      <c r="I24" s="1281">
        <v>0.754</v>
      </c>
      <c r="J24" s="1281">
        <v>3.7999999999999999E-2</v>
      </c>
      <c r="K24" s="1279"/>
      <c r="L24" s="1497">
        <v>0.17100000000000001</v>
      </c>
      <c r="M24" s="1281">
        <v>2.4E-2</v>
      </c>
      <c r="N24" s="1279">
        <v>1.4E-2</v>
      </c>
      <c r="O24" s="9"/>
      <c r="P24" s="1281">
        <v>0.312</v>
      </c>
      <c r="Q24" s="1281">
        <v>7.1999999999999995E-2</v>
      </c>
      <c r="R24" s="1279">
        <v>1.4999999999999999E-2</v>
      </c>
      <c r="S24" s="1497">
        <v>0.495</v>
      </c>
      <c r="T24" s="1281">
        <v>0.09</v>
      </c>
      <c r="U24" s="1279">
        <v>1.7000000000000001E-2</v>
      </c>
      <c r="V24" s="9"/>
      <c r="W24" s="1281">
        <v>7.0999999999999994E-2</v>
      </c>
      <c r="X24" s="1281">
        <v>3.1E-2</v>
      </c>
      <c r="Y24" s="1279">
        <v>9.6000000000000002E-2</v>
      </c>
      <c r="Z24" s="1497">
        <v>0.63900000000000001</v>
      </c>
      <c r="AA24" s="1281">
        <v>0.14399999999999999</v>
      </c>
      <c r="AB24" s="1279">
        <v>1.9E-2</v>
      </c>
      <c r="AC24" s="9"/>
      <c r="AD24" s="607" t="s">
        <v>166</v>
      </c>
      <c r="AE24" s="1281">
        <v>7.4999999999999997E-2</v>
      </c>
      <c r="AF24" s="1281">
        <v>4.7E-2</v>
      </c>
      <c r="AG24" s="1279">
        <v>1.4E-2</v>
      </c>
      <c r="AH24" s="1497">
        <v>0.39200000000000002</v>
      </c>
      <c r="AI24" s="1281">
        <v>8.5000000000000006E-2</v>
      </c>
      <c r="AJ24" s="1281">
        <v>0.11799999999999999</v>
      </c>
      <c r="AK24" s="1281">
        <v>0.25</v>
      </c>
      <c r="AL24" s="1281">
        <v>5.0000000000000001E-3</v>
      </c>
      <c r="AM24" s="1279">
        <v>1.4E-2</v>
      </c>
      <c r="AN24" s="9"/>
      <c r="AO24" s="1281">
        <v>0.106</v>
      </c>
      <c r="AP24" s="1281">
        <v>3.1E-2</v>
      </c>
      <c r="AQ24" s="1279">
        <v>1.0999999999999999E-2</v>
      </c>
      <c r="AR24" s="1497">
        <v>0.35199999999999998</v>
      </c>
      <c r="AS24" s="1281">
        <v>0.13400000000000001</v>
      </c>
      <c r="AT24" s="1281">
        <v>6.8000000000000005E-2</v>
      </c>
      <c r="AU24" s="1281">
        <v>0.29199999999999998</v>
      </c>
      <c r="AV24" s="1281">
        <v>2E-3</v>
      </c>
      <c r="AW24" s="1279">
        <v>4.0000000000000001E-3</v>
      </c>
      <c r="AX24" s="9"/>
      <c r="AY24" s="1281">
        <v>0.23799999999999999</v>
      </c>
      <c r="AZ24" s="1281">
        <v>2.8000000000000001E-2</v>
      </c>
      <c r="BA24" s="1279">
        <v>2.8000000000000001E-2</v>
      </c>
      <c r="BB24" s="1497">
        <v>0.247</v>
      </c>
      <c r="BC24" s="1281">
        <v>9.6000000000000002E-2</v>
      </c>
      <c r="BD24" s="1281">
        <v>0.106</v>
      </c>
      <c r="BE24" s="1281">
        <v>0.223</v>
      </c>
      <c r="BF24" s="1281">
        <v>1.2999999999999999E-2</v>
      </c>
      <c r="BG24" s="1279">
        <v>1.9E-2</v>
      </c>
      <c r="BH24" s="232"/>
      <c r="BI24" s="1513"/>
      <c r="BJ24" s="1514" t="s">
        <v>545</v>
      </c>
      <c r="BK24" s="1524">
        <v>1</v>
      </c>
      <c r="BL24" s="1525">
        <v>1</v>
      </c>
      <c r="BM24" s="1525">
        <v>1</v>
      </c>
      <c r="BN24" s="1525">
        <v>1</v>
      </c>
      <c r="BO24" s="1525">
        <v>1</v>
      </c>
      <c r="BP24" s="1526">
        <v>1</v>
      </c>
    </row>
    <row r="25" spans="1:68">
      <c r="A25" s="1779"/>
      <c r="B25" s="9"/>
      <c r="C25" s="607" t="s">
        <v>356</v>
      </c>
      <c r="D25" s="1281">
        <v>9.5000000000000001E-2</v>
      </c>
      <c r="E25" s="1281">
        <v>0.20899999999999999</v>
      </c>
      <c r="F25" s="1279">
        <v>0.69599999999999995</v>
      </c>
      <c r="G25" s="9"/>
      <c r="H25" s="607" t="s">
        <v>356</v>
      </c>
      <c r="I25" s="1281">
        <v>0.74299999999999999</v>
      </c>
      <c r="J25" s="1281">
        <v>6.4000000000000001E-2</v>
      </c>
      <c r="K25" s="1279">
        <v>2E-3</v>
      </c>
      <c r="L25" s="1497">
        <v>0.17599999999999999</v>
      </c>
      <c r="M25" s="1281">
        <v>1.2E-2</v>
      </c>
      <c r="N25" s="1279">
        <v>2E-3</v>
      </c>
      <c r="O25" s="9"/>
      <c r="P25" s="1281">
        <v>0.36599999999999999</v>
      </c>
      <c r="Q25" s="1281">
        <v>7.4999999999999997E-2</v>
      </c>
      <c r="R25" s="1279">
        <v>2.7E-2</v>
      </c>
      <c r="S25" s="1497">
        <v>0.45300000000000001</v>
      </c>
      <c r="T25" s="1281">
        <v>7.2999999999999995E-2</v>
      </c>
      <c r="U25" s="1279">
        <v>7.0000000000000001E-3</v>
      </c>
      <c r="V25" s="9"/>
      <c r="W25" s="1281">
        <v>6.2E-2</v>
      </c>
      <c r="X25" s="1281">
        <v>2.3E-2</v>
      </c>
      <c r="Y25" s="1279">
        <v>0.13900000000000001</v>
      </c>
      <c r="Z25" s="1497">
        <v>0.63100000000000001</v>
      </c>
      <c r="AA25" s="1281">
        <v>0.127</v>
      </c>
      <c r="AB25" s="1279">
        <v>1.7999999999999999E-2</v>
      </c>
      <c r="AC25" s="9"/>
      <c r="AD25" s="607" t="s">
        <v>356</v>
      </c>
      <c r="AE25" s="1281">
        <v>0.08</v>
      </c>
      <c r="AF25" s="1281">
        <v>6.3E-2</v>
      </c>
      <c r="AG25" s="1279">
        <v>7.0000000000000001E-3</v>
      </c>
      <c r="AH25" s="1497">
        <v>0.45100000000000001</v>
      </c>
      <c r="AI25" s="1281">
        <v>9.5000000000000001E-2</v>
      </c>
      <c r="AJ25" s="1281">
        <v>6.0999999999999999E-2</v>
      </c>
      <c r="AK25" s="1281">
        <v>0.22</v>
      </c>
      <c r="AL25" s="1281"/>
      <c r="AM25" s="1279">
        <v>2.1999999999999999E-2</v>
      </c>
      <c r="AN25" s="9"/>
      <c r="AO25" s="1281">
        <v>0.11700000000000001</v>
      </c>
      <c r="AP25" s="1281">
        <v>5.5E-2</v>
      </c>
      <c r="AQ25" s="1279">
        <v>7.0999999999999994E-2</v>
      </c>
      <c r="AR25" s="1497">
        <v>0.30299999999999999</v>
      </c>
      <c r="AS25" s="1281">
        <v>0.13500000000000001</v>
      </c>
      <c r="AT25" s="1281">
        <v>8.5000000000000006E-2</v>
      </c>
      <c r="AU25" s="1281">
        <v>0.214</v>
      </c>
      <c r="AV25" s="1281">
        <v>2E-3</v>
      </c>
      <c r="AW25" s="1279">
        <v>1.9E-2</v>
      </c>
      <c r="AX25" s="9"/>
      <c r="AY25" s="1281">
        <v>0.25600000000000001</v>
      </c>
      <c r="AZ25" s="1281">
        <v>2.9000000000000001E-2</v>
      </c>
      <c r="BA25" s="1279">
        <v>5.3999999999999999E-2</v>
      </c>
      <c r="BB25" s="1497">
        <v>0.255</v>
      </c>
      <c r="BC25" s="1281">
        <v>7.9000000000000001E-2</v>
      </c>
      <c r="BD25" s="1281">
        <v>0.104</v>
      </c>
      <c r="BE25" s="1281">
        <v>0.183</v>
      </c>
      <c r="BF25" s="1281">
        <v>1.7000000000000001E-2</v>
      </c>
      <c r="BG25" s="1279">
        <v>2.3E-2</v>
      </c>
      <c r="BH25" s="232"/>
      <c r="BI25" s="1508" t="s">
        <v>310</v>
      </c>
      <c r="BJ25" s="1509" t="s">
        <v>30</v>
      </c>
      <c r="BK25" s="1515">
        <v>0.74</v>
      </c>
      <c r="BL25" s="1516">
        <v>0.34599999999999997</v>
      </c>
      <c r="BM25" s="1516">
        <v>0.11799999999999999</v>
      </c>
      <c r="BN25" s="1516">
        <v>7.4999999999999997E-2</v>
      </c>
      <c r="BO25" s="1516">
        <v>2.1000000000000001E-2</v>
      </c>
      <c r="BP25" s="1517">
        <v>4.0000000000000001E-3</v>
      </c>
    </row>
    <row r="26" spans="1:68">
      <c r="A26" s="1779"/>
      <c r="B26" s="9"/>
      <c r="C26" s="607" t="s">
        <v>344</v>
      </c>
      <c r="D26" s="1281">
        <v>0.11</v>
      </c>
      <c r="E26" s="1281">
        <v>0.245</v>
      </c>
      <c r="F26" s="1279">
        <v>0.64500000000000002</v>
      </c>
      <c r="G26" s="9"/>
      <c r="H26" s="607" t="s">
        <v>344</v>
      </c>
      <c r="I26" s="1281">
        <v>0.64700000000000002</v>
      </c>
      <c r="J26" s="1281">
        <v>8.5999999999999993E-2</v>
      </c>
      <c r="K26" s="1279"/>
      <c r="L26" s="1497">
        <v>0.23</v>
      </c>
      <c r="M26" s="1281">
        <v>3.5999999999999997E-2</v>
      </c>
      <c r="N26" s="1279"/>
      <c r="O26" s="9"/>
      <c r="P26" s="1281">
        <v>0.39</v>
      </c>
      <c r="Q26" s="1281">
        <v>0.13300000000000001</v>
      </c>
      <c r="R26" s="1279">
        <v>1.2999999999999999E-2</v>
      </c>
      <c r="S26" s="1497">
        <v>0.36399999999999999</v>
      </c>
      <c r="T26" s="1281">
        <v>8.7999999999999995E-2</v>
      </c>
      <c r="U26" s="1279">
        <v>1.2999999999999999E-2</v>
      </c>
      <c r="V26" s="9"/>
      <c r="W26" s="1281">
        <v>7.2999999999999995E-2</v>
      </c>
      <c r="X26" s="1281">
        <v>4.9000000000000002E-2</v>
      </c>
      <c r="Y26" s="1279">
        <v>5.2999999999999999E-2</v>
      </c>
      <c r="Z26" s="1497">
        <v>0.68500000000000005</v>
      </c>
      <c r="AA26" s="1281">
        <v>0.122</v>
      </c>
      <c r="AB26" s="1279">
        <v>1.7999999999999999E-2</v>
      </c>
      <c r="AC26" s="9"/>
      <c r="AD26" s="607" t="s">
        <v>344</v>
      </c>
      <c r="AE26" s="1281">
        <v>7.9000000000000001E-2</v>
      </c>
      <c r="AF26" s="1281">
        <v>2.1999999999999999E-2</v>
      </c>
      <c r="AG26" s="1279">
        <v>1.4E-2</v>
      </c>
      <c r="AH26" s="1497">
        <v>0.496</v>
      </c>
      <c r="AI26" s="1281">
        <v>7.9000000000000001E-2</v>
      </c>
      <c r="AJ26" s="1281">
        <v>9.4E-2</v>
      </c>
      <c r="AK26" s="1281">
        <v>0.20100000000000001</v>
      </c>
      <c r="AL26" s="1281">
        <v>7.0000000000000001E-3</v>
      </c>
      <c r="AM26" s="1279">
        <v>7.0000000000000001E-3</v>
      </c>
      <c r="AN26" s="9"/>
      <c r="AO26" s="1281">
        <v>0.19500000000000001</v>
      </c>
      <c r="AP26" s="1281">
        <v>7.0999999999999994E-2</v>
      </c>
      <c r="AQ26" s="1279">
        <v>3.2000000000000001E-2</v>
      </c>
      <c r="AR26" s="1497">
        <v>0.26900000000000002</v>
      </c>
      <c r="AS26" s="1281">
        <v>0.11700000000000001</v>
      </c>
      <c r="AT26" s="1281">
        <v>4.2000000000000003E-2</v>
      </c>
      <c r="AU26" s="1281">
        <v>0.26600000000000001</v>
      </c>
      <c r="AV26" s="1281"/>
      <c r="AW26" s="1279">
        <v>6.0000000000000001E-3</v>
      </c>
      <c r="AX26" s="9"/>
      <c r="AY26" s="1281">
        <v>0.219</v>
      </c>
      <c r="AZ26" s="1281">
        <v>2.5999999999999999E-2</v>
      </c>
      <c r="BA26" s="1279">
        <v>3.1E-2</v>
      </c>
      <c r="BB26" s="1497">
        <v>0.25800000000000001</v>
      </c>
      <c r="BC26" s="1281">
        <v>0.127</v>
      </c>
      <c r="BD26" s="1281">
        <v>8.6999999999999994E-2</v>
      </c>
      <c r="BE26" s="1281">
        <v>0.21299999999999999</v>
      </c>
      <c r="BF26" s="1281">
        <v>1.0999999999999999E-2</v>
      </c>
      <c r="BG26" s="1279">
        <v>2.8000000000000001E-2</v>
      </c>
      <c r="BH26" s="232"/>
      <c r="BI26" s="1510"/>
      <c r="BJ26" s="1511" t="s">
        <v>29</v>
      </c>
      <c r="BK26" s="1518">
        <v>3.7999999999999999E-2</v>
      </c>
      <c r="BL26" s="1519">
        <v>6.0999999999999999E-2</v>
      </c>
      <c r="BM26" s="1519">
        <v>3.7999999999999999E-2</v>
      </c>
      <c r="BN26" s="1519">
        <v>2.1000000000000001E-2</v>
      </c>
      <c r="BO26" s="1519">
        <v>0.03</v>
      </c>
      <c r="BP26" s="1520">
        <v>1.0999999999999999E-2</v>
      </c>
    </row>
    <row r="27" spans="1:68">
      <c r="A27" s="1779"/>
      <c r="B27" s="9"/>
      <c r="C27" s="607" t="s">
        <v>168</v>
      </c>
      <c r="D27" s="1281">
        <v>6.6000000000000003E-2</v>
      </c>
      <c r="E27" s="1281">
        <v>0.17599999999999999</v>
      </c>
      <c r="F27" s="1279">
        <v>0.75700000000000001</v>
      </c>
      <c r="G27" s="9"/>
      <c r="H27" s="607" t="s">
        <v>168</v>
      </c>
      <c r="I27" s="1281">
        <v>0.60199999999999998</v>
      </c>
      <c r="J27" s="1281">
        <v>3.9E-2</v>
      </c>
      <c r="K27" s="1279"/>
      <c r="L27" s="1497">
        <v>0.29699999999999999</v>
      </c>
      <c r="M27" s="1281">
        <v>4.7E-2</v>
      </c>
      <c r="N27" s="1279">
        <v>1.6E-2</v>
      </c>
      <c r="O27" s="9"/>
      <c r="P27" s="1281">
        <v>0.27700000000000002</v>
      </c>
      <c r="Q27" s="1281">
        <v>6.8000000000000005E-2</v>
      </c>
      <c r="R27" s="1279">
        <v>2.4E-2</v>
      </c>
      <c r="S27" s="1497">
        <v>0.54</v>
      </c>
      <c r="T27" s="1281">
        <v>7.6999999999999999E-2</v>
      </c>
      <c r="U27" s="1279">
        <v>1.4999999999999999E-2</v>
      </c>
      <c r="V27" s="9"/>
      <c r="W27" s="1281">
        <v>4.7E-2</v>
      </c>
      <c r="X27" s="1281">
        <v>1.9E-2</v>
      </c>
      <c r="Y27" s="1279">
        <v>9.0999999999999998E-2</v>
      </c>
      <c r="Z27" s="1497">
        <v>0.69399999999999995</v>
      </c>
      <c r="AA27" s="1281">
        <v>0.13200000000000001</v>
      </c>
      <c r="AB27" s="1279">
        <v>1.6E-2</v>
      </c>
      <c r="AC27" s="9"/>
      <c r="AD27" s="607" t="s">
        <v>168</v>
      </c>
      <c r="AE27" s="1281">
        <v>7.9000000000000001E-2</v>
      </c>
      <c r="AF27" s="1281">
        <v>5.5E-2</v>
      </c>
      <c r="AG27" s="1279"/>
      <c r="AH27" s="1497">
        <v>0.378</v>
      </c>
      <c r="AI27" s="1281">
        <v>0.10199999999999999</v>
      </c>
      <c r="AJ27" s="1281">
        <v>0.14199999999999999</v>
      </c>
      <c r="AK27" s="1281">
        <v>0.24399999999999999</v>
      </c>
      <c r="AL27" s="1281"/>
      <c r="AM27" s="1279"/>
      <c r="AN27" s="9"/>
      <c r="AO27" s="1281">
        <v>0.112</v>
      </c>
      <c r="AP27" s="1281">
        <v>8.7999999999999995E-2</v>
      </c>
      <c r="AQ27" s="1279">
        <v>1.7999999999999999E-2</v>
      </c>
      <c r="AR27" s="1497">
        <v>0.32400000000000001</v>
      </c>
      <c r="AS27" s="1281">
        <v>0.16500000000000001</v>
      </c>
      <c r="AT27" s="1281">
        <v>0.08</v>
      </c>
      <c r="AU27" s="1281">
        <v>0.20399999999999999</v>
      </c>
      <c r="AV27" s="1281"/>
      <c r="AW27" s="1279">
        <v>8.9999999999999993E-3</v>
      </c>
      <c r="AX27" s="9"/>
      <c r="AY27" s="1281">
        <v>0.25900000000000001</v>
      </c>
      <c r="AZ27" s="1281">
        <v>2.7E-2</v>
      </c>
      <c r="BA27" s="1279">
        <v>3.5000000000000003E-2</v>
      </c>
      <c r="BB27" s="1497">
        <v>0.24099999999999999</v>
      </c>
      <c r="BC27" s="1281">
        <v>0.11</v>
      </c>
      <c r="BD27" s="1281">
        <v>0.108</v>
      </c>
      <c r="BE27" s="1281">
        <v>0.193</v>
      </c>
      <c r="BF27" s="1281">
        <v>6.0000000000000001E-3</v>
      </c>
      <c r="BG27" s="1279">
        <v>2.1000000000000001E-2</v>
      </c>
      <c r="BH27" s="232"/>
      <c r="BI27" s="1510"/>
      <c r="BJ27" s="1511" t="s">
        <v>540</v>
      </c>
      <c r="BK27" s="1518">
        <v>3.0000000000000001E-3</v>
      </c>
      <c r="BL27" s="1519">
        <v>3.5999999999999997E-2</v>
      </c>
      <c r="BM27" s="1519">
        <v>8.7999999999999995E-2</v>
      </c>
      <c r="BN27" s="1519">
        <v>0.158</v>
      </c>
      <c r="BO27" s="1519">
        <v>0.26500000000000001</v>
      </c>
      <c r="BP27" s="1520">
        <v>0.23599999999999999</v>
      </c>
    </row>
    <row r="28" spans="1:68">
      <c r="A28" s="1779"/>
      <c r="B28" s="9"/>
      <c r="C28" s="523" t="s">
        <v>169</v>
      </c>
      <c r="D28" s="1492">
        <v>7.0000000000000007E-2</v>
      </c>
      <c r="E28" s="1492">
        <v>0.17199999999999999</v>
      </c>
      <c r="F28" s="1493">
        <v>0.75800000000000001</v>
      </c>
      <c r="G28" s="9"/>
      <c r="H28" s="523" t="s">
        <v>169</v>
      </c>
      <c r="I28" s="1492">
        <v>0.79300000000000004</v>
      </c>
      <c r="J28" s="1492">
        <v>7.0000000000000001E-3</v>
      </c>
      <c r="K28" s="1493"/>
      <c r="L28" s="1501">
        <v>0.16300000000000001</v>
      </c>
      <c r="M28" s="1492">
        <v>2.1999999999999999E-2</v>
      </c>
      <c r="N28" s="1493">
        <v>1.4999999999999999E-2</v>
      </c>
      <c r="O28" s="9"/>
      <c r="P28" s="1492">
        <v>0.28799999999999998</v>
      </c>
      <c r="Q28" s="1492">
        <v>5.3999999999999999E-2</v>
      </c>
      <c r="R28" s="1493">
        <v>8.9999999999999993E-3</v>
      </c>
      <c r="S28" s="1501">
        <v>0.54700000000000004</v>
      </c>
      <c r="T28" s="1492">
        <v>0.10199999999999999</v>
      </c>
      <c r="U28" s="1493"/>
      <c r="V28" s="9"/>
      <c r="W28" s="1492">
        <v>4.5999999999999999E-2</v>
      </c>
      <c r="X28" s="1492">
        <v>2.5000000000000001E-2</v>
      </c>
      <c r="Y28" s="1493">
        <v>5.6000000000000001E-2</v>
      </c>
      <c r="Z28" s="1501">
        <v>0.72699999999999998</v>
      </c>
      <c r="AA28" s="1492">
        <v>0.13200000000000001</v>
      </c>
      <c r="AB28" s="1493">
        <v>1.6E-2</v>
      </c>
      <c r="AC28" s="9"/>
      <c r="AD28" s="523" t="s">
        <v>169</v>
      </c>
      <c r="AE28" s="1492">
        <v>0.104</v>
      </c>
      <c r="AF28" s="1492">
        <v>5.1999999999999998E-2</v>
      </c>
      <c r="AG28" s="1493">
        <v>1.4999999999999999E-2</v>
      </c>
      <c r="AH28" s="1501">
        <v>0.44400000000000001</v>
      </c>
      <c r="AI28" s="1492">
        <v>5.8999999999999997E-2</v>
      </c>
      <c r="AJ28" s="1492">
        <v>1.4999999999999999E-2</v>
      </c>
      <c r="AK28" s="1492">
        <v>0.29599999999999999</v>
      </c>
      <c r="AL28" s="1492">
        <v>7.0000000000000001E-3</v>
      </c>
      <c r="AM28" s="1493">
        <v>7.0000000000000001E-3</v>
      </c>
      <c r="AN28" s="9"/>
      <c r="AO28" s="1492">
        <v>0.153</v>
      </c>
      <c r="AP28" s="1492">
        <v>4.8000000000000001E-2</v>
      </c>
      <c r="AQ28" s="1493">
        <v>2.1000000000000001E-2</v>
      </c>
      <c r="AR28" s="1501">
        <v>0.35099999999999998</v>
      </c>
      <c r="AS28" s="1492">
        <v>0.09</v>
      </c>
      <c r="AT28" s="1492">
        <v>8.6999999999999994E-2</v>
      </c>
      <c r="AU28" s="1492">
        <v>0.23699999999999999</v>
      </c>
      <c r="AV28" s="1492">
        <v>3.0000000000000001E-3</v>
      </c>
      <c r="AW28" s="1493">
        <v>8.9999999999999993E-3</v>
      </c>
      <c r="AX28" s="9"/>
      <c r="AY28" s="1492">
        <v>0.23300000000000001</v>
      </c>
      <c r="AZ28" s="1492">
        <v>3.7999999999999999E-2</v>
      </c>
      <c r="BA28" s="1493">
        <v>2.9000000000000001E-2</v>
      </c>
      <c r="BB28" s="1501">
        <v>0.26500000000000001</v>
      </c>
      <c r="BC28" s="1492">
        <v>9.2999999999999999E-2</v>
      </c>
      <c r="BD28" s="1492">
        <v>0.104</v>
      </c>
      <c r="BE28" s="1492">
        <v>0.217</v>
      </c>
      <c r="BF28" s="1492">
        <v>6.0000000000000001E-3</v>
      </c>
      <c r="BG28" s="1493">
        <v>1.4999999999999999E-2</v>
      </c>
      <c r="BH28" s="232"/>
      <c r="BI28" s="1510"/>
      <c r="BJ28" s="1511" t="s">
        <v>28</v>
      </c>
      <c r="BK28" s="1518">
        <v>0.183</v>
      </c>
      <c r="BL28" s="1519">
        <v>0.46400000000000002</v>
      </c>
      <c r="BM28" s="1519">
        <v>0.629</v>
      </c>
      <c r="BN28" s="1519">
        <v>0.61299999999999999</v>
      </c>
      <c r="BO28" s="1519">
        <v>0.56599999999999995</v>
      </c>
      <c r="BP28" s="1520">
        <v>0.6</v>
      </c>
    </row>
    <row r="29" spans="1:68">
      <c r="A29" s="3"/>
      <c r="B29" s="8"/>
      <c r="C29" s="8"/>
      <c r="D29" s="281"/>
      <c r="E29" s="281"/>
      <c r="F29" s="281"/>
      <c r="G29" s="8"/>
      <c r="H29" s="8"/>
      <c r="I29" s="281"/>
      <c r="J29" s="281"/>
      <c r="K29" s="281"/>
      <c r="L29" s="281"/>
      <c r="M29" s="281"/>
      <c r="N29" s="281"/>
      <c r="O29" s="8"/>
      <c r="P29" s="281"/>
      <c r="Q29" s="281"/>
      <c r="R29" s="281"/>
      <c r="S29" s="281"/>
      <c r="T29" s="281"/>
      <c r="U29" s="281"/>
      <c r="V29" s="8"/>
      <c r="W29" s="281"/>
      <c r="X29" s="281"/>
      <c r="Y29" s="281"/>
      <c r="Z29" s="281"/>
      <c r="AA29" s="281"/>
      <c r="AB29" s="281"/>
      <c r="AC29" s="8"/>
      <c r="AD29" s="8"/>
      <c r="AE29" s="281"/>
      <c r="AF29" s="281"/>
      <c r="AG29" s="281"/>
      <c r="AH29" s="281"/>
      <c r="AI29" s="281"/>
      <c r="AJ29" s="281"/>
      <c r="AK29" s="281"/>
      <c r="AL29" s="281"/>
      <c r="AM29" s="281"/>
      <c r="AN29" s="8"/>
      <c r="AO29" s="281"/>
      <c r="AP29" s="281"/>
      <c r="AQ29" s="281"/>
      <c r="AR29" s="281"/>
      <c r="AS29" s="281"/>
      <c r="AT29" s="281"/>
      <c r="AU29" s="281"/>
      <c r="AV29" s="281"/>
      <c r="AW29" s="281"/>
      <c r="AX29" s="8"/>
      <c r="AY29" s="281"/>
      <c r="AZ29" s="281"/>
      <c r="BA29" s="281"/>
      <c r="BB29" s="281"/>
      <c r="BC29" s="281"/>
      <c r="BD29" s="281"/>
      <c r="BE29" s="281"/>
      <c r="BF29" s="281"/>
      <c r="BG29" s="281"/>
      <c r="BH29" s="3"/>
      <c r="BI29" s="1510"/>
      <c r="BJ29" s="1511" t="s">
        <v>410</v>
      </c>
      <c r="BK29" s="1518">
        <v>2.4E-2</v>
      </c>
      <c r="BL29" s="1519">
        <v>0.08</v>
      </c>
      <c r="BM29" s="1519">
        <v>0.111</v>
      </c>
      <c r="BN29" s="1519">
        <v>0.11600000000000001</v>
      </c>
      <c r="BO29" s="1519">
        <v>0.107</v>
      </c>
      <c r="BP29" s="1520">
        <v>0.122</v>
      </c>
    </row>
    <row r="30" spans="1:68">
      <c r="A30" s="6"/>
      <c r="B30" s="8"/>
      <c r="C30" s="8"/>
      <c r="D30" s="281"/>
      <c r="E30" s="281"/>
      <c r="F30" s="281"/>
      <c r="G30" s="8"/>
      <c r="H30" s="8"/>
      <c r="I30" s="281"/>
      <c r="J30" s="281"/>
      <c r="K30" s="281"/>
      <c r="L30" s="281"/>
      <c r="M30" s="281"/>
      <c r="N30" s="281"/>
      <c r="O30" s="8"/>
      <c r="P30" s="281"/>
      <c r="Q30" s="281"/>
      <c r="R30" s="281"/>
      <c r="S30" s="281"/>
      <c r="T30" s="281"/>
      <c r="U30" s="281"/>
      <c r="V30" s="8"/>
      <c r="W30" s="281"/>
      <c r="X30" s="281"/>
      <c r="Y30" s="281"/>
      <c r="Z30" s="281"/>
      <c r="AA30" s="281"/>
      <c r="AB30" s="281"/>
      <c r="AC30" s="8"/>
      <c r="AD30" s="8"/>
      <c r="AE30" s="281"/>
      <c r="AF30" s="281"/>
      <c r="AG30" s="281"/>
      <c r="AH30" s="281"/>
      <c r="AI30" s="281"/>
      <c r="AJ30" s="281"/>
      <c r="AK30" s="281"/>
      <c r="AL30" s="281"/>
      <c r="AM30" s="281"/>
      <c r="AN30" s="8"/>
      <c r="AO30" s="281"/>
      <c r="AP30" s="281"/>
      <c r="AQ30" s="281"/>
      <c r="AR30" s="281"/>
      <c r="AS30" s="281"/>
      <c r="AT30" s="281"/>
      <c r="AU30" s="281"/>
      <c r="AV30" s="281"/>
      <c r="AW30" s="281"/>
      <c r="AX30" s="8"/>
      <c r="AY30" s="281"/>
      <c r="AZ30" s="281"/>
      <c r="BA30" s="281"/>
      <c r="BB30" s="281"/>
      <c r="BC30" s="281"/>
      <c r="BD30" s="281"/>
      <c r="BE30" s="281"/>
      <c r="BF30" s="281"/>
      <c r="BG30" s="281"/>
      <c r="BH30" s="3"/>
      <c r="BI30" s="1510"/>
      <c r="BJ30" s="1512" t="s">
        <v>542</v>
      </c>
      <c r="BK30" s="1521">
        <v>1.2E-2</v>
      </c>
      <c r="BL30" s="1522">
        <v>1.2999999999999999E-2</v>
      </c>
      <c r="BM30" s="1522">
        <v>1.7000000000000001E-2</v>
      </c>
      <c r="BN30" s="1522">
        <v>1.7000000000000001E-2</v>
      </c>
      <c r="BO30" s="1522">
        <v>0.01</v>
      </c>
      <c r="BP30" s="1523">
        <v>2.7E-2</v>
      </c>
    </row>
    <row r="31" spans="1:68">
      <c r="A31" s="6"/>
      <c r="B31" s="8"/>
      <c r="C31" s="8"/>
      <c r="D31" s="281"/>
      <c r="E31" s="281"/>
      <c r="F31" s="281"/>
      <c r="G31" s="8"/>
      <c r="H31" s="8"/>
      <c r="I31" s="281"/>
      <c r="J31" s="281"/>
      <c r="K31" s="281"/>
      <c r="L31" s="281"/>
      <c r="M31" s="281"/>
      <c r="N31" s="281"/>
      <c r="O31" s="8"/>
      <c r="P31" s="281"/>
      <c r="Q31" s="281"/>
      <c r="R31" s="281"/>
      <c r="S31" s="281"/>
      <c r="T31" s="281"/>
      <c r="U31" s="281"/>
      <c r="V31" s="8"/>
      <c r="W31" s="281"/>
      <c r="X31" s="281"/>
      <c r="Y31" s="281"/>
      <c r="Z31" s="281"/>
      <c r="AA31" s="281"/>
      <c r="AB31" s="281"/>
      <c r="AC31" s="8"/>
      <c r="AD31" s="8"/>
      <c r="AE31" s="281"/>
      <c r="AF31" s="281"/>
      <c r="AG31" s="281"/>
      <c r="AH31" s="281"/>
      <c r="AI31" s="281"/>
      <c r="AJ31" s="281"/>
      <c r="AK31" s="281"/>
      <c r="AL31" s="281"/>
      <c r="AM31" s="281"/>
      <c r="AN31" s="8"/>
      <c r="AO31" s="281"/>
      <c r="AP31" s="281"/>
      <c r="AQ31" s="281"/>
      <c r="AR31" s="281"/>
      <c r="AS31" s="281"/>
      <c r="AT31" s="281"/>
      <c r="AU31" s="281"/>
      <c r="AV31" s="281"/>
      <c r="AW31" s="281"/>
      <c r="AX31" s="8"/>
      <c r="AY31" s="281"/>
      <c r="AZ31" s="281"/>
      <c r="BA31" s="281"/>
      <c r="BB31" s="281"/>
      <c r="BC31" s="281"/>
      <c r="BD31" s="281"/>
      <c r="BE31" s="281"/>
      <c r="BF31" s="281"/>
      <c r="BG31" s="281"/>
      <c r="BH31" s="3"/>
      <c r="BI31" s="1513"/>
      <c r="BJ31" s="1514" t="s">
        <v>545</v>
      </c>
      <c r="BK31" s="1524">
        <v>1</v>
      </c>
      <c r="BL31" s="1525">
        <v>1</v>
      </c>
      <c r="BM31" s="1525">
        <v>1</v>
      </c>
      <c r="BN31" s="1525">
        <v>1</v>
      </c>
      <c r="BO31" s="1525">
        <v>1</v>
      </c>
      <c r="BP31" s="1526">
        <v>1</v>
      </c>
    </row>
    <row r="32" spans="1:68">
      <c r="A32" s="6"/>
      <c r="B32" s="8"/>
      <c r="C32" s="8"/>
      <c r="D32" s="281"/>
      <c r="E32" s="281"/>
      <c r="F32" s="281"/>
      <c r="G32" s="8"/>
      <c r="H32" s="8"/>
      <c r="I32" s="281"/>
      <c r="J32" s="281"/>
      <c r="K32" s="281"/>
      <c r="L32" s="281"/>
      <c r="M32" s="281"/>
      <c r="N32" s="281"/>
      <c r="O32" s="8"/>
      <c r="P32" s="281"/>
      <c r="Q32" s="281"/>
      <c r="R32" s="281"/>
      <c r="S32" s="281"/>
      <c r="T32" s="281"/>
      <c r="U32" s="281"/>
      <c r="V32" s="8"/>
      <c r="W32" s="281"/>
      <c r="X32" s="281"/>
      <c r="Y32" s="281"/>
      <c r="Z32" s="281"/>
      <c r="AA32" s="281"/>
      <c r="AB32" s="281"/>
      <c r="AC32" s="8"/>
      <c r="AD32" s="8"/>
      <c r="AE32" s="281"/>
      <c r="AF32" s="281"/>
      <c r="AG32" s="281"/>
      <c r="AH32" s="281"/>
      <c r="AI32" s="281"/>
      <c r="AJ32" s="281"/>
      <c r="AK32" s="281"/>
      <c r="AL32" s="281"/>
      <c r="AM32" s="281"/>
      <c r="AN32" s="8"/>
      <c r="AO32" s="281"/>
      <c r="AP32" s="281"/>
      <c r="AQ32" s="281"/>
      <c r="AR32" s="281"/>
      <c r="AS32" s="281"/>
      <c r="AT32" s="281"/>
      <c r="AU32" s="281"/>
      <c r="AV32" s="281"/>
      <c r="AW32" s="281"/>
      <c r="AX32" s="8"/>
      <c r="AY32" s="281"/>
      <c r="AZ32" s="281"/>
      <c r="BA32" s="281"/>
      <c r="BB32" s="281"/>
      <c r="BC32" s="281"/>
      <c r="BD32" s="281"/>
      <c r="BE32" s="281"/>
      <c r="BF32" s="281"/>
      <c r="BG32" s="281"/>
      <c r="BH32" s="3"/>
      <c r="BI32" s="1508" t="s">
        <v>543</v>
      </c>
      <c r="BJ32" s="1509" t="s">
        <v>30</v>
      </c>
      <c r="BK32" s="1515">
        <v>0.69799999999999995</v>
      </c>
      <c r="BL32" s="1516">
        <v>0.33500000000000002</v>
      </c>
      <c r="BM32" s="1516">
        <v>0.16500000000000001</v>
      </c>
      <c r="BN32" s="1516">
        <v>0.08</v>
      </c>
      <c r="BO32" s="1516">
        <v>1.9E-2</v>
      </c>
      <c r="BP32" s="1517">
        <v>4.0000000000000001E-3</v>
      </c>
    </row>
    <row r="33" spans="1:68">
      <c r="A33" s="6"/>
      <c r="B33" s="8"/>
      <c r="C33" s="8"/>
      <c r="D33" s="281"/>
      <c r="E33" s="281"/>
      <c r="F33" s="281"/>
      <c r="G33" s="8"/>
      <c r="H33" s="8"/>
      <c r="I33" s="281"/>
      <c r="J33" s="281"/>
      <c r="K33" s="281"/>
      <c r="L33" s="281"/>
      <c r="M33" s="281"/>
      <c r="N33" s="281"/>
      <c r="O33" s="8"/>
      <c r="P33" s="281"/>
      <c r="Q33" s="281"/>
      <c r="R33" s="281"/>
      <c r="S33" s="281"/>
      <c r="T33" s="281"/>
      <c r="U33" s="281"/>
      <c r="V33" s="8"/>
      <c r="W33" s="281"/>
      <c r="X33" s="281"/>
      <c r="Y33" s="281"/>
      <c r="Z33" s="281"/>
      <c r="AA33" s="281"/>
      <c r="AB33" s="281"/>
      <c r="AC33" s="8"/>
      <c r="AD33" s="8"/>
      <c r="AE33" s="281"/>
      <c r="AF33" s="281"/>
      <c r="AG33" s="281"/>
      <c r="AH33" s="281"/>
      <c r="AI33" s="281"/>
      <c r="AJ33" s="281"/>
      <c r="AK33" s="281"/>
      <c r="AL33" s="281"/>
      <c r="AM33" s="281"/>
      <c r="AN33" s="8"/>
      <c r="AO33" s="281"/>
      <c r="AP33" s="281"/>
      <c r="AQ33" s="281"/>
      <c r="AR33" s="281"/>
      <c r="AS33" s="281"/>
      <c r="AT33" s="281"/>
      <c r="AU33" s="281"/>
      <c r="AV33" s="281"/>
      <c r="AW33" s="281"/>
      <c r="AX33" s="8"/>
      <c r="AY33" s="281"/>
      <c r="AZ33" s="281"/>
      <c r="BA33" s="281"/>
      <c r="BB33" s="281"/>
      <c r="BC33" s="281"/>
      <c r="BD33" s="281"/>
      <c r="BE33" s="281"/>
      <c r="BF33" s="281"/>
      <c r="BG33" s="281"/>
      <c r="BH33" s="3"/>
      <c r="BI33" s="1510"/>
      <c r="BJ33" s="1511" t="s">
        <v>29</v>
      </c>
      <c r="BK33" s="1518">
        <v>4.7E-2</v>
      </c>
      <c r="BL33" s="1519">
        <v>7.0000000000000007E-2</v>
      </c>
      <c r="BM33" s="1519">
        <v>4.5999999999999999E-2</v>
      </c>
      <c r="BN33" s="1519">
        <v>2.5999999999999999E-2</v>
      </c>
      <c r="BO33" s="1519">
        <v>1.9E-2</v>
      </c>
      <c r="BP33" s="1520">
        <v>8.9999999999999993E-3</v>
      </c>
    </row>
    <row r="34" spans="1:68">
      <c r="A34" s="6"/>
      <c r="B34" s="8"/>
      <c r="C34" s="8"/>
      <c r="D34" s="281"/>
      <c r="E34" s="281"/>
      <c r="F34" s="281"/>
      <c r="G34" s="8"/>
      <c r="H34" s="8"/>
      <c r="I34" s="281"/>
      <c r="J34" s="281"/>
      <c r="K34" s="281"/>
      <c r="L34" s="281"/>
      <c r="M34" s="281"/>
      <c r="N34" s="281"/>
      <c r="O34" s="8"/>
      <c r="P34" s="281"/>
      <c r="Q34" s="281"/>
      <c r="R34" s="281"/>
      <c r="S34" s="281"/>
      <c r="T34" s="281"/>
      <c r="U34" s="281"/>
      <c r="V34" s="8"/>
      <c r="W34" s="281"/>
      <c r="X34" s="281"/>
      <c r="Y34" s="281"/>
      <c r="Z34" s="281"/>
      <c r="AA34" s="281"/>
      <c r="AB34" s="281"/>
      <c r="AC34" s="8"/>
      <c r="AD34" s="8"/>
      <c r="AE34" s="281"/>
      <c r="AF34" s="281"/>
      <c r="AG34" s="281"/>
      <c r="AH34" s="281"/>
      <c r="AI34" s="281"/>
      <c r="AJ34" s="281"/>
      <c r="AK34" s="281"/>
      <c r="AL34" s="281"/>
      <c r="AM34" s="281"/>
      <c r="AN34" s="8"/>
      <c r="AO34" s="281"/>
      <c r="AP34" s="281"/>
      <c r="AQ34" s="281"/>
      <c r="AR34" s="281"/>
      <c r="AS34" s="281"/>
      <c r="AT34" s="281"/>
      <c r="AU34" s="281"/>
      <c r="AV34" s="281"/>
      <c r="AW34" s="281"/>
      <c r="AX34" s="8"/>
      <c r="AY34" s="281"/>
      <c r="AZ34" s="281"/>
      <c r="BA34" s="281"/>
      <c r="BB34" s="281"/>
      <c r="BC34" s="281"/>
      <c r="BD34" s="281"/>
      <c r="BE34" s="281"/>
      <c r="BF34" s="281"/>
      <c r="BG34" s="281"/>
      <c r="BH34" s="3"/>
      <c r="BI34" s="1510"/>
      <c r="BJ34" s="1511" t="s">
        <v>540</v>
      </c>
      <c r="BK34" s="1518">
        <v>2E-3</v>
      </c>
      <c r="BL34" s="1519">
        <v>1.9E-2</v>
      </c>
      <c r="BM34" s="1519">
        <v>4.5999999999999999E-2</v>
      </c>
      <c r="BN34" s="1519">
        <v>6.9000000000000006E-2</v>
      </c>
      <c r="BO34" s="1519">
        <v>7.5999999999999998E-2</v>
      </c>
      <c r="BP34" s="1520">
        <v>0.159</v>
      </c>
    </row>
    <row r="35" spans="1:68">
      <c r="A35" s="6"/>
      <c r="B35" s="8"/>
      <c r="C35" s="8"/>
      <c r="D35" s="281"/>
      <c r="E35" s="281"/>
      <c r="F35" s="281"/>
      <c r="G35" s="8"/>
      <c r="H35" s="8"/>
      <c r="I35" s="281"/>
      <c r="J35" s="281"/>
      <c r="K35" s="281"/>
      <c r="L35" s="281"/>
      <c r="M35" s="281"/>
      <c r="N35" s="281"/>
      <c r="O35" s="8"/>
      <c r="P35" s="281"/>
      <c r="Q35" s="281"/>
      <c r="R35" s="281"/>
      <c r="S35" s="281"/>
      <c r="T35" s="281"/>
      <c r="U35" s="281"/>
      <c r="V35" s="8"/>
      <c r="W35" s="281"/>
      <c r="X35" s="281"/>
      <c r="Y35" s="281"/>
      <c r="Z35" s="281"/>
      <c r="AA35" s="281"/>
      <c r="AB35" s="281"/>
      <c r="AC35" s="8"/>
      <c r="AD35" s="8"/>
      <c r="AE35" s="281"/>
      <c r="AF35" s="281"/>
      <c r="AG35" s="281"/>
      <c r="AH35" s="281"/>
      <c r="AI35" s="281"/>
      <c r="AJ35" s="281"/>
      <c r="AK35" s="281"/>
      <c r="AL35" s="281"/>
      <c r="AM35" s="281"/>
      <c r="AN35" s="8"/>
      <c r="AO35" s="281"/>
      <c r="AP35" s="281"/>
      <c r="AQ35" s="281"/>
      <c r="AR35" s="281"/>
      <c r="AS35" s="281"/>
      <c r="AT35" s="281"/>
      <c r="AU35" s="281"/>
      <c r="AV35" s="281"/>
      <c r="AW35" s="281"/>
      <c r="AX35" s="8"/>
      <c r="AY35" s="281"/>
      <c r="AZ35" s="281"/>
      <c r="BA35" s="281"/>
      <c r="BB35" s="281"/>
      <c r="BC35" s="281"/>
      <c r="BD35" s="281"/>
      <c r="BE35" s="281"/>
      <c r="BF35" s="281"/>
      <c r="BG35" s="281"/>
      <c r="BH35" s="3"/>
      <c r="BI35" s="1510"/>
      <c r="BJ35" s="1511" t="s">
        <v>28</v>
      </c>
      <c r="BK35" s="1518">
        <v>0.222</v>
      </c>
      <c r="BL35" s="1519">
        <v>0.5</v>
      </c>
      <c r="BM35" s="1519">
        <v>0.63200000000000001</v>
      </c>
      <c r="BN35" s="1519">
        <v>0.68700000000000006</v>
      </c>
      <c r="BO35" s="1519">
        <v>0.73699999999999999</v>
      </c>
      <c r="BP35" s="1520">
        <v>0.67400000000000004</v>
      </c>
    </row>
    <row r="36" spans="1:68">
      <c r="A36" s="6"/>
      <c r="B36" s="8"/>
      <c r="C36" s="8"/>
      <c r="D36" s="281"/>
      <c r="E36" s="281"/>
      <c r="F36" s="281"/>
      <c r="G36" s="8"/>
      <c r="H36" s="8"/>
      <c r="I36" s="281"/>
      <c r="J36" s="281"/>
      <c r="K36" s="281"/>
      <c r="L36" s="281"/>
      <c r="M36" s="281"/>
      <c r="N36" s="281"/>
      <c r="O36" s="8"/>
      <c r="P36" s="281"/>
      <c r="Q36" s="281"/>
      <c r="R36" s="281"/>
      <c r="S36" s="281"/>
      <c r="T36" s="281"/>
      <c r="U36" s="281"/>
      <c r="V36" s="8"/>
      <c r="W36" s="281"/>
      <c r="X36" s="281"/>
      <c r="Y36" s="281"/>
      <c r="Z36" s="281"/>
      <c r="AA36" s="281"/>
      <c r="AB36" s="281"/>
      <c r="AC36" s="8"/>
      <c r="AD36" s="8"/>
      <c r="AE36" s="281"/>
      <c r="AF36" s="281"/>
      <c r="AG36" s="281"/>
      <c r="AH36" s="281"/>
      <c r="AI36" s="281"/>
      <c r="AJ36" s="281"/>
      <c r="AK36" s="281"/>
      <c r="AL36" s="281"/>
      <c r="AM36" s="281"/>
      <c r="AN36" s="8"/>
      <c r="AO36" s="281"/>
      <c r="AP36" s="281"/>
      <c r="AQ36" s="281"/>
      <c r="AR36" s="281"/>
      <c r="AS36" s="281"/>
      <c r="AT36" s="281"/>
      <c r="AU36" s="281"/>
      <c r="AV36" s="281"/>
      <c r="AW36" s="281"/>
      <c r="AX36" s="8"/>
      <c r="AY36" s="281"/>
      <c r="AZ36" s="281"/>
      <c r="BA36" s="281"/>
      <c r="BB36" s="281"/>
      <c r="BC36" s="281"/>
      <c r="BD36" s="281"/>
      <c r="BE36" s="281"/>
      <c r="BF36" s="281"/>
      <c r="BG36" s="281"/>
      <c r="BH36" s="3"/>
      <c r="BI36" s="1510"/>
      <c r="BJ36" s="1511" t="s">
        <v>410</v>
      </c>
      <c r="BK36" s="1518">
        <v>2.5999999999999999E-2</v>
      </c>
      <c r="BL36" s="1519">
        <v>6.8000000000000005E-2</v>
      </c>
      <c r="BM36" s="1519">
        <v>9.8000000000000004E-2</v>
      </c>
      <c r="BN36" s="1519">
        <v>0.124</v>
      </c>
      <c r="BO36" s="1519">
        <v>0.13400000000000001</v>
      </c>
      <c r="BP36" s="1520">
        <v>0.14000000000000001</v>
      </c>
    </row>
    <row r="37" spans="1:68">
      <c r="A37" s="6"/>
      <c r="B37" s="8"/>
      <c r="C37" s="8"/>
      <c r="D37" s="281"/>
      <c r="E37" s="281"/>
      <c r="F37" s="281"/>
      <c r="G37" s="8"/>
      <c r="H37" s="8"/>
      <c r="I37" s="281"/>
      <c r="J37" s="281"/>
      <c r="K37" s="281"/>
      <c r="L37" s="281"/>
      <c r="M37" s="281"/>
      <c r="N37" s="281"/>
      <c r="O37" s="8"/>
      <c r="P37" s="281"/>
      <c r="Q37" s="281"/>
      <c r="R37" s="281"/>
      <c r="S37" s="281"/>
      <c r="T37" s="281"/>
      <c r="U37" s="281"/>
      <c r="V37" s="8"/>
      <c r="W37" s="281"/>
      <c r="X37" s="281"/>
      <c r="Y37" s="281"/>
      <c r="Z37" s="281"/>
      <c r="AA37" s="281"/>
      <c r="AB37" s="281"/>
      <c r="AC37" s="8"/>
      <c r="AD37" s="8"/>
      <c r="AE37" s="281"/>
      <c r="AF37" s="281"/>
      <c r="AG37" s="281"/>
      <c r="AH37" s="281"/>
      <c r="AI37" s="281"/>
      <c r="AJ37" s="281"/>
      <c r="AK37" s="281"/>
      <c r="AL37" s="281"/>
      <c r="AM37" s="281"/>
      <c r="AN37" s="8"/>
      <c r="AO37" s="281"/>
      <c r="AP37" s="281"/>
      <c r="AQ37" s="281"/>
      <c r="AR37" s="281"/>
      <c r="AS37" s="281"/>
      <c r="AT37" s="281"/>
      <c r="AU37" s="281"/>
      <c r="AV37" s="281"/>
      <c r="AW37" s="281"/>
      <c r="AX37" s="8"/>
      <c r="AY37" s="281"/>
      <c r="AZ37" s="281"/>
      <c r="BA37" s="281"/>
      <c r="BB37" s="281"/>
      <c r="BC37" s="281"/>
      <c r="BD37" s="281"/>
      <c r="BE37" s="281"/>
      <c r="BF37" s="281"/>
      <c r="BG37" s="281"/>
      <c r="BH37" s="3"/>
      <c r="BI37" s="1510"/>
      <c r="BJ37" s="1512" t="s">
        <v>542</v>
      </c>
      <c r="BK37" s="1521">
        <v>5.0000000000000001E-3</v>
      </c>
      <c r="BL37" s="1522">
        <v>8.0000000000000002E-3</v>
      </c>
      <c r="BM37" s="1522">
        <v>1.2999999999999999E-2</v>
      </c>
      <c r="BN37" s="1522">
        <v>1.4999999999999999E-2</v>
      </c>
      <c r="BO37" s="1522">
        <v>1.4999999999999999E-2</v>
      </c>
      <c r="BP37" s="1523">
        <v>1.4E-2</v>
      </c>
    </row>
    <row r="38" spans="1:68">
      <c r="A38" s="6"/>
      <c r="B38" s="8"/>
      <c r="C38" s="8"/>
      <c r="D38" s="281"/>
      <c r="E38" s="281"/>
      <c r="F38" s="281"/>
      <c r="G38" s="8"/>
      <c r="H38" s="8"/>
      <c r="I38" s="281"/>
      <c r="J38" s="281"/>
      <c r="K38" s="281"/>
      <c r="L38" s="281"/>
      <c r="M38" s="281"/>
      <c r="N38" s="281"/>
      <c r="O38" s="8"/>
      <c r="P38" s="281"/>
      <c r="Q38" s="281"/>
      <c r="R38" s="281"/>
      <c r="S38" s="281"/>
      <c r="T38" s="281"/>
      <c r="U38" s="281"/>
      <c r="V38" s="8"/>
      <c r="W38" s="281"/>
      <c r="X38" s="281"/>
      <c r="Y38" s="281"/>
      <c r="Z38" s="281"/>
      <c r="AA38" s="281"/>
      <c r="AB38" s="281"/>
      <c r="AC38" s="8"/>
      <c r="AD38" s="8"/>
      <c r="AE38" s="281"/>
      <c r="AF38" s="281"/>
      <c r="AG38" s="281"/>
      <c r="AH38" s="281"/>
      <c r="AI38" s="281"/>
      <c r="AJ38" s="281"/>
      <c r="AK38" s="281"/>
      <c r="AL38" s="281"/>
      <c r="AM38" s="281"/>
      <c r="AN38" s="8"/>
      <c r="AO38" s="281"/>
      <c r="AP38" s="281"/>
      <c r="AQ38" s="281"/>
      <c r="AR38" s="281"/>
      <c r="AS38" s="281"/>
      <c r="AT38" s="281"/>
      <c r="AU38" s="281"/>
      <c r="AV38" s="281"/>
      <c r="AW38" s="281"/>
      <c r="AX38" s="8"/>
      <c r="AY38" s="281"/>
      <c r="AZ38" s="281"/>
      <c r="BA38" s="281"/>
      <c r="BB38" s="281"/>
      <c r="BC38" s="281"/>
      <c r="BD38" s="281"/>
      <c r="BE38" s="281"/>
      <c r="BF38" s="281"/>
      <c r="BG38" s="281"/>
      <c r="BH38" s="3"/>
      <c r="BI38" s="1513"/>
      <c r="BJ38" s="1514" t="s">
        <v>545</v>
      </c>
      <c r="BK38" s="1524">
        <v>1</v>
      </c>
      <c r="BL38" s="1525">
        <v>1</v>
      </c>
      <c r="BM38" s="1525">
        <v>1</v>
      </c>
      <c r="BN38" s="1525">
        <v>1</v>
      </c>
      <c r="BO38" s="1525">
        <v>1</v>
      </c>
      <c r="BP38" s="1526">
        <v>1</v>
      </c>
    </row>
    <row r="39" spans="1:68">
      <c r="A39" s="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282"/>
      <c r="BJ39" s="282"/>
      <c r="BK39" s="282"/>
      <c r="BL39" s="282"/>
      <c r="BM39" s="282"/>
      <c r="BN39" s="282"/>
      <c r="BO39" s="282"/>
      <c r="BP39" s="282"/>
    </row>
    <row r="40" spans="1:68">
      <c r="A40" s="6"/>
      <c r="B40" s="6"/>
      <c r="C40" s="1907" t="s">
        <v>200</v>
      </c>
      <c r="D40" s="1908"/>
      <c r="E40" s="1908"/>
      <c r="F40" s="1908"/>
      <c r="G40" s="6"/>
      <c r="H40" s="1907" t="s">
        <v>200</v>
      </c>
      <c r="I40" s="1908"/>
      <c r="J40" s="1908"/>
      <c r="K40" s="1908"/>
      <c r="L40" s="1908"/>
      <c r="M40" s="1908"/>
      <c r="N40" s="1908"/>
      <c r="O40" s="6"/>
      <c r="P40" s="1908"/>
      <c r="Q40" s="1908"/>
      <c r="R40" s="1908"/>
      <c r="S40" s="1908"/>
      <c r="T40" s="1908"/>
      <c r="U40" s="1908"/>
      <c r="V40" s="6"/>
      <c r="W40" s="1908"/>
      <c r="X40" s="1908"/>
      <c r="Y40" s="1908"/>
      <c r="Z40" s="1908"/>
      <c r="AA40" s="1908"/>
      <c r="AB40" s="1908"/>
      <c r="AC40" s="6"/>
      <c r="AD40" s="1907" t="s">
        <v>200</v>
      </c>
      <c r="AE40" s="1908"/>
      <c r="AF40" s="1908"/>
      <c r="AG40" s="1908"/>
      <c r="AH40" s="1908"/>
      <c r="AI40" s="1908"/>
      <c r="AJ40" s="1908"/>
      <c r="AK40" s="1908"/>
      <c r="AL40" s="1908"/>
      <c r="AM40" s="1908"/>
      <c r="AN40" s="6"/>
      <c r="AO40" s="1908"/>
      <c r="AP40" s="1908"/>
      <c r="AQ40" s="1908"/>
      <c r="AR40" s="1908"/>
      <c r="AS40" s="1908"/>
      <c r="AT40" s="1908"/>
      <c r="AU40" s="1908"/>
      <c r="AV40" s="1908"/>
      <c r="AW40" s="1908"/>
      <c r="AX40" s="6"/>
      <c r="AY40" s="1908"/>
      <c r="AZ40" s="1908"/>
      <c r="BA40" s="1908"/>
      <c r="BB40" s="1908"/>
      <c r="BC40" s="1908"/>
      <c r="BD40" s="1908"/>
      <c r="BE40" s="1908"/>
      <c r="BF40" s="1908"/>
      <c r="BG40" s="1908"/>
      <c r="BH40" s="3"/>
      <c r="BI40" s="1907" t="s">
        <v>200</v>
      </c>
      <c r="BJ40" s="1908"/>
      <c r="BK40" s="1908"/>
      <c r="BL40" s="1908"/>
      <c r="BM40" s="1908"/>
      <c r="BN40" s="1908"/>
      <c r="BO40" s="1908"/>
      <c r="BP40" s="1908"/>
    </row>
    <row r="41" spans="1:68">
      <c r="A41" s="6"/>
      <c r="B41" s="6"/>
      <c r="C41" s="3"/>
      <c r="D41" s="3"/>
      <c r="E41" s="3"/>
      <c r="F41" s="3"/>
      <c r="G41" s="6"/>
      <c r="H41" s="3"/>
      <c r="I41" s="3"/>
      <c r="J41" s="3"/>
      <c r="K41" s="3"/>
      <c r="L41" s="3"/>
      <c r="M41" s="3"/>
      <c r="N41" s="3"/>
      <c r="O41" s="6"/>
      <c r="P41" s="3"/>
      <c r="Q41" s="3"/>
      <c r="R41" s="3"/>
      <c r="S41" s="3"/>
      <c r="T41" s="3"/>
      <c r="U41" s="3"/>
      <c r="V41" s="6"/>
      <c r="W41" s="3"/>
      <c r="X41" s="3"/>
      <c r="Y41" s="3"/>
      <c r="Z41" s="3"/>
      <c r="AA41" s="3"/>
      <c r="AB41" s="3"/>
      <c r="AC41" s="6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6"/>
      <c r="AO41" s="3"/>
      <c r="AP41" s="3"/>
      <c r="AQ41" s="3"/>
      <c r="AR41" s="3"/>
      <c r="AS41" s="3"/>
      <c r="AT41" s="3"/>
      <c r="AU41" s="3"/>
      <c r="AV41" s="3"/>
      <c r="AW41" s="3"/>
      <c r="AX41" s="6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282"/>
      <c r="BJ41" s="282"/>
      <c r="BK41" s="282"/>
      <c r="BL41" s="282"/>
      <c r="BM41" s="282"/>
      <c r="BN41" s="282"/>
      <c r="BO41" s="282"/>
      <c r="BP41" s="282"/>
    </row>
    <row r="42" spans="1:68">
      <c r="A42" s="6"/>
      <c r="B42" s="6"/>
      <c r="C42" s="3"/>
      <c r="D42" s="3"/>
      <c r="E42" s="3"/>
      <c r="F42" s="3"/>
      <c r="G42" s="6"/>
      <c r="H42" s="3"/>
      <c r="I42" s="3"/>
      <c r="J42" s="3"/>
      <c r="K42" s="3"/>
      <c r="L42" s="3"/>
      <c r="M42" s="3"/>
      <c r="N42" s="3"/>
      <c r="O42" s="6"/>
      <c r="P42" s="3"/>
      <c r="Q42" s="3"/>
      <c r="R42" s="3"/>
      <c r="S42" s="3"/>
      <c r="T42" s="3"/>
      <c r="U42" s="3"/>
      <c r="V42" s="6"/>
      <c r="W42" s="3"/>
      <c r="X42" s="3"/>
      <c r="Y42" s="3"/>
      <c r="Z42" s="3"/>
      <c r="AA42" s="3"/>
      <c r="AB42" s="3"/>
      <c r="AC42" s="6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6"/>
      <c r="AO42" s="3"/>
      <c r="AP42" s="3"/>
      <c r="AQ42" s="3"/>
      <c r="AR42" s="3"/>
      <c r="AS42" s="3"/>
      <c r="AT42" s="3"/>
      <c r="AU42" s="3"/>
      <c r="AV42" s="3"/>
      <c r="AW42" s="3"/>
      <c r="AX42" s="6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282"/>
      <c r="BJ42" s="282"/>
      <c r="BK42" s="282"/>
      <c r="BL42" s="282"/>
      <c r="BM42" s="282"/>
      <c r="BN42" s="282"/>
      <c r="BO42" s="282"/>
      <c r="BP42" s="282"/>
    </row>
    <row r="43" spans="1:68">
      <c r="A43" s="6"/>
      <c r="B43" s="6"/>
      <c r="C43" s="3"/>
      <c r="D43" s="3"/>
      <c r="E43" s="3"/>
      <c r="F43" s="3"/>
      <c r="G43" s="6"/>
      <c r="H43" s="3"/>
      <c r="I43" s="3"/>
      <c r="J43" s="3"/>
      <c r="K43" s="3"/>
      <c r="L43" s="3"/>
      <c r="M43" s="3"/>
      <c r="N43" s="3"/>
      <c r="O43" s="6"/>
      <c r="P43" s="3"/>
      <c r="Q43" s="3"/>
      <c r="R43" s="3"/>
      <c r="S43" s="3"/>
      <c r="T43" s="3"/>
      <c r="U43" s="3"/>
      <c r="V43" s="6"/>
      <c r="W43" s="3"/>
      <c r="X43" s="3"/>
      <c r="Y43" s="3"/>
      <c r="Z43" s="3"/>
      <c r="AA43" s="3"/>
      <c r="AB43" s="3"/>
      <c r="AC43" s="6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6"/>
      <c r="AO43" s="3"/>
      <c r="AP43" s="3"/>
      <c r="AQ43" s="3"/>
      <c r="AR43" s="3"/>
      <c r="AS43" s="3"/>
      <c r="AT43" s="3"/>
      <c r="AU43" s="3"/>
      <c r="AV43" s="3"/>
      <c r="AW43" s="3"/>
      <c r="AX43" s="6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282"/>
      <c r="BJ43" s="282"/>
      <c r="BK43" s="282"/>
      <c r="BL43" s="282"/>
      <c r="BM43" s="282"/>
      <c r="BN43" s="282"/>
      <c r="BO43" s="282"/>
      <c r="BP43" s="282"/>
    </row>
    <row r="44" spans="1:68">
      <c r="A44" s="6"/>
      <c r="B44" s="6"/>
      <c r="C44" s="3"/>
      <c r="D44" s="3"/>
      <c r="E44" s="3"/>
      <c r="F44" s="3"/>
      <c r="G44" s="6"/>
      <c r="H44" s="3"/>
      <c r="I44" s="3"/>
      <c r="J44" s="3"/>
      <c r="K44" s="3"/>
      <c r="L44" s="3"/>
      <c r="M44" s="3"/>
      <c r="N44" s="3"/>
      <c r="O44" s="6"/>
      <c r="P44" s="3"/>
      <c r="Q44" s="3"/>
      <c r="R44" s="3"/>
      <c r="S44" s="3"/>
      <c r="T44" s="3"/>
      <c r="U44" s="3"/>
      <c r="V44" s="6"/>
      <c r="W44" s="3"/>
      <c r="X44" s="3"/>
      <c r="Y44" s="3"/>
      <c r="Z44" s="3"/>
      <c r="AA44" s="3"/>
      <c r="AB44" s="3"/>
      <c r="AC44" s="6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6"/>
      <c r="AO44" s="3"/>
      <c r="AP44" s="3"/>
      <c r="AQ44" s="3"/>
      <c r="AR44" s="3"/>
      <c r="AS44" s="3"/>
      <c r="AT44" s="3"/>
      <c r="AU44" s="3"/>
      <c r="AV44" s="3"/>
      <c r="AW44" s="3"/>
      <c r="AX44" s="6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282"/>
      <c r="BJ44" s="282"/>
      <c r="BK44" s="282"/>
      <c r="BL44" s="282"/>
      <c r="BM44" s="282"/>
      <c r="BN44" s="282"/>
      <c r="BO44" s="282"/>
      <c r="BP44" s="282"/>
    </row>
    <row r="45" spans="1:68">
      <c r="A45" s="6"/>
      <c r="B45" s="6"/>
      <c r="C45" s="3"/>
      <c r="D45" s="3"/>
      <c r="E45" s="3"/>
      <c r="F45" s="3"/>
      <c r="G45" s="6"/>
      <c r="H45" s="3"/>
      <c r="I45" s="3"/>
      <c r="J45" s="3"/>
      <c r="K45" s="3"/>
      <c r="L45" s="3"/>
      <c r="M45" s="3"/>
      <c r="N45" s="3"/>
      <c r="O45" s="6"/>
      <c r="P45" s="3"/>
      <c r="Q45" s="3"/>
      <c r="R45" s="3"/>
      <c r="S45" s="3"/>
      <c r="T45" s="3"/>
      <c r="U45" s="3"/>
      <c r="V45" s="6"/>
      <c r="W45" s="3"/>
      <c r="X45" s="3"/>
      <c r="Y45" s="3"/>
      <c r="Z45" s="3"/>
      <c r="AA45" s="3"/>
      <c r="AB45" s="3"/>
      <c r="AC45" s="6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6"/>
      <c r="AO45" s="3"/>
      <c r="AP45" s="3"/>
      <c r="AQ45" s="3"/>
      <c r="AR45" s="3"/>
      <c r="AS45" s="3"/>
      <c r="AT45" s="3"/>
      <c r="AU45" s="3"/>
      <c r="AV45" s="3"/>
      <c r="AW45" s="3"/>
      <c r="AX45" s="6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282"/>
      <c r="BJ45" s="282"/>
      <c r="BK45" s="282"/>
      <c r="BL45" s="282"/>
      <c r="BM45" s="282"/>
      <c r="BN45" s="282"/>
      <c r="BO45" s="282"/>
      <c r="BP45" s="282"/>
    </row>
    <row r="46" spans="1:68">
      <c r="A46" s="6"/>
      <c r="B46" s="6"/>
      <c r="C46" s="3"/>
      <c r="D46" s="3"/>
      <c r="E46" s="3"/>
      <c r="F46" s="3"/>
      <c r="G46" s="6"/>
      <c r="H46" s="3"/>
      <c r="I46" s="3"/>
      <c r="J46" s="3"/>
      <c r="K46" s="3"/>
      <c r="L46" s="3"/>
      <c r="M46" s="3"/>
      <c r="N46" s="3"/>
      <c r="O46" s="6"/>
      <c r="P46" s="3"/>
      <c r="Q46" s="3"/>
      <c r="R46" s="3"/>
      <c r="S46" s="3"/>
      <c r="T46" s="3"/>
      <c r="U46" s="3"/>
      <c r="V46" s="6"/>
      <c r="W46" s="3"/>
      <c r="X46" s="3"/>
      <c r="Y46" s="3"/>
      <c r="Z46" s="3"/>
      <c r="AA46" s="3"/>
      <c r="AB46" s="3"/>
      <c r="AC46" s="6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6"/>
      <c r="AO46" s="3"/>
      <c r="AP46" s="3"/>
      <c r="AQ46" s="3"/>
      <c r="AR46" s="3"/>
      <c r="AS46" s="3"/>
      <c r="AT46" s="3"/>
      <c r="AU46" s="3"/>
      <c r="AV46" s="3"/>
      <c r="AW46" s="3"/>
      <c r="AX46" s="6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282"/>
      <c r="BJ46" s="282"/>
      <c r="BK46" s="282"/>
      <c r="BL46" s="282"/>
      <c r="BM46" s="282"/>
      <c r="BN46" s="282"/>
      <c r="BO46" s="282"/>
      <c r="BP46" s="282"/>
    </row>
    <row r="47" spans="1:68">
      <c r="A47" s="6"/>
      <c r="B47" s="6"/>
      <c r="C47" s="3"/>
      <c r="D47" s="3"/>
      <c r="E47" s="3"/>
      <c r="F47" s="3"/>
      <c r="G47" s="6"/>
      <c r="H47" s="3"/>
      <c r="I47" s="3"/>
      <c r="J47" s="3"/>
      <c r="K47" s="3"/>
      <c r="L47" s="3"/>
      <c r="M47" s="3"/>
      <c r="N47" s="3"/>
      <c r="O47" s="6"/>
      <c r="P47" s="3"/>
      <c r="Q47" s="3"/>
      <c r="R47" s="3"/>
      <c r="S47" s="3"/>
      <c r="T47" s="3"/>
      <c r="U47" s="3"/>
      <c r="V47" s="6"/>
      <c r="W47" s="3"/>
      <c r="X47" s="3"/>
      <c r="Y47" s="3"/>
      <c r="Z47" s="3"/>
      <c r="AA47" s="3"/>
      <c r="AB47" s="3"/>
      <c r="AC47" s="6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6"/>
      <c r="AO47" s="3"/>
      <c r="AP47" s="3"/>
      <c r="AQ47" s="3"/>
      <c r="AR47" s="3"/>
      <c r="AS47" s="3"/>
      <c r="AT47" s="3"/>
      <c r="AU47" s="3"/>
      <c r="AV47" s="3"/>
      <c r="AW47" s="3"/>
      <c r="AX47" s="6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282"/>
      <c r="BJ47" s="282"/>
      <c r="BK47" s="282"/>
      <c r="BL47" s="282"/>
      <c r="BM47" s="282"/>
      <c r="BN47" s="282"/>
      <c r="BO47" s="282"/>
      <c r="BP47" s="282"/>
    </row>
    <row r="48" spans="1:68">
      <c r="A48" s="6"/>
      <c r="B48" s="6"/>
      <c r="C48" s="3"/>
      <c r="D48" s="3"/>
      <c r="E48" s="3"/>
      <c r="F48" s="3"/>
      <c r="G48" s="6"/>
      <c r="H48" s="3"/>
      <c r="I48" s="3"/>
      <c r="J48" s="3"/>
      <c r="K48" s="3"/>
      <c r="L48" s="3"/>
      <c r="M48" s="3"/>
      <c r="N48" s="3"/>
      <c r="O48" s="6"/>
      <c r="P48" s="3"/>
      <c r="Q48" s="3"/>
      <c r="R48" s="3"/>
      <c r="S48" s="3"/>
      <c r="T48" s="3"/>
      <c r="U48" s="3"/>
      <c r="V48" s="6"/>
      <c r="W48" s="3"/>
      <c r="X48" s="3"/>
      <c r="Y48" s="3"/>
      <c r="Z48" s="3"/>
      <c r="AA48" s="3"/>
      <c r="AB48" s="3"/>
      <c r="AC48" s="6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6"/>
      <c r="AO48" s="3"/>
      <c r="AP48" s="3"/>
      <c r="AQ48" s="3"/>
      <c r="AR48" s="3"/>
      <c r="AS48" s="3"/>
      <c r="AT48" s="3"/>
      <c r="AU48" s="3"/>
      <c r="AV48" s="3"/>
      <c r="AW48" s="3"/>
      <c r="AX48" s="6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282"/>
      <c r="BJ48" s="282"/>
      <c r="BK48" s="282"/>
      <c r="BL48" s="282"/>
      <c r="BM48" s="282"/>
      <c r="BN48" s="282"/>
      <c r="BO48" s="282"/>
      <c r="BP48" s="282"/>
    </row>
    <row r="49" spans="1:68">
      <c r="A49" s="6"/>
      <c r="B49" s="6"/>
      <c r="C49" s="3"/>
      <c r="D49" s="3"/>
      <c r="E49" s="3"/>
      <c r="F49" s="3"/>
      <c r="G49" s="6"/>
      <c r="H49" s="3"/>
      <c r="I49" s="3"/>
      <c r="J49" s="3"/>
      <c r="K49" s="3"/>
      <c r="L49" s="3"/>
      <c r="M49" s="3"/>
      <c r="N49" s="3"/>
      <c r="O49" s="6"/>
      <c r="P49" s="3"/>
      <c r="Q49" s="3"/>
      <c r="R49" s="3"/>
      <c r="S49" s="3"/>
      <c r="T49" s="3"/>
      <c r="U49" s="3"/>
      <c r="V49" s="6"/>
      <c r="W49" s="3"/>
      <c r="X49" s="3"/>
      <c r="Y49" s="3"/>
      <c r="Z49" s="3"/>
      <c r="AA49" s="3"/>
      <c r="AB49" s="3"/>
      <c r="AC49" s="6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6"/>
      <c r="AO49" s="3"/>
      <c r="AP49" s="3"/>
      <c r="AQ49" s="3"/>
      <c r="AR49" s="3"/>
      <c r="AS49" s="3"/>
      <c r="AT49" s="3"/>
      <c r="AU49" s="3"/>
      <c r="AV49" s="3"/>
      <c r="AW49" s="3"/>
      <c r="AX49" s="6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282"/>
      <c r="BJ49" s="282"/>
      <c r="BK49" s="282"/>
      <c r="BL49" s="282"/>
      <c r="BM49" s="282"/>
      <c r="BN49" s="282"/>
      <c r="BO49" s="282"/>
      <c r="BP49" s="282"/>
    </row>
    <row r="50" spans="1:68">
      <c r="A50" s="6"/>
      <c r="B50" s="6"/>
      <c r="C50" s="3"/>
      <c r="D50" s="3"/>
      <c r="E50" s="3"/>
      <c r="F50" s="3"/>
      <c r="G50" s="6"/>
      <c r="H50" s="3"/>
      <c r="I50" s="3"/>
      <c r="J50" s="3"/>
      <c r="K50" s="3"/>
      <c r="L50" s="3"/>
      <c r="M50" s="3"/>
      <c r="N50" s="3"/>
      <c r="O50" s="6"/>
      <c r="P50" s="3"/>
      <c r="Q50" s="3"/>
      <c r="R50" s="3"/>
      <c r="S50" s="3"/>
      <c r="T50" s="3"/>
      <c r="U50" s="3"/>
      <c r="V50" s="6"/>
      <c r="W50" s="3"/>
      <c r="X50" s="3"/>
      <c r="Y50" s="3"/>
      <c r="Z50" s="3"/>
      <c r="AA50" s="3"/>
      <c r="AB50" s="3"/>
      <c r="AC50" s="6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6"/>
      <c r="AO50" s="3"/>
      <c r="AP50" s="3"/>
      <c r="AQ50" s="3"/>
      <c r="AR50" s="3"/>
      <c r="AS50" s="3"/>
      <c r="AT50" s="3"/>
      <c r="AU50" s="3"/>
      <c r="AV50" s="3"/>
      <c r="AW50" s="3"/>
      <c r="AX50" s="6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282"/>
      <c r="BJ50" s="282"/>
      <c r="BK50" s="282"/>
      <c r="BL50" s="282"/>
      <c r="BM50" s="282"/>
      <c r="BN50" s="282"/>
      <c r="BO50" s="282"/>
      <c r="BP50" s="282"/>
    </row>
    <row r="51" spans="1:68">
      <c r="A51" s="6"/>
      <c r="B51" s="6"/>
      <c r="C51" s="3"/>
      <c r="D51" s="3"/>
      <c r="E51" s="3"/>
      <c r="F51" s="3"/>
      <c r="G51" s="6"/>
      <c r="H51" s="3"/>
      <c r="I51" s="3"/>
      <c r="J51" s="3"/>
      <c r="K51" s="3"/>
      <c r="L51" s="3"/>
      <c r="M51" s="3"/>
      <c r="N51" s="3"/>
      <c r="O51" s="6"/>
      <c r="P51" s="3"/>
      <c r="Q51" s="3"/>
      <c r="R51" s="3"/>
      <c r="S51" s="3"/>
      <c r="T51" s="3"/>
      <c r="U51" s="3"/>
      <c r="V51" s="6"/>
      <c r="W51" s="3"/>
      <c r="X51" s="3"/>
      <c r="Y51" s="3"/>
      <c r="Z51" s="3"/>
      <c r="AA51" s="3"/>
      <c r="AB51" s="3"/>
      <c r="AC51" s="6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6"/>
      <c r="AO51" s="3"/>
      <c r="AP51" s="3"/>
      <c r="AQ51" s="3"/>
      <c r="AR51" s="3"/>
      <c r="AS51" s="3"/>
      <c r="AT51" s="3"/>
      <c r="AU51" s="3"/>
      <c r="AV51" s="3"/>
      <c r="AW51" s="3"/>
      <c r="AX51" s="6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282"/>
      <c r="BJ51" s="282"/>
      <c r="BK51" s="282"/>
      <c r="BL51" s="282"/>
      <c r="BM51" s="282"/>
      <c r="BN51" s="282"/>
      <c r="BO51" s="282"/>
      <c r="BP51" s="282"/>
    </row>
    <row r="52" spans="1:68">
      <c r="A52" s="6"/>
      <c r="B52" s="6"/>
      <c r="C52" s="3"/>
      <c r="D52" s="3"/>
      <c r="E52" s="3"/>
      <c r="F52" s="3"/>
      <c r="G52" s="6"/>
      <c r="H52" s="3"/>
      <c r="I52" s="3"/>
      <c r="J52" s="3"/>
      <c r="K52" s="3"/>
      <c r="L52" s="3"/>
      <c r="M52" s="3"/>
      <c r="N52" s="3"/>
      <c r="O52" s="6"/>
      <c r="P52" s="3"/>
      <c r="Q52" s="3"/>
      <c r="R52" s="3"/>
      <c r="S52" s="3"/>
      <c r="T52" s="3"/>
      <c r="U52" s="3"/>
      <c r="V52" s="6"/>
      <c r="W52" s="3"/>
      <c r="X52" s="3"/>
      <c r="Y52" s="3"/>
      <c r="Z52" s="3"/>
      <c r="AA52" s="3"/>
      <c r="AB52" s="3"/>
      <c r="AC52" s="6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6"/>
      <c r="AO52" s="3"/>
      <c r="AP52" s="3"/>
      <c r="AQ52" s="3"/>
      <c r="AR52" s="3"/>
      <c r="AS52" s="3"/>
      <c r="AT52" s="3"/>
      <c r="AU52" s="3"/>
      <c r="AV52" s="3"/>
      <c r="AW52" s="3"/>
      <c r="AX52" s="6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282"/>
      <c r="BJ52" s="282"/>
      <c r="BK52" s="282"/>
      <c r="BL52" s="282"/>
      <c r="BM52" s="282"/>
      <c r="BN52" s="282"/>
      <c r="BO52" s="282"/>
      <c r="BP52" s="282"/>
    </row>
    <row r="53" spans="1:68">
      <c r="A53" s="6"/>
      <c r="B53" s="6"/>
      <c r="C53" s="3"/>
      <c r="D53" s="3"/>
      <c r="E53" s="3"/>
      <c r="F53" s="3"/>
      <c r="G53" s="6"/>
      <c r="H53" s="3"/>
      <c r="I53" s="3"/>
      <c r="J53" s="3"/>
      <c r="K53" s="3"/>
      <c r="L53" s="3"/>
      <c r="M53" s="3"/>
      <c r="N53" s="3"/>
      <c r="O53" s="6"/>
      <c r="P53" s="3"/>
      <c r="Q53" s="3"/>
      <c r="R53" s="3"/>
      <c r="S53" s="3"/>
      <c r="T53" s="3"/>
      <c r="U53" s="3"/>
      <c r="V53" s="6"/>
      <c r="W53" s="3"/>
      <c r="X53" s="3"/>
      <c r="Y53" s="3"/>
      <c r="Z53" s="3"/>
      <c r="AA53" s="3"/>
      <c r="AB53" s="3"/>
      <c r="AC53" s="6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6"/>
      <c r="AO53" s="3"/>
      <c r="AP53" s="3"/>
      <c r="AQ53" s="3"/>
      <c r="AR53" s="3"/>
      <c r="AS53" s="3"/>
      <c r="AT53" s="3"/>
      <c r="AU53" s="3"/>
      <c r="AV53" s="3"/>
      <c r="AW53" s="3"/>
      <c r="AX53" s="6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282"/>
      <c r="BJ53" s="282"/>
      <c r="BK53" s="282"/>
      <c r="BL53" s="282"/>
      <c r="BM53" s="282"/>
      <c r="BN53" s="282"/>
      <c r="BO53" s="282"/>
      <c r="BP53" s="282"/>
    </row>
    <row r="54" spans="1:68">
      <c r="A54" s="6"/>
      <c r="B54" s="6"/>
      <c r="C54" s="3"/>
      <c r="D54" s="3"/>
      <c r="E54" s="3"/>
      <c r="F54" s="3"/>
      <c r="G54" s="6"/>
      <c r="H54" s="3"/>
      <c r="I54" s="3"/>
      <c r="J54" s="3"/>
      <c r="K54" s="3"/>
      <c r="L54" s="3"/>
      <c r="M54" s="3"/>
      <c r="N54" s="3"/>
      <c r="O54" s="6"/>
      <c r="P54" s="3"/>
      <c r="Q54" s="3"/>
      <c r="R54" s="3"/>
      <c r="S54" s="3"/>
      <c r="T54" s="3"/>
      <c r="U54" s="3"/>
      <c r="V54" s="6"/>
      <c r="W54" s="3"/>
      <c r="X54" s="3"/>
      <c r="Y54" s="3"/>
      <c r="Z54" s="3"/>
      <c r="AA54" s="3"/>
      <c r="AB54" s="3"/>
      <c r="AC54" s="6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6"/>
      <c r="AO54" s="3"/>
      <c r="AP54" s="3"/>
      <c r="AQ54" s="3"/>
      <c r="AR54" s="3"/>
      <c r="AS54" s="3"/>
      <c r="AT54" s="3"/>
      <c r="AU54" s="3"/>
      <c r="AV54" s="3"/>
      <c r="AW54" s="3"/>
      <c r="AX54" s="6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282"/>
      <c r="BJ54" s="282"/>
      <c r="BK54" s="282"/>
      <c r="BL54" s="282"/>
      <c r="BM54" s="282"/>
      <c r="BN54" s="282"/>
      <c r="BO54" s="282"/>
      <c r="BP54" s="282"/>
    </row>
    <row r="55" spans="1:68">
      <c r="A55" s="6"/>
      <c r="B55" s="6"/>
      <c r="C55" s="3"/>
      <c r="D55" s="3"/>
      <c r="E55" s="3"/>
      <c r="F55" s="3"/>
      <c r="G55" s="6"/>
      <c r="H55" s="3"/>
      <c r="I55" s="3"/>
      <c r="J55" s="3"/>
      <c r="K55" s="3"/>
      <c r="L55" s="3"/>
      <c r="M55" s="3"/>
      <c r="N55" s="3"/>
      <c r="O55" s="6"/>
      <c r="P55" s="3"/>
      <c r="Q55" s="3"/>
      <c r="R55" s="3"/>
      <c r="S55" s="3"/>
      <c r="T55" s="3"/>
      <c r="U55" s="3"/>
      <c r="V55" s="6"/>
      <c r="W55" s="3"/>
      <c r="X55" s="3"/>
      <c r="Y55" s="3"/>
      <c r="Z55" s="3"/>
      <c r="AA55" s="3"/>
      <c r="AB55" s="3"/>
      <c r="AC55" s="6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6"/>
      <c r="AO55" s="3"/>
      <c r="AP55" s="3"/>
      <c r="AQ55" s="3"/>
      <c r="AR55" s="3"/>
      <c r="AS55" s="3"/>
      <c r="AT55" s="3"/>
      <c r="AU55" s="3"/>
      <c r="AV55" s="3"/>
      <c r="AW55" s="3"/>
      <c r="AX55" s="6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282"/>
      <c r="BJ55" s="282"/>
      <c r="BK55" s="282"/>
      <c r="BL55" s="282"/>
      <c r="BM55" s="282"/>
      <c r="BN55" s="282"/>
      <c r="BO55" s="282"/>
      <c r="BP55" s="282"/>
    </row>
    <row r="56" spans="1:68">
      <c r="A56" s="6"/>
      <c r="B56" s="6"/>
      <c r="C56" s="3"/>
      <c r="D56" s="3"/>
      <c r="E56" s="3"/>
      <c r="F56" s="3"/>
      <c r="G56" s="6"/>
      <c r="H56" s="3"/>
      <c r="I56" s="3"/>
      <c r="J56" s="3"/>
      <c r="K56" s="3"/>
      <c r="L56" s="3"/>
      <c r="M56" s="3"/>
      <c r="N56" s="3"/>
      <c r="O56" s="6"/>
      <c r="P56" s="3"/>
      <c r="Q56" s="3"/>
      <c r="R56" s="3"/>
      <c r="S56" s="3"/>
      <c r="T56" s="3"/>
      <c r="U56" s="3"/>
      <c r="V56" s="6"/>
      <c r="W56" s="3"/>
      <c r="X56" s="3"/>
      <c r="Y56" s="3"/>
      <c r="Z56" s="3"/>
      <c r="AA56" s="3"/>
      <c r="AB56" s="3"/>
      <c r="AC56" s="6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6"/>
      <c r="AO56" s="3"/>
      <c r="AP56" s="3"/>
      <c r="AQ56" s="3"/>
      <c r="AR56" s="3"/>
      <c r="AS56" s="3"/>
      <c r="AT56" s="3"/>
      <c r="AU56" s="3"/>
      <c r="AV56" s="3"/>
      <c r="AW56" s="3"/>
      <c r="AX56" s="6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282"/>
      <c r="BJ56" s="282"/>
      <c r="BK56" s="282"/>
      <c r="BL56" s="282"/>
      <c r="BM56" s="282"/>
      <c r="BN56" s="282"/>
      <c r="BO56" s="282"/>
      <c r="BP56" s="282"/>
    </row>
    <row r="57" spans="1:68">
      <c r="A57" s="6"/>
      <c r="B57" s="6"/>
      <c r="C57" s="3"/>
      <c r="D57" s="3"/>
      <c r="E57" s="3"/>
      <c r="F57" s="3"/>
      <c r="G57" s="6"/>
      <c r="H57" s="3"/>
      <c r="I57" s="3"/>
      <c r="J57" s="3"/>
      <c r="K57" s="3"/>
      <c r="L57" s="3"/>
      <c r="M57" s="3"/>
      <c r="N57" s="3"/>
      <c r="O57" s="6"/>
      <c r="P57" s="3"/>
      <c r="Q57" s="3"/>
      <c r="R57" s="3"/>
      <c r="S57" s="3"/>
      <c r="T57" s="3"/>
      <c r="U57" s="3"/>
      <c r="V57" s="6"/>
      <c r="W57" s="3"/>
      <c r="X57" s="3"/>
      <c r="Y57" s="3"/>
      <c r="Z57" s="3"/>
      <c r="AA57" s="3"/>
      <c r="AB57" s="3"/>
      <c r="AC57" s="6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6"/>
      <c r="AO57" s="3"/>
      <c r="AP57" s="3"/>
      <c r="AQ57" s="3"/>
      <c r="AR57" s="3"/>
      <c r="AS57" s="3"/>
      <c r="AT57" s="3"/>
      <c r="AU57" s="3"/>
      <c r="AV57" s="3"/>
      <c r="AW57" s="3"/>
      <c r="AX57" s="6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282"/>
      <c r="BJ57" s="282"/>
      <c r="BK57" s="282"/>
      <c r="BL57" s="282"/>
      <c r="BM57" s="282"/>
      <c r="BN57" s="282"/>
      <c r="BO57" s="282"/>
      <c r="BP57" s="282"/>
    </row>
    <row r="58" spans="1:68">
      <c r="A58" s="6"/>
      <c r="B58" s="6"/>
      <c r="C58" s="3"/>
      <c r="D58" s="3"/>
      <c r="E58" s="3"/>
      <c r="F58" s="3"/>
      <c r="G58" s="6"/>
      <c r="H58" s="3"/>
      <c r="I58" s="3"/>
      <c r="J58" s="3"/>
      <c r="K58" s="3"/>
      <c r="L58" s="3"/>
      <c r="M58" s="3"/>
      <c r="N58" s="3"/>
      <c r="O58" s="6"/>
      <c r="P58" s="3"/>
      <c r="Q58" s="3"/>
      <c r="R58" s="3"/>
      <c r="S58" s="3"/>
      <c r="T58" s="3"/>
      <c r="U58" s="3"/>
      <c r="V58" s="6"/>
      <c r="W58" s="3"/>
      <c r="X58" s="3"/>
      <c r="Y58" s="3"/>
      <c r="Z58" s="3"/>
      <c r="AA58" s="3"/>
      <c r="AB58" s="3"/>
      <c r="AC58" s="6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6"/>
      <c r="AO58" s="3"/>
      <c r="AP58" s="3"/>
      <c r="AQ58" s="3"/>
      <c r="AR58" s="3"/>
      <c r="AS58" s="3"/>
      <c r="AT58" s="3"/>
      <c r="AU58" s="3"/>
      <c r="AV58" s="3"/>
      <c r="AW58" s="3"/>
      <c r="AX58" s="6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282"/>
      <c r="BJ58" s="282"/>
      <c r="BK58" s="282"/>
      <c r="BL58" s="282"/>
      <c r="BM58" s="282"/>
      <c r="BN58" s="282"/>
      <c r="BO58" s="282"/>
      <c r="BP58" s="282"/>
    </row>
    <row r="59" spans="1:68">
      <c r="A59" s="6"/>
      <c r="B59" s="6"/>
      <c r="C59" s="3"/>
      <c r="D59" s="3"/>
      <c r="E59" s="3"/>
      <c r="F59" s="3"/>
      <c r="G59" s="6"/>
      <c r="H59" s="3"/>
      <c r="I59" s="3"/>
      <c r="J59" s="3"/>
      <c r="K59" s="3"/>
      <c r="L59" s="3"/>
      <c r="M59" s="3"/>
      <c r="N59" s="3"/>
      <c r="O59" s="6"/>
      <c r="P59" s="3"/>
      <c r="Q59" s="3"/>
      <c r="R59" s="3"/>
      <c r="S59" s="3"/>
      <c r="T59" s="3"/>
      <c r="U59" s="3"/>
      <c r="V59" s="6"/>
      <c r="W59" s="3"/>
      <c r="X59" s="3"/>
      <c r="Y59" s="3"/>
      <c r="Z59" s="3"/>
      <c r="AA59" s="3"/>
      <c r="AB59" s="3"/>
      <c r="AC59" s="6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6"/>
      <c r="AO59" s="3"/>
      <c r="AP59" s="3"/>
      <c r="AQ59" s="3"/>
      <c r="AR59" s="3"/>
      <c r="AS59" s="3"/>
      <c r="AT59" s="3"/>
      <c r="AU59" s="3"/>
      <c r="AV59" s="3"/>
      <c r="AW59" s="3"/>
      <c r="AX59" s="6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282"/>
      <c r="BJ59" s="282"/>
      <c r="BK59" s="282"/>
      <c r="BL59" s="282"/>
      <c r="BM59" s="282"/>
      <c r="BN59" s="282"/>
      <c r="BO59" s="282"/>
      <c r="BP59" s="282"/>
    </row>
    <row r="60" spans="1:68">
      <c r="A60" s="6"/>
      <c r="B60" s="6"/>
      <c r="C60" s="3"/>
      <c r="D60" s="3"/>
      <c r="E60" s="3"/>
      <c r="F60" s="3"/>
      <c r="G60" s="6"/>
      <c r="H60" s="3"/>
      <c r="I60" s="3"/>
      <c r="J60" s="3"/>
      <c r="K60" s="3"/>
      <c r="L60" s="3"/>
      <c r="M60" s="3"/>
      <c r="N60" s="3"/>
      <c r="O60" s="6"/>
      <c r="P60" s="3"/>
      <c r="Q60" s="3"/>
      <c r="R60" s="3"/>
      <c r="S60" s="3"/>
      <c r="T60" s="3"/>
      <c r="U60" s="3"/>
      <c r="V60" s="6"/>
      <c r="W60" s="3"/>
      <c r="X60" s="3"/>
      <c r="Y60" s="3"/>
      <c r="Z60" s="3"/>
      <c r="AA60" s="3"/>
      <c r="AB60" s="3"/>
      <c r="AC60" s="6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6"/>
      <c r="AO60" s="3"/>
      <c r="AP60" s="3"/>
      <c r="AQ60" s="3"/>
      <c r="AR60" s="3"/>
      <c r="AS60" s="3"/>
      <c r="AT60" s="3"/>
      <c r="AU60" s="3"/>
      <c r="AV60" s="3"/>
      <c r="AW60" s="3"/>
      <c r="AX60" s="6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282"/>
      <c r="BJ60" s="282"/>
      <c r="BK60" s="282"/>
      <c r="BL60" s="282"/>
      <c r="BM60" s="282"/>
      <c r="BN60" s="282"/>
      <c r="BO60" s="282"/>
      <c r="BP60" s="282"/>
    </row>
    <row r="61" spans="1:68">
      <c r="A61" s="6"/>
      <c r="B61" s="6"/>
      <c r="C61" s="3"/>
      <c r="D61" s="3"/>
      <c r="E61" s="3"/>
      <c r="F61" s="3"/>
      <c r="G61" s="6"/>
      <c r="H61" s="3"/>
      <c r="I61" s="3"/>
      <c r="J61" s="3"/>
      <c r="K61" s="3"/>
      <c r="L61" s="3"/>
      <c r="M61" s="3"/>
      <c r="N61" s="3"/>
      <c r="O61" s="6"/>
      <c r="P61" s="3"/>
      <c r="Q61" s="3"/>
      <c r="R61" s="3"/>
      <c r="S61" s="3"/>
      <c r="T61" s="3"/>
      <c r="U61" s="3"/>
      <c r="V61" s="6"/>
      <c r="W61" s="3"/>
      <c r="X61" s="3"/>
      <c r="Y61" s="3"/>
      <c r="Z61" s="3"/>
      <c r="AA61" s="3"/>
      <c r="AB61" s="3"/>
      <c r="AC61" s="6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6"/>
      <c r="AO61" s="3"/>
      <c r="AP61" s="3"/>
      <c r="AQ61" s="3"/>
      <c r="AR61" s="3"/>
      <c r="AS61" s="3"/>
      <c r="AT61" s="3"/>
      <c r="AU61" s="3"/>
      <c r="AV61" s="3"/>
      <c r="AW61" s="3"/>
      <c r="AX61" s="6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282"/>
      <c r="BJ61" s="282"/>
      <c r="BK61" s="282"/>
      <c r="BL61" s="282"/>
      <c r="BM61" s="282"/>
      <c r="BN61" s="282"/>
      <c r="BO61" s="282"/>
      <c r="BP61" s="282"/>
    </row>
    <row r="62" spans="1:68">
      <c r="A62" s="6"/>
      <c r="B62" s="6"/>
      <c r="C62" s="3"/>
      <c r="D62" s="3"/>
      <c r="E62" s="3"/>
      <c r="F62" s="3"/>
      <c r="G62" s="6"/>
      <c r="H62" s="3"/>
      <c r="I62" s="3"/>
      <c r="J62" s="3"/>
      <c r="K62" s="3"/>
      <c r="L62" s="3"/>
      <c r="M62" s="3"/>
      <c r="N62" s="3"/>
      <c r="O62" s="6"/>
      <c r="P62" s="3"/>
      <c r="Q62" s="3"/>
      <c r="R62" s="3"/>
      <c r="S62" s="3"/>
      <c r="T62" s="3"/>
      <c r="U62" s="3"/>
      <c r="V62" s="6"/>
      <c r="W62" s="3"/>
      <c r="X62" s="3"/>
      <c r="Y62" s="3"/>
      <c r="Z62" s="3"/>
      <c r="AA62" s="3"/>
      <c r="AB62" s="3"/>
      <c r="AC62" s="6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6"/>
      <c r="AO62" s="3"/>
      <c r="AP62" s="3"/>
      <c r="AQ62" s="3"/>
      <c r="AR62" s="3"/>
      <c r="AS62" s="3"/>
      <c r="AT62" s="3"/>
      <c r="AU62" s="3"/>
      <c r="AV62" s="3"/>
      <c r="AW62" s="3"/>
      <c r="AX62" s="6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282"/>
      <c r="BJ62" s="282"/>
      <c r="BK62" s="282"/>
      <c r="BL62" s="282"/>
      <c r="BM62" s="282"/>
      <c r="BN62" s="282"/>
      <c r="BO62" s="282"/>
      <c r="BP62" s="282"/>
    </row>
    <row r="63" spans="1:68">
      <c r="A63" s="6"/>
      <c r="B63" s="6"/>
      <c r="C63" s="3"/>
      <c r="D63" s="3"/>
      <c r="E63" s="3"/>
      <c r="F63" s="3"/>
      <c r="G63" s="6"/>
      <c r="H63" s="3"/>
      <c r="I63" s="3"/>
      <c r="J63" s="3"/>
      <c r="K63" s="3"/>
      <c r="L63" s="3"/>
      <c r="M63" s="3"/>
      <c r="N63" s="3"/>
      <c r="O63" s="6"/>
      <c r="P63" s="3"/>
      <c r="Q63" s="3"/>
      <c r="R63" s="3"/>
      <c r="S63" s="3"/>
      <c r="T63" s="3"/>
      <c r="U63" s="3"/>
      <c r="V63" s="6"/>
      <c r="W63" s="3"/>
      <c r="X63" s="3"/>
      <c r="Y63" s="3"/>
      <c r="Z63" s="3"/>
      <c r="AA63" s="3"/>
      <c r="AB63" s="3"/>
      <c r="AC63" s="6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6"/>
      <c r="AO63" s="3"/>
      <c r="AP63" s="3"/>
      <c r="AQ63" s="3"/>
      <c r="AR63" s="3"/>
      <c r="AS63" s="3"/>
      <c r="AT63" s="3"/>
      <c r="AU63" s="3"/>
      <c r="AV63" s="3"/>
      <c r="AW63" s="3"/>
      <c r="AX63" s="6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282"/>
      <c r="BJ63" s="282"/>
      <c r="BK63" s="282"/>
      <c r="BL63" s="282"/>
      <c r="BM63" s="282"/>
      <c r="BN63" s="282"/>
      <c r="BO63" s="282"/>
      <c r="BP63" s="282"/>
    </row>
    <row r="64" spans="1:68">
      <c r="A64" s="6"/>
      <c r="B64" s="6"/>
      <c r="C64" s="3"/>
      <c r="D64" s="3"/>
      <c r="E64" s="3"/>
      <c r="F64" s="3"/>
      <c r="G64" s="6"/>
      <c r="H64" s="3"/>
      <c r="I64" s="3"/>
      <c r="J64" s="3"/>
      <c r="K64" s="3"/>
      <c r="L64" s="3"/>
      <c r="M64" s="3"/>
      <c r="N64" s="3"/>
      <c r="O64" s="6"/>
      <c r="P64" s="3"/>
      <c r="Q64" s="3"/>
      <c r="R64" s="3"/>
      <c r="S64" s="3"/>
      <c r="T64" s="3"/>
      <c r="U64" s="3"/>
      <c r="V64" s="6"/>
      <c r="W64" s="3"/>
      <c r="X64" s="3"/>
      <c r="Y64" s="3"/>
      <c r="Z64" s="3"/>
      <c r="AA64" s="3"/>
      <c r="AB64" s="3"/>
      <c r="AC64" s="6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6"/>
      <c r="AO64" s="3"/>
      <c r="AP64" s="3"/>
      <c r="AQ64" s="3"/>
      <c r="AR64" s="3"/>
      <c r="AS64" s="3"/>
      <c r="AT64" s="3"/>
      <c r="AU64" s="3"/>
      <c r="AV64" s="3"/>
      <c r="AW64" s="3"/>
      <c r="AX64" s="6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282"/>
      <c r="BJ64" s="282"/>
      <c r="BK64" s="282"/>
      <c r="BL64" s="282"/>
      <c r="BM64" s="282"/>
      <c r="BN64" s="282"/>
      <c r="BO64" s="282"/>
      <c r="BP64" s="282"/>
    </row>
    <row r="65" spans="1:68">
      <c r="A65" s="6"/>
      <c r="B65" s="6"/>
      <c r="C65" s="3"/>
      <c r="D65" s="3"/>
      <c r="E65" s="3"/>
      <c r="F65" s="3"/>
      <c r="G65" s="6"/>
      <c r="H65" s="3"/>
      <c r="I65" s="3"/>
      <c r="J65" s="3"/>
      <c r="K65" s="3"/>
      <c r="L65" s="3"/>
      <c r="M65" s="3"/>
      <c r="N65" s="3"/>
      <c r="O65" s="6"/>
      <c r="P65" s="3"/>
      <c r="Q65" s="3"/>
      <c r="R65" s="3"/>
      <c r="S65" s="3"/>
      <c r="T65" s="3"/>
      <c r="U65" s="3"/>
      <c r="V65" s="6"/>
      <c r="W65" s="3"/>
      <c r="X65" s="3"/>
      <c r="Y65" s="3"/>
      <c r="Z65" s="3"/>
      <c r="AA65" s="3"/>
      <c r="AB65" s="3"/>
      <c r="AC65" s="6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6"/>
      <c r="AO65" s="3"/>
      <c r="AP65" s="3"/>
      <c r="AQ65" s="3"/>
      <c r="AR65" s="3"/>
      <c r="AS65" s="3"/>
      <c r="AT65" s="3"/>
      <c r="AU65" s="3"/>
      <c r="AV65" s="3"/>
      <c r="AW65" s="3"/>
      <c r="AX65" s="6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282"/>
      <c r="BJ65" s="282"/>
      <c r="BK65" s="282"/>
      <c r="BL65" s="282"/>
      <c r="BM65" s="282"/>
      <c r="BN65" s="282"/>
      <c r="BO65" s="282"/>
      <c r="BP65" s="282"/>
    </row>
    <row r="66" spans="1:68">
      <c r="A66" s="6"/>
      <c r="B66" s="6"/>
      <c r="C66" s="3"/>
      <c r="D66" s="3"/>
      <c r="E66" s="3"/>
      <c r="F66" s="3"/>
      <c r="G66" s="6"/>
      <c r="H66" s="3"/>
      <c r="I66" s="3"/>
      <c r="J66" s="3"/>
      <c r="K66" s="3"/>
      <c r="L66" s="3"/>
      <c r="M66" s="3"/>
      <c r="N66" s="3"/>
      <c r="O66" s="6"/>
      <c r="P66" s="3"/>
      <c r="Q66" s="3"/>
      <c r="R66" s="3"/>
      <c r="S66" s="3"/>
      <c r="T66" s="3"/>
      <c r="U66" s="3"/>
      <c r="V66" s="6"/>
      <c r="W66" s="3"/>
      <c r="X66" s="3"/>
      <c r="Y66" s="3"/>
      <c r="Z66" s="3"/>
      <c r="AA66" s="3"/>
      <c r="AB66" s="3"/>
      <c r="AC66" s="6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6"/>
      <c r="AO66" s="3"/>
      <c r="AP66" s="3"/>
      <c r="AQ66" s="3"/>
      <c r="AR66" s="3"/>
      <c r="AS66" s="3"/>
      <c r="AT66" s="3"/>
      <c r="AU66" s="3"/>
      <c r="AV66" s="3"/>
      <c r="AW66" s="3"/>
      <c r="AX66" s="6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282"/>
      <c r="BJ66" s="282"/>
      <c r="BK66" s="282"/>
      <c r="BL66" s="282"/>
      <c r="BM66" s="282"/>
      <c r="BN66" s="282"/>
      <c r="BO66" s="282"/>
      <c r="BP66" s="282"/>
    </row>
    <row r="67" spans="1:68">
      <c r="B67" s="6"/>
      <c r="C67" s="3"/>
      <c r="D67" s="3"/>
      <c r="E67" s="3"/>
      <c r="F67" s="3"/>
      <c r="G67" s="6"/>
      <c r="H67" s="3"/>
      <c r="I67" s="3"/>
      <c r="J67" s="3"/>
      <c r="K67" s="3"/>
      <c r="L67" s="3"/>
      <c r="M67" s="3"/>
      <c r="N67" s="3"/>
      <c r="O67" s="6"/>
      <c r="P67" s="3"/>
      <c r="Q67" s="3"/>
      <c r="R67" s="3"/>
      <c r="S67" s="3"/>
      <c r="T67" s="3"/>
      <c r="U67" s="3"/>
      <c r="V67" s="6"/>
      <c r="W67" s="3"/>
      <c r="X67" s="3"/>
      <c r="Y67" s="3"/>
      <c r="Z67" s="3"/>
      <c r="AA67" s="3"/>
      <c r="AB67" s="3"/>
      <c r="AC67" s="6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6"/>
      <c r="AO67" s="3"/>
      <c r="AP67" s="3"/>
      <c r="AQ67" s="3"/>
      <c r="AR67" s="3"/>
      <c r="AS67" s="3"/>
      <c r="AT67" s="3"/>
      <c r="AU67" s="3"/>
      <c r="AV67" s="3"/>
      <c r="AW67" s="3"/>
      <c r="AX67" s="6"/>
      <c r="AY67" s="3"/>
      <c r="AZ67" s="3"/>
      <c r="BA67" s="3"/>
      <c r="BB67" s="3"/>
      <c r="BC67" s="3"/>
      <c r="BD67" s="3"/>
      <c r="BE67" s="3"/>
      <c r="BF67" s="3"/>
      <c r="BG67" s="3"/>
      <c r="BH67" s="21"/>
      <c r="BI67" s="282"/>
      <c r="BJ67" s="282"/>
      <c r="BK67" s="282"/>
      <c r="BL67" s="282"/>
      <c r="BM67" s="282"/>
      <c r="BN67" s="282"/>
      <c r="BO67" s="282"/>
      <c r="BP67" s="282"/>
    </row>
    <row r="68" spans="1:68">
      <c r="B68" s="6"/>
      <c r="C68" s="3"/>
      <c r="D68" s="3"/>
      <c r="E68" s="3"/>
      <c r="F68" s="3"/>
      <c r="G68" s="6"/>
      <c r="H68" s="3"/>
      <c r="I68" s="3"/>
      <c r="J68" s="3"/>
      <c r="K68" s="3"/>
      <c r="L68" s="3"/>
      <c r="M68" s="3"/>
      <c r="N68" s="3"/>
      <c r="O68" s="6"/>
      <c r="P68" s="3"/>
      <c r="Q68" s="3"/>
      <c r="R68" s="3"/>
      <c r="S68" s="3"/>
      <c r="T68" s="3"/>
      <c r="U68" s="3"/>
      <c r="V68" s="6"/>
      <c r="W68" s="3"/>
      <c r="X68" s="3"/>
      <c r="Y68" s="3"/>
      <c r="Z68" s="3"/>
      <c r="AA68" s="3"/>
      <c r="AB68" s="3"/>
      <c r="AC68" s="6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6"/>
      <c r="AO68" s="3"/>
      <c r="AP68" s="3"/>
      <c r="AQ68" s="3"/>
      <c r="AR68" s="3"/>
      <c r="AS68" s="3"/>
      <c r="AT68" s="3"/>
      <c r="AU68" s="3"/>
      <c r="AV68" s="3"/>
      <c r="AW68" s="3"/>
      <c r="AX68" s="6"/>
      <c r="AY68" s="3"/>
      <c r="AZ68" s="3"/>
      <c r="BA68" s="3"/>
      <c r="BB68" s="3"/>
      <c r="BC68" s="3"/>
      <c r="BD68" s="3"/>
      <c r="BE68" s="3"/>
      <c r="BF68" s="3"/>
      <c r="BG68" s="3"/>
      <c r="BH68" s="21"/>
      <c r="BI68" s="282"/>
      <c r="BJ68" s="282"/>
      <c r="BK68" s="282"/>
      <c r="BL68" s="282"/>
      <c r="BM68" s="282"/>
      <c r="BN68" s="282"/>
      <c r="BO68" s="282"/>
      <c r="BP68" s="282"/>
    </row>
    <row r="69" spans="1:68">
      <c r="B69" s="6"/>
      <c r="C69" s="3"/>
      <c r="D69" s="3"/>
      <c r="E69" s="3"/>
      <c r="F69" s="3"/>
      <c r="G69" s="6"/>
      <c r="H69" s="3"/>
      <c r="I69" s="3"/>
      <c r="J69" s="3"/>
      <c r="K69" s="3"/>
      <c r="L69" s="3"/>
      <c r="M69" s="3"/>
      <c r="N69" s="3"/>
      <c r="O69" s="6"/>
      <c r="P69" s="3"/>
      <c r="Q69" s="3"/>
      <c r="R69" s="3"/>
      <c r="S69" s="3"/>
      <c r="T69" s="3"/>
      <c r="U69" s="3"/>
      <c r="V69" s="6"/>
      <c r="W69" s="3"/>
      <c r="X69" s="3"/>
      <c r="Y69" s="3"/>
      <c r="Z69" s="3"/>
      <c r="AA69" s="3"/>
      <c r="AB69" s="3"/>
      <c r="AC69" s="6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6"/>
      <c r="AO69" s="3"/>
      <c r="AP69" s="3"/>
      <c r="AQ69" s="3"/>
      <c r="AR69" s="3"/>
      <c r="AS69" s="3"/>
      <c r="AT69" s="3"/>
      <c r="AU69" s="3"/>
      <c r="AV69" s="3"/>
      <c r="AW69" s="3"/>
      <c r="AX69" s="6"/>
      <c r="AY69" s="3"/>
      <c r="AZ69" s="3"/>
      <c r="BA69" s="3"/>
      <c r="BB69" s="3"/>
      <c r="BC69" s="3"/>
      <c r="BD69" s="3"/>
      <c r="BE69" s="3"/>
      <c r="BF69" s="3"/>
      <c r="BG69" s="3"/>
      <c r="BH69" s="21"/>
      <c r="BI69" s="282"/>
      <c r="BJ69" s="282"/>
      <c r="BK69" s="282"/>
      <c r="BL69" s="282"/>
      <c r="BM69" s="282"/>
      <c r="BN69" s="282"/>
      <c r="BO69" s="282"/>
      <c r="BP69" s="282"/>
    </row>
    <row r="70" spans="1:68">
      <c r="B70" s="6"/>
      <c r="C70" s="3"/>
      <c r="D70" s="3"/>
      <c r="E70" s="3"/>
      <c r="F70" s="3"/>
      <c r="G70" s="6"/>
      <c r="H70" s="3"/>
      <c r="I70" s="3"/>
      <c r="J70" s="3"/>
      <c r="K70" s="3"/>
      <c r="L70" s="3"/>
      <c r="M70" s="3"/>
      <c r="N70" s="3"/>
      <c r="O70" s="6"/>
      <c r="P70" s="3"/>
      <c r="Q70" s="3"/>
      <c r="R70" s="3"/>
      <c r="S70" s="3"/>
      <c r="T70" s="3"/>
      <c r="U70" s="3"/>
      <c r="V70" s="6"/>
      <c r="W70" s="3"/>
      <c r="X70" s="3"/>
      <c r="Y70" s="3"/>
      <c r="Z70" s="3"/>
      <c r="AA70" s="3"/>
      <c r="AB70" s="3"/>
      <c r="AC70" s="6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6"/>
      <c r="AO70" s="3"/>
      <c r="AP70" s="3"/>
      <c r="AQ70" s="3"/>
      <c r="AR70" s="3"/>
      <c r="AS70" s="3"/>
      <c r="AT70" s="3"/>
      <c r="AU70" s="3"/>
      <c r="AV70" s="3"/>
      <c r="AW70" s="3"/>
      <c r="AX70" s="6"/>
      <c r="AY70" s="3"/>
      <c r="AZ70" s="3"/>
      <c r="BA70" s="3"/>
      <c r="BB70" s="3"/>
      <c r="BC70" s="3"/>
      <c r="BD70" s="3"/>
      <c r="BE70" s="3"/>
      <c r="BF70" s="3"/>
      <c r="BG70" s="3"/>
      <c r="BH70" s="21"/>
      <c r="BI70" s="282"/>
      <c r="BJ70" s="282"/>
      <c r="BK70" s="282"/>
      <c r="BL70" s="282"/>
      <c r="BM70" s="282"/>
      <c r="BN70" s="282"/>
      <c r="BO70" s="282"/>
      <c r="BP70" s="282"/>
    </row>
    <row r="71" spans="1:68">
      <c r="B71" s="6"/>
      <c r="C71" s="3"/>
      <c r="D71" s="3"/>
      <c r="E71" s="3"/>
      <c r="F71" s="3"/>
      <c r="G71" s="6"/>
      <c r="H71" s="3"/>
      <c r="I71" s="3"/>
      <c r="J71" s="3"/>
      <c r="K71" s="3"/>
      <c r="L71" s="3"/>
      <c r="M71" s="3"/>
      <c r="N71" s="3"/>
      <c r="O71" s="6"/>
      <c r="P71" s="3"/>
      <c r="Q71" s="3"/>
      <c r="R71" s="3"/>
      <c r="S71" s="3"/>
      <c r="T71" s="3"/>
      <c r="U71" s="3"/>
      <c r="V71" s="6"/>
      <c r="W71" s="3"/>
      <c r="X71" s="3"/>
      <c r="Y71" s="3"/>
      <c r="Z71" s="3"/>
      <c r="AA71" s="3"/>
      <c r="AB71" s="3"/>
      <c r="AC71" s="6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6"/>
      <c r="AO71" s="3"/>
      <c r="AP71" s="3"/>
      <c r="AQ71" s="3"/>
      <c r="AR71" s="3"/>
      <c r="AS71" s="3"/>
      <c r="AT71" s="3"/>
      <c r="AU71" s="3"/>
      <c r="AV71" s="3"/>
      <c r="AW71" s="3"/>
      <c r="AX71" s="6"/>
      <c r="AY71" s="3"/>
      <c r="AZ71" s="3"/>
      <c r="BA71" s="3"/>
      <c r="BB71" s="3"/>
      <c r="BC71" s="3"/>
      <c r="BD71" s="3"/>
      <c r="BE71" s="3"/>
      <c r="BF71" s="3"/>
      <c r="BG71" s="3"/>
      <c r="BH71" s="21"/>
      <c r="BI71" s="282"/>
      <c r="BJ71" s="282"/>
      <c r="BK71" s="282"/>
      <c r="BL71" s="282"/>
      <c r="BM71" s="282"/>
      <c r="BN71" s="282"/>
      <c r="BO71" s="282"/>
      <c r="BP71" s="282"/>
    </row>
    <row r="72" spans="1:68">
      <c r="B72" s="6"/>
      <c r="C72" s="3"/>
      <c r="D72" s="3"/>
      <c r="E72" s="3"/>
      <c r="F72" s="3"/>
      <c r="G72" s="6"/>
      <c r="H72" s="3"/>
      <c r="I72" s="3"/>
      <c r="J72" s="3"/>
      <c r="K72" s="3"/>
      <c r="L72" s="3"/>
      <c r="M72" s="3"/>
      <c r="N72" s="3"/>
      <c r="O72" s="6"/>
      <c r="P72" s="3"/>
      <c r="Q72" s="3"/>
      <c r="R72" s="3"/>
      <c r="S72" s="3"/>
      <c r="T72" s="3"/>
      <c r="U72" s="3"/>
      <c r="V72" s="6"/>
      <c r="W72" s="3"/>
      <c r="X72" s="3"/>
      <c r="Y72" s="3"/>
      <c r="Z72" s="3"/>
      <c r="AA72" s="3"/>
      <c r="AB72" s="3"/>
      <c r="AC72" s="6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6"/>
      <c r="AO72" s="3"/>
      <c r="AP72" s="3"/>
      <c r="AQ72" s="3"/>
      <c r="AR72" s="3"/>
      <c r="AS72" s="3"/>
      <c r="AT72" s="3"/>
      <c r="AU72" s="3"/>
      <c r="AV72" s="3"/>
      <c r="AW72" s="3"/>
      <c r="AX72" s="6"/>
      <c r="AY72" s="3"/>
      <c r="AZ72" s="3"/>
      <c r="BA72" s="3"/>
      <c r="BB72" s="3"/>
      <c r="BC72" s="3"/>
      <c r="BD72" s="3"/>
      <c r="BE72" s="3"/>
      <c r="BF72" s="3"/>
      <c r="BG72" s="3"/>
      <c r="BH72" s="21"/>
      <c r="BI72" s="282"/>
      <c r="BJ72" s="282"/>
      <c r="BK72" s="282"/>
      <c r="BL72" s="282"/>
      <c r="BM72" s="282"/>
      <c r="BN72" s="282"/>
      <c r="BO72" s="282"/>
      <c r="BP72" s="282"/>
    </row>
    <row r="73" spans="1:68">
      <c r="B73" s="6"/>
      <c r="C73" s="3"/>
      <c r="D73" s="3"/>
      <c r="E73" s="3"/>
      <c r="F73" s="3"/>
      <c r="G73" s="6"/>
      <c r="H73" s="3"/>
      <c r="I73" s="3"/>
      <c r="J73" s="3"/>
      <c r="K73" s="3"/>
      <c r="L73" s="3"/>
      <c r="M73" s="3"/>
      <c r="N73" s="3"/>
      <c r="O73" s="6"/>
      <c r="P73" s="3"/>
      <c r="Q73" s="3"/>
      <c r="R73" s="3"/>
      <c r="S73" s="3"/>
      <c r="T73" s="3"/>
      <c r="U73" s="3"/>
      <c r="V73" s="6"/>
      <c r="W73" s="3"/>
      <c r="X73" s="3"/>
      <c r="Y73" s="3"/>
      <c r="Z73" s="3"/>
      <c r="AA73" s="3"/>
      <c r="AB73" s="3"/>
      <c r="AC73" s="6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6"/>
      <c r="AO73" s="3"/>
      <c r="AP73" s="3"/>
      <c r="AQ73" s="3"/>
      <c r="AR73" s="3"/>
      <c r="AS73" s="3"/>
      <c r="AT73" s="3"/>
      <c r="AU73" s="3"/>
      <c r="AV73" s="3"/>
      <c r="AW73" s="3"/>
      <c r="AX73" s="6"/>
      <c r="AY73" s="3"/>
      <c r="AZ73" s="3"/>
      <c r="BA73" s="3"/>
      <c r="BB73" s="3"/>
      <c r="BC73" s="3"/>
      <c r="BD73" s="3"/>
      <c r="BE73" s="3"/>
      <c r="BF73" s="3"/>
      <c r="BG73" s="3"/>
      <c r="BH73" s="21"/>
      <c r="BI73" s="282"/>
      <c r="BJ73" s="282"/>
      <c r="BK73" s="282"/>
      <c r="BL73" s="282"/>
      <c r="BM73" s="282"/>
      <c r="BN73" s="282"/>
      <c r="BO73" s="282"/>
      <c r="BP73" s="282"/>
    </row>
    <row r="74" spans="1:68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</row>
    <row r="75" spans="1:68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</row>
    <row r="76" spans="1:68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</row>
  </sheetData>
  <mergeCells count="30">
    <mergeCell ref="A3:A28"/>
    <mergeCell ref="C3:F3"/>
    <mergeCell ref="C4:F4"/>
    <mergeCell ref="C40:F40"/>
    <mergeCell ref="H3:N3"/>
    <mergeCell ref="BI40:BP40"/>
    <mergeCell ref="H4:N4"/>
    <mergeCell ref="H40:N40"/>
    <mergeCell ref="P3:U3"/>
    <mergeCell ref="P4:U4"/>
    <mergeCell ref="P40:U40"/>
    <mergeCell ref="W3:AB3"/>
    <mergeCell ref="W4:AB4"/>
    <mergeCell ref="BI3:BP3"/>
    <mergeCell ref="AO40:AW40"/>
    <mergeCell ref="AY40:BG40"/>
    <mergeCell ref="W40:AB40"/>
    <mergeCell ref="AD3:AM3"/>
    <mergeCell ref="AD4:AM4"/>
    <mergeCell ref="AD40:AM40"/>
    <mergeCell ref="AO4:AW4"/>
    <mergeCell ref="BI1:BP1"/>
    <mergeCell ref="BR3:BU3"/>
    <mergeCell ref="BI4:BP4"/>
    <mergeCell ref="C1:F1"/>
    <mergeCell ref="H1:AB1"/>
    <mergeCell ref="AD1:BG1"/>
    <mergeCell ref="AO3:AW3"/>
    <mergeCell ref="AY3:BG3"/>
    <mergeCell ref="AY4:BG4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D3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RowHeight="15"/>
  <cols>
    <col min="1" max="1" width="3.5703125" style="6" customWidth="1"/>
    <col min="2" max="2" width="2" customWidth="1"/>
    <col min="3" max="3" width="21.5703125" customWidth="1"/>
    <col min="7" max="7" width="3.140625" customWidth="1"/>
    <col min="11" max="11" width="3.5703125" customWidth="1"/>
    <col min="12" max="12" width="20.140625" customWidth="1"/>
    <col min="13" max="13" width="20.85546875" customWidth="1"/>
    <col min="14" max="14" width="3" customWidth="1"/>
    <col min="15" max="15" width="10.85546875" customWidth="1"/>
    <col min="16" max="16" width="10.140625" customWidth="1"/>
    <col min="17" max="17" width="9.42578125" customWidth="1"/>
    <col min="18" max="18" width="10.42578125" customWidth="1"/>
    <col min="19" max="19" width="23.42578125" customWidth="1"/>
    <col min="20" max="20" width="2.7109375" customWidth="1"/>
    <col min="21" max="21" width="15.85546875" customWidth="1"/>
    <col min="22" max="22" width="15" customWidth="1"/>
    <col min="23" max="23" width="2.42578125" customWidth="1"/>
    <col min="24" max="24" width="16.5703125" customWidth="1"/>
    <col min="25" max="25" width="15.5703125" customWidth="1"/>
    <col min="26" max="26" width="16" customWidth="1"/>
    <col min="27" max="27" width="2.5703125" customWidth="1"/>
    <col min="30" max="30" width="13.5703125" customWidth="1"/>
    <col min="31" max="31" width="4.42578125" customWidth="1"/>
    <col min="35" max="37" width="15.7109375" customWidth="1"/>
    <col min="41" max="41" width="3.5703125" customWidth="1"/>
    <col min="42" max="42" width="15.140625" customWidth="1"/>
    <col min="49" max="49" width="3.28515625" customWidth="1"/>
    <col min="50" max="50" width="47.140625" customWidth="1"/>
    <col min="51" max="51" width="10.85546875" customWidth="1"/>
    <col min="52" max="52" width="18.42578125" bestFit="1" customWidth="1"/>
    <col min="53" max="53" width="10.7109375" bestFit="1" customWidth="1"/>
    <col min="54" max="54" width="15.85546875" bestFit="1" customWidth="1"/>
    <col min="55" max="55" width="11" bestFit="1" customWidth="1"/>
    <col min="56" max="56" width="13.7109375" bestFit="1" customWidth="1"/>
  </cols>
  <sheetData>
    <row r="1" spans="1:56" s="1633" customFormat="1" ht="16.5">
      <c r="C1" s="1634" t="s">
        <v>560</v>
      </c>
      <c r="D1" s="1635"/>
      <c r="E1" s="1635"/>
      <c r="F1" s="1635"/>
      <c r="G1" s="1635"/>
      <c r="H1" s="1635"/>
      <c r="I1" s="1635"/>
      <c r="J1" s="1635"/>
      <c r="K1" s="1635"/>
      <c r="L1" s="1636"/>
      <c r="M1" s="1636"/>
      <c r="N1" s="1636"/>
      <c r="O1" s="1636"/>
      <c r="P1" s="1636"/>
      <c r="Q1" s="1636"/>
      <c r="R1" s="1636"/>
      <c r="S1" s="1636"/>
      <c r="T1" s="1636"/>
      <c r="U1" s="1636"/>
      <c r="V1" s="1636"/>
      <c r="W1" s="1636"/>
      <c r="X1" s="1636"/>
      <c r="Y1" s="1636"/>
      <c r="Z1" s="1636"/>
      <c r="AA1" s="1636"/>
      <c r="AB1" s="1636"/>
      <c r="AC1" s="1636"/>
      <c r="AD1" s="1637"/>
      <c r="AE1" s="1637"/>
      <c r="AF1" s="1637"/>
      <c r="AG1" s="1637"/>
      <c r="AH1" s="1637"/>
      <c r="AI1" s="1637"/>
      <c r="AJ1" s="1637"/>
      <c r="AK1" s="1637"/>
      <c r="AL1" s="1637"/>
      <c r="AM1" s="1637"/>
      <c r="AN1" s="1637"/>
      <c r="AO1" s="1637"/>
      <c r="AP1" s="1637"/>
      <c r="AQ1" s="1637"/>
      <c r="AR1" s="1637"/>
    </row>
    <row r="2" spans="1:56">
      <c r="A2" s="2"/>
      <c r="B2" s="283"/>
      <c r="O2" s="36"/>
      <c r="P2" s="36"/>
      <c r="Q2" s="36"/>
      <c r="R2" s="36"/>
      <c r="S2" s="36"/>
      <c r="U2" s="36"/>
      <c r="V2" s="36"/>
      <c r="AA2" s="36"/>
      <c r="AB2" s="36"/>
      <c r="AC2" s="36"/>
    </row>
    <row r="3" spans="1:56" s="1638" customFormat="1">
      <c r="A3" s="1825" t="s">
        <v>184</v>
      </c>
      <c r="D3" s="2004" t="s">
        <v>561</v>
      </c>
      <c r="E3" s="2005"/>
      <c r="F3" s="2006"/>
      <c r="G3" s="90"/>
      <c r="H3" s="2004" t="s">
        <v>562</v>
      </c>
      <c r="I3" s="2005"/>
      <c r="J3" s="2006"/>
      <c r="K3" s="90"/>
      <c r="L3" s="2007" t="s">
        <v>576</v>
      </c>
      <c r="M3" s="2008"/>
      <c r="N3" s="90"/>
      <c r="O3" s="2013" t="s">
        <v>580</v>
      </c>
      <c r="P3" s="2014"/>
      <c r="Q3" s="2014"/>
      <c r="R3" s="2014"/>
      <c r="S3" s="2015"/>
      <c r="T3" s="90"/>
      <c r="U3" s="1969" t="s">
        <v>578</v>
      </c>
      <c r="V3" s="1971"/>
      <c r="W3" s="90"/>
      <c r="X3" s="2009" t="s">
        <v>563</v>
      </c>
      <c r="Y3" s="2010"/>
      <c r="Z3" s="2008"/>
      <c r="AA3" s="90"/>
      <c r="AB3" s="2029" t="s">
        <v>581</v>
      </c>
      <c r="AC3" s="2030"/>
      <c r="AD3" s="2031"/>
      <c r="AE3" s="90"/>
      <c r="AF3" s="2026" t="s">
        <v>585</v>
      </c>
      <c r="AG3" s="2027"/>
      <c r="AH3" s="2028"/>
      <c r="AI3" s="2029" t="s">
        <v>589</v>
      </c>
      <c r="AJ3" s="2030"/>
      <c r="AK3" s="2031"/>
      <c r="AL3" s="2007" t="s">
        <v>586</v>
      </c>
      <c r="AM3" s="2010"/>
      <c r="AN3" s="2008"/>
      <c r="AO3" s="90"/>
      <c r="AP3" s="1969" t="s">
        <v>594</v>
      </c>
      <c r="AQ3" s="1970"/>
      <c r="AR3" s="1970"/>
      <c r="AS3" s="1970"/>
      <c r="AT3" s="1970"/>
      <c r="AU3" s="1970"/>
      <c r="AV3" s="1971"/>
      <c r="AW3" s="90"/>
      <c r="AX3" s="1969" t="s">
        <v>595</v>
      </c>
      <c r="AY3" s="1970"/>
      <c r="AZ3" s="1970"/>
      <c r="BA3" s="1970"/>
      <c r="BB3" s="1970"/>
      <c r="BC3" s="1970"/>
      <c r="BD3" s="1971"/>
    </row>
    <row r="4" spans="1:56">
      <c r="A4" s="1826"/>
      <c r="C4" s="492" t="s">
        <v>564</v>
      </c>
      <c r="D4" s="493" t="s">
        <v>565</v>
      </c>
      <c r="E4" s="494" t="s">
        <v>566</v>
      </c>
      <c r="F4" s="495" t="s">
        <v>567</v>
      </c>
      <c r="G4" s="46"/>
      <c r="H4" s="493" t="s">
        <v>565</v>
      </c>
      <c r="I4" s="494" t="s">
        <v>566</v>
      </c>
      <c r="J4" s="495" t="s">
        <v>567</v>
      </c>
      <c r="K4" s="36"/>
      <c r="L4" s="493" t="s">
        <v>568</v>
      </c>
      <c r="M4" s="495" t="s">
        <v>569</v>
      </c>
      <c r="N4" s="36"/>
      <c r="O4" s="493" t="s">
        <v>570</v>
      </c>
      <c r="P4" s="494" t="s">
        <v>571</v>
      </c>
      <c r="Q4" s="494" t="s">
        <v>572</v>
      </c>
      <c r="R4" s="494" t="s">
        <v>573</v>
      </c>
      <c r="S4" s="501" t="s">
        <v>574</v>
      </c>
      <c r="U4" s="1743" t="s">
        <v>288</v>
      </c>
      <c r="V4" s="495" t="s">
        <v>577</v>
      </c>
      <c r="W4" s="36"/>
      <c r="X4" s="493" t="s">
        <v>609</v>
      </c>
      <c r="Y4" s="494" t="s">
        <v>565</v>
      </c>
      <c r="Z4" s="495" t="s">
        <v>587</v>
      </c>
      <c r="AB4" s="493" t="s">
        <v>582</v>
      </c>
      <c r="AC4" s="494" t="s">
        <v>583</v>
      </c>
      <c r="AD4" s="495" t="s">
        <v>584</v>
      </c>
      <c r="AF4" s="493" t="s">
        <v>565</v>
      </c>
      <c r="AG4" s="494" t="s">
        <v>587</v>
      </c>
      <c r="AH4" s="495" t="s">
        <v>588</v>
      </c>
      <c r="AI4" s="493" t="s">
        <v>565</v>
      </c>
      <c r="AJ4" s="494" t="s">
        <v>587</v>
      </c>
      <c r="AK4" s="495" t="s">
        <v>588</v>
      </c>
      <c r="AL4" s="493" t="s">
        <v>565</v>
      </c>
      <c r="AM4" s="494" t="s">
        <v>587</v>
      </c>
      <c r="AN4" s="495" t="s">
        <v>588</v>
      </c>
      <c r="AP4" s="522"/>
      <c r="AQ4" s="2023" t="s">
        <v>590</v>
      </c>
      <c r="AR4" s="2024"/>
      <c r="AS4" s="2025"/>
      <c r="AT4" s="2023" t="s">
        <v>591</v>
      </c>
      <c r="AU4" s="2024"/>
      <c r="AV4" s="2025"/>
      <c r="AX4" s="409" t="s">
        <v>795</v>
      </c>
      <c r="AY4" s="529" t="s">
        <v>596</v>
      </c>
      <c r="AZ4" s="529" t="s">
        <v>597</v>
      </c>
      <c r="BA4" s="529" t="s">
        <v>598</v>
      </c>
      <c r="BB4" s="529" t="s">
        <v>599</v>
      </c>
      <c r="BC4" s="529" t="s">
        <v>600</v>
      </c>
      <c r="BD4" s="530" t="s">
        <v>601</v>
      </c>
    </row>
    <row r="5" spans="1:56">
      <c r="A5" s="1826"/>
      <c r="C5" s="496" t="s">
        <v>105</v>
      </c>
      <c r="D5" s="483">
        <v>4.8000000000000001E-2</v>
      </c>
      <c r="E5" s="484">
        <v>3.6999999999999998E-2</v>
      </c>
      <c r="F5" s="485">
        <v>4.5999999999999999E-2</v>
      </c>
      <c r="G5" s="278"/>
      <c r="H5" s="483">
        <v>7.3999999999999996E-2</v>
      </c>
      <c r="I5" s="484">
        <v>5.3999999999999999E-2</v>
      </c>
      <c r="J5" s="485">
        <v>6.9000000000000006E-2</v>
      </c>
      <c r="K5" s="36"/>
      <c r="L5" s="483">
        <v>7.2999999999999995E-2</v>
      </c>
      <c r="M5" s="485">
        <v>7.8E-2</v>
      </c>
      <c r="N5" s="36"/>
      <c r="O5" s="483">
        <v>6.7000000000000004E-2</v>
      </c>
      <c r="P5" s="484">
        <v>4.5999999999999999E-2</v>
      </c>
      <c r="Q5" s="484">
        <v>2.3E-2</v>
      </c>
      <c r="R5" s="484">
        <v>4.4999999999999998E-2</v>
      </c>
      <c r="S5" s="502">
        <f>Q5/O5</f>
        <v>0.34328358208955223</v>
      </c>
      <c r="U5" s="483">
        <v>5.0999999999999997E-2</v>
      </c>
      <c r="V5" s="485">
        <v>0.124</v>
      </c>
      <c r="W5" s="36"/>
      <c r="X5" s="507">
        <v>0.41799999999999998</v>
      </c>
      <c r="Y5" s="484">
        <v>0.42899999999999999</v>
      </c>
      <c r="Z5" s="505">
        <v>0.36899999999999999</v>
      </c>
      <c r="AB5" s="508">
        <v>0.29499999999999998</v>
      </c>
      <c r="AC5" s="509">
        <v>0.13400000000000001</v>
      </c>
      <c r="AD5" s="510">
        <f>AB5+AC5</f>
        <v>0.42899999999999999</v>
      </c>
      <c r="AF5" s="513">
        <v>4.8154000000000003</v>
      </c>
      <c r="AG5" s="514">
        <v>6.0057</v>
      </c>
      <c r="AH5" s="515">
        <v>5.0381</v>
      </c>
      <c r="AI5" s="513">
        <v>4.7636000000000003</v>
      </c>
      <c r="AJ5" s="514">
        <v>5.6757</v>
      </c>
      <c r="AK5" s="515">
        <v>4.9340000000000002</v>
      </c>
      <c r="AL5" s="513">
        <v>2.5985</v>
      </c>
      <c r="AM5" s="514">
        <v>3</v>
      </c>
      <c r="AN5" s="515">
        <v>2.6004</v>
      </c>
      <c r="AP5" s="539"/>
      <c r="AQ5" s="526" t="s">
        <v>565</v>
      </c>
      <c r="AR5" s="524" t="s">
        <v>587</v>
      </c>
      <c r="AS5" s="525" t="s">
        <v>567</v>
      </c>
      <c r="AT5" s="526" t="s">
        <v>565</v>
      </c>
      <c r="AU5" s="524" t="s">
        <v>587</v>
      </c>
      <c r="AV5" s="525" t="s">
        <v>567</v>
      </c>
      <c r="AX5" s="500" t="s">
        <v>602</v>
      </c>
      <c r="AY5" s="431">
        <v>0.48899999999999999</v>
      </c>
      <c r="AZ5" s="431">
        <v>0.214</v>
      </c>
      <c r="BA5" s="431">
        <v>0.10299999999999999</v>
      </c>
      <c r="BB5" s="431">
        <v>0.13300000000000001</v>
      </c>
      <c r="BC5" s="431">
        <v>6.0999999999999999E-2</v>
      </c>
      <c r="BD5" s="531">
        <f>AZ5+BA5+BB5+BC5</f>
        <v>0.51100000000000001</v>
      </c>
    </row>
    <row r="6" spans="1:56">
      <c r="A6" s="1826"/>
      <c r="C6" s="497" t="s">
        <v>317</v>
      </c>
      <c r="D6" s="486">
        <v>3.5000000000000003E-2</v>
      </c>
      <c r="E6" s="487">
        <v>2.5999999999999999E-2</v>
      </c>
      <c r="F6" s="488">
        <v>3.3000000000000002E-2</v>
      </c>
      <c r="G6" s="278"/>
      <c r="H6" s="486">
        <v>5.7000000000000002E-2</v>
      </c>
      <c r="I6" s="487">
        <v>3.9E-2</v>
      </c>
      <c r="J6" s="488">
        <v>5.2999999999999999E-2</v>
      </c>
      <c r="K6" s="36"/>
      <c r="L6" s="486">
        <v>4.4999999999999998E-2</v>
      </c>
      <c r="M6" s="488">
        <v>7.2999999999999995E-2</v>
      </c>
      <c r="N6" s="36"/>
      <c r="O6" s="486">
        <v>4.9000000000000002E-2</v>
      </c>
      <c r="P6" s="487">
        <v>3.5999999999999997E-2</v>
      </c>
      <c r="Q6" s="487">
        <v>1.4E-2</v>
      </c>
      <c r="R6" s="487">
        <v>3.2000000000000001E-2</v>
      </c>
      <c r="S6" s="503">
        <f t="shared" ref="S6:S27" si="0">Q6/O6</f>
        <v>0.2857142857142857</v>
      </c>
      <c r="U6" s="486">
        <v>3.7999999999999999E-2</v>
      </c>
      <c r="V6" s="488">
        <v>7.6999999999999999E-2</v>
      </c>
      <c r="W6" s="36"/>
      <c r="X6" s="486">
        <v>0.39300000000000002</v>
      </c>
      <c r="Y6" s="487">
        <v>0.38</v>
      </c>
      <c r="Z6" s="488">
        <v>0.45</v>
      </c>
      <c r="AB6" s="511">
        <v>0.28100000000000003</v>
      </c>
      <c r="AC6" s="315">
        <v>0.106</v>
      </c>
      <c r="AD6" s="316">
        <f t="shared" ref="AD6:AD11" si="1">AB6+AC6</f>
        <v>0.38700000000000001</v>
      </c>
      <c r="AF6" s="516">
        <v>5.5589000000000004</v>
      </c>
      <c r="AG6" s="517">
        <v>6.8151000000000002</v>
      </c>
      <c r="AH6" s="518">
        <v>5.7912999999999997</v>
      </c>
      <c r="AI6" s="516">
        <v>5.5589000000000004</v>
      </c>
      <c r="AJ6" s="517">
        <v>6.7279999999999998</v>
      </c>
      <c r="AK6" s="518">
        <v>5.7751000000000001</v>
      </c>
      <c r="AL6" s="516">
        <v>3</v>
      </c>
      <c r="AM6" s="517">
        <v>2.5</v>
      </c>
      <c r="AN6" s="518">
        <v>3</v>
      </c>
      <c r="AP6" s="332" t="s">
        <v>592</v>
      </c>
      <c r="AQ6" s="527">
        <v>0.48600973236009731</v>
      </c>
      <c r="AR6" s="431">
        <v>0.16085790884718498</v>
      </c>
      <c r="AS6" s="432">
        <v>0.42588001983143281</v>
      </c>
      <c r="AT6" s="527">
        <v>0.4591700133868809</v>
      </c>
      <c r="AU6" s="431">
        <v>0.11370262390670555</v>
      </c>
      <c r="AV6" s="432">
        <v>0.39466521502449647</v>
      </c>
      <c r="AX6" s="500" t="s">
        <v>603</v>
      </c>
      <c r="AY6" s="431">
        <v>0.49199999999999999</v>
      </c>
      <c r="AZ6" s="431">
        <v>0.31</v>
      </c>
      <c r="BA6" s="431">
        <v>9.4E-2</v>
      </c>
      <c r="BB6" s="431">
        <v>8.5999999999999993E-2</v>
      </c>
      <c r="BC6" s="431">
        <v>1.7999999999999999E-2</v>
      </c>
      <c r="BD6" s="531">
        <f>AZ6+BA6+BB6+BC6</f>
        <v>0.50800000000000001</v>
      </c>
    </row>
    <row r="7" spans="1:56">
      <c r="A7" s="1826"/>
      <c r="C7" s="497" t="s">
        <v>233</v>
      </c>
      <c r="D7" s="486">
        <v>6.6000000000000003E-2</v>
      </c>
      <c r="E7" s="487">
        <v>4.7E-2</v>
      </c>
      <c r="F7" s="488">
        <v>6.0999999999999999E-2</v>
      </c>
      <c r="G7" s="278"/>
      <c r="H7" s="486">
        <v>8.5000000000000006E-2</v>
      </c>
      <c r="I7" s="487">
        <v>5.8000000000000003E-2</v>
      </c>
      <c r="J7" s="488">
        <v>7.8E-2</v>
      </c>
      <c r="K7" s="36"/>
      <c r="L7" s="486">
        <v>0.108</v>
      </c>
      <c r="M7" s="488">
        <v>4.1000000000000002E-2</v>
      </c>
      <c r="N7" s="36"/>
      <c r="O7" s="486">
        <v>9.8000000000000004E-2</v>
      </c>
      <c r="P7" s="487">
        <v>6.4000000000000001E-2</v>
      </c>
      <c r="Q7" s="487">
        <v>2.1000000000000001E-2</v>
      </c>
      <c r="R7" s="487">
        <v>6.0999999999999999E-2</v>
      </c>
      <c r="S7" s="503">
        <f t="shared" si="0"/>
        <v>0.2142857142857143</v>
      </c>
      <c r="U7" s="486">
        <v>7.0999999999999994E-2</v>
      </c>
      <c r="V7" s="488">
        <v>0.187</v>
      </c>
      <c r="W7" s="36"/>
      <c r="X7" s="486">
        <v>0.42</v>
      </c>
      <c r="Y7" s="487">
        <v>0.40799999999999997</v>
      </c>
      <c r="Z7" s="488">
        <v>0.47299999999999998</v>
      </c>
      <c r="AB7" s="511">
        <v>0.35199999999999998</v>
      </c>
      <c r="AC7" s="315">
        <v>6.2E-2</v>
      </c>
      <c r="AD7" s="316">
        <f t="shared" si="1"/>
        <v>0.41399999999999998</v>
      </c>
      <c r="AF7" s="516">
        <v>4.6858000000000004</v>
      </c>
      <c r="AG7" s="517">
        <v>7.7336999999999998</v>
      </c>
      <c r="AH7" s="518">
        <v>5.2454999999999998</v>
      </c>
      <c r="AI7" s="516">
        <v>4.6858000000000004</v>
      </c>
      <c r="AJ7" s="517">
        <v>6.4496000000000002</v>
      </c>
      <c r="AK7" s="518">
        <v>5.0076999999999998</v>
      </c>
      <c r="AL7" s="516">
        <v>3</v>
      </c>
      <c r="AM7" s="517">
        <v>3</v>
      </c>
      <c r="AN7" s="518">
        <v>3</v>
      </c>
      <c r="AP7" s="332" t="s">
        <v>593</v>
      </c>
      <c r="AQ7" s="527">
        <v>0.19099756690997566</v>
      </c>
      <c r="AR7" s="431">
        <v>0.35656836461126007</v>
      </c>
      <c r="AS7" s="432">
        <v>0.22161626177491323</v>
      </c>
      <c r="AT7" s="527">
        <v>0.20883534136546186</v>
      </c>
      <c r="AU7" s="431">
        <v>0.50145772594752192</v>
      </c>
      <c r="AV7" s="432">
        <v>0.26347305389221559</v>
      </c>
      <c r="AX7" s="500" t="s">
        <v>604</v>
      </c>
      <c r="AY7" s="431">
        <v>0.52</v>
      </c>
      <c r="AZ7" s="431">
        <v>0.32500000000000001</v>
      </c>
      <c r="BA7" s="431">
        <v>8.4000000000000005E-2</v>
      </c>
      <c r="BB7" s="431">
        <v>3.2000000000000001E-2</v>
      </c>
      <c r="BC7" s="431">
        <v>0.04</v>
      </c>
      <c r="BD7" s="531">
        <f t="shared" ref="BD7:BD8" si="2">AZ7+BA7+BB7+BC7</f>
        <v>0.48100000000000004</v>
      </c>
    </row>
    <row r="8" spans="1:56">
      <c r="A8" s="1826"/>
      <c r="C8" s="498"/>
      <c r="D8" s="310"/>
      <c r="E8" s="489"/>
      <c r="F8" s="490"/>
      <c r="G8" s="36"/>
      <c r="H8" s="310"/>
      <c r="I8" s="489"/>
      <c r="J8" s="490"/>
      <c r="K8" s="36"/>
      <c r="L8" s="310"/>
      <c r="M8" s="490"/>
      <c r="N8" s="36"/>
      <c r="O8" s="491"/>
      <c r="P8" s="319"/>
      <c r="Q8" s="319"/>
      <c r="R8" s="319"/>
      <c r="S8" s="504"/>
      <c r="U8" s="491"/>
      <c r="V8" s="320"/>
      <c r="W8" s="36"/>
      <c r="X8" s="491"/>
      <c r="Y8" s="319"/>
      <c r="Z8" s="320"/>
      <c r="AB8" s="512"/>
      <c r="AC8" s="317"/>
      <c r="AD8" s="318"/>
      <c r="AF8" s="310"/>
      <c r="AG8" s="489"/>
      <c r="AH8" s="490"/>
      <c r="AI8" s="310"/>
      <c r="AJ8" s="489"/>
      <c r="AK8" s="490"/>
      <c r="AL8" s="310"/>
      <c r="AM8" s="489"/>
      <c r="AN8" s="490"/>
      <c r="AP8" s="332" t="s">
        <v>550</v>
      </c>
      <c r="AQ8" s="527">
        <v>0.17822384428223845</v>
      </c>
      <c r="AR8" s="431">
        <v>0.26541554959785524</v>
      </c>
      <c r="AS8" s="432">
        <v>0.19434804164600891</v>
      </c>
      <c r="AT8" s="527">
        <v>0.21285140562248997</v>
      </c>
      <c r="AU8" s="431">
        <v>0.20408163265306123</v>
      </c>
      <c r="AV8" s="432">
        <v>0.21121393576483397</v>
      </c>
      <c r="AX8" s="500" t="s">
        <v>605</v>
      </c>
      <c r="AY8" s="431">
        <v>0.27600000000000002</v>
      </c>
      <c r="AZ8" s="431">
        <v>0.39800000000000002</v>
      </c>
      <c r="BA8" s="431">
        <v>9.8000000000000004E-2</v>
      </c>
      <c r="BB8" s="431">
        <v>0.14299999999999999</v>
      </c>
      <c r="BC8" s="431">
        <v>8.5999999999999993E-2</v>
      </c>
      <c r="BD8" s="531">
        <f t="shared" si="2"/>
        <v>0.72499999999999998</v>
      </c>
    </row>
    <row r="9" spans="1:56" ht="15" customHeight="1">
      <c r="A9" s="1826"/>
      <c r="C9" s="499" t="s">
        <v>161</v>
      </c>
      <c r="D9" s="483">
        <v>3.9E-2</v>
      </c>
      <c r="E9" s="484">
        <v>1.9E-2</v>
      </c>
      <c r="F9" s="485">
        <v>3.4000000000000002E-2</v>
      </c>
      <c r="G9" s="278"/>
      <c r="H9" s="483">
        <v>6.9000000000000006E-2</v>
      </c>
      <c r="I9" s="484">
        <v>3.4000000000000002E-2</v>
      </c>
      <c r="J9" s="485">
        <v>6.0999999999999999E-2</v>
      </c>
      <c r="K9" s="36"/>
      <c r="L9" s="483">
        <v>4.2999999999999997E-2</v>
      </c>
      <c r="M9" s="485">
        <v>7.8E-2</v>
      </c>
      <c r="N9" s="36"/>
      <c r="O9" s="483">
        <v>4.4999999999999998E-2</v>
      </c>
      <c r="P9" s="484">
        <v>3.2000000000000001E-2</v>
      </c>
      <c r="Q9" s="484">
        <v>3.1E-2</v>
      </c>
      <c r="R9" s="484">
        <v>0.03</v>
      </c>
      <c r="S9" s="502">
        <f t="shared" si="0"/>
        <v>0.68888888888888888</v>
      </c>
      <c r="U9" s="483">
        <v>4.2000000000000003E-2</v>
      </c>
      <c r="V9" s="485">
        <v>6.5000000000000002E-2</v>
      </c>
      <c r="W9" s="36"/>
      <c r="X9" s="486">
        <v>0.308</v>
      </c>
      <c r="Y9" s="484">
        <v>0.28799999999999998</v>
      </c>
      <c r="Z9" s="2018" t="s">
        <v>575</v>
      </c>
      <c r="AB9" s="508">
        <v>0.24199999999999999</v>
      </c>
      <c r="AC9" s="509">
        <v>0.14000000000000001</v>
      </c>
      <c r="AD9" s="510">
        <f t="shared" si="1"/>
        <v>0.38200000000000001</v>
      </c>
      <c r="AP9" s="333" t="s">
        <v>37</v>
      </c>
      <c r="AQ9" s="528">
        <v>0.14476885644768855</v>
      </c>
      <c r="AR9" s="434">
        <v>0.21715817694369977</v>
      </c>
      <c r="AS9" s="435">
        <v>0.15815567674764502</v>
      </c>
      <c r="AT9" s="528">
        <v>0.11914323962516732</v>
      </c>
      <c r="AU9" s="434">
        <v>0.18075801749271136</v>
      </c>
      <c r="AV9" s="435">
        <v>0.130647795318454</v>
      </c>
      <c r="AX9" s="498" t="s">
        <v>606</v>
      </c>
      <c r="AY9" s="434">
        <v>0.84899999999999998</v>
      </c>
      <c r="AZ9" s="434">
        <v>0.107</v>
      </c>
      <c r="BA9" s="434">
        <v>1.7999999999999999E-2</v>
      </c>
      <c r="BB9" s="434">
        <v>1.2999999999999999E-2</v>
      </c>
      <c r="BC9" s="434">
        <v>1.2E-2</v>
      </c>
      <c r="BD9" s="532">
        <f>AZ9+BA9+BB9+BC9</f>
        <v>0.15000000000000002</v>
      </c>
    </row>
    <row r="10" spans="1:56">
      <c r="A10" s="1826"/>
      <c r="C10" s="500" t="s">
        <v>162</v>
      </c>
      <c r="D10" s="486">
        <v>3.4000000000000002E-2</v>
      </c>
      <c r="E10" s="487">
        <v>2.7E-2</v>
      </c>
      <c r="F10" s="488">
        <v>3.2000000000000001E-2</v>
      </c>
      <c r="G10" s="278"/>
      <c r="H10" s="486">
        <v>5.0999999999999997E-2</v>
      </c>
      <c r="I10" s="487">
        <v>3.9E-2</v>
      </c>
      <c r="J10" s="488">
        <v>4.8000000000000001E-2</v>
      </c>
      <c r="K10" s="36"/>
      <c r="L10" s="486">
        <v>4.5999999999999999E-2</v>
      </c>
      <c r="M10" s="488">
        <v>7.0000000000000007E-2</v>
      </c>
      <c r="N10" s="36"/>
      <c r="O10" s="486">
        <v>5.2999999999999999E-2</v>
      </c>
      <c r="P10" s="487">
        <v>3.5999999999999997E-2</v>
      </c>
      <c r="Q10" s="487">
        <v>7.0000000000000001E-3</v>
      </c>
      <c r="R10" s="487">
        <v>3.3000000000000002E-2</v>
      </c>
      <c r="S10" s="503">
        <f t="shared" si="0"/>
        <v>0.13207547169811321</v>
      </c>
      <c r="U10" s="486">
        <v>3.5999999999999997E-2</v>
      </c>
      <c r="V10" s="488">
        <v>7.6999999999999999E-2</v>
      </c>
      <c r="W10" s="36"/>
      <c r="X10" s="486">
        <v>0.39600000000000002</v>
      </c>
      <c r="Y10" s="487">
        <v>0.41899999999999998</v>
      </c>
      <c r="Z10" s="2011"/>
      <c r="AB10" s="511">
        <v>0.27400000000000002</v>
      </c>
      <c r="AC10" s="315">
        <v>9.4E-2</v>
      </c>
      <c r="AD10" s="316">
        <f t="shared" si="1"/>
        <v>0.36799999999999999</v>
      </c>
      <c r="AX10" s="6"/>
      <c r="AY10" s="53"/>
      <c r="AZ10" s="53"/>
      <c r="BA10" s="53"/>
      <c r="BB10" s="53"/>
      <c r="BC10" s="53"/>
      <c r="BD10" s="53"/>
    </row>
    <row r="11" spans="1:56">
      <c r="A11" s="1826"/>
      <c r="C11" s="500" t="s">
        <v>163</v>
      </c>
      <c r="D11" s="486">
        <v>3.3000000000000002E-2</v>
      </c>
      <c r="E11" s="487">
        <v>0.04</v>
      </c>
      <c r="F11" s="488">
        <v>3.4000000000000002E-2</v>
      </c>
      <c r="G11" s="278"/>
      <c r="H11" s="486">
        <v>5.7000000000000002E-2</v>
      </c>
      <c r="I11" s="487">
        <v>5.6000000000000001E-2</v>
      </c>
      <c r="J11" s="488">
        <v>5.7000000000000002E-2</v>
      </c>
      <c r="K11" s="36"/>
      <c r="L11" s="486">
        <v>4.8000000000000001E-2</v>
      </c>
      <c r="M11" s="488">
        <v>7.3999999999999996E-2</v>
      </c>
      <c r="N11" s="36"/>
      <c r="O11" s="486">
        <v>4.4999999999999998E-2</v>
      </c>
      <c r="P11" s="487">
        <v>4.2999999999999997E-2</v>
      </c>
      <c r="Q11" s="487">
        <v>1.2999999999999999E-2</v>
      </c>
      <c r="R11" s="487">
        <v>3.5000000000000003E-2</v>
      </c>
      <c r="S11" s="503">
        <f t="shared" si="0"/>
        <v>0.28888888888888886</v>
      </c>
      <c r="U11" s="486">
        <v>3.6999999999999998E-2</v>
      </c>
      <c r="V11" s="488">
        <v>8.6999999999999994E-2</v>
      </c>
      <c r="W11" s="36"/>
      <c r="X11" s="486">
        <v>0.46500000000000002</v>
      </c>
      <c r="Y11" s="487">
        <v>0.38200000000000001</v>
      </c>
      <c r="Z11" s="2011"/>
      <c r="AB11" s="511">
        <v>0.33700000000000002</v>
      </c>
      <c r="AC11" s="315">
        <v>0.1</v>
      </c>
      <c r="AD11" s="316">
        <f t="shared" si="1"/>
        <v>0.43700000000000006</v>
      </c>
      <c r="AX11" s="409" t="s">
        <v>796</v>
      </c>
      <c r="AY11" s="529" t="s">
        <v>596</v>
      </c>
      <c r="AZ11" s="529" t="s">
        <v>597</v>
      </c>
      <c r="BA11" s="529" t="s">
        <v>598</v>
      </c>
      <c r="BB11" s="529" t="s">
        <v>599</v>
      </c>
      <c r="BC11" s="529" t="s">
        <v>600</v>
      </c>
      <c r="BD11" s="530" t="s">
        <v>601</v>
      </c>
    </row>
    <row r="12" spans="1:56">
      <c r="A12" s="1826"/>
      <c r="C12" s="498"/>
      <c r="D12" s="310"/>
      <c r="E12" s="489"/>
      <c r="F12" s="490"/>
      <c r="G12" s="36"/>
      <c r="H12" s="310"/>
      <c r="I12" s="489"/>
      <c r="J12" s="490"/>
      <c r="K12" s="36"/>
      <c r="L12" s="310"/>
      <c r="M12" s="490"/>
      <c r="N12" s="36"/>
      <c r="O12" s="491"/>
      <c r="P12" s="319"/>
      <c r="Q12" s="319"/>
      <c r="R12" s="319"/>
      <c r="S12" s="504"/>
      <c r="U12" s="491"/>
      <c r="V12" s="320"/>
      <c r="W12" s="36"/>
      <c r="X12" s="491"/>
      <c r="Y12" s="319"/>
      <c r="Z12" s="506"/>
      <c r="AB12" s="310"/>
      <c r="AC12" s="489"/>
      <c r="AD12" s="490"/>
      <c r="AX12" s="500" t="s">
        <v>602</v>
      </c>
      <c r="AY12" s="431">
        <v>0.40899999999999997</v>
      </c>
      <c r="AZ12" s="431">
        <v>0.22500000000000001</v>
      </c>
      <c r="BA12" s="431">
        <v>0.13</v>
      </c>
      <c r="BB12" s="431">
        <v>0.17899999999999999</v>
      </c>
      <c r="BC12" s="431">
        <v>5.6000000000000001E-2</v>
      </c>
      <c r="BD12" s="531">
        <f>AZ12+BA12+BB12+BC12</f>
        <v>0.59000000000000008</v>
      </c>
    </row>
    <row r="13" spans="1:56">
      <c r="A13" s="1826"/>
      <c r="C13" s="499" t="s">
        <v>107</v>
      </c>
      <c r="D13" s="483">
        <v>0.08</v>
      </c>
      <c r="E13" s="484">
        <v>5.1999999999999998E-2</v>
      </c>
      <c r="F13" s="485">
        <v>7.2999999999999995E-2</v>
      </c>
      <c r="G13" s="278"/>
      <c r="H13" s="483">
        <v>0.10299999999999999</v>
      </c>
      <c r="I13" s="484">
        <v>5.7000000000000002E-2</v>
      </c>
      <c r="J13" s="485">
        <v>9.1999999999999998E-2</v>
      </c>
      <c r="K13" s="36"/>
      <c r="L13" s="483">
        <v>0.114</v>
      </c>
      <c r="M13" s="485">
        <v>6.5000000000000002E-2</v>
      </c>
      <c r="N13" s="36"/>
      <c r="O13" s="483">
        <v>0.106</v>
      </c>
      <c r="P13" s="484">
        <v>8.5000000000000006E-2</v>
      </c>
      <c r="Q13" s="484">
        <v>0.03</v>
      </c>
      <c r="R13" s="484">
        <v>7.1999999999999995E-2</v>
      </c>
      <c r="S13" s="502">
        <f t="shared" si="0"/>
        <v>0.28301886792452829</v>
      </c>
      <c r="U13" s="486">
        <v>9.5000000000000001E-2</v>
      </c>
      <c r="V13" s="2011" t="s">
        <v>579</v>
      </c>
      <c r="W13" s="36"/>
      <c r="X13" s="2016" t="s">
        <v>575</v>
      </c>
      <c r="Y13" s="2017"/>
      <c r="Z13" s="2018"/>
      <c r="AB13" s="2016" t="s">
        <v>575</v>
      </c>
      <c r="AC13" s="2017"/>
      <c r="AD13" s="2018"/>
      <c r="AX13" s="500" t="s">
        <v>603</v>
      </c>
      <c r="AY13" s="431">
        <v>0.748</v>
      </c>
      <c r="AZ13" s="431">
        <v>0.183</v>
      </c>
      <c r="BA13" s="431">
        <v>3.4000000000000002E-2</v>
      </c>
      <c r="BB13" s="431">
        <v>1.7000000000000001E-2</v>
      </c>
      <c r="BC13" s="431">
        <v>1.7000000000000001E-2</v>
      </c>
      <c r="BD13" s="531">
        <f>AZ13+BA13+BB13+BC13</f>
        <v>0.251</v>
      </c>
    </row>
    <row r="14" spans="1:56">
      <c r="A14" s="1826"/>
      <c r="C14" s="500" t="s">
        <v>108</v>
      </c>
      <c r="D14" s="486">
        <v>7.8E-2</v>
      </c>
      <c r="E14" s="487">
        <v>6.0999999999999999E-2</v>
      </c>
      <c r="F14" s="488">
        <v>7.3999999999999996E-2</v>
      </c>
      <c r="G14" s="278"/>
      <c r="H14" s="486">
        <v>9.6000000000000002E-2</v>
      </c>
      <c r="I14" s="487">
        <v>7.8E-2</v>
      </c>
      <c r="J14" s="488">
        <v>9.1999999999999998E-2</v>
      </c>
      <c r="K14" s="36"/>
      <c r="L14" s="486">
        <v>0.154</v>
      </c>
      <c r="M14" s="488">
        <v>4.4999999999999998E-2</v>
      </c>
      <c r="N14" s="36"/>
      <c r="O14" s="486">
        <v>0.13</v>
      </c>
      <c r="P14" s="487">
        <v>6.8000000000000005E-2</v>
      </c>
      <c r="Q14" s="487">
        <v>2.8000000000000001E-2</v>
      </c>
      <c r="R14" s="487">
        <v>7.8E-2</v>
      </c>
      <c r="S14" s="503">
        <f t="shared" si="0"/>
        <v>0.21538461538461537</v>
      </c>
      <c r="U14" s="486">
        <v>7.6999999999999999E-2</v>
      </c>
      <c r="V14" s="2011"/>
      <c r="W14" s="36"/>
      <c r="X14" s="2019"/>
      <c r="Y14" s="2020"/>
      <c r="Z14" s="2011"/>
      <c r="AB14" s="2019"/>
      <c r="AC14" s="2020"/>
      <c r="AD14" s="2011"/>
      <c r="AF14" s="2026" t="s">
        <v>607</v>
      </c>
      <c r="AG14" s="2027"/>
      <c r="AH14" s="2027"/>
      <c r="AI14" s="2027"/>
      <c r="AJ14" s="2027"/>
      <c r="AK14" s="2027"/>
      <c r="AL14" s="2028"/>
      <c r="AX14" s="500" t="s">
        <v>604</v>
      </c>
      <c r="AY14" s="431">
        <v>0.373</v>
      </c>
      <c r="AZ14" s="431">
        <v>0.315</v>
      </c>
      <c r="BA14" s="431">
        <v>0.11</v>
      </c>
      <c r="BB14" s="431">
        <v>0.11799999999999999</v>
      </c>
      <c r="BC14" s="431">
        <v>8.4000000000000005E-2</v>
      </c>
      <c r="BD14" s="531">
        <f t="shared" ref="BD14:BD15" si="3">AZ14+BA14+BB14+BC14</f>
        <v>0.62699999999999989</v>
      </c>
    </row>
    <row r="15" spans="1:56">
      <c r="A15" s="1826"/>
      <c r="C15" s="500" t="s">
        <v>109</v>
      </c>
      <c r="D15" s="486">
        <v>3.7999999999999999E-2</v>
      </c>
      <c r="E15" s="487">
        <v>3.5999999999999997E-2</v>
      </c>
      <c r="F15" s="488">
        <v>3.6999999999999998E-2</v>
      </c>
      <c r="G15" s="278"/>
      <c r="H15" s="486">
        <v>4.2000000000000003E-2</v>
      </c>
      <c r="I15" s="487">
        <v>3.6999999999999998E-2</v>
      </c>
      <c r="J15" s="488">
        <v>4.1000000000000002E-2</v>
      </c>
      <c r="K15" s="36"/>
      <c r="L15" s="486">
        <v>7.2999999999999995E-2</v>
      </c>
      <c r="M15" s="488">
        <v>7.0000000000000001E-3</v>
      </c>
      <c r="N15" s="36"/>
      <c r="O15" s="486">
        <v>6.4000000000000001E-2</v>
      </c>
      <c r="P15" s="487">
        <v>3.6999999999999998E-2</v>
      </c>
      <c r="Q15" s="487">
        <v>0.01</v>
      </c>
      <c r="R15" s="487">
        <v>3.6999999999999998E-2</v>
      </c>
      <c r="S15" s="503">
        <f t="shared" si="0"/>
        <v>0.15625</v>
      </c>
      <c r="U15" s="486">
        <v>3.9E-2</v>
      </c>
      <c r="V15" s="2011"/>
      <c r="W15" s="36"/>
      <c r="X15" s="2019"/>
      <c r="Y15" s="2020"/>
      <c r="Z15" s="2011"/>
      <c r="AB15" s="2019"/>
      <c r="AC15" s="2020"/>
      <c r="AD15" s="2011"/>
      <c r="AF15" s="519"/>
      <c r="AG15" s="494" t="s">
        <v>105</v>
      </c>
      <c r="AH15" s="494" t="s">
        <v>317</v>
      </c>
      <c r="AI15" s="494" t="s">
        <v>395</v>
      </c>
      <c r="AJ15" s="494" t="s">
        <v>309</v>
      </c>
      <c r="AK15" s="494" t="s">
        <v>310</v>
      </c>
      <c r="AL15" s="495" t="s">
        <v>543</v>
      </c>
      <c r="AX15" s="500" t="s">
        <v>605</v>
      </c>
      <c r="AY15" s="431">
        <v>0.43</v>
      </c>
      <c r="AZ15" s="431">
        <v>0.318</v>
      </c>
      <c r="BA15" s="431">
        <v>8.5000000000000006E-2</v>
      </c>
      <c r="BB15" s="431">
        <v>9.7000000000000003E-2</v>
      </c>
      <c r="BC15" s="431">
        <v>7.0000000000000007E-2</v>
      </c>
      <c r="BD15" s="531">
        <f t="shared" si="3"/>
        <v>0.57000000000000006</v>
      </c>
    </row>
    <row r="16" spans="1:56">
      <c r="A16" s="1826"/>
      <c r="C16" s="500" t="s">
        <v>110</v>
      </c>
      <c r="D16" s="486">
        <v>5.3999999999999999E-2</v>
      </c>
      <c r="E16" s="487">
        <v>3.5999999999999997E-2</v>
      </c>
      <c r="F16" s="488">
        <v>4.9000000000000002E-2</v>
      </c>
      <c r="G16" s="278"/>
      <c r="H16" s="486">
        <v>6.4000000000000001E-2</v>
      </c>
      <c r="I16" s="487">
        <v>5.1999999999999998E-2</v>
      </c>
      <c r="J16" s="488">
        <v>6.0999999999999999E-2</v>
      </c>
      <c r="K16" s="36"/>
      <c r="L16" s="486">
        <v>8.8999999999999996E-2</v>
      </c>
      <c r="M16" s="488">
        <v>3.3000000000000002E-2</v>
      </c>
      <c r="N16" s="36"/>
      <c r="O16" s="486">
        <v>8.8999999999999996E-2</v>
      </c>
      <c r="P16" s="487">
        <v>5.2999999999999999E-2</v>
      </c>
      <c r="Q16" s="487">
        <v>1.2E-2</v>
      </c>
      <c r="R16" s="487">
        <v>4.2000000000000003E-2</v>
      </c>
      <c r="S16" s="503">
        <f t="shared" si="0"/>
        <v>0.1348314606741573</v>
      </c>
      <c r="U16" s="486">
        <v>5.5E-2</v>
      </c>
      <c r="V16" s="2011"/>
      <c r="W16" s="36"/>
      <c r="X16" s="2019"/>
      <c r="Y16" s="2020"/>
      <c r="Z16" s="2011"/>
      <c r="AB16" s="2019"/>
      <c r="AC16" s="2020"/>
      <c r="AD16" s="2011"/>
      <c r="AF16" s="332" t="s">
        <v>186</v>
      </c>
      <c r="AG16" s="1640">
        <v>2.5999999999999999E-2</v>
      </c>
      <c r="AH16" s="1640">
        <v>8.0000000000000002E-3</v>
      </c>
      <c r="AI16" s="1640">
        <v>2.5999999999999999E-2</v>
      </c>
      <c r="AJ16" s="1640">
        <v>7.0000000000000001E-3</v>
      </c>
      <c r="AK16" s="1640">
        <v>8.0000000000000002E-3</v>
      </c>
      <c r="AL16" s="1641">
        <v>1.2E-2</v>
      </c>
      <c r="AX16" s="498" t="s">
        <v>606</v>
      </c>
      <c r="AY16" s="434">
        <v>0.81799999999999995</v>
      </c>
      <c r="AZ16" s="434">
        <v>0.128</v>
      </c>
      <c r="BA16" s="434">
        <v>1.2E-2</v>
      </c>
      <c r="BB16" s="434">
        <v>0.03</v>
      </c>
      <c r="BC16" s="434">
        <v>1.2E-2</v>
      </c>
      <c r="BD16" s="532">
        <f>AZ16+BA16+BB16+BC16</f>
        <v>0.18200000000000002</v>
      </c>
    </row>
    <row r="17" spans="1:56">
      <c r="A17" s="1826"/>
      <c r="C17" s="500" t="s">
        <v>111</v>
      </c>
      <c r="D17" s="486">
        <v>3.9E-2</v>
      </c>
      <c r="E17" s="487">
        <v>0.03</v>
      </c>
      <c r="F17" s="488">
        <v>3.6999999999999998E-2</v>
      </c>
      <c r="G17" s="278"/>
      <c r="H17" s="486">
        <v>4.9000000000000002E-2</v>
      </c>
      <c r="I17" s="487">
        <v>0.04</v>
      </c>
      <c r="J17" s="488">
        <v>4.7E-2</v>
      </c>
      <c r="K17" s="36"/>
      <c r="L17" s="486">
        <v>7.3999999999999996E-2</v>
      </c>
      <c r="M17" s="488">
        <v>0.04</v>
      </c>
      <c r="N17" s="36"/>
      <c r="O17" s="486">
        <v>5.8000000000000003E-2</v>
      </c>
      <c r="P17" s="487">
        <v>4.1000000000000002E-2</v>
      </c>
      <c r="Q17" s="487">
        <v>8.9999999999999993E-3</v>
      </c>
      <c r="R17" s="487">
        <v>0.04</v>
      </c>
      <c r="S17" s="503">
        <f t="shared" si="0"/>
        <v>0.15517241379310343</v>
      </c>
      <c r="U17" s="486">
        <v>3.6999999999999998E-2</v>
      </c>
      <c r="V17" s="2011"/>
      <c r="W17" s="36"/>
      <c r="X17" s="2019"/>
      <c r="Y17" s="2020"/>
      <c r="Z17" s="2011"/>
      <c r="AB17" s="2019"/>
      <c r="AC17" s="2020"/>
      <c r="AD17" s="2011"/>
      <c r="AF17" s="332" t="s">
        <v>187</v>
      </c>
      <c r="AG17" s="1640">
        <v>2.1999999999999999E-2</v>
      </c>
      <c r="AH17" s="1640">
        <v>2.8000000000000001E-2</v>
      </c>
      <c r="AI17" s="1640">
        <v>1.4E-2</v>
      </c>
      <c r="AJ17" s="1640">
        <v>7.5999999999999998E-2</v>
      </c>
      <c r="AK17" s="1640">
        <v>6.0000000000000001E-3</v>
      </c>
      <c r="AL17" s="1641">
        <v>1.2999999999999999E-2</v>
      </c>
      <c r="AX17" s="6"/>
      <c r="AY17" s="53"/>
      <c r="AZ17" s="53"/>
      <c r="BA17" s="53"/>
      <c r="BB17" s="53"/>
      <c r="BC17" s="53"/>
      <c r="BD17" s="53"/>
    </row>
    <row r="18" spans="1:56">
      <c r="A18" s="1826"/>
      <c r="C18" s="500" t="s">
        <v>112</v>
      </c>
      <c r="D18" s="486">
        <v>3.2000000000000001E-2</v>
      </c>
      <c r="E18" s="487">
        <v>2.3E-2</v>
      </c>
      <c r="F18" s="488">
        <v>0.03</v>
      </c>
      <c r="G18" s="278"/>
      <c r="H18" s="486">
        <v>0.05</v>
      </c>
      <c r="I18" s="487">
        <v>2.7E-2</v>
      </c>
      <c r="J18" s="488">
        <v>4.4999999999999998E-2</v>
      </c>
      <c r="K18" s="36"/>
      <c r="L18" s="486">
        <v>3.6999999999999998E-2</v>
      </c>
      <c r="M18" s="488">
        <v>7.9000000000000001E-2</v>
      </c>
      <c r="N18" s="36"/>
      <c r="O18" s="486">
        <v>5.5E-2</v>
      </c>
      <c r="P18" s="487">
        <v>3.2000000000000001E-2</v>
      </c>
      <c r="Q18" s="487">
        <v>5.0000000000000001E-3</v>
      </c>
      <c r="R18" s="487">
        <v>0.03</v>
      </c>
      <c r="S18" s="503">
        <f t="shared" si="0"/>
        <v>9.0909090909090912E-2</v>
      </c>
      <c r="U18" s="486">
        <v>3.6999999999999998E-2</v>
      </c>
      <c r="V18" s="2011"/>
      <c r="W18" s="36"/>
      <c r="X18" s="2019"/>
      <c r="Y18" s="2020"/>
      <c r="Z18" s="2011"/>
      <c r="AB18" s="2019"/>
      <c r="AC18" s="2020"/>
      <c r="AD18" s="2011"/>
      <c r="AF18" s="332" t="s">
        <v>188</v>
      </c>
      <c r="AG18" s="1640">
        <v>1.7999999999999999E-2</v>
      </c>
      <c r="AH18" s="1640">
        <v>1.4E-2</v>
      </c>
      <c r="AI18" s="1640">
        <v>2.4E-2</v>
      </c>
      <c r="AJ18" s="1640">
        <v>1.9E-2</v>
      </c>
      <c r="AK18" s="1640">
        <v>1.2999999999999999E-2</v>
      </c>
      <c r="AL18" s="1641">
        <v>1.2E-2</v>
      </c>
      <c r="AX18" s="409" t="s">
        <v>797</v>
      </c>
      <c r="AY18" s="529" t="s">
        <v>596</v>
      </c>
      <c r="AZ18" s="529" t="s">
        <v>597</v>
      </c>
      <c r="BA18" s="529" t="s">
        <v>598</v>
      </c>
      <c r="BB18" s="529" t="s">
        <v>599</v>
      </c>
      <c r="BC18" s="529" t="s">
        <v>600</v>
      </c>
      <c r="BD18" s="530" t="s">
        <v>601</v>
      </c>
    </row>
    <row r="19" spans="1:56">
      <c r="A19" s="1826"/>
      <c r="C19" s="500" t="s">
        <v>113</v>
      </c>
      <c r="D19" s="486">
        <v>2.4E-2</v>
      </c>
      <c r="E19" s="487">
        <v>1.9E-2</v>
      </c>
      <c r="F19" s="488">
        <v>2.3E-2</v>
      </c>
      <c r="G19" s="278"/>
      <c r="H19" s="486">
        <v>4.5999999999999999E-2</v>
      </c>
      <c r="I19" s="487">
        <v>4.8000000000000001E-2</v>
      </c>
      <c r="J19" s="488">
        <v>4.5999999999999999E-2</v>
      </c>
      <c r="K19" s="36"/>
      <c r="L19" s="486">
        <v>2.4E-2</v>
      </c>
      <c r="M19" s="488">
        <v>6.3E-2</v>
      </c>
      <c r="N19" s="36"/>
      <c r="O19" s="486">
        <v>3.7999999999999999E-2</v>
      </c>
      <c r="P19" s="487">
        <v>0.03</v>
      </c>
      <c r="Q19" s="487">
        <v>4.0000000000000001E-3</v>
      </c>
      <c r="R19" s="487">
        <v>2.1000000000000001E-2</v>
      </c>
      <c r="S19" s="503">
        <f t="shared" si="0"/>
        <v>0.10526315789473685</v>
      </c>
      <c r="U19" s="486">
        <v>2.7E-2</v>
      </c>
      <c r="V19" s="2011"/>
      <c r="W19" s="36"/>
      <c r="X19" s="2019"/>
      <c r="Y19" s="2020"/>
      <c r="Z19" s="2011"/>
      <c r="AB19" s="2019"/>
      <c r="AC19" s="2020"/>
      <c r="AD19" s="2011"/>
      <c r="AF19" s="332" t="s">
        <v>189</v>
      </c>
      <c r="AG19" s="1640">
        <v>5.5E-2</v>
      </c>
      <c r="AH19" s="1640">
        <v>0.03</v>
      </c>
      <c r="AI19" s="1640">
        <v>7.6999999999999999E-2</v>
      </c>
      <c r="AJ19" s="1640">
        <v>3.3000000000000002E-2</v>
      </c>
      <c r="AK19" s="1640">
        <v>3.1E-2</v>
      </c>
      <c r="AL19" s="1641">
        <v>2.4E-2</v>
      </c>
      <c r="AX19" s="500" t="s">
        <v>602</v>
      </c>
      <c r="AY19" s="431">
        <v>0.39800000000000002</v>
      </c>
      <c r="AZ19" s="431">
        <v>0.28699999999999998</v>
      </c>
      <c r="BA19" s="431">
        <v>0.14299999999999999</v>
      </c>
      <c r="BB19" s="431">
        <v>0.122</v>
      </c>
      <c r="BC19" s="431">
        <v>0.05</v>
      </c>
      <c r="BD19" s="531">
        <f>AZ19+BA19+BB19+BC19</f>
        <v>0.60199999999999998</v>
      </c>
    </row>
    <row r="20" spans="1:56">
      <c r="A20" s="1826"/>
      <c r="C20" s="500" t="s">
        <v>114</v>
      </c>
      <c r="D20" s="486">
        <v>0.03</v>
      </c>
      <c r="E20" s="487">
        <v>0.03</v>
      </c>
      <c r="F20" s="488">
        <v>0.03</v>
      </c>
      <c r="G20" s="278"/>
      <c r="H20" s="486">
        <v>5.3999999999999999E-2</v>
      </c>
      <c r="I20" s="487">
        <v>4.5999999999999999E-2</v>
      </c>
      <c r="J20" s="488">
        <v>5.1999999999999998E-2</v>
      </c>
      <c r="K20" s="36"/>
      <c r="L20" s="486">
        <v>2.7E-2</v>
      </c>
      <c r="M20" s="488">
        <v>9.7000000000000003E-2</v>
      </c>
      <c r="N20" s="36"/>
      <c r="O20" s="486">
        <v>4.5999999999999999E-2</v>
      </c>
      <c r="P20" s="487">
        <v>3.3000000000000002E-2</v>
      </c>
      <c r="Q20" s="487">
        <v>8.0000000000000002E-3</v>
      </c>
      <c r="R20" s="487">
        <v>3.4000000000000002E-2</v>
      </c>
      <c r="S20" s="503">
        <f t="shared" si="0"/>
        <v>0.17391304347826086</v>
      </c>
      <c r="U20" s="486">
        <v>3.7999999999999999E-2</v>
      </c>
      <c r="V20" s="2011"/>
      <c r="W20" s="36"/>
      <c r="X20" s="2019"/>
      <c r="Y20" s="2020"/>
      <c r="Z20" s="2011"/>
      <c r="AB20" s="2019"/>
      <c r="AC20" s="2020"/>
      <c r="AD20" s="2011"/>
      <c r="AF20" s="332" t="s">
        <v>190</v>
      </c>
      <c r="AG20" s="1640">
        <v>6.4000000000000001E-2</v>
      </c>
      <c r="AH20" s="1640">
        <v>5.1999999999999998E-2</v>
      </c>
      <c r="AI20" s="1640">
        <v>8.2000000000000003E-2</v>
      </c>
      <c r="AJ20" s="1640">
        <v>3.9E-2</v>
      </c>
      <c r="AK20" s="1640">
        <v>5.3999999999999999E-2</v>
      </c>
      <c r="AL20" s="1641">
        <v>6.4000000000000001E-2</v>
      </c>
      <c r="AX20" s="500" t="s">
        <v>603</v>
      </c>
      <c r="AY20" s="431">
        <v>0.72599999999999998</v>
      </c>
      <c r="AZ20" s="431">
        <v>0.216</v>
      </c>
      <c r="BA20" s="431">
        <v>3.2000000000000001E-2</v>
      </c>
      <c r="BB20" s="431">
        <v>1.7999999999999999E-2</v>
      </c>
      <c r="BC20" s="431">
        <v>8.0000000000000002E-3</v>
      </c>
      <c r="BD20" s="531">
        <f>AZ20+BA20+BB20+BC20</f>
        <v>0.27400000000000002</v>
      </c>
    </row>
    <row r="21" spans="1:56">
      <c r="A21" s="1826"/>
      <c r="C21" s="500" t="s">
        <v>164</v>
      </c>
      <c r="D21" s="486">
        <v>2.4E-2</v>
      </c>
      <c r="E21" s="487">
        <v>3.3000000000000002E-2</v>
      </c>
      <c r="F21" s="488">
        <v>2.5999999999999999E-2</v>
      </c>
      <c r="G21" s="278"/>
      <c r="H21" s="486">
        <v>3.5999999999999997E-2</v>
      </c>
      <c r="I21" s="487">
        <v>7.3999999999999996E-2</v>
      </c>
      <c r="J21" s="488">
        <v>4.3999999999999997E-2</v>
      </c>
      <c r="K21" s="36"/>
      <c r="L21" s="486">
        <v>2.4E-2</v>
      </c>
      <c r="M21" s="488">
        <v>3.5999999999999997E-2</v>
      </c>
      <c r="N21" s="36"/>
      <c r="O21" s="486">
        <v>4.2999999999999997E-2</v>
      </c>
      <c r="P21" s="487">
        <v>2.4E-2</v>
      </c>
      <c r="Q21" s="487">
        <v>6.0000000000000001E-3</v>
      </c>
      <c r="R21" s="487">
        <v>4.2999999999999997E-2</v>
      </c>
      <c r="S21" s="503">
        <f t="shared" si="0"/>
        <v>0.13953488372093026</v>
      </c>
      <c r="U21" s="486">
        <v>3.1E-2</v>
      </c>
      <c r="V21" s="2011"/>
      <c r="W21" s="36"/>
      <c r="X21" s="2019"/>
      <c r="Y21" s="2020"/>
      <c r="Z21" s="2011"/>
      <c r="AB21" s="2019"/>
      <c r="AC21" s="2020"/>
      <c r="AD21" s="2011"/>
      <c r="AF21" s="332" t="s">
        <v>191</v>
      </c>
      <c r="AG21" s="1640">
        <v>6.7000000000000004E-2</v>
      </c>
      <c r="AH21" s="1640">
        <v>4.4999999999999998E-2</v>
      </c>
      <c r="AI21" s="1640">
        <v>8.5000000000000006E-2</v>
      </c>
      <c r="AJ21" s="1640">
        <v>3.4000000000000002E-2</v>
      </c>
      <c r="AK21" s="1640">
        <v>4.7E-2</v>
      </c>
      <c r="AL21" s="1641">
        <v>5.8000000000000003E-2</v>
      </c>
      <c r="AX21" s="500" t="s">
        <v>604</v>
      </c>
      <c r="AY21" s="431">
        <v>0.27600000000000002</v>
      </c>
      <c r="AZ21" s="431">
        <v>0.223</v>
      </c>
      <c r="BA21" s="431">
        <v>0.20100000000000001</v>
      </c>
      <c r="BB21" s="431">
        <v>0.221</v>
      </c>
      <c r="BC21" s="431">
        <v>7.8E-2</v>
      </c>
      <c r="BD21" s="531">
        <f t="shared" ref="BD21:BD22" si="4">AZ21+BA21+BB21+BC21</f>
        <v>0.72299999999999998</v>
      </c>
    </row>
    <row r="22" spans="1:56">
      <c r="A22" s="1826"/>
      <c r="C22" s="500" t="s">
        <v>165</v>
      </c>
      <c r="D22" s="486">
        <v>4.9000000000000002E-2</v>
      </c>
      <c r="E22" s="487">
        <v>2.5000000000000001E-2</v>
      </c>
      <c r="F22" s="488">
        <v>4.3999999999999997E-2</v>
      </c>
      <c r="G22" s="278"/>
      <c r="H22" s="486">
        <v>8.1000000000000003E-2</v>
      </c>
      <c r="I22" s="487">
        <v>4.8000000000000001E-2</v>
      </c>
      <c r="J22" s="488">
        <v>7.3999999999999996E-2</v>
      </c>
      <c r="K22" s="36"/>
      <c r="L22" s="486">
        <v>6.2E-2</v>
      </c>
      <c r="M22" s="488">
        <v>9.7000000000000003E-2</v>
      </c>
      <c r="N22" s="36"/>
      <c r="O22" s="486">
        <v>4.8000000000000001E-2</v>
      </c>
      <c r="P22" s="487">
        <v>0.05</v>
      </c>
      <c r="Q22" s="487">
        <v>1.4E-2</v>
      </c>
      <c r="R22" s="487">
        <v>6.8000000000000005E-2</v>
      </c>
      <c r="S22" s="503">
        <f t="shared" si="0"/>
        <v>0.29166666666666669</v>
      </c>
      <c r="U22" s="486">
        <v>5.2999999999999999E-2</v>
      </c>
      <c r="V22" s="2011"/>
      <c r="W22" s="36"/>
      <c r="X22" s="2019"/>
      <c r="Y22" s="2020"/>
      <c r="Z22" s="2011"/>
      <c r="AB22" s="2019"/>
      <c r="AC22" s="2020"/>
      <c r="AD22" s="2011"/>
      <c r="AF22" s="332" t="s">
        <v>192</v>
      </c>
      <c r="AG22" s="1640">
        <v>6.8000000000000005E-2</v>
      </c>
      <c r="AH22" s="1640">
        <v>4.2999999999999997E-2</v>
      </c>
      <c r="AI22" s="1640">
        <v>9.5000000000000001E-2</v>
      </c>
      <c r="AJ22" s="1640">
        <v>3.4000000000000002E-2</v>
      </c>
      <c r="AK22" s="1640">
        <v>4.9000000000000002E-2</v>
      </c>
      <c r="AL22" s="1641">
        <v>3.2000000000000001E-2</v>
      </c>
      <c r="AX22" s="500" t="s">
        <v>605</v>
      </c>
      <c r="AY22" s="431">
        <v>0.52</v>
      </c>
      <c r="AZ22" s="431">
        <v>0.28499999999999998</v>
      </c>
      <c r="BA22" s="431">
        <v>6.2E-2</v>
      </c>
      <c r="BB22" s="431">
        <v>7.1999999999999995E-2</v>
      </c>
      <c r="BC22" s="431">
        <v>0.06</v>
      </c>
      <c r="BD22" s="531">
        <f t="shared" si="4"/>
        <v>0.47899999999999998</v>
      </c>
    </row>
    <row r="23" spans="1:56">
      <c r="A23" s="1826"/>
      <c r="C23" s="500" t="s">
        <v>166</v>
      </c>
      <c r="D23" s="486">
        <v>4.2000000000000003E-2</v>
      </c>
      <c r="E23" s="487">
        <v>3.5000000000000003E-2</v>
      </c>
      <c r="F23" s="488">
        <v>4.1000000000000002E-2</v>
      </c>
      <c r="G23" s="278"/>
      <c r="H23" s="486">
        <v>6.4000000000000001E-2</v>
      </c>
      <c r="I23" s="487">
        <v>4.5999999999999999E-2</v>
      </c>
      <c r="J23" s="488">
        <v>0.06</v>
      </c>
      <c r="K23" s="36"/>
      <c r="L23" s="486">
        <v>6.0999999999999999E-2</v>
      </c>
      <c r="M23" s="488">
        <v>7.3999999999999996E-2</v>
      </c>
      <c r="N23" s="36"/>
      <c r="O23" s="486">
        <v>6.5000000000000002E-2</v>
      </c>
      <c r="P23" s="487">
        <v>4.2000000000000003E-2</v>
      </c>
      <c r="Q23" s="487">
        <v>1.2E-2</v>
      </c>
      <c r="R23" s="487">
        <v>4.3999999999999997E-2</v>
      </c>
      <c r="S23" s="503">
        <f t="shared" si="0"/>
        <v>0.18461538461538463</v>
      </c>
      <c r="U23" s="486">
        <v>4.3999999999999997E-2</v>
      </c>
      <c r="V23" s="2011"/>
      <c r="W23" s="36"/>
      <c r="X23" s="2019"/>
      <c r="Y23" s="2020"/>
      <c r="Z23" s="2011"/>
      <c r="AB23" s="2019"/>
      <c r="AC23" s="2020"/>
      <c r="AD23" s="2011"/>
      <c r="AF23" s="332" t="s">
        <v>193</v>
      </c>
      <c r="AG23" s="1640">
        <v>6.7000000000000004E-2</v>
      </c>
      <c r="AH23" s="1640">
        <v>5.7000000000000002E-2</v>
      </c>
      <c r="AI23" s="1640">
        <v>0.114</v>
      </c>
      <c r="AJ23" s="1640">
        <v>0.06</v>
      </c>
      <c r="AK23" s="1640">
        <v>6.6000000000000003E-2</v>
      </c>
      <c r="AL23" s="1641">
        <v>4.3999999999999997E-2</v>
      </c>
      <c r="AX23" s="498" t="s">
        <v>606</v>
      </c>
      <c r="AY23" s="434">
        <v>0.78300000000000003</v>
      </c>
      <c r="AZ23" s="434">
        <v>0.17100000000000001</v>
      </c>
      <c r="BA23" s="434">
        <v>1.7999999999999999E-2</v>
      </c>
      <c r="BB23" s="434">
        <v>2.4E-2</v>
      </c>
      <c r="BC23" s="434">
        <v>4.0000000000000001E-3</v>
      </c>
      <c r="BD23" s="532">
        <f>AZ23+BA23+BB23+BC23</f>
        <v>0.217</v>
      </c>
    </row>
    <row r="24" spans="1:56">
      <c r="A24" s="1826"/>
      <c r="C24" s="500" t="s">
        <v>356</v>
      </c>
      <c r="D24" s="486">
        <v>3.6999999999999998E-2</v>
      </c>
      <c r="E24" s="487">
        <v>3.9E-2</v>
      </c>
      <c r="F24" s="488">
        <v>3.7999999999999999E-2</v>
      </c>
      <c r="G24" s="278"/>
      <c r="H24" s="486">
        <v>5.7000000000000002E-2</v>
      </c>
      <c r="I24" s="487">
        <v>6.3E-2</v>
      </c>
      <c r="J24" s="488">
        <v>5.8999999999999997E-2</v>
      </c>
      <c r="K24" s="36"/>
      <c r="L24" s="486">
        <v>5.2999999999999999E-2</v>
      </c>
      <c r="M24" s="488">
        <v>7.4999999999999997E-2</v>
      </c>
      <c r="N24" s="36"/>
      <c r="O24" s="486">
        <v>6.8000000000000005E-2</v>
      </c>
      <c r="P24" s="487">
        <v>4.5999999999999999E-2</v>
      </c>
      <c r="Q24" s="487">
        <v>1.2999999999999999E-2</v>
      </c>
      <c r="R24" s="487">
        <v>2.5000000000000001E-2</v>
      </c>
      <c r="S24" s="503">
        <f t="shared" si="0"/>
        <v>0.19117647058823528</v>
      </c>
      <c r="U24" s="486">
        <v>4.3999999999999997E-2</v>
      </c>
      <c r="V24" s="2011"/>
      <c r="W24" s="36"/>
      <c r="X24" s="2019"/>
      <c r="Y24" s="2020"/>
      <c r="Z24" s="2011"/>
      <c r="AB24" s="2019"/>
      <c r="AC24" s="2020"/>
      <c r="AD24" s="2011"/>
      <c r="AF24" s="332" t="s">
        <v>194</v>
      </c>
      <c r="AG24" s="1640">
        <v>5.8999999999999997E-2</v>
      </c>
      <c r="AH24" s="1640">
        <v>5.8999999999999997E-2</v>
      </c>
      <c r="AI24" s="1640">
        <v>9.9000000000000005E-2</v>
      </c>
      <c r="AJ24" s="1640">
        <v>5.7000000000000002E-2</v>
      </c>
      <c r="AK24" s="1640">
        <v>5.6000000000000001E-2</v>
      </c>
      <c r="AL24" s="1641">
        <v>6.5000000000000002E-2</v>
      </c>
      <c r="AX24" s="6"/>
      <c r="AY24" s="53"/>
      <c r="AZ24" s="53"/>
      <c r="BA24" s="53"/>
      <c r="BB24" s="53"/>
      <c r="BC24" s="53"/>
      <c r="BD24" s="53"/>
    </row>
    <row r="25" spans="1:56">
      <c r="A25" s="1826"/>
      <c r="C25" s="500" t="s">
        <v>344</v>
      </c>
      <c r="D25" s="486">
        <v>8.2000000000000003E-2</v>
      </c>
      <c r="E25" s="487">
        <v>4.5999999999999999E-2</v>
      </c>
      <c r="F25" s="488">
        <v>7.3999999999999996E-2</v>
      </c>
      <c r="G25" s="278"/>
      <c r="H25" s="486">
        <v>0.121</v>
      </c>
      <c r="I25" s="487">
        <v>0.08</v>
      </c>
      <c r="J25" s="488">
        <v>0.113</v>
      </c>
      <c r="K25" s="36"/>
      <c r="L25" s="486">
        <v>0.13900000000000001</v>
      </c>
      <c r="M25" s="488">
        <v>0.17799999999999999</v>
      </c>
      <c r="N25" s="36"/>
      <c r="O25" s="486">
        <v>8.5999999999999993E-2</v>
      </c>
      <c r="P25" s="487">
        <v>9.1999999999999998E-2</v>
      </c>
      <c r="Q25" s="487">
        <v>4.2999999999999997E-2</v>
      </c>
      <c r="R25" s="487">
        <v>0.08</v>
      </c>
      <c r="S25" s="503">
        <f t="shared" si="0"/>
        <v>0.5</v>
      </c>
      <c r="U25" s="486">
        <v>7.2999999999999995E-2</v>
      </c>
      <c r="V25" s="2011"/>
      <c r="W25" s="36"/>
      <c r="X25" s="2019"/>
      <c r="Y25" s="2020"/>
      <c r="Z25" s="2011"/>
      <c r="AB25" s="2019"/>
      <c r="AC25" s="2020"/>
      <c r="AD25" s="2011"/>
      <c r="AF25" s="332" t="s">
        <v>195</v>
      </c>
      <c r="AG25" s="1640">
        <v>4.8000000000000001E-2</v>
      </c>
      <c r="AH25" s="1640">
        <v>3.7999999999999999E-2</v>
      </c>
      <c r="AI25" s="1640">
        <v>6.2E-2</v>
      </c>
      <c r="AJ25" s="1640">
        <v>2.7E-2</v>
      </c>
      <c r="AK25" s="1640">
        <v>3.5999999999999997E-2</v>
      </c>
      <c r="AL25" s="1641">
        <v>5.5E-2</v>
      </c>
      <c r="AX25" s="409" t="s">
        <v>798</v>
      </c>
      <c r="AY25" s="529" t="s">
        <v>596</v>
      </c>
      <c r="AZ25" s="529" t="s">
        <v>597</v>
      </c>
      <c r="BA25" s="529" t="s">
        <v>598</v>
      </c>
      <c r="BB25" s="529" t="s">
        <v>599</v>
      </c>
      <c r="BC25" s="529" t="s">
        <v>600</v>
      </c>
      <c r="BD25" s="530" t="s">
        <v>601</v>
      </c>
    </row>
    <row r="26" spans="1:56">
      <c r="A26" s="1826"/>
      <c r="C26" s="500" t="s">
        <v>168</v>
      </c>
      <c r="D26" s="486">
        <v>2.8000000000000001E-2</v>
      </c>
      <c r="E26" s="487">
        <v>3.3000000000000002E-2</v>
      </c>
      <c r="F26" s="488">
        <v>2.9000000000000001E-2</v>
      </c>
      <c r="G26" s="278"/>
      <c r="H26" s="486">
        <v>5.3999999999999999E-2</v>
      </c>
      <c r="I26" s="487">
        <v>4.5999999999999999E-2</v>
      </c>
      <c r="J26" s="488">
        <v>5.1999999999999998E-2</v>
      </c>
      <c r="K26" s="36"/>
      <c r="L26" s="486">
        <v>2.5000000000000001E-2</v>
      </c>
      <c r="M26" s="488">
        <v>5.8999999999999997E-2</v>
      </c>
      <c r="N26" s="36"/>
      <c r="O26" s="486">
        <v>2.7E-2</v>
      </c>
      <c r="P26" s="487">
        <v>0.05</v>
      </c>
      <c r="Q26" s="487">
        <v>8.9999999999999993E-3</v>
      </c>
      <c r="R26" s="487">
        <v>3.5999999999999997E-2</v>
      </c>
      <c r="S26" s="503">
        <f t="shared" si="0"/>
        <v>0.33333333333333331</v>
      </c>
      <c r="U26" s="486">
        <v>3.2000000000000001E-2</v>
      </c>
      <c r="V26" s="2011"/>
      <c r="W26" s="36"/>
      <c r="X26" s="2019"/>
      <c r="Y26" s="2020"/>
      <c r="Z26" s="2011"/>
      <c r="AB26" s="2019"/>
      <c r="AC26" s="2020"/>
      <c r="AD26" s="2011"/>
      <c r="AF26" s="332" t="s">
        <v>196</v>
      </c>
      <c r="AG26" s="1640">
        <v>3.3000000000000002E-2</v>
      </c>
      <c r="AH26" s="1640">
        <v>1.7000000000000001E-2</v>
      </c>
      <c r="AI26" s="1640">
        <v>3.5000000000000003E-2</v>
      </c>
      <c r="AJ26" s="1640">
        <v>0.02</v>
      </c>
      <c r="AK26" s="1640">
        <v>1.9E-2</v>
      </c>
      <c r="AL26" s="1641">
        <v>1.4E-2</v>
      </c>
      <c r="AX26" s="500" t="s">
        <v>602</v>
      </c>
      <c r="AY26" s="431">
        <v>0.439</v>
      </c>
      <c r="AZ26" s="431">
        <v>0.17199999999999999</v>
      </c>
      <c r="BA26" s="431">
        <v>0.107</v>
      </c>
      <c r="BB26" s="431">
        <v>0.215</v>
      </c>
      <c r="BC26" s="431">
        <v>6.7000000000000004E-2</v>
      </c>
      <c r="BD26" s="531">
        <f>AZ26+BA26+BB26+BC26</f>
        <v>0.56099999999999994</v>
      </c>
    </row>
    <row r="27" spans="1:56">
      <c r="A27" s="2003"/>
      <c r="C27" s="498" t="s">
        <v>169</v>
      </c>
      <c r="D27" s="491">
        <v>3.2000000000000001E-2</v>
      </c>
      <c r="E27" s="319">
        <v>1.6E-2</v>
      </c>
      <c r="F27" s="320">
        <v>2.8000000000000001E-2</v>
      </c>
      <c r="G27" s="278"/>
      <c r="H27" s="491">
        <v>6.0999999999999999E-2</v>
      </c>
      <c r="I27" s="319">
        <v>2.4E-2</v>
      </c>
      <c r="J27" s="320">
        <v>5.1999999999999998E-2</v>
      </c>
      <c r="K27" s="36"/>
      <c r="L27" s="491">
        <v>4.2000000000000003E-2</v>
      </c>
      <c r="M27" s="320">
        <v>5.2999999999999999E-2</v>
      </c>
      <c r="N27" s="36"/>
      <c r="O27" s="491">
        <v>4.3999999999999997E-2</v>
      </c>
      <c r="P27" s="319">
        <v>2.5999999999999999E-2</v>
      </c>
      <c r="Q27" s="319"/>
      <c r="R27" s="319">
        <v>3.6999999999999998E-2</v>
      </c>
      <c r="S27" s="504">
        <f t="shared" si="0"/>
        <v>0</v>
      </c>
      <c r="U27" s="491">
        <v>2.5999999999999999E-2</v>
      </c>
      <c r="V27" s="2012"/>
      <c r="W27" s="36"/>
      <c r="X27" s="2021"/>
      <c r="Y27" s="2022"/>
      <c r="Z27" s="2012"/>
      <c r="AB27" s="2021"/>
      <c r="AC27" s="2022"/>
      <c r="AD27" s="2012"/>
      <c r="AF27" s="333" t="s">
        <v>608</v>
      </c>
      <c r="AG27" s="1642">
        <v>0.02</v>
      </c>
      <c r="AH27" s="1642">
        <v>8.0000000000000002E-3</v>
      </c>
      <c r="AI27" s="1642">
        <v>2.1999999999999999E-2</v>
      </c>
      <c r="AJ27" s="1642">
        <v>5.0000000000000001E-3</v>
      </c>
      <c r="AK27" s="1642">
        <v>7.0000000000000001E-3</v>
      </c>
      <c r="AL27" s="1643">
        <v>1.2999999999999999E-2</v>
      </c>
      <c r="AX27" s="500" t="s">
        <v>603</v>
      </c>
      <c r="AY27" s="431">
        <v>0.76</v>
      </c>
      <c r="AZ27" s="431">
        <v>0.16400000000000001</v>
      </c>
      <c r="BA27" s="431">
        <v>3.7999999999999999E-2</v>
      </c>
      <c r="BB27" s="431">
        <v>1.4E-2</v>
      </c>
      <c r="BC27" s="431">
        <v>2.5000000000000001E-2</v>
      </c>
      <c r="BD27" s="531">
        <f>AZ27+BA27+BB27+BC27</f>
        <v>0.24100000000000002</v>
      </c>
    </row>
    <row r="28" spans="1:56">
      <c r="AX28" s="500" t="s">
        <v>604</v>
      </c>
      <c r="AY28" s="431">
        <v>0.4</v>
      </c>
      <c r="AZ28" s="431">
        <v>0.33900000000000002</v>
      </c>
      <c r="BA28" s="431">
        <v>7.8E-2</v>
      </c>
      <c r="BB28" s="431">
        <v>8.4000000000000005E-2</v>
      </c>
      <c r="BC28" s="431">
        <v>9.8000000000000004E-2</v>
      </c>
      <c r="BD28" s="531">
        <f t="shared" ref="BD28:BD29" si="5">AZ28+BA28+BB28+BC28</f>
        <v>0.59899999999999998</v>
      </c>
    </row>
    <row r="29" spans="1:56">
      <c r="AX29" s="500" t="s">
        <v>605</v>
      </c>
      <c r="AY29" s="431">
        <v>0.433</v>
      </c>
      <c r="AZ29" s="431">
        <v>0.32800000000000001</v>
      </c>
      <c r="BA29" s="431">
        <v>8.3000000000000004E-2</v>
      </c>
      <c r="BB29" s="431">
        <v>8.1000000000000003E-2</v>
      </c>
      <c r="BC29" s="431">
        <v>7.3999999999999996E-2</v>
      </c>
      <c r="BD29" s="531">
        <f t="shared" si="5"/>
        <v>0.56600000000000006</v>
      </c>
    </row>
    <row r="30" spans="1:56">
      <c r="AX30" s="498" t="s">
        <v>606</v>
      </c>
      <c r="AY30" s="434">
        <v>0.83299999999999996</v>
      </c>
      <c r="AZ30" s="434">
        <v>0.105</v>
      </c>
      <c r="BA30" s="434">
        <v>0.01</v>
      </c>
      <c r="BB30" s="434">
        <v>3.5000000000000003E-2</v>
      </c>
      <c r="BC30" s="434">
        <v>1.6E-2</v>
      </c>
      <c r="BD30" s="532">
        <f>AZ30+BA30+BB30+BC30</f>
        <v>0.16599999999999998</v>
      </c>
    </row>
    <row r="31" spans="1:56">
      <c r="AX31" s="6"/>
      <c r="AY31" s="53"/>
      <c r="AZ31" s="53"/>
      <c r="BA31" s="53"/>
      <c r="BB31" s="53"/>
      <c r="BC31" s="53"/>
      <c r="BD31" s="53"/>
    </row>
    <row r="32" spans="1:56">
      <c r="AX32" s="409" t="s">
        <v>799</v>
      </c>
      <c r="AY32" s="529" t="s">
        <v>596</v>
      </c>
      <c r="AZ32" s="529" t="s">
        <v>597</v>
      </c>
      <c r="BA32" s="529" t="s">
        <v>598</v>
      </c>
      <c r="BB32" s="529" t="s">
        <v>599</v>
      </c>
      <c r="BC32" s="529" t="s">
        <v>600</v>
      </c>
      <c r="BD32" s="530" t="s">
        <v>601</v>
      </c>
    </row>
    <row r="33" spans="50:56">
      <c r="AX33" s="500" t="s">
        <v>602</v>
      </c>
      <c r="AY33" s="431">
        <v>0.33600000000000002</v>
      </c>
      <c r="AZ33" s="431">
        <v>0.27700000000000002</v>
      </c>
      <c r="BA33" s="431">
        <v>0.17399999999999999</v>
      </c>
      <c r="BB33" s="431">
        <v>0.17100000000000001</v>
      </c>
      <c r="BC33" s="431">
        <v>4.2000000000000003E-2</v>
      </c>
      <c r="BD33" s="531">
        <f>AZ33+BA33+BB33+BC33</f>
        <v>0.66400000000000003</v>
      </c>
    </row>
    <row r="34" spans="50:56">
      <c r="AX34" s="500" t="s">
        <v>603</v>
      </c>
      <c r="AY34" s="431">
        <v>0.73899999999999999</v>
      </c>
      <c r="AZ34" s="431">
        <v>0.19500000000000001</v>
      </c>
      <c r="BA34" s="431">
        <v>2.8000000000000001E-2</v>
      </c>
      <c r="BB34" s="431">
        <v>2.5999999999999999E-2</v>
      </c>
      <c r="BC34" s="431">
        <v>1.2E-2</v>
      </c>
      <c r="BD34" s="531">
        <f>AZ34+BA34+BB34+BC34</f>
        <v>0.26100000000000001</v>
      </c>
    </row>
    <row r="35" spans="50:56">
      <c r="AX35" s="500" t="s">
        <v>604</v>
      </c>
      <c r="AY35" s="431">
        <v>0.40600000000000003</v>
      </c>
      <c r="AZ35" s="431">
        <v>0.376</v>
      </c>
      <c r="BA35" s="431">
        <v>7.6999999999999999E-2</v>
      </c>
      <c r="BB35" s="431">
        <v>7.6999999999999999E-2</v>
      </c>
      <c r="BC35" s="431">
        <v>6.3E-2</v>
      </c>
      <c r="BD35" s="531">
        <f t="shared" ref="BD35:BD36" si="6">AZ35+BA35+BB35+BC35</f>
        <v>0.59299999999999997</v>
      </c>
    </row>
    <row r="36" spans="50:56">
      <c r="AX36" s="500" t="s">
        <v>605</v>
      </c>
      <c r="AY36" s="431">
        <v>0.32900000000000001</v>
      </c>
      <c r="AZ36" s="431">
        <v>0.34300000000000003</v>
      </c>
      <c r="BA36" s="431">
        <v>0.12</v>
      </c>
      <c r="BB36" s="431">
        <v>0.13400000000000001</v>
      </c>
      <c r="BC36" s="431">
        <v>7.4999999999999997E-2</v>
      </c>
      <c r="BD36" s="531">
        <f t="shared" si="6"/>
        <v>0.67199999999999993</v>
      </c>
    </row>
    <row r="37" spans="50:56">
      <c r="AX37" s="498" t="s">
        <v>606</v>
      </c>
      <c r="AY37" s="434">
        <v>0.85</v>
      </c>
      <c r="AZ37" s="434">
        <v>0.10299999999999999</v>
      </c>
      <c r="BA37" s="434">
        <v>8.9999999999999993E-3</v>
      </c>
      <c r="BB37" s="434">
        <v>2.3E-2</v>
      </c>
      <c r="BC37" s="434">
        <v>1.4E-2</v>
      </c>
      <c r="BD37" s="532">
        <f>AZ37+BA37+BB37+BC37</f>
        <v>0.14899999999999999</v>
      </c>
    </row>
  </sheetData>
  <mergeCells count="20">
    <mergeCell ref="AX3:BD3"/>
    <mergeCell ref="O3:S3"/>
    <mergeCell ref="AB13:AD27"/>
    <mergeCell ref="AP3:AV3"/>
    <mergeCell ref="AQ4:AS4"/>
    <mergeCell ref="AT4:AV4"/>
    <mergeCell ref="AF14:AL14"/>
    <mergeCell ref="Z9:Z11"/>
    <mergeCell ref="X13:Z27"/>
    <mergeCell ref="AB3:AD3"/>
    <mergeCell ref="AF3:AH3"/>
    <mergeCell ref="AI3:AK3"/>
    <mergeCell ref="AL3:AN3"/>
    <mergeCell ref="A3:A27"/>
    <mergeCell ref="D3:F3"/>
    <mergeCell ref="H3:J3"/>
    <mergeCell ref="L3:M3"/>
    <mergeCell ref="X3:Z3"/>
    <mergeCell ref="V13:V27"/>
    <mergeCell ref="U3:V3"/>
  </mergeCells>
  <pageMargins left="0.7" right="0.7" top="0.75" bottom="0.75" header="0.3" footer="0.3"/>
  <pageSetup paperSize="9" orientation="portrait" horizontalDpi="4294967293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W23"/>
  <sheetViews>
    <sheetView workbookViewId="0">
      <selection activeCell="A2" sqref="A2"/>
    </sheetView>
  </sheetViews>
  <sheetFormatPr baseColWidth="10" defaultRowHeight="15"/>
  <cols>
    <col min="1" max="1" width="3.7109375" style="36" customWidth="1"/>
    <col min="2" max="2" width="23.5703125" customWidth="1"/>
    <col min="3" max="3" width="13.140625" customWidth="1"/>
    <col min="4" max="4" width="15.5703125" customWidth="1"/>
    <col min="5" max="5" width="14.140625" customWidth="1"/>
    <col min="6" max="6" width="15" customWidth="1"/>
    <col min="7" max="7" width="14.85546875" customWidth="1"/>
    <col min="8" max="8" width="12.7109375" customWidth="1"/>
    <col min="9" max="9" width="6.7109375" customWidth="1"/>
    <col min="10" max="10" width="23.5703125" customWidth="1"/>
    <col min="13" max="13" width="12.7109375" customWidth="1"/>
    <col min="18" max="18" width="4.28515625" customWidth="1"/>
    <col min="19" max="19" width="22.140625" customWidth="1"/>
    <col min="20" max="27" width="9.7109375" customWidth="1"/>
    <col min="28" max="28" width="3.7109375" customWidth="1"/>
    <col min="29" max="29" width="21" bestFit="1" customWidth="1"/>
    <col min="30" max="35" width="12.140625" customWidth="1"/>
    <col min="36" max="36" width="11.28515625" customWidth="1"/>
    <col min="37" max="37" width="3.5703125" customWidth="1"/>
    <col min="38" max="38" width="22.5703125" customWidth="1"/>
    <col min="42" max="42" width="2.7109375" style="36" customWidth="1"/>
    <col min="43" max="43" width="22" customWidth="1"/>
    <col min="44" max="44" width="11.7109375" style="36" customWidth="1"/>
  </cols>
  <sheetData>
    <row r="1" spans="1:49" s="1755" customFormat="1" ht="16.5">
      <c r="A1" s="1752"/>
      <c r="B1" s="1753" t="s">
        <v>610</v>
      </c>
      <c r="C1" s="1753"/>
      <c r="D1" s="1753"/>
      <c r="E1" s="1753"/>
      <c r="F1" s="1753"/>
      <c r="G1" s="1753"/>
      <c r="H1" s="1753"/>
      <c r="I1" s="1753"/>
      <c r="J1" s="1753"/>
      <c r="K1" s="1752"/>
      <c r="L1" s="1752"/>
      <c r="M1" s="1752"/>
      <c r="N1" s="1752"/>
      <c r="O1" s="1752"/>
      <c r="P1" s="1752"/>
      <c r="Q1" s="1752"/>
      <c r="R1" s="1752"/>
      <c r="S1" s="1752"/>
      <c r="T1" s="1752"/>
      <c r="U1" s="1752"/>
      <c r="V1" s="1752"/>
      <c r="W1" s="1752"/>
      <c r="X1" s="1752"/>
      <c r="Y1" s="1752"/>
      <c r="Z1" s="1752"/>
      <c r="AA1" s="1752"/>
      <c r="AB1" s="1754"/>
      <c r="AC1" s="1754"/>
      <c r="AD1" s="1754"/>
      <c r="AE1" s="1754"/>
      <c r="AF1" s="1754"/>
      <c r="AG1" s="1754"/>
      <c r="AH1" s="1754"/>
      <c r="AI1" s="1754"/>
      <c r="AJ1" s="1754"/>
      <c r="AK1" s="1754"/>
      <c r="AL1" s="1754"/>
      <c r="AM1" s="1754"/>
      <c r="AN1" s="1754"/>
    </row>
    <row r="2" spans="1:49">
      <c r="B2" t="s">
        <v>810</v>
      </c>
    </row>
    <row r="4" spans="1:49">
      <c r="B4" s="2035" t="s">
        <v>726</v>
      </c>
      <c r="C4" s="2036"/>
      <c r="D4" s="2036"/>
      <c r="E4" s="2036"/>
      <c r="F4" s="2036"/>
      <c r="G4" s="2036"/>
      <c r="H4" s="2037"/>
      <c r="J4" s="1969" t="s">
        <v>727</v>
      </c>
      <c r="K4" s="2033"/>
      <c r="L4" s="2033"/>
      <c r="M4" s="2033"/>
      <c r="N4" s="2033"/>
      <c r="O4" s="2033"/>
      <c r="P4" s="2033"/>
      <c r="Q4" s="2034"/>
      <c r="S4" s="2032" t="s">
        <v>734</v>
      </c>
      <c r="T4" s="2033"/>
      <c r="U4" s="2033"/>
      <c r="V4" s="2033"/>
      <c r="W4" s="2033"/>
      <c r="X4" s="2033"/>
      <c r="Y4" s="2033"/>
      <c r="Z4" s="2033"/>
      <c r="AA4" s="2034"/>
      <c r="AC4" s="2032" t="s">
        <v>735</v>
      </c>
      <c r="AD4" s="2033"/>
      <c r="AE4" s="2033"/>
      <c r="AF4" s="2033"/>
      <c r="AG4" s="2033"/>
      <c r="AH4" s="2033"/>
      <c r="AI4" s="2033"/>
      <c r="AJ4" s="2033"/>
      <c r="AL4" s="1969" t="s">
        <v>737</v>
      </c>
      <c r="AM4" s="1970"/>
      <c r="AN4" s="1970"/>
      <c r="AO4" s="1971"/>
      <c r="AQ4" s="1969" t="s">
        <v>739</v>
      </c>
      <c r="AR4" s="1970"/>
      <c r="AS4" s="1970"/>
      <c r="AT4" s="1970"/>
      <c r="AU4" s="1970"/>
      <c r="AV4" s="1970"/>
      <c r="AW4" s="1971"/>
    </row>
    <row r="5" spans="1:49" ht="24.75">
      <c r="B5" s="552" t="s">
        <v>441</v>
      </c>
      <c r="C5" s="550" t="s">
        <v>720</v>
      </c>
      <c r="D5" s="550" t="s">
        <v>721</v>
      </c>
      <c r="E5" s="550" t="s">
        <v>722</v>
      </c>
      <c r="F5" s="550" t="s">
        <v>723</v>
      </c>
      <c r="G5" s="550" t="s">
        <v>724</v>
      </c>
      <c r="H5" s="551" t="s">
        <v>725</v>
      </c>
      <c r="J5" s="555" t="s">
        <v>728</v>
      </c>
      <c r="K5" s="567" t="s">
        <v>30</v>
      </c>
      <c r="L5" s="568" t="s">
        <v>29</v>
      </c>
      <c r="M5" s="569" t="s">
        <v>437</v>
      </c>
      <c r="N5" s="568" t="s">
        <v>28</v>
      </c>
      <c r="O5" s="568" t="s">
        <v>75</v>
      </c>
      <c r="P5" s="568" t="s">
        <v>542</v>
      </c>
      <c r="Q5" s="570" t="s">
        <v>545</v>
      </c>
      <c r="S5" s="556"/>
      <c r="T5" s="568" t="s">
        <v>33</v>
      </c>
      <c r="U5" s="568" t="s">
        <v>34</v>
      </c>
      <c r="V5" s="569" t="s">
        <v>35</v>
      </c>
      <c r="W5" s="569" t="s">
        <v>732</v>
      </c>
      <c r="X5" s="569" t="s">
        <v>733</v>
      </c>
      <c r="Y5" s="568" t="s">
        <v>36</v>
      </c>
      <c r="Z5" s="568" t="s">
        <v>378</v>
      </c>
      <c r="AA5" s="571" t="s">
        <v>37</v>
      </c>
      <c r="AC5" s="556" t="s">
        <v>728</v>
      </c>
      <c r="AD5" s="572" t="s">
        <v>87</v>
      </c>
      <c r="AE5" s="572" t="s">
        <v>88</v>
      </c>
      <c r="AF5" s="573" t="s">
        <v>89</v>
      </c>
      <c r="AG5" s="573" t="s">
        <v>90</v>
      </c>
      <c r="AH5" s="573" t="s">
        <v>91</v>
      </c>
      <c r="AI5" s="572" t="s">
        <v>92</v>
      </c>
      <c r="AJ5" s="569" t="s">
        <v>147</v>
      </c>
      <c r="AL5" s="556" t="s">
        <v>728</v>
      </c>
      <c r="AM5" s="572" t="s">
        <v>6</v>
      </c>
      <c r="AN5" s="572" t="s">
        <v>736</v>
      </c>
      <c r="AO5" s="574" t="s">
        <v>738</v>
      </c>
      <c r="AQ5" s="556" t="s">
        <v>728</v>
      </c>
      <c r="AR5" s="573" t="s">
        <v>148</v>
      </c>
      <c r="AS5" s="573" t="s">
        <v>18</v>
      </c>
      <c r="AT5" s="573" t="s">
        <v>19</v>
      </c>
      <c r="AU5" s="573" t="s">
        <v>20</v>
      </c>
      <c r="AV5" s="573" t="s">
        <v>21</v>
      </c>
      <c r="AW5" s="574" t="s">
        <v>22</v>
      </c>
    </row>
    <row r="6" spans="1:49">
      <c r="B6" s="546" t="s">
        <v>311</v>
      </c>
      <c r="C6" s="540">
        <v>0.43099999999999999</v>
      </c>
      <c r="D6" s="540">
        <v>0.26300000000000001</v>
      </c>
      <c r="E6" s="540">
        <v>0.16400000000000001</v>
      </c>
      <c r="F6" s="540">
        <v>9.8000000000000004E-2</v>
      </c>
      <c r="G6" s="540">
        <v>2.1999999999999999E-2</v>
      </c>
      <c r="H6" s="542">
        <v>2.3E-2</v>
      </c>
      <c r="J6" s="559" t="s">
        <v>720</v>
      </c>
      <c r="K6" s="562">
        <v>0.309</v>
      </c>
      <c r="L6" s="561">
        <v>6.7000000000000004E-2</v>
      </c>
      <c r="M6" s="561">
        <v>0.27400000000000002</v>
      </c>
      <c r="N6" s="561">
        <v>0.26300000000000001</v>
      </c>
      <c r="O6" s="561">
        <v>6.3E-2</v>
      </c>
      <c r="P6" s="561">
        <v>2.5000000000000001E-2</v>
      </c>
      <c r="Q6" s="557">
        <f>SUM(K6:P6)</f>
        <v>1.0009999999999999</v>
      </c>
      <c r="S6" s="553" t="s">
        <v>729</v>
      </c>
      <c r="T6" s="561">
        <v>0.35</v>
      </c>
      <c r="U6" s="561">
        <v>0.09</v>
      </c>
      <c r="V6" s="561">
        <v>0.04</v>
      </c>
      <c r="W6" s="561">
        <v>0.17</v>
      </c>
      <c r="X6" s="561">
        <v>0.02</v>
      </c>
      <c r="Y6" s="561">
        <v>0.09</v>
      </c>
      <c r="Z6" s="561">
        <v>0.21</v>
      </c>
      <c r="AA6" s="565">
        <v>0.03</v>
      </c>
      <c r="AC6" s="553" t="s">
        <v>729</v>
      </c>
      <c r="AD6" s="561">
        <v>0.08</v>
      </c>
      <c r="AE6" s="561">
        <v>0.18</v>
      </c>
      <c r="AF6" s="561">
        <v>0.31</v>
      </c>
      <c r="AG6" s="561">
        <v>0.15</v>
      </c>
      <c r="AH6" s="561">
        <v>0.1</v>
      </c>
      <c r="AI6" s="561">
        <v>0.1</v>
      </c>
      <c r="AJ6" s="561">
        <v>7.0000000000000007E-2</v>
      </c>
      <c r="AL6" s="553" t="s">
        <v>729</v>
      </c>
      <c r="AM6" s="561">
        <v>0.35299999999999998</v>
      </c>
      <c r="AN6" s="561">
        <v>0.46200000000000002</v>
      </c>
      <c r="AO6" s="565">
        <v>0.185</v>
      </c>
      <c r="AQ6" s="553" t="s">
        <v>729</v>
      </c>
      <c r="AR6" s="561">
        <v>0.27300000000000002</v>
      </c>
      <c r="AS6" s="561">
        <v>0.41599999999999998</v>
      </c>
      <c r="AT6" s="561">
        <v>0.13900000000000001</v>
      </c>
      <c r="AU6" s="561">
        <v>0.11</v>
      </c>
      <c r="AV6" s="561">
        <v>1.4999999999999999E-2</v>
      </c>
      <c r="AW6" s="565">
        <v>4.7E-2</v>
      </c>
    </row>
    <row r="7" spans="1:49">
      <c r="B7" s="546" t="s">
        <v>368</v>
      </c>
      <c r="C7" s="540">
        <v>3.0000000000000001E-3</v>
      </c>
      <c r="D7" s="540">
        <v>6.0000000000000001E-3</v>
      </c>
      <c r="E7" s="540">
        <v>8.0000000000000002E-3</v>
      </c>
      <c r="F7" s="540">
        <v>2.3E-2</v>
      </c>
      <c r="G7" s="540">
        <v>5.8000000000000003E-2</v>
      </c>
      <c r="H7" s="542">
        <v>0.90300000000000002</v>
      </c>
      <c r="J7" s="559" t="s">
        <v>721</v>
      </c>
      <c r="K7" s="562">
        <v>0.30099999999999999</v>
      </c>
      <c r="L7" s="561">
        <v>7.5999999999999998E-2</v>
      </c>
      <c r="M7" s="561">
        <v>0.27500000000000002</v>
      </c>
      <c r="N7" s="561">
        <v>0.27600000000000002</v>
      </c>
      <c r="O7" s="561">
        <v>5.2999999999999999E-2</v>
      </c>
      <c r="P7" s="561">
        <v>1.9E-2</v>
      </c>
      <c r="Q7" s="557">
        <f t="shared" ref="Q7:Q11" si="0">SUM(K7:P7)</f>
        <v>1</v>
      </c>
      <c r="S7" s="553" t="s">
        <v>721</v>
      </c>
      <c r="T7" s="561">
        <v>0.37</v>
      </c>
      <c r="U7" s="561">
        <v>0.09</v>
      </c>
      <c r="V7" s="561">
        <v>0.04</v>
      </c>
      <c r="W7" s="561">
        <v>0.16</v>
      </c>
      <c r="X7" s="561">
        <v>0.01</v>
      </c>
      <c r="Y7" s="561">
        <v>0.09</v>
      </c>
      <c r="Z7" s="561">
        <v>0.21</v>
      </c>
      <c r="AA7" s="565">
        <v>0.02</v>
      </c>
      <c r="AC7" s="553" t="s">
        <v>721</v>
      </c>
      <c r="AD7" s="561">
        <v>0.06</v>
      </c>
      <c r="AE7" s="561">
        <v>0.14000000000000001</v>
      </c>
      <c r="AF7" s="561">
        <v>0.38</v>
      </c>
      <c r="AG7" s="561">
        <v>0.17</v>
      </c>
      <c r="AH7" s="561">
        <v>0.12</v>
      </c>
      <c r="AI7" s="561">
        <v>0.09</v>
      </c>
      <c r="AJ7" s="561">
        <v>0.05</v>
      </c>
      <c r="AL7" s="553" t="s">
        <v>721</v>
      </c>
      <c r="AM7" s="561">
        <v>0.39100000000000001</v>
      </c>
      <c r="AN7" s="561">
        <v>0.44900000000000001</v>
      </c>
      <c r="AO7" s="565">
        <v>0.16</v>
      </c>
      <c r="AQ7" s="553" t="s">
        <v>721</v>
      </c>
      <c r="AR7" s="561">
        <v>0.35499999999999998</v>
      </c>
      <c r="AS7" s="561">
        <v>0.36899999999999999</v>
      </c>
      <c r="AT7" s="561">
        <v>0.11700000000000001</v>
      </c>
      <c r="AU7" s="561">
        <v>0.108</v>
      </c>
      <c r="AV7" s="561">
        <v>1.0999999999999999E-2</v>
      </c>
      <c r="AW7" s="565">
        <v>4.1000000000000002E-2</v>
      </c>
    </row>
    <row r="8" spans="1:49">
      <c r="B8" s="333"/>
      <c r="C8" s="548"/>
      <c r="D8" s="548"/>
      <c r="E8" s="548"/>
      <c r="F8" s="548"/>
      <c r="G8" s="548"/>
      <c r="H8" s="549"/>
      <c r="J8" s="559" t="s">
        <v>722</v>
      </c>
      <c r="K8" s="562">
        <v>0.26</v>
      </c>
      <c r="L8" s="561">
        <v>5.1999999999999998E-2</v>
      </c>
      <c r="M8" s="561">
        <v>0.254</v>
      </c>
      <c r="N8" s="561">
        <v>0.33900000000000002</v>
      </c>
      <c r="O8" s="561">
        <v>7.1999999999999995E-2</v>
      </c>
      <c r="P8" s="561">
        <v>2.3E-2</v>
      </c>
      <c r="Q8" s="557">
        <f t="shared" si="0"/>
        <v>1</v>
      </c>
      <c r="S8" s="553" t="s">
        <v>722</v>
      </c>
      <c r="T8" s="561">
        <v>0.41</v>
      </c>
      <c r="U8" s="561">
        <v>0.06</v>
      </c>
      <c r="V8" s="561">
        <v>0.04</v>
      </c>
      <c r="W8" s="561">
        <v>0.17</v>
      </c>
      <c r="X8" s="561">
        <v>0.03</v>
      </c>
      <c r="Y8" s="561">
        <v>7.0000000000000007E-2</v>
      </c>
      <c r="Z8" s="561">
        <v>0.2</v>
      </c>
      <c r="AA8" s="565">
        <v>0.02</v>
      </c>
      <c r="AC8" s="553" t="s">
        <v>722</v>
      </c>
      <c r="AD8" s="561">
        <v>0.05</v>
      </c>
      <c r="AE8" s="561">
        <v>0.12</v>
      </c>
      <c r="AF8" s="561">
        <v>0.28999999999999998</v>
      </c>
      <c r="AG8" s="561">
        <v>0.22</v>
      </c>
      <c r="AH8" s="561">
        <v>0.16</v>
      </c>
      <c r="AI8" s="561">
        <v>0.1</v>
      </c>
      <c r="AJ8" s="561">
        <v>0.06</v>
      </c>
      <c r="AL8" s="553" t="s">
        <v>722</v>
      </c>
      <c r="AM8" s="561">
        <v>0.27400000000000002</v>
      </c>
      <c r="AN8" s="561">
        <v>0.504</v>
      </c>
      <c r="AO8" s="565">
        <v>0.222</v>
      </c>
      <c r="AQ8" s="553" t="s">
        <v>722</v>
      </c>
      <c r="AR8" s="561">
        <v>0.25</v>
      </c>
      <c r="AS8" s="561">
        <v>0.377</v>
      </c>
      <c r="AT8" s="561">
        <v>0.16600000000000001</v>
      </c>
      <c r="AU8" s="561">
        <v>0.13600000000000001</v>
      </c>
      <c r="AV8" s="561">
        <v>2.4E-2</v>
      </c>
      <c r="AW8" s="565">
        <v>4.8000000000000001E-2</v>
      </c>
    </row>
    <row r="9" spans="1:49">
      <c r="B9" s="546" t="s">
        <v>107</v>
      </c>
      <c r="C9" s="541">
        <v>0.47799999999999998</v>
      </c>
      <c r="D9" s="541">
        <v>0.371</v>
      </c>
      <c r="E9" s="541">
        <v>0.111</v>
      </c>
      <c r="F9" s="541">
        <v>1.9E-2</v>
      </c>
      <c r="G9" s="541">
        <v>8.9999999999999993E-3</v>
      </c>
      <c r="H9" s="543">
        <v>1.0999999999999999E-2</v>
      </c>
      <c r="J9" s="559" t="s">
        <v>723</v>
      </c>
      <c r="K9" s="562">
        <v>0.224</v>
      </c>
      <c r="L9" s="561">
        <v>4.5999999999999999E-2</v>
      </c>
      <c r="M9" s="561">
        <v>0.219</v>
      </c>
      <c r="N9" s="561">
        <v>0.40699999999999997</v>
      </c>
      <c r="O9" s="561">
        <v>8.4000000000000005E-2</v>
      </c>
      <c r="P9" s="561">
        <v>0.02</v>
      </c>
      <c r="Q9" s="557">
        <f t="shared" si="0"/>
        <v>0.99999999999999989</v>
      </c>
      <c r="S9" s="553" t="s">
        <v>723</v>
      </c>
      <c r="T9" s="561">
        <v>0.41</v>
      </c>
      <c r="U9" s="561">
        <v>0.08</v>
      </c>
      <c r="V9" s="561">
        <v>0.03</v>
      </c>
      <c r="W9" s="561">
        <v>0.18</v>
      </c>
      <c r="X9" s="561">
        <v>0.02</v>
      </c>
      <c r="Y9" s="561">
        <v>0.08</v>
      </c>
      <c r="Z9" s="561">
        <v>0.18</v>
      </c>
      <c r="AA9" s="565">
        <v>0.03</v>
      </c>
      <c r="AC9" s="553" t="s">
        <v>723</v>
      </c>
      <c r="AD9" s="561">
        <v>0.08</v>
      </c>
      <c r="AE9" s="561">
        <v>0.11</v>
      </c>
      <c r="AF9" s="561">
        <v>0.26</v>
      </c>
      <c r="AG9" s="561">
        <v>0.21</v>
      </c>
      <c r="AH9" s="561">
        <v>0.16</v>
      </c>
      <c r="AI9" s="561">
        <v>0.12</v>
      </c>
      <c r="AJ9" s="561">
        <v>7.0000000000000007E-2</v>
      </c>
      <c r="AL9" s="553" t="s">
        <v>723</v>
      </c>
      <c r="AM9" s="561">
        <v>0.186</v>
      </c>
      <c r="AN9" s="561">
        <v>0.53500000000000003</v>
      </c>
      <c r="AO9" s="565">
        <v>0.27900000000000003</v>
      </c>
      <c r="AQ9" s="553" t="s">
        <v>723</v>
      </c>
      <c r="AR9" s="561">
        <v>0.13800000000000001</v>
      </c>
      <c r="AS9" s="561">
        <v>0.34599999999999997</v>
      </c>
      <c r="AT9" s="561">
        <v>0.19600000000000001</v>
      </c>
      <c r="AU9" s="561">
        <v>0.2</v>
      </c>
      <c r="AV9" s="561">
        <v>4.5999999999999999E-2</v>
      </c>
      <c r="AW9" s="565">
        <v>7.3999999999999996E-2</v>
      </c>
    </row>
    <row r="10" spans="1:49">
      <c r="B10" s="546" t="s">
        <v>108</v>
      </c>
      <c r="C10" s="541">
        <v>0.76500000000000001</v>
      </c>
      <c r="D10" s="541">
        <v>0.153</v>
      </c>
      <c r="E10" s="541">
        <v>8.2000000000000003E-2</v>
      </c>
      <c r="F10" s="541"/>
      <c r="G10" s="541"/>
      <c r="H10" s="543"/>
      <c r="J10" s="559" t="s">
        <v>724</v>
      </c>
      <c r="K10" s="562">
        <v>0.185</v>
      </c>
      <c r="L10" s="561">
        <v>3.9E-2</v>
      </c>
      <c r="M10" s="561">
        <v>0.16600000000000001</v>
      </c>
      <c r="N10" s="561">
        <v>0.51</v>
      </c>
      <c r="O10" s="561">
        <v>8.4000000000000005E-2</v>
      </c>
      <c r="P10" s="561">
        <v>1.6E-2</v>
      </c>
      <c r="Q10" s="557">
        <f t="shared" si="0"/>
        <v>1</v>
      </c>
      <c r="S10" s="553" t="s">
        <v>730</v>
      </c>
      <c r="T10" s="561">
        <v>0.49</v>
      </c>
      <c r="U10" s="561">
        <v>0.09</v>
      </c>
      <c r="V10" s="561">
        <v>0.03</v>
      </c>
      <c r="W10" s="561">
        <v>0.14000000000000001</v>
      </c>
      <c r="X10" s="561">
        <v>0.02</v>
      </c>
      <c r="Y10" s="561">
        <v>0.06</v>
      </c>
      <c r="Z10" s="561">
        <v>0.15</v>
      </c>
      <c r="AA10" s="565">
        <v>0.03</v>
      </c>
      <c r="AC10" s="553" t="s">
        <v>730</v>
      </c>
      <c r="AD10" s="561">
        <v>0.08</v>
      </c>
      <c r="AE10" s="561">
        <v>0.14000000000000001</v>
      </c>
      <c r="AF10" s="561">
        <v>0.2</v>
      </c>
      <c r="AG10" s="561">
        <v>0.22</v>
      </c>
      <c r="AH10" s="561">
        <v>0.16</v>
      </c>
      <c r="AI10" s="561">
        <v>0.15</v>
      </c>
      <c r="AJ10" s="561">
        <v>0.05</v>
      </c>
      <c r="AL10" s="553" t="s">
        <v>730</v>
      </c>
      <c r="AM10" s="561">
        <v>0.105</v>
      </c>
      <c r="AN10" s="561">
        <v>0.47</v>
      </c>
      <c r="AO10" s="565">
        <v>0.42499999999999999</v>
      </c>
      <c r="AQ10" s="553" t="s">
        <v>730</v>
      </c>
      <c r="AR10" s="561">
        <v>4.9000000000000002E-2</v>
      </c>
      <c r="AS10" s="561">
        <v>0.24199999999999999</v>
      </c>
      <c r="AT10" s="561">
        <v>0.24399999999999999</v>
      </c>
      <c r="AU10" s="561">
        <v>0.189</v>
      </c>
      <c r="AV10" s="561">
        <v>0.13200000000000001</v>
      </c>
      <c r="AW10" s="565">
        <v>0.14399999999999999</v>
      </c>
    </row>
    <row r="11" spans="1:49">
      <c r="B11" s="546" t="s">
        <v>109</v>
      </c>
      <c r="C11" s="541">
        <v>0.38</v>
      </c>
      <c r="D11" s="541">
        <v>0.252</v>
      </c>
      <c r="E11" s="541">
        <v>0.20699999999999999</v>
      </c>
      <c r="F11" s="541">
        <v>0.108</v>
      </c>
      <c r="G11" s="541"/>
      <c r="H11" s="543">
        <v>5.2999999999999999E-2</v>
      </c>
      <c r="J11" s="560" t="s">
        <v>725</v>
      </c>
      <c r="K11" s="563">
        <v>0.16400000000000001</v>
      </c>
      <c r="L11" s="564">
        <v>3.4000000000000002E-2</v>
      </c>
      <c r="M11" s="564">
        <v>9.7000000000000003E-2</v>
      </c>
      <c r="N11" s="564">
        <v>0.57999999999999996</v>
      </c>
      <c r="O11" s="564">
        <v>0.106</v>
      </c>
      <c r="P11" s="564">
        <v>1.7999999999999999E-2</v>
      </c>
      <c r="Q11" s="558">
        <f t="shared" si="0"/>
        <v>0.999</v>
      </c>
      <c r="S11" s="554" t="s">
        <v>731</v>
      </c>
      <c r="T11" s="564">
        <v>0.43</v>
      </c>
      <c r="U11" s="564">
        <v>0.15</v>
      </c>
      <c r="V11" s="564">
        <v>0.04</v>
      </c>
      <c r="W11" s="564">
        <v>0.12</v>
      </c>
      <c r="X11" s="564">
        <v>0.01</v>
      </c>
      <c r="Y11" s="564">
        <v>7.0000000000000007E-2</v>
      </c>
      <c r="Z11" s="564">
        <v>0.13</v>
      </c>
      <c r="AA11" s="566">
        <v>0.04</v>
      </c>
      <c r="AC11" s="554" t="s">
        <v>731</v>
      </c>
      <c r="AD11" s="564">
        <v>0.14000000000000001</v>
      </c>
      <c r="AE11" s="564">
        <v>0.16</v>
      </c>
      <c r="AF11" s="564">
        <v>0.16</v>
      </c>
      <c r="AG11" s="564">
        <v>0.15</v>
      </c>
      <c r="AH11" s="564">
        <v>0.17</v>
      </c>
      <c r="AI11" s="564">
        <v>0.14000000000000001</v>
      </c>
      <c r="AJ11" s="564">
        <v>0.06</v>
      </c>
      <c r="AL11" s="554" t="s">
        <v>731</v>
      </c>
      <c r="AM11" s="564">
        <v>9.6000000000000002E-2</v>
      </c>
      <c r="AN11" s="564">
        <v>0.41199999999999998</v>
      </c>
      <c r="AO11" s="566">
        <v>0.49199999999999999</v>
      </c>
      <c r="AQ11" s="554" t="s">
        <v>731</v>
      </c>
      <c r="AR11" s="564">
        <v>1.9E-2</v>
      </c>
      <c r="AS11" s="564">
        <v>0.113</v>
      </c>
      <c r="AT11" s="564">
        <v>0.23200000000000001</v>
      </c>
      <c r="AU11" s="564">
        <v>0.19500000000000001</v>
      </c>
      <c r="AV11" s="564">
        <v>0.152</v>
      </c>
      <c r="AW11" s="566">
        <v>0.28899999999999998</v>
      </c>
    </row>
    <row r="12" spans="1:49">
      <c r="B12" s="546" t="s">
        <v>110</v>
      </c>
      <c r="C12" s="541"/>
      <c r="D12" s="541">
        <v>0.17</v>
      </c>
      <c r="E12" s="541">
        <v>0.32500000000000001</v>
      </c>
      <c r="F12" s="541">
        <v>0.36699999999999999</v>
      </c>
      <c r="G12" s="541">
        <v>9.2999999999999999E-2</v>
      </c>
      <c r="H12" s="543">
        <v>4.3999999999999997E-2</v>
      </c>
    </row>
    <row r="13" spans="1:49">
      <c r="B13" s="546" t="s">
        <v>111</v>
      </c>
      <c r="C13" s="541">
        <v>6.0000000000000001E-3</v>
      </c>
      <c r="D13" s="541">
        <v>3.3000000000000002E-2</v>
      </c>
      <c r="E13" s="541">
        <v>4.2999999999999997E-2</v>
      </c>
      <c r="F13" s="541">
        <v>6.4000000000000001E-2</v>
      </c>
      <c r="G13" s="541">
        <v>9.7000000000000003E-2</v>
      </c>
      <c r="H13" s="543">
        <v>0.75700000000000001</v>
      </c>
    </row>
    <row r="14" spans="1:49">
      <c r="B14" s="546" t="s">
        <v>112</v>
      </c>
      <c r="C14" s="541">
        <v>0.01</v>
      </c>
      <c r="D14" s="541"/>
      <c r="E14" s="541"/>
      <c r="F14" s="541">
        <v>2.5999999999999999E-2</v>
      </c>
      <c r="G14" s="541">
        <v>0.13400000000000001</v>
      </c>
      <c r="H14" s="543">
        <v>0.82899999999999996</v>
      </c>
    </row>
    <row r="15" spans="1:49">
      <c r="B15" s="546" t="s">
        <v>113</v>
      </c>
      <c r="C15" s="541"/>
      <c r="D15" s="541"/>
      <c r="E15" s="541"/>
      <c r="F15" s="541">
        <v>1.2E-2</v>
      </c>
      <c r="G15" s="541">
        <v>8.9999999999999993E-3</v>
      </c>
      <c r="H15" s="543">
        <v>0.97799999999999998</v>
      </c>
    </row>
    <row r="16" spans="1:49">
      <c r="B16" s="546" t="s">
        <v>114</v>
      </c>
      <c r="C16" s="541"/>
      <c r="D16" s="541"/>
      <c r="E16" s="541"/>
      <c r="F16" s="541">
        <v>1.6E-2</v>
      </c>
      <c r="G16" s="541">
        <v>0.107</v>
      </c>
      <c r="H16" s="543">
        <v>0.874</v>
      </c>
    </row>
    <row r="17" spans="2:8">
      <c r="B17" s="546" t="s">
        <v>164</v>
      </c>
      <c r="C17" s="541"/>
      <c r="D17" s="541"/>
      <c r="E17" s="541"/>
      <c r="F17" s="541"/>
      <c r="G17" s="541">
        <v>1.2E-2</v>
      </c>
      <c r="H17" s="543">
        <v>0.98599999999999999</v>
      </c>
    </row>
    <row r="18" spans="2:8">
      <c r="B18" s="546" t="s">
        <v>165</v>
      </c>
      <c r="C18" s="541"/>
      <c r="D18" s="541"/>
      <c r="E18" s="541">
        <v>5.0000000000000001E-3</v>
      </c>
      <c r="F18" s="541">
        <v>4.3999999999999997E-2</v>
      </c>
      <c r="G18" s="541">
        <v>5.0000000000000001E-3</v>
      </c>
      <c r="H18" s="543">
        <v>0.94599999999999995</v>
      </c>
    </row>
    <row r="19" spans="2:8">
      <c r="B19" s="546" t="s">
        <v>166</v>
      </c>
      <c r="C19" s="541"/>
      <c r="D19" s="541"/>
      <c r="E19" s="541"/>
      <c r="F19" s="541"/>
      <c r="G19" s="541"/>
      <c r="H19" s="543">
        <v>1</v>
      </c>
    </row>
    <row r="20" spans="2:8">
      <c r="B20" s="546" t="s">
        <v>167</v>
      </c>
      <c r="C20" s="541"/>
      <c r="D20" s="541"/>
      <c r="E20" s="541"/>
      <c r="F20" s="541">
        <v>1.6E-2</v>
      </c>
      <c r="G20" s="541"/>
      <c r="H20" s="543">
        <v>0.98199999999999998</v>
      </c>
    </row>
    <row r="21" spans="2:8">
      <c r="B21" s="546" t="s">
        <v>344</v>
      </c>
      <c r="C21" s="541"/>
      <c r="D21" s="541"/>
      <c r="E21" s="541"/>
      <c r="F21" s="541"/>
      <c r="G21" s="541"/>
      <c r="H21" s="543">
        <v>1</v>
      </c>
    </row>
    <row r="22" spans="2:8">
      <c r="B22" s="546" t="s">
        <v>168</v>
      </c>
      <c r="C22" s="541"/>
      <c r="D22" s="541"/>
      <c r="E22" s="541"/>
      <c r="F22" s="541"/>
      <c r="G22" s="541">
        <v>2.5000000000000001E-2</v>
      </c>
      <c r="H22" s="543">
        <v>0.97499999999999998</v>
      </c>
    </row>
    <row r="23" spans="2:8">
      <c r="B23" s="547" t="s">
        <v>411</v>
      </c>
      <c r="C23" s="544"/>
      <c r="D23" s="544"/>
      <c r="E23" s="544"/>
      <c r="F23" s="544"/>
      <c r="G23" s="544">
        <v>8.0000000000000002E-3</v>
      </c>
      <c r="H23" s="545">
        <v>0.99199999999999999</v>
      </c>
    </row>
  </sheetData>
  <mergeCells count="6">
    <mergeCell ref="AL4:AO4"/>
    <mergeCell ref="AQ4:AW4"/>
    <mergeCell ref="AC4:AJ4"/>
    <mergeCell ref="S4:AA4"/>
    <mergeCell ref="B4:H4"/>
    <mergeCell ref="J4:Q4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E92"/>
  <sheetViews>
    <sheetView zoomScale="90" zoomScaleNormal="90" workbookViewId="0"/>
  </sheetViews>
  <sheetFormatPr baseColWidth="10" defaultColWidth="11.42578125" defaultRowHeight="15"/>
  <cols>
    <col min="1" max="1" width="3.28515625" style="36" customWidth="1"/>
    <col min="2" max="2" width="18" style="36" customWidth="1"/>
    <col min="3" max="3" width="42.85546875" style="36" customWidth="1"/>
    <col min="4" max="7" width="11.42578125" style="46"/>
    <col min="8" max="8" width="12.5703125" style="46" customWidth="1"/>
    <col min="9" max="10" width="11.42578125" style="46" customWidth="1"/>
    <col min="11" max="11" width="3" style="36" customWidth="1"/>
    <col min="12" max="12" width="18.5703125" style="36" customWidth="1"/>
    <col min="13" max="13" width="41.85546875" style="36" customWidth="1"/>
    <col min="14" max="17" width="11.42578125" style="36"/>
    <col min="18" max="18" width="12.5703125" style="36" customWidth="1"/>
    <col min="19" max="20" width="11.42578125" style="36"/>
    <col min="21" max="21" width="3.85546875" style="36" customWidth="1"/>
    <col min="22" max="22" width="18.28515625" style="36" customWidth="1"/>
    <col min="23" max="23" width="43.5703125" style="36" customWidth="1"/>
    <col min="24" max="27" width="11.42578125" style="36"/>
    <col min="28" max="28" width="12.28515625" style="36" customWidth="1"/>
    <col min="29" max="16384" width="11.42578125" style="36"/>
  </cols>
  <sheetData>
    <row r="1" spans="1:31" s="1698" customFormat="1" ht="20.25" customHeight="1">
      <c r="B1" s="1699" t="s">
        <v>613</v>
      </c>
      <c r="D1" s="1699"/>
      <c r="E1" s="1699"/>
      <c r="F1" s="1699"/>
      <c r="G1" s="1699"/>
      <c r="H1" s="1699"/>
      <c r="I1" s="1699"/>
      <c r="J1" s="1699"/>
      <c r="K1" s="1699"/>
      <c r="L1" s="1699"/>
      <c r="M1" s="1700"/>
      <c r="N1" s="1700"/>
      <c r="O1" s="1700"/>
      <c r="P1" s="1700"/>
      <c r="Q1" s="1700"/>
      <c r="R1" s="1700"/>
      <c r="S1" s="1700"/>
      <c r="T1" s="1700"/>
      <c r="U1" s="1700"/>
      <c r="V1" s="1700"/>
      <c r="W1" s="1700"/>
      <c r="X1" s="1700"/>
      <c r="Y1" s="1700"/>
      <c r="Z1" s="1700"/>
      <c r="AA1" s="1700"/>
      <c r="AB1" s="1700"/>
      <c r="AC1" s="1700"/>
      <c r="AD1" s="1700"/>
      <c r="AE1" s="1700"/>
    </row>
    <row r="3" spans="1:31" ht="16.5">
      <c r="B3" s="2049" t="s">
        <v>611</v>
      </c>
      <c r="C3" s="2050"/>
      <c r="D3" s="2050"/>
      <c r="E3" s="2050"/>
      <c r="F3" s="2050"/>
      <c r="G3" s="2050"/>
      <c r="H3" s="2050"/>
      <c r="I3" s="2050"/>
      <c r="J3" s="2050"/>
      <c r="K3" s="2050"/>
      <c r="L3" s="2050"/>
      <c r="M3" s="2050"/>
      <c r="N3" s="2050"/>
      <c r="O3" s="2050"/>
      <c r="P3" s="2050"/>
      <c r="Q3" s="2050"/>
      <c r="R3" s="2050"/>
      <c r="S3" s="2050"/>
      <c r="T3" s="2050"/>
      <c r="U3" s="2050"/>
      <c r="V3" s="2050"/>
      <c r="W3" s="2050"/>
      <c r="X3" s="2050"/>
      <c r="Y3" s="2050"/>
      <c r="Z3" s="2050"/>
      <c r="AA3" s="2050"/>
      <c r="AB3" s="2050"/>
      <c r="AC3" s="2050"/>
      <c r="AD3" s="1688"/>
    </row>
    <row r="4" spans="1:31" s="6" customFormat="1" ht="22.5" customHeight="1">
      <c r="A4" s="9"/>
      <c r="B4" s="2043" t="s">
        <v>397</v>
      </c>
      <c r="C4" s="2044"/>
      <c r="D4" s="460" t="s">
        <v>30</v>
      </c>
      <c r="E4" s="460" t="s">
        <v>29</v>
      </c>
      <c r="F4" s="460" t="s">
        <v>407</v>
      </c>
      <c r="G4" s="460" t="s">
        <v>28</v>
      </c>
      <c r="H4" s="460" t="s">
        <v>75</v>
      </c>
      <c r="I4" s="461" t="s">
        <v>37</v>
      </c>
      <c r="J4" s="461" t="s">
        <v>230</v>
      </c>
      <c r="K4" s="140"/>
      <c r="L4" s="2043" t="s">
        <v>395</v>
      </c>
      <c r="M4" s="2044"/>
      <c r="N4" s="460" t="s">
        <v>30</v>
      </c>
      <c r="O4" s="460" t="s">
        <v>29</v>
      </c>
      <c r="P4" s="460" t="s">
        <v>407</v>
      </c>
      <c r="Q4" s="460" t="s">
        <v>28</v>
      </c>
      <c r="R4" s="460" t="s">
        <v>75</v>
      </c>
      <c r="S4" s="461" t="s">
        <v>37</v>
      </c>
      <c r="T4" s="461" t="s">
        <v>230</v>
      </c>
      <c r="V4" s="2043" t="s">
        <v>317</v>
      </c>
      <c r="W4" s="2044"/>
      <c r="X4" s="460" t="s">
        <v>30</v>
      </c>
      <c r="Y4" s="460" t="s">
        <v>29</v>
      </c>
      <c r="Z4" s="460" t="s">
        <v>407</v>
      </c>
      <c r="AA4" s="460" t="s">
        <v>28</v>
      </c>
      <c r="AB4" s="460" t="s">
        <v>75</v>
      </c>
      <c r="AC4" s="461" t="s">
        <v>37</v>
      </c>
      <c r="AD4" s="461" t="s">
        <v>230</v>
      </c>
    </row>
    <row r="5" spans="1:31" s="6" customFormat="1">
      <c r="A5" s="9"/>
      <c r="B5" s="1685" t="s">
        <v>802</v>
      </c>
      <c r="C5" s="1686"/>
      <c r="D5" s="1683">
        <v>0.215</v>
      </c>
      <c r="E5" s="1683">
        <v>4.2999999999999997E-2</v>
      </c>
      <c r="F5" s="1683">
        <v>0.17599999999999999</v>
      </c>
      <c r="G5" s="1683">
        <v>0.45400000000000001</v>
      </c>
      <c r="H5" s="1683">
        <v>9.0999999999999998E-2</v>
      </c>
      <c r="I5" s="1684">
        <v>0.02</v>
      </c>
      <c r="J5" s="1689">
        <v>83882</v>
      </c>
      <c r="K5" s="140"/>
      <c r="L5" s="1685" t="s">
        <v>802</v>
      </c>
      <c r="M5" s="1682"/>
      <c r="N5" s="1683">
        <v>0.30399999999999999</v>
      </c>
      <c r="O5" s="1683">
        <v>6.0999999999999999E-2</v>
      </c>
      <c r="P5" s="1683">
        <v>0.28999999999999998</v>
      </c>
      <c r="Q5" s="1683">
        <v>0.26100000000000001</v>
      </c>
      <c r="R5" s="1683">
        <v>6.2E-2</v>
      </c>
      <c r="S5" s="1684">
        <v>2.1999999999999999E-2</v>
      </c>
      <c r="T5" s="1689">
        <v>23746</v>
      </c>
      <c r="V5" s="1681"/>
      <c r="W5" s="1682"/>
      <c r="X5" s="1683">
        <v>0.16400000000000001</v>
      </c>
      <c r="Y5" s="1683">
        <v>3.3000000000000002E-2</v>
      </c>
      <c r="Z5" s="1683">
        <v>0.109</v>
      </c>
      <c r="AA5" s="1683">
        <v>0.56699999999999995</v>
      </c>
      <c r="AB5" s="1683">
        <v>0.108</v>
      </c>
      <c r="AC5" s="1684">
        <v>1.9E-2</v>
      </c>
      <c r="AD5" s="1689">
        <v>60136</v>
      </c>
    </row>
    <row r="6" spans="1:31" s="6" customFormat="1" ht="15" customHeight="1">
      <c r="A6" s="9"/>
      <c r="B6" s="2041" t="s">
        <v>83</v>
      </c>
      <c r="C6" s="462" t="s">
        <v>84</v>
      </c>
      <c r="D6" s="474">
        <v>0.192</v>
      </c>
      <c r="E6" s="474">
        <v>5.1999999999999998E-2</v>
      </c>
      <c r="F6" s="474">
        <v>0.158</v>
      </c>
      <c r="G6" s="474">
        <v>0.52300000000000002</v>
      </c>
      <c r="H6" s="474">
        <v>5.0999999999999997E-2</v>
      </c>
      <c r="I6" s="475">
        <v>2.4E-2</v>
      </c>
      <c r="J6" s="1690">
        <v>41610</v>
      </c>
      <c r="K6" s="141"/>
      <c r="L6" s="2041" t="s">
        <v>83</v>
      </c>
      <c r="M6" s="462" t="s">
        <v>84</v>
      </c>
      <c r="N6" s="474">
        <v>0.27700000000000002</v>
      </c>
      <c r="O6" s="474">
        <v>7.1999999999999995E-2</v>
      </c>
      <c r="P6" s="474">
        <v>0.25700000000000001</v>
      </c>
      <c r="Q6" s="474">
        <v>0.32600000000000001</v>
      </c>
      <c r="R6" s="474">
        <v>3.7999999999999999E-2</v>
      </c>
      <c r="S6" s="475">
        <v>0.03</v>
      </c>
      <c r="T6" s="1690">
        <v>11651</v>
      </c>
      <c r="V6" s="2041" t="s">
        <v>83</v>
      </c>
      <c r="W6" s="462" t="s">
        <v>84</v>
      </c>
      <c r="X6" s="474">
        <v>0.14199999999999999</v>
      </c>
      <c r="Y6" s="474">
        <v>0.04</v>
      </c>
      <c r="Z6" s="474">
        <v>0.10100000000000001</v>
      </c>
      <c r="AA6" s="474">
        <v>0.63800000000000001</v>
      </c>
      <c r="AB6" s="474">
        <v>5.8999999999999997E-2</v>
      </c>
      <c r="AC6" s="475">
        <v>0.02</v>
      </c>
      <c r="AD6" s="1690">
        <v>29959</v>
      </c>
    </row>
    <row r="7" spans="1:31" s="6" customFormat="1" ht="15" customHeight="1">
      <c r="A7" s="9"/>
      <c r="B7" s="2045"/>
      <c r="C7" s="463" t="s">
        <v>85</v>
      </c>
      <c r="D7" s="476">
        <v>0.23899999999999999</v>
      </c>
      <c r="E7" s="476">
        <v>3.5000000000000003E-2</v>
      </c>
      <c r="F7" s="476">
        <v>0.19400000000000001</v>
      </c>
      <c r="G7" s="476">
        <v>0.38600000000000001</v>
      </c>
      <c r="H7" s="476">
        <v>0.13</v>
      </c>
      <c r="I7" s="477">
        <v>1.7000000000000001E-2</v>
      </c>
      <c r="J7" s="1691">
        <v>42272</v>
      </c>
      <c r="K7" s="141"/>
      <c r="L7" s="2045"/>
      <c r="M7" s="463" t="s">
        <v>85</v>
      </c>
      <c r="N7" s="476">
        <v>0.33</v>
      </c>
      <c r="O7" s="476">
        <v>5.0999999999999997E-2</v>
      </c>
      <c r="P7" s="476">
        <v>0.32200000000000001</v>
      </c>
      <c r="Q7" s="476">
        <v>0.19800000000000001</v>
      </c>
      <c r="R7" s="476">
        <v>8.5000000000000006E-2</v>
      </c>
      <c r="S7" s="477">
        <v>1.4999999999999999E-2</v>
      </c>
      <c r="T7" s="1691">
        <v>12095</v>
      </c>
      <c r="V7" s="2045"/>
      <c r="W7" s="463" t="s">
        <v>85</v>
      </c>
      <c r="X7" s="476">
        <v>0.186</v>
      </c>
      <c r="Y7" s="476">
        <v>2.5000000000000001E-2</v>
      </c>
      <c r="Z7" s="476">
        <v>0.11799999999999999</v>
      </c>
      <c r="AA7" s="476">
        <v>0.497</v>
      </c>
      <c r="AB7" s="476">
        <v>0.156</v>
      </c>
      <c r="AC7" s="477">
        <v>1.7999999999999999E-2</v>
      </c>
      <c r="AD7" s="1691">
        <v>30177</v>
      </c>
    </row>
    <row r="8" spans="1:31" s="6" customFormat="1" ht="15" customHeight="1">
      <c r="A8" s="9"/>
      <c r="B8" s="2041" t="s">
        <v>86</v>
      </c>
      <c r="C8" s="462" t="s">
        <v>87</v>
      </c>
      <c r="D8" s="478">
        <v>0.32600000000000001</v>
      </c>
      <c r="E8" s="478">
        <v>8.4000000000000005E-2</v>
      </c>
      <c r="F8" s="478">
        <v>0.249</v>
      </c>
      <c r="G8" s="478">
        <v>1.2E-2</v>
      </c>
      <c r="H8" s="478">
        <v>0.28000000000000003</v>
      </c>
      <c r="I8" s="479">
        <v>4.9000000000000002E-2</v>
      </c>
      <c r="J8" s="1692">
        <v>5164</v>
      </c>
      <c r="K8" s="141"/>
      <c r="L8" s="2041" t="s">
        <v>86</v>
      </c>
      <c r="M8" s="462" t="s">
        <v>87</v>
      </c>
      <c r="N8" s="478">
        <v>0.39600000000000002</v>
      </c>
      <c r="O8" s="478">
        <v>5.3999999999999999E-2</v>
      </c>
      <c r="P8" s="478">
        <v>0.34899999999999998</v>
      </c>
      <c r="Q8" s="478">
        <v>5.0000000000000001E-3</v>
      </c>
      <c r="R8" s="478">
        <v>0.16300000000000001</v>
      </c>
      <c r="S8" s="479">
        <v>3.3000000000000002E-2</v>
      </c>
      <c r="T8" s="1692">
        <v>1195</v>
      </c>
      <c r="V8" s="2041" t="s">
        <v>86</v>
      </c>
      <c r="W8" s="462" t="s">
        <v>87</v>
      </c>
      <c r="X8" s="478">
        <v>0.29499999999999998</v>
      </c>
      <c r="Y8" s="478">
        <v>9.7000000000000003E-2</v>
      </c>
      <c r="Z8" s="478">
        <v>0.20699999999999999</v>
      </c>
      <c r="AA8" s="478">
        <v>1.4999999999999999E-2</v>
      </c>
      <c r="AB8" s="478">
        <v>0.32900000000000001</v>
      </c>
      <c r="AC8" s="479">
        <v>5.6000000000000001E-2</v>
      </c>
      <c r="AD8" s="1692">
        <v>3969</v>
      </c>
    </row>
    <row r="9" spans="1:31" s="6" customFormat="1" ht="15" customHeight="1">
      <c r="A9" s="9"/>
      <c r="B9" s="2042"/>
      <c r="C9" s="464" t="s">
        <v>88</v>
      </c>
      <c r="D9" s="478">
        <v>0.223</v>
      </c>
      <c r="E9" s="478">
        <v>2.4E-2</v>
      </c>
      <c r="F9" s="478">
        <v>0.3</v>
      </c>
      <c r="G9" s="478">
        <v>0.314</v>
      </c>
      <c r="H9" s="478">
        <v>0.11899999999999999</v>
      </c>
      <c r="I9" s="479">
        <v>0.02</v>
      </c>
      <c r="J9" s="1692">
        <v>7598</v>
      </c>
      <c r="K9" s="141"/>
      <c r="L9" s="2042"/>
      <c r="M9" s="464" t="s">
        <v>88</v>
      </c>
      <c r="N9" s="478">
        <v>0.30299999999999999</v>
      </c>
      <c r="O9" s="478">
        <v>3.3000000000000002E-2</v>
      </c>
      <c r="P9" s="478">
        <v>0.44900000000000001</v>
      </c>
      <c r="Q9" s="478">
        <v>0.124</v>
      </c>
      <c r="R9" s="478">
        <v>7.2999999999999995E-2</v>
      </c>
      <c r="S9" s="479">
        <v>1.7999999999999999E-2</v>
      </c>
      <c r="T9" s="1692">
        <v>2416</v>
      </c>
      <c r="V9" s="2042"/>
      <c r="W9" s="464" t="s">
        <v>88</v>
      </c>
      <c r="X9" s="478">
        <v>0.17599999999999999</v>
      </c>
      <c r="Y9" s="478">
        <v>1.9E-2</v>
      </c>
      <c r="Z9" s="478">
        <v>0.21099999999999999</v>
      </c>
      <c r="AA9" s="478">
        <v>0.42599999999999999</v>
      </c>
      <c r="AB9" s="478">
        <v>0.14699999999999999</v>
      </c>
      <c r="AC9" s="479">
        <v>2.1999999999999999E-2</v>
      </c>
      <c r="AD9" s="1692">
        <v>5182</v>
      </c>
    </row>
    <row r="10" spans="1:31" s="6" customFormat="1" ht="15" customHeight="1">
      <c r="A10" s="9"/>
      <c r="B10" s="2042"/>
      <c r="C10" s="464" t="s">
        <v>89</v>
      </c>
      <c r="D10" s="478">
        <v>0.25900000000000001</v>
      </c>
      <c r="E10" s="478">
        <v>3.9E-2</v>
      </c>
      <c r="F10" s="478">
        <v>0.24099999999999999</v>
      </c>
      <c r="G10" s="478">
        <v>0.378</v>
      </c>
      <c r="H10" s="478">
        <v>6.6000000000000003E-2</v>
      </c>
      <c r="I10" s="479">
        <v>1.7000000000000001E-2</v>
      </c>
      <c r="J10" s="1692">
        <v>15100</v>
      </c>
      <c r="K10" s="141"/>
      <c r="L10" s="2042"/>
      <c r="M10" s="464" t="s">
        <v>89</v>
      </c>
      <c r="N10" s="478">
        <v>0.33800000000000002</v>
      </c>
      <c r="O10" s="478">
        <v>5.3999999999999999E-2</v>
      </c>
      <c r="P10" s="478">
        <v>0.35199999999999998</v>
      </c>
      <c r="Q10" s="478">
        <v>0.17899999999999999</v>
      </c>
      <c r="R10" s="478">
        <v>5.5E-2</v>
      </c>
      <c r="S10" s="479">
        <v>2.1999999999999999E-2</v>
      </c>
      <c r="T10" s="1692">
        <v>6514</v>
      </c>
      <c r="V10" s="2042"/>
      <c r="W10" s="464" t="s">
        <v>89</v>
      </c>
      <c r="X10" s="478">
        <v>0.17399999999999999</v>
      </c>
      <c r="Y10" s="478">
        <v>2.3E-2</v>
      </c>
      <c r="Z10" s="478">
        <v>0.123</v>
      </c>
      <c r="AA10" s="478">
        <v>0.59</v>
      </c>
      <c r="AB10" s="478">
        <v>7.6999999999999999E-2</v>
      </c>
      <c r="AC10" s="479">
        <v>1.2E-2</v>
      </c>
      <c r="AD10" s="1692">
        <v>8586</v>
      </c>
    </row>
    <row r="11" spans="1:31" s="6" customFormat="1" ht="15" customHeight="1">
      <c r="A11" s="9"/>
      <c r="B11" s="2042"/>
      <c r="C11" s="464" t="s">
        <v>90</v>
      </c>
      <c r="D11" s="478">
        <v>0.20799999999999999</v>
      </c>
      <c r="E11" s="478">
        <v>5.8999999999999997E-2</v>
      </c>
      <c r="F11" s="478">
        <v>0.14699999999999999</v>
      </c>
      <c r="G11" s="478">
        <v>0.52</v>
      </c>
      <c r="H11" s="478">
        <v>0.05</v>
      </c>
      <c r="I11" s="479">
        <v>1.6E-2</v>
      </c>
      <c r="J11" s="1692">
        <v>17461</v>
      </c>
      <c r="K11" s="141"/>
      <c r="L11" s="2042"/>
      <c r="M11" s="464" t="s">
        <v>90</v>
      </c>
      <c r="N11" s="478">
        <v>0.315</v>
      </c>
      <c r="O11" s="478">
        <v>8.6999999999999994E-2</v>
      </c>
      <c r="P11" s="478">
        <v>0.254</v>
      </c>
      <c r="Q11" s="478">
        <v>0.28100000000000003</v>
      </c>
      <c r="R11" s="478">
        <v>4.4999999999999998E-2</v>
      </c>
      <c r="S11" s="479">
        <v>1.9E-2</v>
      </c>
      <c r="T11" s="1692">
        <v>4812</v>
      </c>
      <c r="V11" s="2042"/>
      <c r="W11" s="464" t="s">
        <v>90</v>
      </c>
      <c r="X11" s="478">
        <v>0.14099999999999999</v>
      </c>
      <c r="Y11" s="478">
        <v>4.1000000000000002E-2</v>
      </c>
      <c r="Z11" s="478">
        <v>0.08</v>
      </c>
      <c r="AA11" s="478">
        <v>0.67100000000000004</v>
      </c>
      <c r="AB11" s="478">
        <v>5.3999999999999999E-2</v>
      </c>
      <c r="AC11" s="479">
        <v>1.4E-2</v>
      </c>
      <c r="AD11" s="1692">
        <v>12649</v>
      </c>
    </row>
    <row r="12" spans="1:31" s="6" customFormat="1" ht="15" customHeight="1">
      <c r="A12" s="9"/>
      <c r="B12" s="2042"/>
      <c r="C12" s="464" t="s">
        <v>91</v>
      </c>
      <c r="D12" s="478">
        <v>0.17199999999999999</v>
      </c>
      <c r="E12" s="478">
        <v>0.04</v>
      </c>
      <c r="F12" s="478">
        <v>0.126</v>
      </c>
      <c r="G12" s="478">
        <v>0.58899999999999997</v>
      </c>
      <c r="H12" s="478">
        <v>5.6000000000000001E-2</v>
      </c>
      <c r="I12" s="479">
        <v>1.7000000000000001E-2</v>
      </c>
      <c r="J12" s="1692">
        <v>16502</v>
      </c>
      <c r="K12" s="141"/>
      <c r="L12" s="2042"/>
      <c r="M12" s="464" t="s">
        <v>91</v>
      </c>
      <c r="N12" s="478">
        <v>0.26</v>
      </c>
      <c r="O12" s="478">
        <v>6.2E-2</v>
      </c>
      <c r="P12" s="478">
        <v>0.221</v>
      </c>
      <c r="Q12" s="478">
        <v>0.39200000000000002</v>
      </c>
      <c r="R12" s="478">
        <v>4.4999999999999998E-2</v>
      </c>
      <c r="S12" s="479">
        <v>2.1999999999999999E-2</v>
      </c>
      <c r="T12" s="1692">
        <v>3616</v>
      </c>
      <c r="V12" s="2042"/>
      <c r="W12" s="464" t="s">
        <v>91</v>
      </c>
      <c r="X12" s="478">
        <v>0.13300000000000001</v>
      </c>
      <c r="Y12" s="478">
        <v>0.03</v>
      </c>
      <c r="Z12" s="478">
        <v>8.5000000000000006E-2</v>
      </c>
      <c r="AA12" s="478">
        <v>0.67600000000000005</v>
      </c>
      <c r="AB12" s="478">
        <v>6.0999999999999999E-2</v>
      </c>
      <c r="AC12" s="479">
        <v>1.6E-2</v>
      </c>
      <c r="AD12" s="1692">
        <v>12886</v>
      </c>
    </row>
    <row r="13" spans="1:31" s="6" customFormat="1" ht="15" customHeight="1">
      <c r="A13" s="9"/>
      <c r="B13" s="2042"/>
      <c r="C13" s="464" t="s">
        <v>92</v>
      </c>
      <c r="D13" s="478">
        <v>0.161</v>
      </c>
      <c r="E13" s="478">
        <v>4.4999999999999998E-2</v>
      </c>
      <c r="F13" s="478">
        <v>0.128</v>
      </c>
      <c r="G13" s="478">
        <v>0.56599999999999995</v>
      </c>
      <c r="H13" s="478">
        <v>8.3000000000000004E-2</v>
      </c>
      <c r="I13" s="479">
        <v>1.7000000000000001E-2</v>
      </c>
      <c r="J13" s="1692">
        <v>12798</v>
      </c>
      <c r="K13" s="141"/>
      <c r="L13" s="2042"/>
      <c r="M13" s="464" t="s">
        <v>92</v>
      </c>
      <c r="N13" s="478">
        <v>0.22600000000000001</v>
      </c>
      <c r="O13" s="478">
        <v>8.5999999999999993E-2</v>
      </c>
      <c r="P13" s="478">
        <v>0.20100000000000001</v>
      </c>
      <c r="Q13" s="478">
        <v>0.40699999999999997</v>
      </c>
      <c r="R13" s="478">
        <v>5.7000000000000002E-2</v>
      </c>
      <c r="S13" s="479">
        <v>2.1999999999999999E-2</v>
      </c>
      <c r="T13" s="1692">
        <v>3087</v>
      </c>
      <c r="V13" s="2042"/>
      <c r="W13" s="464" t="s">
        <v>92</v>
      </c>
      <c r="X13" s="478">
        <v>0.13</v>
      </c>
      <c r="Y13" s="478">
        <v>2.5999999999999999E-2</v>
      </c>
      <c r="Z13" s="478">
        <v>9.2999999999999999E-2</v>
      </c>
      <c r="AA13" s="478">
        <v>0.64100000000000001</v>
      </c>
      <c r="AB13" s="478">
        <v>9.6000000000000002E-2</v>
      </c>
      <c r="AC13" s="479">
        <v>1.4E-2</v>
      </c>
      <c r="AD13" s="1692">
        <v>9711</v>
      </c>
    </row>
    <row r="14" spans="1:31" s="6" customFormat="1" ht="15" customHeight="1">
      <c r="A14" s="9"/>
      <c r="B14" s="2045"/>
      <c r="C14" s="463" t="s">
        <v>147</v>
      </c>
      <c r="D14" s="478">
        <v>0.224</v>
      </c>
      <c r="E14" s="478">
        <v>2.1999999999999999E-2</v>
      </c>
      <c r="F14" s="478">
        <v>0.109</v>
      </c>
      <c r="G14" s="478">
        <v>0.48199999999999998</v>
      </c>
      <c r="H14" s="478">
        <v>0.13800000000000001</v>
      </c>
      <c r="I14" s="479">
        <v>2.5000000000000001E-2</v>
      </c>
      <c r="J14" s="1692">
        <v>9259</v>
      </c>
      <c r="K14" s="141"/>
      <c r="L14" s="2045"/>
      <c r="M14" s="463" t="s">
        <v>147</v>
      </c>
      <c r="N14" s="478">
        <v>0.30199999999999999</v>
      </c>
      <c r="O14" s="478">
        <v>2.7E-2</v>
      </c>
      <c r="P14" s="478">
        <v>0.214</v>
      </c>
      <c r="Q14" s="478">
        <v>0.34</v>
      </c>
      <c r="R14" s="478">
        <v>8.5000000000000006E-2</v>
      </c>
      <c r="S14" s="479">
        <v>3.2000000000000001E-2</v>
      </c>
      <c r="T14" s="1692">
        <v>2106</v>
      </c>
      <c r="V14" s="2045"/>
      <c r="W14" s="463" t="s">
        <v>147</v>
      </c>
      <c r="X14" s="478">
        <v>0.192</v>
      </c>
      <c r="Y14" s="478">
        <v>0.02</v>
      </c>
      <c r="Z14" s="478">
        <v>6.6000000000000003E-2</v>
      </c>
      <c r="AA14" s="478">
        <v>0.54</v>
      </c>
      <c r="AB14" s="478">
        <v>0.159</v>
      </c>
      <c r="AC14" s="479">
        <v>2.1999999999999999E-2</v>
      </c>
      <c r="AD14" s="1692">
        <v>7153</v>
      </c>
    </row>
    <row r="15" spans="1:31" s="6" customFormat="1" ht="15" customHeight="1">
      <c r="A15" s="9"/>
      <c r="B15" s="2041" t="s">
        <v>93</v>
      </c>
      <c r="C15" s="462" t="s">
        <v>150</v>
      </c>
      <c r="D15" s="474">
        <v>0.26</v>
      </c>
      <c r="E15" s="474">
        <v>4.5999999999999999E-2</v>
      </c>
      <c r="F15" s="474">
        <v>0.216</v>
      </c>
      <c r="G15" s="474">
        <v>0.214</v>
      </c>
      <c r="H15" s="474">
        <v>0.22600000000000001</v>
      </c>
      <c r="I15" s="475">
        <v>3.7999999999999999E-2</v>
      </c>
      <c r="J15" s="1690">
        <v>8003</v>
      </c>
      <c r="K15" s="141"/>
      <c r="L15" s="2041" t="s">
        <v>93</v>
      </c>
      <c r="M15" s="462" t="s">
        <v>150</v>
      </c>
      <c r="N15" s="474">
        <v>0.36099999999999999</v>
      </c>
      <c r="O15" s="474">
        <v>3.5000000000000003E-2</v>
      </c>
      <c r="P15" s="474">
        <v>0.35199999999999998</v>
      </c>
      <c r="Q15" s="474">
        <v>8.3000000000000004E-2</v>
      </c>
      <c r="R15" s="474">
        <v>0.14199999999999999</v>
      </c>
      <c r="S15" s="475">
        <v>2.8000000000000001E-2</v>
      </c>
      <c r="T15" s="1690">
        <v>1647</v>
      </c>
      <c r="V15" s="2041" t="s">
        <v>93</v>
      </c>
      <c r="W15" s="462" t="s">
        <v>150</v>
      </c>
      <c r="X15" s="474">
        <v>0.224</v>
      </c>
      <c r="Y15" s="474">
        <v>0.05</v>
      </c>
      <c r="Z15" s="474">
        <v>0.16700000000000001</v>
      </c>
      <c r="AA15" s="474">
        <v>0.26200000000000001</v>
      </c>
      <c r="AB15" s="474">
        <v>0.25700000000000001</v>
      </c>
      <c r="AC15" s="475">
        <v>4.1000000000000002E-2</v>
      </c>
      <c r="AD15" s="1690">
        <v>6356</v>
      </c>
    </row>
    <row r="16" spans="1:31" s="6" customFormat="1" ht="15" customHeight="1">
      <c r="A16" s="9"/>
      <c r="B16" s="2042"/>
      <c r="C16" s="464" t="s">
        <v>151</v>
      </c>
      <c r="D16" s="478">
        <v>0.17299999999999999</v>
      </c>
      <c r="E16" s="478">
        <v>2.7E-2</v>
      </c>
      <c r="F16" s="478">
        <v>0.14699999999999999</v>
      </c>
      <c r="G16" s="478">
        <v>0.54300000000000004</v>
      </c>
      <c r="H16" s="478">
        <v>9.1999999999999998E-2</v>
      </c>
      <c r="I16" s="479">
        <v>1.7999999999999999E-2</v>
      </c>
      <c r="J16" s="1692">
        <v>23845</v>
      </c>
      <c r="K16" s="141"/>
      <c r="L16" s="2042"/>
      <c r="M16" s="464" t="s">
        <v>151</v>
      </c>
      <c r="N16" s="478">
        <v>0.28100000000000003</v>
      </c>
      <c r="O16" s="478">
        <v>3.4000000000000002E-2</v>
      </c>
      <c r="P16" s="478">
        <v>0.307</v>
      </c>
      <c r="Q16" s="478">
        <v>0.29099999999999998</v>
      </c>
      <c r="R16" s="478">
        <v>6.3E-2</v>
      </c>
      <c r="S16" s="479">
        <v>2.5999999999999999E-2</v>
      </c>
      <c r="T16" s="1692">
        <v>4811</v>
      </c>
      <c r="V16" s="2042"/>
      <c r="W16" s="464" t="s">
        <v>151</v>
      </c>
      <c r="X16" s="478">
        <v>0.13400000000000001</v>
      </c>
      <c r="Y16" s="478">
        <v>2.4E-2</v>
      </c>
      <c r="Z16" s="478">
        <v>0.09</v>
      </c>
      <c r="AA16" s="478">
        <v>0.63300000000000001</v>
      </c>
      <c r="AB16" s="478">
        <v>0.10299999999999999</v>
      </c>
      <c r="AC16" s="479">
        <v>1.4999999999999999E-2</v>
      </c>
      <c r="AD16" s="1692">
        <v>19034</v>
      </c>
    </row>
    <row r="17" spans="1:30" s="6" customFormat="1" ht="15" customHeight="1">
      <c r="A17" s="9"/>
      <c r="B17" s="2042"/>
      <c r="C17" s="464" t="s">
        <v>152</v>
      </c>
      <c r="D17" s="478">
        <v>0.21299999999999999</v>
      </c>
      <c r="E17" s="478">
        <v>3.5999999999999997E-2</v>
      </c>
      <c r="F17" s="478">
        <v>0.159</v>
      </c>
      <c r="G17" s="478">
        <v>0.51</v>
      </c>
      <c r="H17" s="478">
        <v>6.5000000000000002E-2</v>
      </c>
      <c r="I17" s="479">
        <v>1.6E-2</v>
      </c>
      <c r="J17" s="1692">
        <v>27094</v>
      </c>
      <c r="K17" s="141"/>
      <c r="L17" s="2042"/>
      <c r="M17" s="464" t="s">
        <v>152</v>
      </c>
      <c r="N17" s="478">
        <v>0.29499999999999998</v>
      </c>
      <c r="O17" s="478">
        <v>5.6000000000000001E-2</v>
      </c>
      <c r="P17" s="478">
        <v>0.27600000000000002</v>
      </c>
      <c r="Q17" s="478">
        <v>0.3</v>
      </c>
      <c r="R17" s="478">
        <v>5.3999999999999999E-2</v>
      </c>
      <c r="S17" s="479">
        <v>1.9E-2</v>
      </c>
      <c r="T17" s="1692">
        <v>7745</v>
      </c>
      <c r="V17" s="2042"/>
      <c r="W17" s="464" t="s">
        <v>152</v>
      </c>
      <c r="X17" s="478">
        <v>0.16300000000000001</v>
      </c>
      <c r="Y17" s="478">
        <v>2.4E-2</v>
      </c>
      <c r="Z17" s="478">
        <v>8.6999999999999994E-2</v>
      </c>
      <c r="AA17" s="478">
        <v>0.64</v>
      </c>
      <c r="AB17" s="478">
        <v>7.0999999999999994E-2</v>
      </c>
      <c r="AC17" s="479">
        <v>1.4999999999999999E-2</v>
      </c>
      <c r="AD17" s="1692">
        <v>19349</v>
      </c>
    </row>
    <row r="18" spans="1:30" s="6" customFormat="1" ht="15" customHeight="1">
      <c r="A18" s="9"/>
      <c r="B18" s="2042"/>
      <c r="C18" s="465" t="s">
        <v>153</v>
      </c>
      <c r="D18" s="478">
        <v>0.24199999999999999</v>
      </c>
      <c r="E18" s="478">
        <v>6.7000000000000004E-2</v>
      </c>
      <c r="F18" s="478">
        <v>0.215</v>
      </c>
      <c r="G18" s="478">
        <v>0.39900000000000002</v>
      </c>
      <c r="H18" s="478">
        <v>6.0999999999999999E-2</v>
      </c>
      <c r="I18" s="479">
        <v>1.7000000000000001E-2</v>
      </c>
      <c r="J18" s="1692">
        <v>22890</v>
      </c>
      <c r="K18" s="141"/>
      <c r="L18" s="2042"/>
      <c r="M18" s="465" t="s">
        <v>153</v>
      </c>
      <c r="N18" s="478">
        <v>0.31</v>
      </c>
      <c r="O18" s="478">
        <v>8.6999999999999994E-2</v>
      </c>
      <c r="P18" s="478">
        <v>0.28199999999999997</v>
      </c>
      <c r="Q18" s="478">
        <v>0.25</v>
      </c>
      <c r="R18" s="478">
        <v>0.05</v>
      </c>
      <c r="S18" s="479">
        <v>2.1000000000000001E-2</v>
      </c>
      <c r="T18" s="1692">
        <v>9142</v>
      </c>
      <c r="V18" s="2042"/>
      <c r="W18" s="465" t="s">
        <v>153</v>
      </c>
      <c r="X18" s="478">
        <v>0.16800000000000001</v>
      </c>
      <c r="Y18" s="478">
        <v>4.5999999999999999E-2</v>
      </c>
      <c r="Z18" s="478">
        <v>0.14199999999999999</v>
      </c>
      <c r="AA18" s="478">
        <v>0.55900000000000005</v>
      </c>
      <c r="AB18" s="478">
        <v>7.2999999999999995E-2</v>
      </c>
      <c r="AC18" s="479">
        <v>1.2E-2</v>
      </c>
      <c r="AD18" s="1692">
        <v>13748</v>
      </c>
    </row>
    <row r="19" spans="1:30" s="6" customFormat="1" ht="15" customHeight="1">
      <c r="A19" s="9"/>
      <c r="B19" s="2046" t="s">
        <v>396</v>
      </c>
      <c r="C19" s="466" t="s">
        <v>150</v>
      </c>
      <c r="D19" s="474">
        <v>0.19600000000000001</v>
      </c>
      <c r="E19" s="474">
        <v>0.01</v>
      </c>
      <c r="F19" s="474">
        <v>0.114</v>
      </c>
      <c r="G19" s="474">
        <v>0.48199999999999998</v>
      </c>
      <c r="H19" s="474">
        <v>0.17599999999999999</v>
      </c>
      <c r="I19" s="475">
        <v>2.1999999999999999E-2</v>
      </c>
      <c r="J19" s="1690">
        <v>2709</v>
      </c>
      <c r="K19" s="141"/>
      <c r="L19" s="2046" t="s">
        <v>396</v>
      </c>
      <c r="M19" s="466" t="s">
        <v>150</v>
      </c>
      <c r="N19" s="474">
        <v>0.29699999999999999</v>
      </c>
      <c r="O19" s="474">
        <v>1.2999999999999999E-2</v>
      </c>
      <c r="P19" s="474">
        <v>0.29699999999999999</v>
      </c>
      <c r="Q19" s="474">
        <v>0.27200000000000002</v>
      </c>
      <c r="R19" s="474">
        <v>8.5999999999999993E-2</v>
      </c>
      <c r="S19" s="475">
        <v>3.5999999999999997E-2</v>
      </c>
      <c r="T19" s="1690">
        <v>382</v>
      </c>
      <c r="V19" s="2046" t="s">
        <v>396</v>
      </c>
      <c r="W19" s="466" t="s">
        <v>150</v>
      </c>
      <c r="X19" s="474">
        <v>0.17399999999999999</v>
      </c>
      <c r="Y19" s="474">
        <v>0.01</v>
      </c>
      <c r="Z19" s="474">
        <v>7.4999999999999997E-2</v>
      </c>
      <c r="AA19" s="474">
        <v>0.52600000000000002</v>
      </c>
      <c r="AB19" s="474">
        <v>0.19600000000000001</v>
      </c>
      <c r="AC19" s="475">
        <v>1.9E-2</v>
      </c>
      <c r="AD19" s="1690">
        <v>2327</v>
      </c>
    </row>
    <row r="20" spans="1:30" s="6" customFormat="1" ht="15" customHeight="1">
      <c r="A20" s="9"/>
      <c r="B20" s="2047"/>
      <c r="C20" s="467" t="s">
        <v>151</v>
      </c>
      <c r="D20" s="478">
        <v>0.16300000000000001</v>
      </c>
      <c r="E20" s="478">
        <v>2.8000000000000001E-2</v>
      </c>
      <c r="F20" s="478">
        <v>9.8000000000000004E-2</v>
      </c>
      <c r="G20" s="478">
        <v>0.61</v>
      </c>
      <c r="H20" s="478">
        <v>8.4000000000000005E-2</v>
      </c>
      <c r="I20" s="479">
        <v>1.7999999999999999E-2</v>
      </c>
      <c r="J20" s="1692">
        <v>18699</v>
      </c>
      <c r="K20" s="141"/>
      <c r="L20" s="2047"/>
      <c r="M20" s="467" t="s">
        <v>151</v>
      </c>
      <c r="N20" s="478">
        <v>0.27700000000000002</v>
      </c>
      <c r="O20" s="478">
        <v>3.5999999999999997E-2</v>
      </c>
      <c r="P20" s="478">
        <v>0.23</v>
      </c>
      <c r="Q20" s="478">
        <v>0.36599999999999999</v>
      </c>
      <c r="R20" s="478">
        <v>6.2E-2</v>
      </c>
      <c r="S20" s="479">
        <v>2.9000000000000001E-2</v>
      </c>
      <c r="T20" s="1692">
        <v>3266</v>
      </c>
      <c r="V20" s="2047"/>
      <c r="W20" s="467" t="s">
        <v>151</v>
      </c>
      <c r="X20" s="478">
        <v>0.128</v>
      </c>
      <c r="Y20" s="478">
        <v>2.5999999999999999E-2</v>
      </c>
      <c r="Z20" s="478">
        <v>5.8000000000000003E-2</v>
      </c>
      <c r="AA20" s="478">
        <v>0.68400000000000005</v>
      </c>
      <c r="AB20" s="478">
        <v>0.09</v>
      </c>
      <c r="AC20" s="479">
        <v>1.4E-2</v>
      </c>
      <c r="AD20" s="1692">
        <v>15433</v>
      </c>
    </row>
    <row r="21" spans="1:30" s="6" customFormat="1" ht="15" customHeight="1">
      <c r="A21" s="9"/>
      <c r="B21" s="2047"/>
      <c r="C21" s="467" t="s">
        <v>152</v>
      </c>
      <c r="D21" s="478">
        <v>0.20799999999999999</v>
      </c>
      <c r="E21" s="478">
        <v>3.5999999999999997E-2</v>
      </c>
      <c r="F21" s="478">
        <v>0.153</v>
      </c>
      <c r="G21" s="478">
        <v>0.52400000000000002</v>
      </c>
      <c r="H21" s="478">
        <v>6.3E-2</v>
      </c>
      <c r="I21" s="479">
        <v>1.6E-2</v>
      </c>
      <c r="J21" s="1692">
        <v>25841</v>
      </c>
      <c r="K21" s="141"/>
      <c r="L21" s="2047"/>
      <c r="M21" s="467" t="s">
        <v>152</v>
      </c>
      <c r="N21" s="478">
        <v>0.29099999999999998</v>
      </c>
      <c r="O21" s="478">
        <v>5.6000000000000001E-2</v>
      </c>
      <c r="P21" s="478">
        <v>0.26900000000000002</v>
      </c>
      <c r="Q21" s="478">
        <v>0.312</v>
      </c>
      <c r="R21" s="478">
        <v>5.3999999999999999E-2</v>
      </c>
      <c r="S21" s="479">
        <v>1.9E-2</v>
      </c>
      <c r="T21" s="1692">
        <v>7188</v>
      </c>
      <c r="V21" s="2047"/>
      <c r="W21" s="467" t="s">
        <v>152</v>
      </c>
      <c r="X21" s="478">
        <v>0.157</v>
      </c>
      <c r="Y21" s="478">
        <v>2.4E-2</v>
      </c>
      <c r="Z21" s="478">
        <v>8.4000000000000005E-2</v>
      </c>
      <c r="AA21" s="478">
        <v>0.65200000000000002</v>
      </c>
      <c r="AB21" s="478">
        <v>6.9000000000000006E-2</v>
      </c>
      <c r="AC21" s="479">
        <v>1.4E-2</v>
      </c>
      <c r="AD21" s="1692">
        <v>18653</v>
      </c>
    </row>
    <row r="22" spans="1:30" s="6" customFormat="1" ht="15" customHeight="1">
      <c r="A22" s="9"/>
      <c r="B22" s="2047"/>
      <c r="C22" s="467" t="s">
        <v>153</v>
      </c>
      <c r="D22" s="476">
        <v>0.24199999999999999</v>
      </c>
      <c r="E22" s="476">
        <v>6.7000000000000004E-2</v>
      </c>
      <c r="F22" s="476">
        <v>0.214</v>
      </c>
      <c r="G22" s="476">
        <v>0.4</v>
      </c>
      <c r="H22" s="476">
        <v>6.0999999999999999E-2</v>
      </c>
      <c r="I22" s="477">
        <v>1.7000000000000001E-2</v>
      </c>
      <c r="J22" s="1691">
        <v>22704</v>
      </c>
      <c r="K22" s="141"/>
      <c r="L22" s="2047"/>
      <c r="M22" s="467" t="s">
        <v>153</v>
      </c>
      <c r="N22" s="476">
        <v>0.31</v>
      </c>
      <c r="O22" s="476">
        <v>8.6999999999999994E-2</v>
      </c>
      <c r="P22" s="476">
        <v>0.28000000000000003</v>
      </c>
      <c r="Q22" s="476">
        <v>0.252</v>
      </c>
      <c r="R22" s="476">
        <v>0.05</v>
      </c>
      <c r="S22" s="477">
        <v>2.1000000000000001E-2</v>
      </c>
      <c r="T22" s="1691">
        <v>9052</v>
      </c>
      <c r="V22" s="2047"/>
      <c r="W22" s="467" t="s">
        <v>153</v>
      </c>
      <c r="X22" s="476">
        <v>0.16800000000000001</v>
      </c>
      <c r="Y22" s="476">
        <v>4.5999999999999999E-2</v>
      </c>
      <c r="Z22" s="476">
        <v>0.14199999999999999</v>
      </c>
      <c r="AA22" s="476">
        <v>0.56100000000000005</v>
      </c>
      <c r="AB22" s="476">
        <v>7.1999999999999995E-2</v>
      </c>
      <c r="AC22" s="477">
        <v>1.2E-2</v>
      </c>
      <c r="AD22" s="1691">
        <v>13652</v>
      </c>
    </row>
    <row r="23" spans="1:30" s="6" customFormat="1" ht="15" customHeight="1">
      <c r="A23" s="9"/>
      <c r="B23" s="2046" t="s">
        <v>373</v>
      </c>
      <c r="C23" s="468" t="s">
        <v>369</v>
      </c>
      <c r="D23" s="474">
        <v>0.25800000000000001</v>
      </c>
      <c r="E23" s="474">
        <v>4.2999999999999997E-2</v>
      </c>
      <c r="F23" s="474">
        <v>0.21199999999999999</v>
      </c>
      <c r="G23" s="474">
        <v>0.39100000000000001</v>
      </c>
      <c r="H23" s="474">
        <v>7.9000000000000001E-2</v>
      </c>
      <c r="I23" s="475">
        <v>1.7000000000000001E-2</v>
      </c>
      <c r="J23" s="1690">
        <v>16240</v>
      </c>
      <c r="K23" s="142"/>
      <c r="L23" s="2046" t="s">
        <v>373</v>
      </c>
      <c r="M23" s="468" t="s">
        <v>369</v>
      </c>
      <c r="N23" s="474">
        <v>0.35599999999999998</v>
      </c>
      <c r="O23" s="474">
        <v>5.2999999999999999E-2</v>
      </c>
      <c r="P23" s="474">
        <v>0.35499999999999998</v>
      </c>
      <c r="Q23" s="474">
        <v>0.17199999999999999</v>
      </c>
      <c r="R23" s="474">
        <v>4.3999999999999997E-2</v>
      </c>
      <c r="S23" s="475">
        <v>0.02</v>
      </c>
      <c r="T23" s="1690">
        <v>5371</v>
      </c>
      <c r="V23" s="2046" t="s">
        <v>373</v>
      </c>
      <c r="W23" s="468" t="s">
        <v>369</v>
      </c>
      <c r="X23" s="474">
        <v>0.191</v>
      </c>
      <c r="Y23" s="474">
        <v>3.6999999999999998E-2</v>
      </c>
      <c r="Z23" s="474">
        <v>0.113</v>
      </c>
      <c r="AA23" s="474">
        <v>0.54200000000000004</v>
      </c>
      <c r="AB23" s="474">
        <v>0.10299999999999999</v>
      </c>
      <c r="AC23" s="475">
        <v>1.4E-2</v>
      </c>
      <c r="AD23" s="1690">
        <v>10869</v>
      </c>
    </row>
    <row r="24" spans="1:30" s="6" customFormat="1" ht="15" customHeight="1">
      <c r="A24" s="9"/>
      <c r="B24" s="2047"/>
      <c r="C24" s="469" t="s">
        <v>370</v>
      </c>
      <c r="D24" s="478">
        <v>0.21</v>
      </c>
      <c r="E24" s="478">
        <v>3.5000000000000003E-2</v>
      </c>
      <c r="F24" s="478">
        <v>0.159</v>
      </c>
      <c r="G24" s="478">
        <v>0.48299999999999998</v>
      </c>
      <c r="H24" s="478">
        <v>9.2999999999999999E-2</v>
      </c>
      <c r="I24" s="479">
        <v>0.02</v>
      </c>
      <c r="J24" s="1692">
        <v>18033</v>
      </c>
      <c r="K24" s="142"/>
      <c r="L24" s="2047"/>
      <c r="M24" s="469" t="s">
        <v>370</v>
      </c>
      <c r="N24" s="478">
        <v>0.307</v>
      </c>
      <c r="O24" s="478">
        <v>5.2999999999999999E-2</v>
      </c>
      <c r="P24" s="478">
        <v>0.29899999999999999</v>
      </c>
      <c r="Q24" s="478">
        <v>0.25700000000000001</v>
      </c>
      <c r="R24" s="478">
        <v>0.06</v>
      </c>
      <c r="S24" s="479">
        <v>2.4E-2</v>
      </c>
      <c r="T24" s="1692">
        <v>4873</v>
      </c>
      <c r="V24" s="2047"/>
      <c r="W24" s="469" t="s">
        <v>370</v>
      </c>
      <c r="X24" s="478">
        <v>0.156</v>
      </c>
      <c r="Y24" s="478">
        <v>2.5000000000000001E-2</v>
      </c>
      <c r="Z24" s="478">
        <v>8.3000000000000004E-2</v>
      </c>
      <c r="AA24" s="478">
        <v>0.60699999999999998</v>
      </c>
      <c r="AB24" s="478">
        <v>0.111</v>
      </c>
      <c r="AC24" s="479">
        <v>1.7999999999999999E-2</v>
      </c>
      <c r="AD24" s="1692">
        <v>13160</v>
      </c>
    </row>
    <row r="25" spans="1:30" s="6" customFormat="1" ht="15" customHeight="1">
      <c r="A25" s="9"/>
      <c r="B25" s="2047"/>
      <c r="C25" s="469" t="s">
        <v>371</v>
      </c>
      <c r="D25" s="478">
        <v>0.20300000000000001</v>
      </c>
      <c r="E25" s="478">
        <v>5.0999999999999997E-2</v>
      </c>
      <c r="F25" s="478">
        <v>0.14599999999999999</v>
      </c>
      <c r="G25" s="478">
        <v>0.50800000000000001</v>
      </c>
      <c r="H25" s="478">
        <v>7.5999999999999998E-2</v>
      </c>
      <c r="I25" s="479">
        <v>1.7000000000000001E-2</v>
      </c>
      <c r="J25" s="1692">
        <v>23896</v>
      </c>
      <c r="K25" s="142"/>
      <c r="L25" s="2047"/>
      <c r="M25" s="469" t="s">
        <v>371</v>
      </c>
      <c r="N25" s="478">
        <v>0.28399999999999997</v>
      </c>
      <c r="O25" s="478">
        <v>8.4000000000000005E-2</v>
      </c>
      <c r="P25" s="478">
        <v>0.23499999999999999</v>
      </c>
      <c r="Q25" s="478">
        <v>0.316</v>
      </c>
      <c r="R25" s="478">
        <v>5.8999999999999997E-2</v>
      </c>
      <c r="S25" s="479">
        <v>2.1000000000000001E-2</v>
      </c>
      <c r="T25" s="1692">
        <v>6359</v>
      </c>
      <c r="V25" s="2047"/>
      <c r="W25" s="469" t="s">
        <v>371</v>
      </c>
      <c r="X25" s="478">
        <v>0.155</v>
      </c>
      <c r="Y25" s="478">
        <v>3.1E-2</v>
      </c>
      <c r="Z25" s="478">
        <v>9.4E-2</v>
      </c>
      <c r="AA25" s="478">
        <v>0.61899999999999999</v>
      </c>
      <c r="AB25" s="478">
        <v>8.5999999999999993E-2</v>
      </c>
      <c r="AC25" s="479">
        <v>1.4999999999999999E-2</v>
      </c>
      <c r="AD25" s="1692">
        <v>17537</v>
      </c>
    </row>
    <row r="26" spans="1:30" s="6" customFormat="1" ht="15" customHeight="1">
      <c r="A26" s="9"/>
      <c r="B26" s="2048"/>
      <c r="C26" s="470" t="s">
        <v>372</v>
      </c>
      <c r="D26" s="476">
        <v>0.157</v>
      </c>
      <c r="E26" s="476">
        <v>5.7000000000000002E-2</v>
      </c>
      <c r="F26" s="476">
        <v>0.155</v>
      </c>
      <c r="G26" s="476">
        <v>0.52400000000000002</v>
      </c>
      <c r="H26" s="476">
        <v>7.8E-2</v>
      </c>
      <c r="I26" s="477">
        <v>2.8000000000000001E-2</v>
      </c>
      <c r="J26" s="1691">
        <v>9529</v>
      </c>
      <c r="K26" s="142"/>
      <c r="L26" s="2048"/>
      <c r="M26" s="470" t="s">
        <v>372</v>
      </c>
      <c r="N26" s="476">
        <v>0.223</v>
      </c>
      <c r="O26" s="476">
        <v>8.2000000000000003E-2</v>
      </c>
      <c r="P26" s="476">
        <v>0.19900000000000001</v>
      </c>
      <c r="Q26" s="476">
        <v>0.4</v>
      </c>
      <c r="R26" s="476">
        <v>6.5000000000000002E-2</v>
      </c>
      <c r="S26" s="477">
        <v>0.03</v>
      </c>
      <c r="T26" s="1691">
        <v>2787</v>
      </c>
      <c r="V26" s="2048"/>
      <c r="W26" s="470" t="s">
        <v>372</v>
      </c>
      <c r="X26" s="476">
        <v>0.11600000000000001</v>
      </c>
      <c r="Y26" s="476">
        <v>4.2999999999999997E-2</v>
      </c>
      <c r="Z26" s="476">
        <v>0.128</v>
      </c>
      <c r="AA26" s="476">
        <v>0.60099999999999998</v>
      </c>
      <c r="AB26" s="476">
        <v>8.5999999999999993E-2</v>
      </c>
      <c r="AC26" s="477">
        <v>2.7E-2</v>
      </c>
      <c r="AD26" s="1691">
        <v>6742</v>
      </c>
    </row>
    <row r="27" spans="1:30" s="6" customFormat="1" ht="15" customHeight="1">
      <c r="A27" s="9"/>
      <c r="B27" s="2042" t="s">
        <v>210</v>
      </c>
      <c r="C27" s="465" t="s">
        <v>0</v>
      </c>
      <c r="D27" s="478">
        <v>0.192</v>
      </c>
      <c r="E27" s="478">
        <v>0.04</v>
      </c>
      <c r="F27" s="478">
        <v>0.14099999999999999</v>
      </c>
      <c r="G27" s="478">
        <v>0.54200000000000004</v>
      </c>
      <c r="H27" s="478">
        <v>6.7000000000000004E-2</v>
      </c>
      <c r="I27" s="479">
        <v>1.7000000000000001E-2</v>
      </c>
      <c r="J27" s="1692">
        <v>71481</v>
      </c>
      <c r="K27" s="141"/>
      <c r="L27" s="2042" t="s">
        <v>210</v>
      </c>
      <c r="M27" s="465" t="s">
        <v>0</v>
      </c>
      <c r="N27" s="478">
        <v>0.28299999999999997</v>
      </c>
      <c r="O27" s="478">
        <v>6.7000000000000004E-2</v>
      </c>
      <c r="P27" s="478">
        <v>0.251</v>
      </c>
      <c r="Q27" s="478">
        <v>0.32500000000000001</v>
      </c>
      <c r="R27" s="478">
        <v>5.1999999999999998E-2</v>
      </c>
      <c r="S27" s="479">
        <v>2.1999999999999999E-2</v>
      </c>
      <c r="T27" s="1692">
        <v>19205</v>
      </c>
      <c r="V27" s="2042" t="s">
        <v>210</v>
      </c>
      <c r="W27" s="465" t="s">
        <v>0</v>
      </c>
      <c r="X27" s="478">
        <v>0.14199999999999999</v>
      </c>
      <c r="Y27" s="478">
        <v>2.5000000000000001E-2</v>
      </c>
      <c r="Z27" s="478">
        <v>0.08</v>
      </c>
      <c r="AA27" s="478">
        <v>0.66200000000000003</v>
      </c>
      <c r="AB27" s="478">
        <v>7.5999999999999998E-2</v>
      </c>
      <c r="AC27" s="479">
        <v>1.4999999999999999E-2</v>
      </c>
      <c r="AD27" s="1692">
        <v>52276</v>
      </c>
    </row>
    <row r="28" spans="1:30" s="6" customFormat="1" ht="15" customHeight="1">
      <c r="A28" s="9"/>
      <c r="B28" s="2045"/>
      <c r="C28" s="463" t="s">
        <v>1</v>
      </c>
      <c r="D28" s="476">
        <v>0.33500000000000002</v>
      </c>
      <c r="E28" s="476">
        <v>4.3999999999999997E-2</v>
      </c>
      <c r="F28" s="476">
        <v>0.42199999999999999</v>
      </c>
      <c r="G28" s="476">
        <v>0.01</v>
      </c>
      <c r="H28" s="476">
        <v>0.16400000000000001</v>
      </c>
      <c r="I28" s="477">
        <v>2.5000000000000001E-2</v>
      </c>
      <c r="J28" s="1691">
        <v>7174</v>
      </c>
      <c r="K28" s="141"/>
      <c r="L28" s="2045"/>
      <c r="M28" s="463" t="s">
        <v>1</v>
      </c>
      <c r="N28" s="476">
        <v>0.38</v>
      </c>
      <c r="O28" s="476">
        <v>3.4000000000000002E-2</v>
      </c>
      <c r="P28" s="476">
        <v>0.48099999999999998</v>
      </c>
      <c r="Q28" s="476">
        <v>6.0000000000000001E-3</v>
      </c>
      <c r="R28" s="476">
        <v>7.6999999999999999E-2</v>
      </c>
      <c r="S28" s="477">
        <v>2.1999999999999999E-2</v>
      </c>
      <c r="T28" s="1691">
        <v>3313</v>
      </c>
      <c r="V28" s="2045"/>
      <c r="W28" s="463" t="s">
        <v>1</v>
      </c>
      <c r="X28" s="476">
        <v>0.28299999999999997</v>
      </c>
      <c r="Y28" s="476">
        <v>5.3999999999999999E-2</v>
      </c>
      <c r="Z28" s="476">
        <v>0.35499999999999998</v>
      </c>
      <c r="AA28" s="476">
        <v>1.6E-2</v>
      </c>
      <c r="AB28" s="476">
        <v>0.26400000000000001</v>
      </c>
      <c r="AC28" s="477">
        <v>2.9000000000000001E-2</v>
      </c>
      <c r="AD28" s="1691">
        <v>3861</v>
      </c>
    </row>
    <row r="29" spans="1:30" s="6" customFormat="1" ht="15" customHeight="1">
      <c r="A29" s="9"/>
      <c r="B29" s="2042" t="s">
        <v>5</v>
      </c>
      <c r="C29" s="464" t="s">
        <v>6</v>
      </c>
      <c r="D29" s="474">
        <v>0.38100000000000001</v>
      </c>
      <c r="E29" s="474">
        <v>6.5000000000000002E-2</v>
      </c>
      <c r="F29" s="474">
        <v>0.41</v>
      </c>
      <c r="G29" s="474">
        <v>4.3999999999999997E-2</v>
      </c>
      <c r="H29" s="474">
        <v>7.1999999999999995E-2</v>
      </c>
      <c r="I29" s="479">
        <v>2.9000000000000001E-2</v>
      </c>
      <c r="J29" s="1692">
        <v>11115</v>
      </c>
      <c r="K29" s="141"/>
      <c r="L29" s="2042" t="s">
        <v>5</v>
      </c>
      <c r="M29" s="464" t="s">
        <v>6</v>
      </c>
      <c r="N29" s="474">
        <v>0.39700000000000002</v>
      </c>
      <c r="O29" s="474">
        <v>6.6000000000000003E-2</v>
      </c>
      <c r="P29" s="474">
        <v>0.441</v>
      </c>
      <c r="Q29" s="474">
        <v>2.8000000000000001E-2</v>
      </c>
      <c r="R29" s="474">
        <v>0.04</v>
      </c>
      <c r="S29" s="479">
        <v>2.8000000000000001E-2</v>
      </c>
      <c r="T29" s="1692">
        <v>7346</v>
      </c>
      <c r="V29" s="2042" t="s">
        <v>5</v>
      </c>
      <c r="W29" s="464" t="s">
        <v>6</v>
      </c>
      <c r="X29" s="474">
        <v>0.33700000000000002</v>
      </c>
      <c r="Y29" s="474">
        <v>6.0999999999999999E-2</v>
      </c>
      <c r="Z29" s="474">
        <v>0.32300000000000001</v>
      </c>
      <c r="AA29" s="474">
        <v>8.5999999999999993E-2</v>
      </c>
      <c r="AB29" s="474">
        <v>0.161</v>
      </c>
      <c r="AC29" s="479">
        <v>3.1E-2</v>
      </c>
      <c r="AD29" s="1692">
        <v>3769</v>
      </c>
    </row>
    <row r="30" spans="1:30" s="6" customFormat="1" ht="15" customHeight="1">
      <c r="A30" s="9"/>
      <c r="B30" s="2042"/>
      <c r="C30" s="464" t="s">
        <v>7</v>
      </c>
      <c r="D30" s="478">
        <v>0.219</v>
      </c>
      <c r="E30" s="478">
        <v>4.9000000000000002E-2</v>
      </c>
      <c r="F30" s="478">
        <v>0.16600000000000001</v>
      </c>
      <c r="G30" s="478">
        <v>0.46500000000000002</v>
      </c>
      <c r="H30" s="478">
        <v>8.4000000000000005E-2</v>
      </c>
      <c r="I30" s="479">
        <v>1.7000000000000001E-2</v>
      </c>
      <c r="J30" s="1692">
        <v>35731</v>
      </c>
      <c r="K30" s="141"/>
      <c r="L30" s="2042"/>
      <c r="M30" s="464" t="s">
        <v>7</v>
      </c>
      <c r="N30" s="478">
        <v>0.27200000000000002</v>
      </c>
      <c r="O30" s="478">
        <v>6.2E-2</v>
      </c>
      <c r="P30" s="478">
        <v>0.23400000000000001</v>
      </c>
      <c r="Q30" s="478">
        <v>0.34499999999999997</v>
      </c>
      <c r="R30" s="478">
        <v>6.7000000000000004E-2</v>
      </c>
      <c r="S30" s="479">
        <v>1.9E-2</v>
      </c>
      <c r="T30" s="1692">
        <v>10999</v>
      </c>
      <c r="V30" s="2042"/>
      <c r="W30" s="464" t="s">
        <v>7</v>
      </c>
      <c r="X30" s="478">
        <v>0.184</v>
      </c>
      <c r="Y30" s="478">
        <v>0.04</v>
      </c>
      <c r="Z30" s="478">
        <v>0.12</v>
      </c>
      <c r="AA30" s="478">
        <v>0.54600000000000004</v>
      </c>
      <c r="AB30" s="478">
        <v>9.5000000000000001E-2</v>
      </c>
      <c r="AC30" s="479">
        <v>1.6E-2</v>
      </c>
      <c r="AD30" s="1692">
        <v>24732</v>
      </c>
    </row>
    <row r="31" spans="1:30" s="6" customFormat="1" ht="15" customHeight="1">
      <c r="A31" s="9"/>
      <c r="B31" s="2042"/>
      <c r="C31" s="464" t="s">
        <v>8</v>
      </c>
      <c r="D31" s="478">
        <v>0.14399999999999999</v>
      </c>
      <c r="E31" s="478">
        <v>2.9000000000000001E-2</v>
      </c>
      <c r="F31" s="478">
        <v>8.5999999999999993E-2</v>
      </c>
      <c r="G31" s="478">
        <v>0.61799999999999999</v>
      </c>
      <c r="H31" s="478">
        <v>0.104</v>
      </c>
      <c r="I31" s="479">
        <v>1.9E-2</v>
      </c>
      <c r="J31" s="1692">
        <v>28081</v>
      </c>
      <c r="K31" s="141"/>
      <c r="L31" s="2042"/>
      <c r="M31" s="464" t="s">
        <v>8</v>
      </c>
      <c r="N31" s="478">
        <v>0.20599999999999999</v>
      </c>
      <c r="O31" s="478">
        <v>4.5999999999999999E-2</v>
      </c>
      <c r="P31" s="478">
        <v>0.16700000000000001</v>
      </c>
      <c r="Q31" s="478">
        <v>0.47099999999999997</v>
      </c>
      <c r="R31" s="478">
        <v>8.5000000000000006E-2</v>
      </c>
      <c r="S31" s="479">
        <v>2.4E-2</v>
      </c>
      <c r="T31" s="1692">
        <v>3770</v>
      </c>
      <c r="V31" s="2042"/>
      <c r="W31" s="464" t="s">
        <v>8</v>
      </c>
      <c r="X31" s="478">
        <v>0.13</v>
      </c>
      <c r="Y31" s="478">
        <v>2.5000000000000001E-2</v>
      </c>
      <c r="Z31" s="478">
        <v>6.7000000000000004E-2</v>
      </c>
      <c r="AA31" s="478">
        <v>0.65200000000000002</v>
      </c>
      <c r="AB31" s="478">
        <v>0.108</v>
      </c>
      <c r="AC31" s="479">
        <v>1.7999999999999999E-2</v>
      </c>
      <c r="AD31" s="1692">
        <v>24311</v>
      </c>
    </row>
    <row r="32" spans="1:30" s="6" customFormat="1" ht="15" customHeight="1">
      <c r="A32" s="9"/>
      <c r="B32" s="2042"/>
      <c r="C32" s="464" t="s">
        <v>9</v>
      </c>
      <c r="D32" s="478">
        <v>0.11</v>
      </c>
      <c r="E32" s="478">
        <v>1.7000000000000001E-2</v>
      </c>
      <c r="F32" s="478">
        <v>8.8999999999999996E-2</v>
      </c>
      <c r="G32" s="478">
        <v>0.64300000000000002</v>
      </c>
      <c r="H32" s="478">
        <v>0.114</v>
      </c>
      <c r="I32" s="479">
        <v>2.5999999999999999E-2</v>
      </c>
      <c r="J32" s="1692">
        <v>7322</v>
      </c>
      <c r="K32" s="42"/>
      <c r="L32" s="2042"/>
      <c r="M32" s="464" t="s">
        <v>9</v>
      </c>
      <c r="N32" s="478">
        <v>0.17399999999999999</v>
      </c>
      <c r="O32" s="478">
        <v>3.1E-2</v>
      </c>
      <c r="P32" s="478">
        <v>0.14199999999999999</v>
      </c>
      <c r="Q32" s="478">
        <v>0.54200000000000004</v>
      </c>
      <c r="R32" s="478">
        <v>8.8999999999999996E-2</v>
      </c>
      <c r="S32" s="479">
        <v>2.1999999999999999E-2</v>
      </c>
      <c r="T32" s="1692">
        <v>683</v>
      </c>
      <c r="V32" s="2042"/>
      <c r="W32" s="464" t="s">
        <v>9</v>
      </c>
      <c r="X32" s="478">
        <v>0.10100000000000001</v>
      </c>
      <c r="Y32" s="478">
        <v>1.4999999999999999E-2</v>
      </c>
      <c r="Z32" s="478">
        <v>8.2000000000000003E-2</v>
      </c>
      <c r="AA32" s="478">
        <v>0.65700000000000003</v>
      </c>
      <c r="AB32" s="478">
        <v>0.11799999999999999</v>
      </c>
      <c r="AC32" s="479">
        <v>2.7E-2</v>
      </c>
      <c r="AD32" s="1692">
        <v>6639</v>
      </c>
    </row>
    <row r="33" spans="1:30" s="6" customFormat="1" ht="15" customHeight="1">
      <c r="A33" s="9"/>
      <c r="B33" s="2041" t="s">
        <v>154</v>
      </c>
      <c r="C33" s="462" t="s">
        <v>0</v>
      </c>
      <c r="D33" s="474">
        <v>0.17399999999999999</v>
      </c>
      <c r="E33" s="474">
        <v>3.5999999999999997E-2</v>
      </c>
      <c r="F33" s="474">
        <v>0.124</v>
      </c>
      <c r="G33" s="474">
        <v>0.55200000000000005</v>
      </c>
      <c r="H33" s="474">
        <v>9.5000000000000001E-2</v>
      </c>
      <c r="I33" s="475">
        <v>1.9E-2</v>
      </c>
      <c r="J33" s="1690">
        <v>67446</v>
      </c>
      <c r="K33" s="141"/>
      <c r="L33" s="2041" t="s">
        <v>154</v>
      </c>
      <c r="M33" s="462" t="s">
        <v>0</v>
      </c>
      <c r="N33" s="474">
        <v>0.24199999999999999</v>
      </c>
      <c r="O33" s="474">
        <v>5.6000000000000001E-2</v>
      </c>
      <c r="P33" s="474">
        <v>0.21199999999999999</v>
      </c>
      <c r="Q33" s="474">
        <v>0.39700000000000002</v>
      </c>
      <c r="R33" s="474">
        <v>7.2999999999999995E-2</v>
      </c>
      <c r="S33" s="475">
        <v>0.02</v>
      </c>
      <c r="T33" s="1690">
        <v>13104</v>
      </c>
      <c r="V33" s="2041" t="s">
        <v>154</v>
      </c>
      <c r="W33" s="462" t="s">
        <v>0</v>
      </c>
      <c r="X33" s="474">
        <v>0.14899999999999999</v>
      </c>
      <c r="Y33" s="474">
        <v>2.9000000000000001E-2</v>
      </c>
      <c r="Z33" s="474">
        <v>9.2999999999999999E-2</v>
      </c>
      <c r="AA33" s="474">
        <v>0.60699999999999998</v>
      </c>
      <c r="AB33" s="474">
        <v>0.10299999999999999</v>
      </c>
      <c r="AC33" s="475">
        <v>1.7999999999999999E-2</v>
      </c>
      <c r="AD33" s="1690">
        <v>54342</v>
      </c>
    </row>
    <row r="34" spans="1:30" s="6" customFormat="1" ht="15" customHeight="1">
      <c r="A34" s="9"/>
      <c r="B34" s="2042"/>
      <c r="C34" s="464" t="s">
        <v>1</v>
      </c>
      <c r="D34" s="476">
        <v>0.29499999999999998</v>
      </c>
      <c r="E34" s="476">
        <v>7.8E-2</v>
      </c>
      <c r="F34" s="476">
        <v>0.19900000000000001</v>
      </c>
      <c r="G34" s="476">
        <v>0.33100000000000002</v>
      </c>
      <c r="H34" s="476">
        <v>7.3999999999999996E-2</v>
      </c>
      <c r="I34" s="477">
        <v>2.3E-2</v>
      </c>
      <c r="J34" s="1691">
        <v>2543</v>
      </c>
      <c r="K34" s="141"/>
      <c r="L34" s="2042"/>
      <c r="M34" s="464" t="s">
        <v>1</v>
      </c>
      <c r="N34" s="476">
        <v>0.312</v>
      </c>
      <c r="O34" s="476">
        <v>7.1999999999999995E-2</v>
      </c>
      <c r="P34" s="476">
        <v>0.222</v>
      </c>
      <c r="Q34" s="476">
        <v>0.30299999999999999</v>
      </c>
      <c r="R34" s="476">
        <v>6.5000000000000002E-2</v>
      </c>
      <c r="S34" s="477">
        <v>2.5000000000000001E-2</v>
      </c>
      <c r="T34" s="1691">
        <v>1867</v>
      </c>
      <c r="V34" s="2042"/>
      <c r="W34" s="464" t="s">
        <v>1</v>
      </c>
      <c r="X34" s="476">
        <v>0.217</v>
      </c>
      <c r="Y34" s="476">
        <v>0.106</v>
      </c>
      <c r="Z34" s="476">
        <v>8.6999999999999994E-2</v>
      </c>
      <c r="AA34" s="476">
        <v>0.46300000000000002</v>
      </c>
      <c r="AB34" s="476">
        <v>0.113</v>
      </c>
      <c r="AC34" s="477">
        <v>1.2999999999999999E-2</v>
      </c>
      <c r="AD34" s="1691">
        <v>676</v>
      </c>
    </row>
    <row r="35" spans="1:30" s="6" customFormat="1" ht="15" customHeight="1">
      <c r="A35" s="9"/>
      <c r="B35" s="2041" t="s">
        <v>155</v>
      </c>
      <c r="C35" s="462" t="s">
        <v>144</v>
      </c>
      <c r="D35" s="474">
        <v>0.13800000000000001</v>
      </c>
      <c r="E35" s="474">
        <v>3.3000000000000002E-2</v>
      </c>
      <c r="F35" s="474">
        <v>7.2999999999999995E-2</v>
      </c>
      <c r="G35" s="474">
        <v>0.68400000000000005</v>
      </c>
      <c r="H35" s="474">
        <v>5.6000000000000001E-2</v>
      </c>
      <c r="I35" s="479">
        <v>1.4999999999999999E-2</v>
      </c>
      <c r="J35" s="1692">
        <v>30395</v>
      </c>
      <c r="K35" s="141"/>
      <c r="L35" s="2041" t="s">
        <v>155</v>
      </c>
      <c r="M35" s="462" t="s">
        <v>144</v>
      </c>
      <c r="N35" s="474">
        <v>0.20699999999999999</v>
      </c>
      <c r="O35" s="474">
        <v>6.2E-2</v>
      </c>
      <c r="P35" s="474">
        <v>0.151</v>
      </c>
      <c r="Q35" s="474">
        <v>0.51</v>
      </c>
      <c r="R35" s="474">
        <v>4.8000000000000001E-2</v>
      </c>
      <c r="S35" s="479">
        <v>2.1999999999999999E-2</v>
      </c>
      <c r="T35" s="1692">
        <v>5286</v>
      </c>
      <c r="V35" s="2041" t="s">
        <v>155</v>
      </c>
      <c r="W35" s="462" t="s">
        <v>144</v>
      </c>
      <c r="X35" s="474">
        <v>0.11600000000000001</v>
      </c>
      <c r="Y35" s="474">
        <v>2.4E-2</v>
      </c>
      <c r="Z35" s="474">
        <v>4.8000000000000001E-2</v>
      </c>
      <c r="AA35" s="474">
        <v>0.74</v>
      </c>
      <c r="AB35" s="474">
        <v>5.8999999999999997E-2</v>
      </c>
      <c r="AC35" s="479">
        <v>1.2999999999999999E-2</v>
      </c>
      <c r="AD35" s="1692">
        <v>25109</v>
      </c>
    </row>
    <row r="36" spans="1:30" s="6" customFormat="1" ht="15" customHeight="1">
      <c r="A36" s="9"/>
      <c r="B36" s="2042"/>
      <c r="C36" s="464" t="s">
        <v>207</v>
      </c>
      <c r="D36" s="478">
        <v>0.152</v>
      </c>
      <c r="E36" s="478">
        <v>4.3999999999999997E-2</v>
      </c>
      <c r="F36" s="478">
        <v>0.13100000000000001</v>
      </c>
      <c r="G36" s="478">
        <v>0.6</v>
      </c>
      <c r="H36" s="478">
        <v>5.8000000000000003E-2</v>
      </c>
      <c r="I36" s="479">
        <v>1.4E-2</v>
      </c>
      <c r="J36" s="1692">
        <v>4166</v>
      </c>
      <c r="K36" s="141"/>
      <c r="L36" s="2042"/>
      <c r="M36" s="464" t="s">
        <v>207</v>
      </c>
      <c r="N36" s="478">
        <v>0.20799999999999999</v>
      </c>
      <c r="O36" s="478">
        <v>7.8E-2</v>
      </c>
      <c r="P36" s="478">
        <v>0.157</v>
      </c>
      <c r="Q36" s="478">
        <v>0.47299999999999998</v>
      </c>
      <c r="R36" s="478">
        <v>6.8000000000000005E-2</v>
      </c>
      <c r="S36" s="479">
        <v>1.4999999999999999E-2</v>
      </c>
      <c r="T36" s="1692">
        <v>1049</v>
      </c>
      <c r="V36" s="2042"/>
      <c r="W36" s="464" t="s">
        <v>207</v>
      </c>
      <c r="X36" s="478">
        <v>0.121</v>
      </c>
      <c r="Y36" s="478">
        <v>2.5000000000000001E-2</v>
      </c>
      <c r="Z36" s="478">
        <v>0.11700000000000001</v>
      </c>
      <c r="AA36" s="478">
        <v>0.67100000000000004</v>
      </c>
      <c r="AB36" s="478">
        <v>5.1999999999999998E-2</v>
      </c>
      <c r="AC36" s="479">
        <v>1.4E-2</v>
      </c>
      <c r="AD36" s="1692">
        <v>3117</v>
      </c>
    </row>
    <row r="37" spans="1:30" s="6" customFormat="1" ht="15" customHeight="1">
      <c r="A37" s="9"/>
      <c r="B37" s="2042"/>
      <c r="C37" s="464" t="s">
        <v>208</v>
      </c>
      <c r="D37" s="478">
        <v>0.20100000000000001</v>
      </c>
      <c r="E37" s="478">
        <v>6.4000000000000001E-2</v>
      </c>
      <c r="F37" s="478">
        <v>0.22700000000000001</v>
      </c>
      <c r="G37" s="478">
        <v>0.42799999999999999</v>
      </c>
      <c r="H37" s="478">
        <v>6.2E-2</v>
      </c>
      <c r="I37" s="479">
        <v>1.7999999999999999E-2</v>
      </c>
      <c r="J37" s="1692">
        <v>7144</v>
      </c>
      <c r="K37" s="141"/>
      <c r="L37" s="2042"/>
      <c r="M37" s="464" t="s">
        <v>208</v>
      </c>
      <c r="N37" s="478">
        <v>0.249</v>
      </c>
      <c r="O37" s="478">
        <v>8.7999999999999995E-2</v>
      </c>
      <c r="P37" s="478">
        <v>0.26200000000000001</v>
      </c>
      <c r="Q37" s="478">
        <v>0.32500000000000001</v>
      </c>
      <c r="R37" s="478">
        <v>5.3999999999999999E-2</v>
      </c>
      <c r="S37" s="479">
        <v>2.1999999999999999E-2</v>
      </c>
      <c r="T37" s="1692">
        <v>2322</v>
      </c>
      <c r="V37" s="2042"/>
      <c r="W37" s="464" t="s">
        <v>208</v>
      </c>
      <c r="X37" s="478">
        <v>0.16200000000000001</v>
      </c>
      <c r="Y37" s="478">
        <v>4.4999999999999998E-2</v>
      </c>
      <c r="Z37" s="478">
        <v>0.19900000000000001</v>
      </c>
      <c r="AA37" s="478">
        <v>0.51200000000000001</v>
      </c>
      <c r="AB37" s="478">
        <v>6.8000000000000005E-2</v>
      </c>
      <c r="AC37" s="479">
        <v>1.4E-2</v>
      </c>
      <c r="AD37" s="1692">
        <v>4822</v>
      </c>
    </row>
    <row r="38" spans="1:30" s="6" customFormat="1" ht="15" customHeight="1">
      <c r="A38" s="9"/>
      <c r="B38" s="2045"/>
      <c r="C38" s="463" t="s">
        <v>209</v>
      </c>
      <c r="D38" s="478">
        <v>0.20300000000000001</v>
      </c>
      <c r="E38" s="478">
        <v>4.7E-2</v>
      </c>
      <c r="F38" s="478">
        <v>0.311</v>
      </c>
      <c r="G38" s="478">
        <v>0.34300000000000003</v>
      </c>
      <c r="H38" s="478">
        <v>7.9000000000000001E-2</v>
      </c>
      <c r="I38" s="479">
        <v>1.7000000000000001E-2</v>
      </c>
      <c r="J38" s="1692">
        <v>2177</v>
      </c>
      <c r="K38" s="141"/>
      <c r="L38" s="2045"/>
      <c r="M38" s="463" t="s">
        <v>209</v>
      </c>
      <c r="N38" s="478">
        <v>0.27100000000000002</v>
      </c>
      <c r="O38" s="478">
        <v>5.7000000000000002E-2</v>
      </c>
      <c r="P38" s="478">
        <v>0.33800000000000002</v>
      </c>
      <c r="Q38" s="478">
        <v>0.252</v>
      </c>
      <c r="R38" s="478">
        <v>6.8000000000000005E-2</v>
      </c>
      <c r="S38" s="479">
        <v>1.2999999999999999E-2</v>
      </c>
      <c r="T38" s="1692">
        <v>864</v>
      </c>
      <c r="V38" s="2045"/>
      <c r="W38" s="463" t="s">
        <v>209</v>
      </c>
      <c r="X38" s="478">
        <v>0.13600000000000001</v>
      </c>
      <c r="Y38" s="478">
        <v>3.7999999999999999E-2</v>
      </c>
      <c r="Z38" s="478">
        <v>0.28499999999999998</v>
      </c>
      <c r="AA38" s="478">
        <v>0.43</v>
      </c>
      <c r="AB38" s="478">
        <v>9.0999999999999998E-2</v>
      </c>
      <c r="AC38" s="479">
        <v>2.1000000000000001E-2</v>
      </c>
      <c r="AD38" s="1692">
        <v>1313</v>
      </c>
    </row>
    <row r="39" spans="1:30" s="6" customFormat="1" ht="15" customHeight="1">
      <c r="A39" s="9"/>
      <c r="B39" s="2042" t="s">
        <v>254</v>
      </c>
      <c r="C39" s="464" t="s">
        <v>148</v>
      </c>
      <c r="D39" s="474">
        <v>0.35599999999999998</v>
      </c>
      <c r="E39" s="474">
        <v>7.1999999999999995E-2</v>
      </c>
      <c r="F39" s="474">
        <v>0.29599999999999999</v>
      </c>
      <c r="G39" s="474">
        <v>0.193</v>
      </c>
      <c r="H39" s="474">
        <v>5.8999999999999997E-2</v>
      </c>
      <c r="I39" s="475">
        <v>2.4E-2</v>
      </c>
      <c r="J39" s="1690">
        <v>7181</v>
      </c>
      <c r="K39" s="141"/>
      <c r="L39" s="2042" t="s">
        <v>254</v>
      </c>
      <c r="M39" s="464" t="s">
        <v>148</v>
      </c>
      <c r="N39" s="474">
        <v>0.36199999999999999</v>
      </c>
      <c r="O39" s="474">
        <v>7.5999999999999998E-2</v>
      </c>
      <c r="P39" s="474">
        <v>0.31</v>
      </c>
      <c r="Q39" s="474">
        <v>0.17399999999999999</v>
      </c>
      <c r="R39" s="474">
        <v>5.3999999999999999E-2</v>
      </c>
      <c r="S39" s="475">
        <v>2.5000000000000001E-2</v>
      </c>
      <c r="T39" s="1690">
        <v>6138</v>
      </c>
      <c r="V39" s="2042" t="s">
        <v>254</v>
      </c>
      <c r="W39" s="464" t="s">
        <v>148</v>
      </c>
      <c r="X39" s="474">
        <v>0.28999999999999998</v>
      </c>
      <c r="Y39" s="474">
        <v>3.7999999999999999E-2</v>
      </c>
      <c r="Z39" s="474">
        <v>0.153</v>
      </c>
      <c r="AA39" s="474">
        <v>0.38800000000000001</v>
      </c>
      <c r="AB39" s="474">
        <v>0.115</v>
      </c>
      <c r="AC39" s="479">
        <v>1.4E-2</v>
      </c>
      <c r="AD39" s="1690">
        <v>1043</v>
      </c>
    </row>
    <row r="40" spans="1:30" s="6" customFormat="1" ht="15" customHeight="1">
      <c r="A40" s="9"/>
      <c r="B40" s="2042"/>
      <c r="C40" s="464" t="s">
        <v>18</v>
      </c>
      <c r="D40" s="478">
        <v>0.27600000000000002</v>
      </c>
      <c r="E40" s="478">
        <v>5.1999999999999998E-2</v>
      </c>
      <c r="F40" s="478">
        <v>0.26100000000000001</v>
      </c>
      <c r="G40" s="478">
        <v>0.31900000000000001</v>
      </c>
      <c r="H40" s="478">
        <v>7.4999999999999997E-2</v>
      </c>
      <c r="I40" s="479">
        <v>1.7999999999999999E-2</v>
      </c>
      <c r="J40" s="1692">
        <v>14050</v>
      </c>
      <c r="K40" s="141"/>
      <c r="L40" s="2042"/>
      <c r="M40" s="464" t="s">
        <v>18</v>
      </c>
      <c r="N40" s="478">
        <v>0.308</v>
      </c>
      <c r="O40" s="478">
        <v>5.8000000000000003E-2</v>
      </c>
      <c r="P40" s="478">
        <v>0.29599999999999999</v>
      </c>
      <c r="Q40" s="478">
        <v>0.25600000000000001</v>
      </c>
      <c r="R40" s="478">
        <v>6.3E-2</v>
      </c>
      <c r="S40" s="479">
        <v>1.9E-2</v>
      </c>
      <c r="T40" s="1692">
        <v>7750</v>
      </c>
      <c r="V40" s="2042"/>
      <c r="W40" s="464" t="s">
        <v>18</v>
      </c>
      <c r="X40" s="478">
        <v>0.21099999999999999</v>
      </c>
      <c r="Y40" s="478">
        <v>3.7999999999999999E-2</v>
      </c>
      <c r="Z40" s="478">
        <v>0.191</v>
      </c>
      <c r="AA40" s="478">
        <v>0.44600000000000001</v>
      </c>
      <c r="AB40" s="478">
        <v>9.8000000000000004E-2</v>
      </c>
      <c r="AC40" s="479">
        <v>1.4999999999999999E-2</v>
      </c>
      <c r="AD40" s="1692">
        <v>6300</v>
      </c>
    </row>
    <row r="41" spans="1:30" s="6" customFormat="1" ht="15" customHeight="1">
      <c r="A41" s="9"/>
      <c r="B41" s="2042"/>
      <c r="C41" s="464" t="s">
        <v>19</v>
      </c>
      <c r="D41" s="478">
        <v>0.193</v>
      </c>
      <c r="E41" s="478">
        <v>4.2999999999999997E-2</v>
      </c>
      <c r="F41" s="478">
        <v>0.17599999999999999</v>
      </c>
      <c r="G41" s="478">
        <v>0.46899999999999997</v>
      </c>
      <c r="H41" s="478">
        <v>9.6000000000000002E-2</v>
      </c>
      <c r="I41" s="479">
        <v>2.3E-2</v>
      </c>
      <c r="J41" s="1692">
        <v>12439</v>
      </c>
      <c r="K41" s="141"/>
      <c r="L41" s="2042"/>
      <c r="M41" s="464" t="s">
        <v>19</v>
      </c>
      <c r="N41" s="478">
        <v>0.23799999999999999</v>
      </c>
      <c r="O41" s="478">
        <v>7.5999999999999998E-2</v>
      </c>
      <c r="P41" s="478">
        <v>0.26400000000000001</v>
      </c>
      <c r="Q41" s="478">
        <v>0.32700000000000001</v>
      </c>
      <c r="R41" s="478">
        <v>6.9000000000000006E-2</v>
      </c>
      <c r="S41" s="479">
        <v>2.5999999999999999E-2</v>
      </c>
      <c r="T41" s="1692">
        <v>2595</v>
      </c>
      <c r="V41" s="2042"/>
      <c r="W41" s="464" t="s">
        <v>19</v>
      </c>
      <c r="X41" s="478">
        <v>0.17399999999999999</v>
      </c>
      <c r="Y41" s="478">
        <v>0.03</v>
      </c>
      <c r="Z41" s="478">
        <v>0.14000000000000001</v>
      </c>
      <c r="AA41" s="478">
        <v>0.52700000000000002</v>
      </c>
      <c r="AB41" s="478">
        <v>0.107</v>
      </c>
      <c r="AC41" s="479">
        <v>2.1999999999999999E-2</v>
      </c>
      <c r="AD41" s="1692">
        <v>9844</v>
      </c>
    </row>
    <row r="42" spans="1:30" s="6" customFormat="1" ht="15" customHeight="1">
      <c r="A42" s="9"/>
      <c r="B42" s="2042"/>
      <c r="C42" s="464" t="s">
        <v>20</v>
      </c>
      <c r="D42" s="478">
        <v>0.19800000000000001</v>
      </c>
      <c r="E42" s="478">
        <v>4.2999999999999997E-2</v>
      </c>
      <c r="F42" s="478">
        <v>0.16300000000000001</v>
      </c>
      <c r="G42" s="478">
        <v>0.47599999999999998</v>
      </c>
      <c r="H42" s="478">
        <v>0.10100000000000001</v>
      </c>
      <c r="I42" s="479">
        <v>1.9E-2</v>
      </c>
      <c r="J42" s="1692">
        <v>12826</v>
      </c>
      <c r="K42" s="42"/>
      <c r="L42" s="2042"/>
      <c r="M42" s="464" t="s">
        <v>20</v>
      </c>
      <c r="N42" s="478">
        <v>0.27800000000000002</v>
      </c>
      <c r="O42" s="478">
        <v>5.2999999999999999E-2</v>
      </c>
      <c r="P42" s="478">
        <v>0.27400000000000002</v>
      </c>
      <c r="Q42" s="478">
        <v>0.30599999999999999</v>
      </c>
      <c r="R42" s="478">
        <v>6.7000000000000004E-2</v>
      </c>
      <c r="S42" s="479">
        <v>2.1999999999999999E-2</v>
      </c>
      <c r="T42" s="1692">
        <v>2434</v>
      </c>
      <c r="V42" s="2042"/>
      <c r="W42" s="464" t="s">
        <v>20</v>
      </c>
      <c r="X42" s="478">
        <v>0.16800000000000001</v>
      </c>
      <c r="Y42" s="478">
        <v>0.04</v>
      </c>
      <c r="Z42" s="478">
        <v>0.12</v>
      </c>
      <c r="AA42" s="478">
        <v>0.54100000000000004</v>
      </c>
      <c r="AB42" s="478">
        <v>0.114</v>
      </c>
      <c r="AC42" s="479">
        <v>1.7999999999999999E-2</v>
      </c>
      <c r="AD42" s="1692">
        <v>10392</v>
      </c>
    </row>
    <row r="43" spans="1:30" ht="15" customHeight="1">
      <c r="B43" s="2042"/>
      <c r="C43" s="464" t="s">
        <v>21</v>
      </c>
      <c r="D43" s="478">
        <v>0.15</v>
      </c>
      <c r="E43" s="478">
        <v>3.7999999999999999E-2</v>
      </c>
      <c r="F43" s="478">
        <v>0.113</v>
      </c>
      <c r="G43" s="478">
        <v>0.56999999999999995</v>
      </c>
      <c r="H43" s="478">
        <v>0.106</v>
      </c>
      <c r="I43" s="479">
        <v>2.4E-2</v>
      </c>
      <c r="J43" s="1693">
        <v>10538</v>
      </c>
      <c r="L43" s="2042"/>
      <c r="M43" s="464" t="s">
        <v>21</v>
      </c>
      <c r="N43" s="478">
        <v>0.186</v>
      </c>
      <c r="O43" s="478">
        <v>6.5000000000000002E-2</v>
      </c>
      <c r="P43" s="478">
        <v>0.29899999999999999</v>
      </c>
      <c r="Q43" s="478">
        <v>0.36399999999999999</v>
      </c>
      <c r="R43" s="478">
        <v>7.1999999999999995E-2</v>
      </c>
      <c r="S43" s="479">
        <v>1.4999999999999999E-2</v>
      </c>
      <c r="T43" s="1693">
        <v>395</v>
      </c>
      <c r="V43" s="2042"/>
      <c r="W43" s="464" t="s">
        <v>21</v>
      </c>
      <c r="X43" s="478">
        <v>0.14799999999999999</v>
      </c>
      <c r="Y43" s="478">
        <v>3.5999999999999997E-2</v>
      </c>
      <c r="Z43" s="478">
        <v>0.10199999999999999</v>
      </c>
      <c r="AA43" s="478">
        <v>0.58099999999999996</v>
      </c>
      <c r="AB43" s="478">
        <v>0.108</v>
      </c>
      <c r="AC43" s="479">
        <v>2.5000000000000001E-2</v>
      </c>
      <c r="AD43" s="1693">
        <v>10143</v>
      </c>
    </row>
    <row r="44" spans="1:30" ht="15" customHeight="1">
      <c r="B44" s="2045"/>
      <c r="C44" s="463" t="s">
        <v>22</v>
      </c>
      <c r="D44" s="476">
        <v>0.14499999999999999</v>
      </c>
      <c r="E44" s="476">
        <v>2.1999999999999999E-2</v>
      </c>
      <c r="F44" s="476">
        <v>0.1</v>
      </c>
      <c r="G44" s="476">
        <v>0.60899999999999999</v>
      </c>
      <c r="H44" s="476">
        <v>0.105</v>
      </c>
      <c r="I44" s="477">
        <v>1.9E-2</v>
      </c>
      <c r="J44" s="1694">
        <v>7202</v>
      </c>
      <c r="L44" s="2045"/>
      <c r="M44" s="463" t="s">
        <v>22</v>
      </c>
      <c r="N44" s="478">
        <v>0.25800000000000001</v>
      </c>
      <c r="O44" s="478">
        <v>3.1E-2</v>
      </c>
      <c r="P44" s="478">
        <v>0.27500000000000002</v>
      </c>
      <c r="Q44" s="478">
        <v>0.35899999999999999</v>
      </c>
      <c r="R44" s="478">
        <v>6.0999999999999999E-2</v>
      </c>
      <c r="S44" s="479">
        <v>1.7000000000000001E-2</v>
      </c>
      <c r="T44" s="1694">
        <v>526</v>
      </c>
      <c r="V44" s="2045"/>
      <c r="W44" s="463" t="s">
        <v>22</v>
      </c>
      <c r="X44" s="476">
        <v>0.13300000000000001</v>
      </c>
      <c r="Y44" s="476">
        <v>2.1000000000000001E-2</v>
      </c>
      <c r="Z44" s="476">
        <v>8.1000000000000003E-2</v>
      </c>
      <c r="AA44" s="476">
        <v>0.63700000000000001</v>
      </c>
      <c r="AB44" s="476">
        <v>0.11</v>
      </c>
      <c r="AC44" s="477">
        <v>1.9E-2</v>
      </c>
      <c r="AD44" s="1694">
        <v>6676</v>
      </c>
    </row>
    <row r="45" spans="1:30" ht="15" customHeight="1">
      <c r="B45" s="471" t="s">
        <v>357</v>
      </c>
      <c r="C45" s="462" t="s">
        <v>358</v>
      </c>
      <c r="D45" s="480">
        <v>0.20899999999999999</v>
      </c>
      <c r="E45" s="480">
        <v>4.2000000000000003E-2</v>
      </c>
      <c r="F45" s="480">
        <v>0.16900000000000001</v>
      </c>
      <c r="G45" s="480">
        <v>0.46400000000000002</v>
      </c>
      <c r="H45" s="480">
        <v>9.4E-2</v>
      </c>
      <c r="I45" s="474">
        <v>2.1000000000000001E-2</v>
      </c>
      <c r="J45" s="1695">
        <v>74480</v>
      </c>
      <c r="L45" s="471" t="s">
        <v>357</v>
      </c>
      <c r="M45" s="462" t="s">
        <v>358</v>
      </c>
      <c r="N45" s="480">
        <v>0.3</v>
      </c>
      <c r="O45" s="480">
        <v>6.2E-2</v>
      </c>
      <c r="P45" s="480">
        <v>0.28399999999999997</v>
      </c>
      <c r="Q45" s="480">
        <v>0.26700000000000002</v>
      </c>
      <c r="R45" s="480">
        <v>6.4000000000000001E-2</v>
      </c>
      <c r="S45" s="474">
        <v>2.3E-2</v>
      </c>
      <c r="T45" s="1695">
        <v>20646</v>
      </c>
      <c r="V45" s="471" t="s">
        <v>357</v>
      </c>
      <c r="W45" s="462" t="s">
        <v>358</v>
      </c>
      <c r="X45" s="480">
        <v>0.158</v>
      </c>
      <c r="Y45" s="480">
        <v>3.1E-2</v>
      </c>
      <c r="Z45" s="480">
        <v>0.104</v>
      </c>
      <c r="AA45" s="480">
        <v>0.57599999999999996</v>
      </c>
      <c r="AB45" s="480">
        <v>0.111</v>
      </c>
      <c r="AC45" s="474">
        <v>1.9E-2</v>
      </c>
      <c r="AD45" s="1695">
        <v>53834</v>
      </c>
    </row>
    <row r="46" spans="1:30" ht="15" customHeight="1">
      <c r="B46" s="472"/>
      <c r="C46" s="465" t="s">
        <v>359</v>
      </c>
      <c r="D46" s="481">
        <v>0.25</v>
      </c>
      <c r="E46" s="481">
        <v>0.06</v>
      </c>
      <c r="F46" s="481">
        <v>0.215</v>
      </c>
      <c r="G46" s="481">
        <v>0.38700000000000001</v>
      </c>
      <c r="H46" s="481">
        <v>7.4999999999999997E-2</v>
      </c>
      <c r="I46" s="478">
        <v>1.4E-2</v>
      </c>
      <c r="J46" s="1696">
        <v>5845</v>
      </c>
      <c r="L46" s="472"/>
      <c r="M46" s="465" t="s">
        <v>359</v>
      </c>
      <c r="N46" s="481">
        <v>0.307</v>
      </c>
      <c r="O46" s="481">
        <v>0.08</v>
      </c>
      <c r="P46" s="481">
        <v>0.32600000000000001</v>
      </c>
      <c r="Q46" s="481">
        <v>0.22</v>
      </c>
      <c r="R46" s="481">
        <v>5.1999999999999998E-2</v>
      </c>
      <c r="S46" s="478">
        <v>1.6E-2</v>
      </c>
      <c r="T46" s="1696">
        <v>1877</v>
      </c>
      <c r="V46" s="472"/>
      <c r="W46" s="465" t="s">
        <v>359</v>
      </c>
      <c r="X46" s="481">
        <v>0.20699999999999999</v>
      </c>
      <c r="Y46" s="481">
        <v>4.4999999999999998E-2</v>
      </c>
      <c r="Z46" s="481">
        <v>0.13300000000000001</v>
      </c>
      <c r="AA46" s="481">
        <v>0.51</v>
      </c>
      <c r="AB46" s="481">
        <v>9.1999999999999998E-2</v>
      </c>
      <c r="AC46" s="478">
        <v>1.2E-2</v>
      </c>
      <c r="AD46" s="1696">
        <v>3968</v>
      </c>
    </row>
    <row r="47" spans="1:30" ht="15" customHeight="1">
      <c r="B47" s="473"/>
      <c r="C47" s="463" t="s">
        <v>360</v>
      </c>
      <c r="D47" s="482">
        <v>0.24299999999999999</v>
      </c>
      <c r="E47" s="482">
        <v>3.6999999999999998E-2</v>
      </c>
      <c r="F47" s="482">
        <v>0.25800000000000001</v>
      </c>
      <c r="G47" s="482">
        <v>0.38200000000000001</v>
      </c>
      <c r="H47" s="482">
        <v>6.5000000000000002E-2</v>
      </c>
      <c r="I47" s="476">
        <v>1.6E-2</v>
      </c>
      <c r="J47" s="1697">
        <v>2972</v>
      </c>
      <c r="L47" s="473"/>
      <c r="M47" s="463" t="s">
        <v>360</v>
      </c>
      <c r="N47" s="482">
        <v>0.307</v>
      </c>
      <c r="O47" s="482">
        <v>2.7E-2</v>
      </c>
      <c r="P47" s="482">
        <v>0.34</v>
      </c>
      <c r="Q47" s="482">
        <v>0.26100000000000001</v>
      </c>
      <c r="R47" s="482">
        <v>5.1999999999999998E-2</v>
      </c>
      <c r="S47" s="476">
        <v>1.2E-2</v>
      </c>
      <c r="T47" s="1697">
        <v>1041</v>
      </c>
      <c r="V47" s="473"/>
      <c r="W47" s="463" t="s">
        <v>360</v>
      </c>
      <c r="X47" s="482">
        <v>0.191</v>
      </c>
      <c r="Y47" s="482">
        <v>4.3999999999999997E-2</v>
      </c>
      <c r="Z47" s="482">
        <v>0.193</v>
      </c>
      <c r="AA47" s="482">
        <v>0.47799999999999998</v>
      </c>
      <c r="AB47" s="482">
        <v>7.4999999999999997E-2</v>
      </c>
      <c r="AC47" s="476">
        <v>1.9E-2</v>
      </c>
      <c r="AD47" s="1697">
        <v>1931</v>
      </c>
    </row>
    <row r="49" spans="2:30">
      <c r="K49" s="140"/>
    </row>
    <row r="50" spans="2:30" ht="21" customHeight="1">
      <c r="B50" s="2043" t="s">
        <v>309</v>
      </c>
      <c r="C50" s="2044"/>
      <c r="D50" s="460" t="s">
        <v>30</v>
      </c>
      <c r="E50" s="460" t="s">
        <v>29</v>
      </c>
      <c r="F50" s="460" t="s">
        <v>612</v>
      </c>
      <c r="G50" s="460" t="s">
        <v>28</v>
      </c>
      <c r="H50" s="460" t="s">
        <v>75</v>
      </c>
      <c r="I50" s="461" t="s">
        <v>37</v>
      </c>
      <c r="J50" s="461" t="s">
        <v>230</v>
      </c>
      <c r="K50" s="140"/>
      <c r="L50" s="2043" t="s">
        <v>398</v>
      </c>
      <c r="M50" s="2044"/>
      <c r="N50" s="460" t="s">
        <v>30</v>
      </c>
      <c r="O50" s="460" t="s">
        <v>29</v>
      </c>
      <c r="P50" s="460" t="s">
        <v>612</v>
      </c>
      <c r="Q50" s="460" t="s">
        <v>28</v>
      </c>
      <c r="R50" s="460" t="s">
        <v>75</v>
      </c>
      <c r="S50" s="461" t="s">
        <v>37</v>
      </c>
      <c r="T50" s="461" t="s">
        <v>230</v>
      </c>
      <c r="V50" s="2043" t="s">
        <v>312</v>
      </c>
      <c r="W50" s="2044"/>
      <c r="X50" s="460" t="s">
        <v>30</v>
      </c>
      <c r="Y50" s="460" t="s">
        <v>29</v>
      </c>
      <c r="Z50" s="460" t="s">
        <v>612</v>
      </c>
      <c r="AA50" s="460" t="s">
        <v>28</v>
      </c>
      <c r="AB50" s="460" t="s">
        <v>75</v>
      </c>
      <c r="AC50" s="461" t="s">
        <v>37</v>
      </c>
      <c r="AD50" s="461" t="s">
        <v>230</v>
      </c>
    </row>
    <row r="51" spans="2:30" s="279" customFormat="1" ht="12.75">
      <c r="B51" s="1685" t="s">
        <v>567</v>
      </c>
      <c r="C51" s="1686"/>
      <c r="D51" s="1683">
        <v>0.16300000000000001</v>
      </c>
      <c r="E51" s="1683">
        <v>3.4000000000000002E-2</v>
      </c>
      <c r="F51" s="1683">
        <v>7.2999999999999995E-2</v>
      </c>
      <c r="G51" s="1683">
        <v>0.58699999999999997</v>
      </c>
      <c r="H51" s="1683">
        <v>0.11899999999999999</v>
      </c>
      <c r="I51" s="1684">
        <v>2.3E-2</v>
      </c>
      <c r="J51" s="1689">
        <v>16543</v>
      </c>
      <c r="K51" s="1687"/>
      <c r="L51" s="1685" t="s">
        <v>802</v>
      </c>
      <c r="M51" s="1686"/>
      <c r="N51" s="1683">
        <v>0.16500000000000001</v>
      </c>
      <c r="O51" s="1683">
        <v>3.2000000000000001E-2</v>
      </c>
      <c r="P51" s="1683">
        <v>0.14699999999999999</v>
      </c>
      <c r="Q51" s="1683">
        <v>0.53600000000000003</v>
      </c>
      <c r="R51" s="1683">
        <v>0.1</v>
      </c>
      <c r="S51" s="1684">
        <v>1.9E-2</v>
      </c>
      <c r="T51" s="1689">
        <v>27233</v>
      </c>
      <c r="V51" s="1685" t="s">
        <v>567</v>
      </c>
      <c r="W51" s="1686"/>
      <c r="X51" s="1683">
        <v>0.16500000000000001</v>
      </c>
      <c r="Y51" s="1683">
        <v>3.4000000000000002E-2</v>
      </c>
      <c r="Z51" s="1683">
        <v>7.0000000000000007E-2</v>
      </c>
      <c r="AA51" s="1683">
        <v>0.60899999999999999</v>
      </c>
      <c r="AB51" s="1683">
        <v>0.107</v>
      </c>
      <c r="AC51" s="1684">
        <v>1.4E-2</v>
      </c>
      <c r="AD51" s="1689">
        <v>16207</v>
      </c>
    </row>
    <row r="52" spans="2:30" ht="15" customHeight="1">
      <c r="B52" s="2041" t="s">
        <v>83</v>
      </c>
      <c r="C52" s="462" t="s">
        <v>84</v>
      </c>
      <c r="D52" s="474">
        <v>0.14099999999999999</v>
      </c>
      <c r="E52" s="474">
        <v>4.7E-2</v>
      </c>
      <c r="F52" s="474">
        <v>6.5000000000000002E-2</v>
      </c>
      <c r="G52" s="474">
        <v>0.67600000000000005</v>
      </c>
      <c r="H52" s="474">
        <v>0.05</v>
      </c>
      <c r="I52" s="475">
        <v>2.1000000000000001E-2</v>
      </c>
      <c r="J52" s="1690">
        <v>8364</v>
      </c>
      <c r="K52" s="141"/>
      <c r="L52" s="2041" t="s">
        <v>83</v>
      </c>
      <c r="M52" s="462" t="s">
        <v>84</v>
      </c>
      <c r="N52" s="474">
        <v>0.14499999999999999</v>
      </c>
      <c r="O52" s="474">
        <v>3.7999999999999999E-2</v>
      </c>
      <c r="P52" s="474">
        <v>0.13500000000000001</v>
      </c>
      <c r="Q52" s="474">
        <v>0.60199999999999998</v>
      </c>
      <c r="R52" s="474">
        <v>5.8999999999999997E-2</v>
      </c>
      <c r="S52" s="475">
        <v>0.02</v>
      </c>
      <c r="T52" s="1690">
        <v>13575</v>
      </c>
      <c r="V52" s="2041" t="s">
        <v>83</v>
      </c>
      <c r="W52" s="462" t="s">
        <v>84</v>
      </c>
      <c r="X52" s="474">
        <v>0.13800000000000001</v>
      </c>
      <c r="Y52" s="474">
        <v>3.7999999999999999E-2</v>
      </c>
      <c r="Z52" s="474">
        <v>6.6000000000000003E-2</v>
      </c>
      <c r="AA52" s="474">
        <v>0.67400000000000004</v>
      </c>
      <c r="AB52" s="474">
        <v>6.5000000000000002E-2</v>
      </c>
      <c r="AC52" s="475">
        <v>1.9E-2</v>
      </c>
      <c r="AD52" s="1690">
        <v>7933</v>
      </c>
    </row>
    <row r="53" spans="2:30" ht="15" customHeight="1">
      <c r="B53" s="2045"/>
      <c r="C53" s="463" t="s">
        <v>85</v>
      </c>
      <c r="D53" s="476">
        <v>0.186</v>
      </c>
      <c r="E53" s="476">
        <v>2.1000000000000001E-2</v>
      </c>
      <c r="F53" s="476">
        <v>0.08</v>
      </c>
      <c r="G53" s="476">
        <v>0.496</v>
      </c>
      <c r="H53" s="476">
        <v>0.19</v>
      </c>
      <c r="I53" s="477">
        <v>2.5999999999999999E-2</v>
      </c>
      <c r="J53" s="1691">
        <v>8179</v>
      </c>
      <c r="K53" s="141"/>
      <c r="L53" s="2045"/>
      <c r="M53" s="463" t="s">
        <v>85</v>
      </c>
      <c r="N53" s="476">
        <v>0.185</v>
      </c>
      <c r="O53" s="476">
        <v>2.5000000000000001E-2</v>
      </c>
      <c r="P53" s="476">
        <v>0.16</v>
      </c>
      <c r="Q53" s="476">
        <v>0.47</v>
      </c>
      <c r="R53" s="476">
        <v>0.14199999999999999</v>
      </c>
      <c r="S53" s="477">
        <v>1.7000000000000001E-2</v>
      </c>
      <c r="T53" s="1691">
        <v>13658</v>
      </c>
      <c r="V53" s="2045"/>
      <c r="W53" s="463" t="s">
        <v>85</v>
      </c>
      <c r="X53" s="476">
        <v>0.19</v>
      </c>
      <c r="Y53" s="476">
        <v>0.03</v>
      </c>
      <c r="Z53" s="476">
        <v>7.4999999999999997E-2</v>
      </c>
      <c r="AA53" s="476">
        <v>0.55000000000000004</v>
      </c>
      <c r="AB53" s="476">
        <v>0.14599999999999999</v>
      </c>
      <c r="AC53" s="477">
        <v>0.01</v>
      </c>
      <c r="AD53" s="1691">
        <v>8274</v>
      </c>
    </row>
    <row r="54" spans="2:30" ht="15" customHeight="1">
      <c r="B54" s="2041" t="s">
        <v>86</v>
      </c>
      <c r="C54" s="462" t="s">
        <v>87</v>
      </c>
      <c r="D54" s="478">
        <v>0.27</v>
      </c>
      <c r="E54" s="478">
        <v>0.128</v>
      </c>
      <c r="F54" s="478">
        <v>0.129</v>
      </c>
      <c r="G54" s="478">
        <v>6.0000000000000001E-3</v>
      </c>
      <c r="H54" s="478">
        <v>0.35599999999999998</v>
      </c>
      <c r="I54" s="479">
        <v>0.11</v>
      </c>
      <c r="J54" s="1692">
        <v>1116</v>
      </c>
      <c r="K54" s="141"/>
      <c r="L54" s="2041" t="s">
        <v>86</v>
      </c>
      <c r="M54" s="462" t="s">
        <v>87</v>
      </c>
      <c r="N54" s="478">
        <v>0.29699999999999999</v>
      </c>
      <c r="O54" s="478">
        <v>8.7999999999999995E-2</v>
      </c>
      <c r="P54" s="478">
        <v>0.246</v>
      </c>
      <c r="Q54" s="478">
        <v>1.7000000000000001E-2</v>
      </c>
      <c r="R54" s="478">
        <v>0.317</v>
      </c>
      <c r="S54" s="479">
        <v>3.4000000000000002E-2</v>
      </c>
      <c r="T54" s="1692">
        <v>1734</v>
      </c>
      <c r="V54" s="2041" t="s">
        <v>86</v>
      </c>
      <c r="W54" s="462" t="s">
        <v>87</v>
      </c>
      <c r="X54" s="478">
        <v>0.32100000000000001</v>
      </c>
      <c r="Y54" s="478">
        <v>8.4000000000000005E-2</v>
      </c>
      <c r="Z54" s="478">
        <v>0.19600000000000001</v>
      </c>
      <c r="AA54" s="478">
        <v>2.1000000000000001E-2</v>
      </c>
      <c r="AB54" s="478">
        <v>0.32900000000000001</v>
      </c>
      <c r="AC54" s="479">
        <v>0.05</v>
      </c>
      <c r="AD54" s="1692">
        <v>1116</v>
      </c>
    </row>
    <row r="55" spans="2:30" ht="15" customHeight="1">
      <c r="B55" s="2042"/>
      <c r="C55" s="464" t="s">
        <v>88</v>
      </c>
      <c r="D55" s="478">
        <v>0.221</v>
      </c>
      <c r="E55" s="478">
        <v>1.4E-2</v>
      </c>
      <c r="F55" s="478">
        <v>0.214</v>
      </c>
      <c r="G55" s="478">
        <v>0.41099999999999998</v>
      </c>
      <c r="H55" s="478">
        <v>0.123</v>
      </c>
      <c r="I55" s="479">
        <v>1.7000000000000001E-2</v>
      </c>
      <c r="J55" s="1692">
        <v>1530</v>
      </c>
      <c r="K55" s="141"/>
      <c r="L55" s="2042"/>
      <c r="M55" s="464" t="s">
        <v>88</v>
      </c>
      <c r="N55" s="478">
        <v>0.154</v>
      </c>
      <c r="O55" s="478">
        <v>0.02</v>
      </c>
      <c r="P55" s="478">
        <v>0.23400000000000001</v>
      </c>
      <c r="Q55" s="478">
        <v>0.41599999999999998</v>
      </c>
      <c r="R55" s="478">
        <v>0.14799999999999999</v>
      </c>
      <c r="S55" s="479">
        <v>2.8000000000000001E-2</v>
      </c>
      <c r="T55" s="1692">
        <v>2233</v>
      </c>
      <c r="V55" s="2042"/>
      <c r="W55" s="464" t="s">
        <v>88</v>
      </c>
      <c r="X55" s="478">
        <v>0.16600000000000001</v>
      </c>
      <c r="Y55" s="478">
        <v>2.3E-2</v>
      </c>
      <c r="Z55" s="478">
        <v>0.16</v>
      </c>
      <c r="AA55" s="478">
        <v>0.47599999999999998</v>
      </c>
      <c r="AB55" s="478">
        <v>0.159</v>
      </c>
      <c r="AC55" s="479">
        <v>1.4999999999999999E-2</v>
      </c>
      <c r="AD55" s="1692">
        <v>1399</v>
      </c>
    </row>
    <row r="56" spans="2:30" ht="15" customHeight="1">
      <c r="B56" s="2042"/>
      <c r="C56" s="464" t="s">
        <v>89</v>
      </c>
      <c r="D56" s="478">
        <v>0.21</v>
      </c>
      <c r="E56" s="478">
        <v>1.2999999999999999E-2</v>
      </c>
      <c r="F56" s="478">
        <v>5.8999999999999997E-2</v>
      </c>
      <c r="G56" s="478">
        <v>0.625</v>
      </c>
      <c r="H56" s="478">
        <v>8.6999999999999994E-2</v>
      </c>
      <c r="I56" s="479">
        <v>6.0000000000000001E-3</v>
      </c>
      <c r="J56" s="1692">
        <v>2366</v>
      </c>
      <c r="K56" s="141"/>
      <c r="L56" s="2042"/>
      <c r="M56" s="464" t="s">
        <v>89</v>
      </c>
      <c r="N56" s="478">
        <v>0.16200000000000001</v>
      </c>
      <c r="O56" s="478">
        <v>2.1000000000000001E-2</v>
      </c>
      <c r="P56" s="478">
        <v>0.18099999999999999</v>
      </c>
      <c r="Q56" s="478">
        <v>0.54600000000000004</v>
      </c>
      <c r="R56" s="478">
        <v>7.5999999999999998E-2</v>
      </c>
      <c r="S56" s="479">
        <v>1.2999999999999999E-2</v>
      </c>
      <c r="T56" s="1692">
        <v>3621</v>
      </c>
      <c r="V56" s="2042"/>
      <c r="W56" s="464" t="s">
        <v>89</v>
      </c>
      <c r="X56" s="478">
        <v>0.16300000000000001</v>
      </c>
      <c r="Y56" s="478">
        <v>3.5999999999999997E-2</v>
      </c>
      <c r="Z56" s="478">
        <v>8.6999999999999994E-2</v>
      </c>
      <c r="AA56" s="478">
        <v>0.63100000000000001</v>
      </c>
      <c r="AB56" s="478">
        <v>7.0999999999999994E-2</v>
      </c>
      <c r="AC56" s="479">
        <v>1.2E-2</v>
      </c>
      <c r="AD56" s="1692">
        <v>2574</v>
      </c>
    </row>
    <row r="57" spans="2:30" ht="15" customHeight="1">
      <c r="B57" s="2042"/>
      <c r="C57" s="464" t="s">
        <v>90</v>
      </c>
      <c r="D57" s="478">
        <v>0.14499999999999999</v>
      </c>
      <c r="E57" s="478">
        <v>6.2E-2</v>
      </c>
      <c r="F57" s="478">
        <v>3.6999999999999998E-2</v>
      </c>
      <c r="G57" s="478">
        <v>0.69299999999999995</v>
      </c>
      <c r="H57" s="478">
        <v>5.2999999999999999E-2</v>
      </c>
      <c r="I57" s="479">
        <v>0.01</v>
      </c>
      <c r="J57" s="1692">
        <v>3099</v>
      </c>
      <c r="K57" s="141"/>
      <c r="L57" s="2042"/>
      <c r="M57" s="464" t="s">
        <v>90</v>
      </c>
      <c r="N57" s="478">
        <v>0.14000000000000001</v>
      </c>
      <c r="O57" s="478">
        <v>3.5000000000000003E-2</v>
      </c>
      <c r="P57" s="478">
        <v>0.115</v>
      </c>
      <c r="Q57" s="478">
        <v>0.64</v>
      </c>
      <c r="R57" s="478">
        <v>5.2999999999999999E-2</v>
      </c>
      <c r="S57" s="479">
        <v>1.6E-2</v>
      </c>
      <c r="T57" s="1692">
        <v>5974</v>
      </c>
      <c r="V57" s="2042"/>
      <c r="W57" s="464" t="s">
        <v>90</v>
      </c>
      <c r="X57" s="478">
        <v>0.13200000000000001</v>
      </c>
      <c r="Y57" s="478">
        <v>3.7999999999999999E-2</v>
      </c>
      <c r="Z57" s="478">
        <v>4.1000000000000002E-2</v>
      </c>
      <c r="AA57" s="478">
        <v>0.71499999999999997</v>
      </c>
      <c r="AB57" s="478">
        <v>0.06</v>
      </c>
      <c r="AC57" s="479">
        <v>1.4999999999999999E-2</v>
      </c>
      <c r="AD57" s="1692">
        <v>3555</v>
      </c>
    </row>
    <row r="58" spans="2:30" ht="15" customHeight="1">
      <c r="B58" s="2042"/>
      <c r="C58" s="464" t="s">
        <v>91</v>
      </c>
      <c r="D58" s="478">
        <v>0.13800000000000001</v>
      </c>
      <c r="E58" s="478">
        <v>2.5000000000000001E-2</v>
      </c>
      <c r="F58" s="478">
        <v>2.5999999999999999E-2</v>
      </c>
      <c r="G58" s="478">
        <v>0.73099999999999998</v>
      </c>
      <c r="H58" s="478">
        <v>6.0999999999999999E-2</v>
      </c>
      <c r="I58" s="479">
        <v>1.9E-2</v>
      </c>
      <c r="J58" s="1692">
        <v>3290</v>
      </c>
      <c r="K58" s="141"/>
      <c r="L58" s="2042"/>
      <c r="M58" s="464" t="s">
        <v>91</v>
      </c>
      <c r="N58" s="478">
        <v>0.13700000000000001</v>
      </c>
      <c r="O58" s="478">
        <v>3.2000000000000001E-2</v>
      </c>
      <c r="P58" s="478">
        <v>0.126</v>
      </c>
      <c r="Q58" s="478">
        <v>0.63</v>
      </c>
      <c r="R58" s="478">
        <v>5.8000000000000003E-2</v>
      </c>
      <c r="S58" s="479">
        <v>1.7999999999999999E-2</v>
      </c>
      <c r="T58" s="1692">
        <v>6322</v>
      </c>
      <c r="V58" s="2042"/>
      <c r="W58" s="464" t="s">
        <v>91</v>
      </c>
      <c r="X58" s="478">
        <v>0.12</v>
      </c>
      <c r="Y58" s="478">
        <v>3.2000000000000001E-2</v>
      </c>
      <c r="Z58" s="478">
        <v>4.5999999999999999E-2</v>
      </c>
      <c r="AA58" s="478">
        <v>0.73299999999999998</v>
      </c>
      <c r="AB58" s="478">
        <v>0.06</v>
      </c>
      <c r="AC58" s="479">
        <v>8.9999999999999993E-3</v>
      </c>
      <c r="AD58" s="1692">
        <v>3246</v>
      </c>
    </row>
    <row r="59" spans="2:30" ht="15" customHeight="1">
      <c r="B59" s="2042"/>
      <c r="C59" s="464" t="s">
        <v>92</v>
      </c>
      <c r="D59" s="478">
        <v>9.9000000000000005E-2</v>
      </c>
      <c r="E59" s="478">
        <v>2.1000000000000001E-2</v>
      </c>
      <c r="F59" s="478">
        <v>5.2999999999999999E-2</v>
      </c>
      <c r="G59" s="478">
        <v>0.72</v>
      </c>
      <c r="H59" s="478">
        <v>9.5000000000000001E-2</v>
      </c>
      <c r="I59" s="479">
        <v>1.2999999999999999E-2</v>
      </c>
      <c r="J59" s="1692">
        <v>2752</v>
      </c>
      <c r="K59" s="141"/>
      <c r="L59" s="2042"/>
      <c r="M59" s="464" t="s">
        <v>92</v>
      </c>
      <c r="N59" s="478">
        <v>0.14699999999999999</v>
      </c>
      <c r="O59" s="478">
        <v>2.9000000000000001E-2</v>
      </c>
      <c r="P59" s="478">
        <v>0.13500000000000001</v>
      </c>
      <c r="Q59" s="478">
        <v>0.58899999999999997</v>
      </c>
      <c r="R59" s="478">
        <v>8.2000000000000003E-2</v>
      </c>
      <c r="S59" s="479">
        <v>1.7999999999999999E-2</v>
      </c>
      <c r="T59" s="1692">
        <v>4509</v>
      </c>
      <c r="V59" s="2042"/>
      <c r="W59" s="464" t="s">
        <v>92</v>
      </c>
      <c r="X59" s="478">
        <v>0.13800000000000001</v>
      </c>
      <c r="Y59" s="478">
        <v>2.5999999999999999E-2</v>
      </c>
      <c r="Z59" s="478">
        <v>4.5999999999999999E-2</v>
      </c>
      <c r="AA59" s="478">
        <v>0.68600000000000005</v>
      </c>
      <c r="AB59" s="478">
        <v>9.5000000000000001E-2</v>
      </c>
      <c r="AC59" s="479">
        <v>8.9999999999999993E-3</v>
      </c>
      <c r="AD59" s="1692">
        <v>2414</v>
      </c>
    </row>
    <row r="60" spans="2:30" ht="15" customHeight="1">
      <c r="B60" s="2045"/>
      <c r="C60" s="463" t="s">
        <v>147</v>
      </c>
      <c r="D60" s="478">
        <v>0.13400000000000001</v>
      </c>
      <c r="E60" s="478">
        <v>0.02</v>
      </c>
      <c r="F60" s="478">
        <v>6.8000000000000005E-2</v>
      </c>
      <c r="G60" s="478">
        <v>0.52400000000000002</v>
      </c>
      <c r="H60" s="478">
        <v>0.214</v>
      </c>
      <c r="I60" s="479">
        <v>3.9E-2</v>
      </c>
      <c r="J60" s="1692">
        <v>2390</v>
      </c>
      <c r="K60" s="141"/>
      <c r="L60" s="2045"/>
      <c r="M60" s="463" t="s">
        <v>147</v>
      </c>
      <c r="N60" s="478">
        <v>0.21199999999999999</v>
      </c>
      <c r="O60" s="478">
        <v>1.7999999999999999E-2</v>
      </c>
      <c r="P60" s="478">
        <v>0.08</v>
      </c>
      <c r="Q60" s="478">
        <v>0.53800000000000003</v>
      </c>
      <c r="R60" s="478">
        <v>0.13500000000000001</v>
      </c>
      <c r="S60" s="479">
        <v>1.7000000000000001E-2</v>
      </c>
      <c r="T60" s="1692">
        <v>2840</v>
      </c>
      <c r="V60" s="2045"/>
      <c r="W60" s="463" t="s">
        <v>147</v>
      </c>
      <c r="X60" s="478">
        <v>0.224</v>
      </c>
      <c r="Y60" s="478">
        <v>2.4E-2</v>
      </c>
      <c r="Z60" s="478">
        <v>4.2999999999999997E-2</v>
      </c>
      <c r="AA60" s="478">
        <v>0.55100000000000005</v>
      </c>
      <c r="AB60" s="478">
        <v>0.14599999999999999</v>
      </c>
      <c r="AC60" s="479">
        <v>1.0999999999999999E-2</v>
      </c>
      <c r="AD60" s="1692">
        <v>1903</v>
      </c>
    </row>
    <row r="61" spans="2:30" ht="15" customHeight="1">
      <c r="B61" s="2041" t="s">
        <v>93</v>
      </c>
      <c r="C61" s="462" t="s">
        <v>150</v>
      </c>
      <c r="D61" s="474">
        <v>0.20399999999999999</v>
      </c>
      <c r="E61" s="474">
        <v>6.2E-2</v>
      </c>
      <c r="F61" s="474">
        <v>0.107</v>
      </c>
      <c r="G61" s="474">
        <v>0.26800000000000002</v>
      </c>
      <c r="H61" s="474">
        <v>0.28899999999999998</v>
      </c>
      <c r="I61" s="475">
        <v>7.0999999999999994E-2</v>
      </c>
      <c r="J61" s="1690">
        <v>2046</v>
      </c>
      <c r="K61" s="141"/>
      <c r="L61" s="2041" t="s">
        <v>93</v>
      </c>
      <c r="M61" s="462" t="s">
        <v>150</v>
      </c>
      <c r="N61" s="474">
        <v>0.22700000000000001</v>
      </c>
      <c r="O61" s="474">
        <v>5.0999999999999997E-2</v>
      </c>
      <c r="P61" s="474">
        <v>0.215</v>
      </c>
      <c r="Q61" s="474">
        <v>0.23400000000000001</v>
      </c>
      <c r="R61" s="474">
        <v>0.24199999999999999</v>
      </c>
      <c r="S61" s="475">
        <v>3.1E-2</v>
      </c>
      <c r="T61" s="1690">
        <v>2508</v>
      </c>
      <c r="V61" s="2041" t="s">
        <v>93</v>
      </c>
      <c r="W61" s="462" t="s">
        <v>150</v>
      </c>
      <c r="X61" s="474">
        <v>0.26600000000000001</v>
      </c>
      <c r="Y61" s="474">
        <v>3.9E-2</v>
      </c>
      <c r="Z61" s="474">
        <v>0.157</v>
      </c>
      <c r="AA61" s="474">
        <v>0.29299999999999998</v>
      </c>
      <c r="AB61" s="474">
        <v>0.21299999999999999</v>
      </c>
      <c r="AC61" s="475">
        <v>3.2000000000000001E-2</v>
      </c>
      <c r="AD61" s="1690">
        <v>1787</v>
      </c>
    </row>
    <row r="62" spans="2:30" ht="15" customHeight="1">
      <c r="B62" s="2042"/>
      <c r="C62" s="464" t="s">
        <v>151</v>
      </c>
      <c r="D62" s="478">
        <v>0.125</v>
      </c>
      <c r="E62" s="478">
        <v>3.1E-2</v>
      </c>
      <c r="F62" s="478">
        <v>7.2999999999999995E-2</v>
      </c>
      <c r="G62" s="478">
        <v>0.65400000000000003</v>
      </c>
      <c r="H62" s="478">
        <v>0.107</v>
      </c>
      <c r="I62" s="479">
        <v>0.01</v>
      </c>
      <c r="J62" s="1692">
        <v>6107</v>
      </c>
      <c r="K62" s="141"/>
      <c r="L62" s="2042"/>
      <c r="M62" s="464" t="s">
        <v>151</v>
      </c>
      <c r="N62" s="478">
        <v>0.13700000000000001</v>
      </c>
      <c r="O62" s="478">
        <v>2.1999999999999999E-2</v>
      </c>
      <c r="P62" s="478">
        <v>0.124</v>
      </c>
      <c r="Q62" s="478">
        <v>0.60299999999999998</v>
      </c>
      <c r="R62" s="478">
        <v>9.6000000000000002E-2</v>
      </c>
      <c r="S62" s="479">
        <v>1.7999999999999999E-2</v>
      </c>
      <c r="T62" s="1692">
        <v>7508</v>
      </c>
      <c r="V62" s="2042"/>
      <c r="W62" s="464" t="s">
        <v>151</v>
      </c>
      <c r="X62" s="478">
        <v>0.14399999999999999</v>
      </c>
      <c r="Y62" s="478">
        <v>1.9E-2</v>
      </c>
      <c r="Z62" s="478">
        <v>0.05</v>
      </c>
      <c r="AA62" s="478">
        <v>0.66400000000000003</v>
      </c>
      <c r="AB62" s="478">
        <v>0.111</v>
      </c>
      <c r="AC62" s="479">
        <v>1.2999999999999999E-2</v>
      </c>
      <c r="AD62" s="1692">
        <v>5373</v>
      </c>
    </row>
    <row r="63" spans="2:30" ht="15" customHeight="1">
      <c r="B63" s="2042"/>
      <c r="C63" s="464" t="s">
        <v>152</v>
      </c>
      <c r="D63" s="478">
        <v>0.191</v>
      </c>
      <c r="E63" s="478">
        <v>2.1999999999999999E-2</v>
      </c>
      <c r="F63" s="478">
        <v>3.2000000000000001E-2</v>
      </c>
      <c r="G63" s="478">
        <v>0.65700000000000003</v>
      </c>
      <c r="H63" s="478">
        <v>8.3000000000000004E-2</v>
      </c>
      <c r="I63" s="479">
        <v>1.6E-2</v>
      </c>
      <c r="J63" s="1692">
        <v>5111</v>
      </c>
      <c r="K63" s="141"/>
      <c r="L63" s="2042"/>
      <c r="M63" s="464" t="s">
        <v>152</v>
      </c>
      <c r="N63" s="478">
        <v>0.156</v>
      </c>
      <c r="O63" s="478">
        <v>2.3E-2</v>
      </c>
      <c r="P63" s="478">
        <v>0.129</v>
      </c>
      <c r="Q63" s="478">
        <v>0.60199999999999998</v>
      </c>
      <c r="R63" s="478">
        <v>7.1999999999999995E-2</v>
      </c>
      <c r="S63" s="479">
        <v>1.7000000000000001E-2</v>
      </c>
      <c r="T63" s="1692">
        <v>8832</v>
      </c>
      <c r="V63" s="2042"/>
      <c r="W63" s="464" t="s">
        <v>152</v>
      </c>
      <c r="X63" s="478">
        <v>0.14699999999999999</v>
      </c>
      <c r="Y63" s="478">
        <v>2.8000000000000001E-2</v>
      </c>
      <c r="Z63" s="478">
        <v>5.2999999999999999E-2</v>
      </c>
      <c r="AA63" s="478">
        <v>0.69799999999999995</v>
      </c>
      <c r="AB63" s="478">
        <v>6.4000000000000001E-2</v>
      </c>
      <c r="AC63" s="479">
        <v>0.01</v>
      </c>
      <c r="AD63" s="1692">
        <v>5345</v>
      </c>
    </row>
    <row r="64" spans="2:30" ht="15" customHeight="1">
      <c r="B64" s="2042"/>
      <c r="C64" s="465" t="s">
        <v>153</v>
      </c>
      <c r="D64" s="478">
        <v>0.157</v>
      </c>
      <c r="E64" s="478">
        <v>3.1E-2</v>
      </c>
      <c r="F64" s="478">
        <v>0.123</v>
      </c>
      <c r="G64" s="478">
        <v>0.61</v>
      </c>
      <c r="H64" s="478">
        <v>7.3999999999999996E-2</v>
      </c>
      <c r="I64" s="479">
        <v>5.0000000000000001E-3</v>
      </c>
      <c r="J64" s="1692">
        <v>2784</v>
      </c>
      <c r="K64" s="141"/>
      <c r="L64" s="2042"/>
      <c r="M64" s="465" t="s">
        <v>153</v>
      </c>
      <c r="N64" s="478">
        <v>0.17499999999999999</v>
      </c>
      <c r="O64" s="478">
        <v>4.3999999999999997E-2</v>
      </c>
      <c r="P64" s="478">
        <v>0.16900000000000001</v>
      </c>
      <c r="Q64" s="478">
        <v>0.52900000000000003</v>
      </c>
      <c r="R64" s="478">
        <v>6.8000000000000005E-2</v>
      </c>
      <c r="S64" s="479">
        <v>1.4999999999999999E-2</v>
      </c>
      <c r="T64" s="1692">
        <v>7738</v>
      </c>
      <c r="V64" s="2042"/>
      <c r="W64" s="465" t="s">
        <v>153</v>
      </c>
      <c r="X64" s="478">
        <v>0.156</v>
      </c>
      <c r="Y64" s="478">
        <v>6.8000000000000005E-2</v>
      </c>
      <c r="Z64" s="478">
        <v>8.1000000000000003E-2</v>
      </c>
      <c r="AA64" s="478">
        <v>0.60299999999999998</v>
      </c>
      <c r="AB64" s="478">
        <v>8.3000000000000004E-2</v>
      </c>
      <c r="AC64" s="479">
        <v>0.01</v>
      </c>
      <c r="AD64" s="1692">
        <v>3203</v>
      </c>
    </row>
    <row r="65" spans="2:30" ht="15" customHeight="1">
      <c r="B65" s="2046" t="s">
        <v>396</v>
      </c>
      <c r="C65" s="466" t="s">
        <v>150</v>
      </c>
      <c r="D65" s="474">
        <v>0.19700000000000001</v>
      </c>
      <c r="E65" s="474">
        <v>8.0000000000000002E-3</v>
      </c>
      <c r="F65" s="474">
        <v>6.5000000000000002E-2</v>
      </c>
      <c r="G65" s="474">
        <v>0.48099999999999998</v>
      </c>
      <c r="H65" s="474">
        <v>0.23599999999999999</v>
      </c>
      <c r="I65" s="475">
        <v>1.2999999999999999E-2</v>
      </c>
      <c r="J65" s="1690">
        <v>842</v>
      </c>
      <c r="K65" s="141"/>
      <c r="L65" s="2046" t="s">
        <v>396</v>
      </c>
      <c r="M65" s="466" t="s">
        <v>150</v>
      </c>
      <c r="N65" s="474">
        <v>0.14199999999999999</v>
      </c>
      <c r="O65" s="474">
        <v>1.4999999999999999E-2</v>
      </c>
      <c r="P65" s="474">
        <v>9.6000000000000002E-2</v>
      </c>
      <c r="Q65" s="474">
        <v>0.56799999999999995</v>
      </c>
      <c r="R65" s="474">
        <v>0.152</v>
      </c>
      <c r="S65" s="475">
        <v>2.5999999999999999E-2</v>
      </c>
      <c r="T65" s="1690">
        <v>820</v>
      </c>
      <c r="V65" s="2046" t="s">
        <v>396</v>
      </c>
      <c r="W65" s="466" t="s">
        <v>150</v>
      </c>
      <c r="X65" s="474">
        <v>0.23899999999999999</v>
      </c>
      <c r="Y65" s="474">
        <v>6.0000000000000001E-3</v>
      </c>
      <c r="Z65" s="474">
        <v>7.8E-2</v>
      </c>
      <c r="AA65" s="474">
        <v>0.54900000000000004</v>
      </c>
      <c r="AB65" s="474">
        <v>0.108</v>
      </c>
      <c r="AC65" s="475">
        <v>1.9E-2</v>
      </c>
      <c r="AD65" s="1690">
        <v>650</v>
      </c>
    </row>
    <row r="66" spans="2:30" ht="15" customHeight="1">
      <c r="B66" s="2047"/>
      <c r="C66" s="467" t="s">
        <v>151</v>
      </c>
      <c r="D66" s="478">
        <v>0.111</v>
      </c>
      <c r="E66" s="478">
        <v>3.6999999999999998E-2</v>
      </c>
      <c r="F66" s="478">
        <v>2.1999999999999999E-2</v>
      </c>
      <c r="G66" s="478">
        <v>0.71899999999999997</v>
      </c>
      <c r="H66" s="478">
        <v>0.1</v>
      </c>
      <c r="I66" s="479">
        <v>0.01</v>
      </c>
      <c r="J66" s="1692">
        <v>5065</v>
      </c>
      <c r="K66" s="141"/>
      <c r="L66" s="2047"/>
      <c r="M66" s="467" t="s">
        <v>151</v>
      </c>
      <c r="N66" s="478">
        <v>0.13400000000000001</v>
      </c>
      <c r="O66" s="478">
        <v>2.1000000000000001E-2</v>
      </c>
      <c r="P66" s="478">
        <v>9.5000000000000001E-2</v>
      </c>
      <c r="Q66" s="478">
        <v>0.65300000000000002</v>
      </c>
      <c r="R66" s="478">
        <v>0.08</v>
      </c>
      <c r="S66" s="479">
        <v>1.7000000000000001E-2</v>
      </c>
      <c r="T66" s="1692">
        <v>5917</v>
      </c>
      <c r="V66" s="2047"/>
      <c r="W66" s="467" t="s">
        <v>151</v>
      </c>
      <c r="X66" s="478">
        <v>0.13800000000000001</v>
      </c>
      <c r="Y66" s="478">
        <v>1.7999999999999999E-2</v>
      </c>
      <c r="Z66" s="478">
        <v>3.2000000000000001E-2</v>
      </c>
      <c r="AA66" s="478">
        <v>0.69599999999999995</v>
      </c>
      <c r="AB66" s="478">
        <v>0.10299999999999999</v>
      </c>
      <c r="AC66" s="479">
        <v>1.2E-2</v>
      </c>
      <c r="AD66" s="1692">
        <v>4416</v>
      </c>
    </row>
    <row r="67" spans="2:30" ht="15" customHeight="1">
      <c r="B67" s="2047"/>
      <c r="C67" s="467" t="s">
        <v>152</v>
      </c>
      <c r="D67" s="478">
        <v>0.17299999999999999</v>
      </c>
      <c r="E67" s="478">
        <v>2.3E-2</v>
      </c>
      <c r="F67" s="478">
        <v>3.1E-2</v>
      </c>
      <c r="G67" s="478">
        <v>0.67300000000000004</v>
      </c>
      <c r="H67" s="478">
        <v>8.4000000000000005E-2</v>
      </c>
      <c r="I67" s="479">
        <v>1.6E-2</v>
      </c>
      <c r="J67" s="1692">
        <v>4952</v>
      </c>
      <c r="K67" s="141"/>
      <c r="L67" s="2047"/>
      <c r="M67" s="467" t="s">
        <v>152</v>
      </c>
      <c r="N67" s="478">
        <v>0.155</v>
      </c>
      <c r="O67" s="478">
        <v>2.3E-2</v>
      </c>
      <c r="P67" s="478">
        <v>0.125</v>
      </c>
      <c r="Q67" s="478">
        <v>0.61299999999999999</v>
      </c>
      <c r="R67" s="478">
        <v>6.8000000000000005E-2</v>
      </c>
      <c r="S67" s="479">
        <v>1.6E-2</v>
      </c>
      <c r="T67" s="1692">
        <v>8490</v>
      </c>
      <c r="V67" s="2047"/>
      <c r="W67" s="467" t="s">
        <v>152</v>
      </c>
      <c r="X67" s="478">
        <v>0.14499999999999999</v>
      </c>
      <c r="Y67" s="478">
        <v>2.7E-2</v>
      </c>
      <c r="Z67" s="478">
        <v>4.8000000000000001E-2</v>
      </c>
      <c r="AA67" s="478">
        <v>0.71</v>
      </c>
      <c r="AB67" s="478">
        <v>6.0999999999999999E-2</v>
      </c>
      <c r="AC67" s="479">
        <v>8.9999999999999993E-3</v>
      </c>
      <c r="AD67" s="1692">
        <v>5159</v>
      </c>
    </row>
    <row r="68" spans="2:30" ht="15" customHeight="1">
      <c r="B68" s="2047"/>
      <c r="C68" s="467" t="s">
        <v>153</v>
      </c>
      <c r="D68" s="476">
        <v>0.157</v>
      </c>
      <c r="E68" s="476">
        <v>3.1E-2</v>
      </c>
      <c r="F68" s="476">
        <v>0.123</v>
      </c>
      <c r="G68" s="476">
        <v>0.61099999999999999</v>
      </c>
      <c r="H68" s="476">
        <v>7.3999999999999996E-2</v>
      </c>
      <c r="I68" s="477">
        <v>5.0000000000000001E-3</v>
      </c>
      <c r="J68" s="1692">
        <v>2779</v>
      </c>
      <c r="K68" s="141"/>
      <c r="L68" s="2047"/>
      <c r="M68" s="467" t="s">
        <v>153</v>
      </c>
      <c r="N68" s="476">
        <v>0.17499999999999999</v>
      </c>
      <c r="O68" s="476">
        <v>4.3999999999999997E-2</v>
      </c>
      <c r="P68" s="476">
        <v>0.16900000000000001</v>
      </c>
      <c r="Q68" s="476">
        <v>0.53100000000000003</v>
      </c>
      <c r="R68" s="476">
        <v>6.7000000000000004E-2</v>
      </c>
      <c r="S68" s="477">
        <v>1.4999999999999999E-2</v>
      </c>
      <c r="T68" s="1691">
        <v>7668</v>
      </c>
      <c r="V68" s="2047"/>
      <c r="W68" s="467" t="s">
        <v>153</v>
      </c>
      <c r="X68" s="476">
        <v>0.156</v>
      </c>
      <c r="Y68" s="476">
        <v>6.8000000000000005E-2</v>
      </c>
      <c r="Z68" s="476">
        <v>8.1000000000000003E-2</v>
      </c>
      <c r="AA68" s="476">
        <v>0.60099999999999998</v>
      </c>
      <c r="AB68" s="476">
        <v>8.3000000000000004E-2</v>
      </c>
      <c r="AC68" s="477">
        <v>0.01</v>
      </c>
      <c r="AD68" s="1691">
        <v>3182</v>
      </c>
    </row>
    <row r="69" spans="2:30" ht="15" customHeight="1">
      <c r="B69" s="2046" t="s">
        <v>373</v>
      </c>
      <c r="C69" s="468" t="s">
        <v>369</v>
      </c>
      <c r="D69" s="474">
        <v>0.20100000000000001</v>
      </c>
      <c r="E69" s="474">
        <v>5.1999999999999998E-2</v>
      </c>
      <c r="F69" s="474">
        <v>6.0999999999999999E-2</v>
      </c>
      <c r="G69" s="474">
        <v>0.58199999999999996</v>
      </c>
      <c r="H69" s="474">
        <v>9.1999999999999998E-2</v>
      </c>
      <c r="I69" s="475">
        <v>0.01</v>
      </c>
      <c r="J69" s="1690">
        <v>3584</v>
      </c>
      <c r="K69" s="142"/>
      <c r="L69" s="2046" t="s">
        <v>373</v>
      </c>
      <c r="M69" s="468" t="s">
        <v>369</v>
      </c>
      <c r="N69" s="474">
        <v>0.192</v>
      </c>
      <c r="O69" s="474">
        <v>3.1E-2</v>
      </c>
      <c r="P69" s="474">
        <v>0.17499999999999999</v>
      </c>
      <c r="Q69" s="474">
        <v>0.48699999999999999</v>
      </c>
      <c r="R69" s="474">
        <v>9.6000000000000002E-2</v>
      </c>
      <c r="S69" s="475">
        <v>1.9E-2</v>
      </c>
      <c r="T69" s="1690">
        <v>4098</v>
      </c>
      <c r="V69" s="2046" t="s">
        <v>373</v>
      </c>
      <c r="W69" s="468" t="s">
        <v>369</v>
      </c>
      <c r="X69" s="474">
        <v>0.192</v>
      </c>
      <c r="Y69" s="474">
        <v>3.5000000000000003E-2</v>
      </c>
      <c r="Z69" s="474">
        <v>7.0999999999999994E-2</v>
      </c>
      <c r="AA69" s="474">
        <v>0.58599999999999997</v>
      </c>
      <c r="AB69" s="474">
        <v>0.105</v>
      </c>
      <c r="AC69" s="475">
        <v>1.0999999999999999E-2</v>
      </c>
      <c r="AD69" s="1690">
        <v>3135</v>
      </c>
    </row>
    <row r="70" spans="2:30" ht="15" customHeight="1">
      <c r="B70" s="2047"/>
      <c r="C70" s="469" t="s">
        <v>370</v>
      </c>
      <c r="D70" s="478">
        <v>0.13600000000000001</v>
      </c>
      <c r="E70" s="478">
        <v>1.9E-2</v>
      </c>
      <c r="F70" s="478">
        <v>5.7000000000000002E-2</v>
      </c>
      <c r="G70" s="478">
        <v>0.64200000000000002</v>
      </c>
      <c r="H70" s="478">
        <v>0.13100000000000001</v>
      </c>
      <c r="I70" s="479">
        <v>1.6E-2</v>
      </c>
      <c r="J70" s="1692">
        <v>4163</v>
      </c>
      <c r="K70" s="142"/>
      <c r="L70" s="2047"/>
      <c r="M70" s="469" t="s">
        <v>370</v>
      </c>
      <c r="N70" s="478">
        <v>0.16300000000000001</v>
      </c>
      <c r="O70" s="478">
        <v>2.7E-2</v>
      </c>
      <c r="P70" s="478">
        <v>0.11700000000000001</v>
      </c>
      <c r="Q70" s="478">
        <v>0.57099999999999995</v>
      </c>
      <c r="R70" s="478">
        <v>0.10299999999999999</v>
      </c>
      <c r="S70" s="479">
        <v>0.02</v>
      </c>
      <c r="T70" s="1692">
        <v>5074</v>
      </c>
      <c r="V70" s="2047"/>
      <c r="W70" s="469" t="s">
        <v>370</v>
      </c>
      <c r="X70" s="478">
        <v>0.17799999999999999</v>
      </c>
      <c r="Y70" s="478">
        <v>3.1E-2</v>
      </c>
      <c r="Z70" s="478">
        <v>5.8000000000000003E-2</v>
      </c>
      <c r="AA70" s="478">
        <v>0.61899999999999999</v>
      </c>
      <c r="AB70" s="478">
        <v>0.10199999999999999</v>
      </c>
      <c r="AC70" s="479">
        <v>1.2999999999999999E-2</v>
      </c>
      <c r="AD70" s="1692">
        <v>3892</v>
      </c>
    </row>
    <row r="71" spans="2:30" ht="15" customHeight="1">
      <c r="B71" s="2047"/>
      <c r="C71" s="469" t="s">
        <v>371</v>
      </c>
      <c r="D71" s="478">
        <v>0.17100000000000001</v>
      </c>
      <c r="E71" s="478">
        <v>2.9000000000000001E-2</v>
      </c>
      <c r="F71" s="478">
        <v>3.6999999999999998E-2</v>
      </c>
      <c r="G71" s="478">
        <v>0.66400000000000003</v>
      </c>
      <c r="H71" s="478">
        <v>8.6999999999999994E-2</v>
      </c>
      <c r="I71" s="479">
        <v>1.2E-2</v>
      </c>
      <c r="J71" s="1692">
        <v>4316</v>
      </c>
      <c r="K71" s="142"/>
      <c r="L71" s="2047"/>
      <c r="M71" s="469" t="s">
        <v>371</v>
      </c>
      <c r="N71" s="478">
        <v>0.156</v>
      </c>
      <c r="O71" s="478">
        <v>3.2000000000000001E-2</v>
      </c>
      <c r="P71" s="478">
        <v>0.125</v>
      </c>
      <c r="Q71" s="478">
        <v>0.58699999999999997</v>
      </c>
      <c r="R71" s="478">
        <v>8.2000000000000003E-2</v>
      </c>
      <c r="S71" s="479">
        <v>1.7999999999999999E-2</v>
      </c>
      <c r="T71" s="1692">
        <v>8612</v>
      </c>
      <c r="V71" s="2047"/>
      <c r="W71" s="469" t="s">
        <v>371</v>
      </c>
      <c r="X71" s="478">
        <v>0.129</v>
      </c>
      <c r="Y71" s="478">
        <v>3.5000000000000003E-2</v>
      </c>
      <c r="Z71" s="478">
        <v>6.5000000000000002E-2</v>
      </c>
      <c r="AA71" s="478">
        <v>0.66700000000000004</v>
      </c>
      <c r="AB71" s="478">
        <v>9.2999999999999999E-2</v>
      </c>
      <c r="AC71" s="479">
        <v>1.0999999999999999E-2</v>
      </c>
      <c r="AD71" s="1692">
        <v>4566</v>
      </c>
    </row>
    <row r="72" spans="2:30" ht="15" customHeight="1">
      <c r="B72" s="2048"/>
      <c r="C72" s="470" t="s">
        <v>372</v>
      </c>
      <c r="D72" s="476">
        <v>6.2E-2</v>
      </c>
      <c r="E72" s="476">
        <v>3.1E-2</v>
      </c>
      <c r="F72" s="476">
        <v>0.16200000000000001</v>
      </c>
      <c r="G72" s="476">
        <v>0.58199999999999996</v>
      </c>
      <c r="H72" s="476">
        <v>9.7000000000000003E-2</v>
      </c>
      <c r="I72" s="477">
        <v>6.5000000000000002E-2</v>
      </c>
      <c r="J72" s="1691">
        <v>1134</v>
      </c>
      <c r="K72" s="142"/>
      <c r="L72" s="2048"/>
      <c r="M72" s="470" t="s">
        <v>372</v>
      </c>
      <c r="N72" s="476">
        <v>0.127</v>
      </c>
      <c r="O72" s="476">
        <v>4.3999999999999997E-2</v>
      </c>
      <c r="P72" s="476">
        <v>0.13900000000000001</v>
      </c>
      <c r="Q72" s="476">
        <v>0.58899999999999997</v>
      </c>
      <c r="R72" s="476">
        <v>8.1000000000000003E-2</v>
      </c>
      <c r="S72" s="477">
        <v>1.9E-2</v>
      </c>
      <c r="T72" s="1691">
        <v>4292</v>
      </c>
      <c r="V72" s="2048"/>
      <c r="W72" s="470" t="s">
        <v>372</v>
      </c>
      <c r="X72" s="476">
        <v>0.124</v>
      </c>
      <c r="Y72" s="476">
        <v>4.7E-2</v>
      </c>
      <c r="Z72" s="476">
        <v>5.6000000000000001E-2</v>
      </c>
      <c r="AA72" s="476">
        <v>0.65600000000000003</v>
      </c>
      <c r="AB72" s="476">
        <v>9.7000000000000003E-2</v>
      </c>
      <c r="AC72" s="477">
        <v>0.02</v>
      </c>
      <c r="AD72" s="1691">
        <v>1312</v>
      </c>
    </row>
    <row r="73" spans="2:30" ht="15" customHeight="1">
      <c r="B73" s="2042" t="s">
        <v>210</v>
      </c>
      <c r="C73" s="465" t="s">
        <v>0</v>
      </c>
      <c r="D73" s="478">
        <v>0.13700000000000001</v>
      </c>
      <c r="E73" s="478">
        <v>1.9E-2</v>
      </c>
      <c r="F73" s="478">
        <v>3.9E-2</v>
      </c>
      <c r="G73" s="478">
        <v>0.70499999999999996</v>
      </c>
      <c r="H73" s="478">
        <v>8.4000000000000005E-2</v>
      </c>
      <c r="I73" s="479">
        <v>1.4999999999999999E-2</v>
      </c>
      <c r="J73" s="1692">
        <v>14205</v>
      </c>
      <c r="K73" s="141"/>
      <c r="L73" s="2042" t="s">
        <v>210</v>
      </c>
      <c r="M73" s="465" t="s">
        <v>0</v>
      </c>
      <c r="N73" s="478">
        <v>0.14599999999999999</v>
      </c>
      <c r="O73" s="478">
        <v>2.7E-2</v>
      </c>
      <c r="P73" s="478">
        <v>0.11600000000000001</v>
      </c>
      <c r="Q73" s="478">
        <v>0.623</v>
      </c>
      <c r="R73" s="478">
        <v>7.0999999999999994E-2</v>
      </c>
      <c r="S73" s="479">
        <v>1.7000000000000001E-2</v>
      </c>
      <c r="T73" s="1692">
        <v>23781</v>
      </c>
      <c r="V73" s="2042" t="s">
        <v>210</v>
      </c>
      <c r="W73" s="465" t="s">
        <v>0</v>
      </c>
      <c r="X73" s="478">
        <v>0.14000000000000001</v>
      </c>
      <c r="Y73" s="478">
        <v>2.9000000000000001E-2</v>
      </c>
      <c r="Z73" s="478">
        <v>4.4999999999999998E-2</v>
      </c>
      <c r="AA73" s="478">
        <v>0.70199999999999996</v>
      </c>
      <c r="AB73" s="478">
        <v>7.2999999999999995E-2</v>
      </c>
      <c r="AC73" s="479">
        <v>0.01</v>
      </c>
      <c r="AD73" s="1692">
        <v>14145</v>
      </c>
    </row>
    <row r="74" spans="2:30" ht="15" customHeight="1">
      <c r="B74" s="2045"/>
      <c r="C74" s="463" t="s">
        <v>1</v>
      </c>
      <c r="D74" s="476">
        <v>0.30599999999999999</v>
      </c>
      <c r="E74" s="476">
        <v>9.2999999999999999E-2</v>
      </c>
      <c r="F74" s="476">
        <v>0.313</v>
      </c>
      <c r="G74" s="476">
        <v>0.01</v>
      </c>
      <c r="H74" s="476">
        <v>0.249</v>
      </c>
      <c r="I74" s="477">
        <v>2.8000000000000001E-2</v>
      </c>
      <c r="J74" s="1691">
        <v>1209</v>
      </c>
      <c r="K74" s="141"/>
      <c r="L74" s="2045"/>
      <c r="M74" s="463" t="s">
        <v>1</v>
      </c>
      <c r="N74" s="476">
        <v>0.25800000000000001</v>
      </c>
      <c r="O74" s="476">
        <v>3.1E-2</v>
      </c>
      <c r="P74" s="476">
        <v>0.42699999999999999</v>
      </c>
      <c r="Q74" s="476">
        <v>2.1999999999999999E-2</v>
      </c>
      <c r="R74" s="476">
        <v>0.23200000000000001</v>
      </c>
      <c r="S74" s="477">
        <v>0.03</v>
      </c>
      <c r="T74" s="1691">
        <v>1710</v>
      </c>
      <c r="V74" s="2045"/>
      <c r="W74" s="463" t="s">
        <v>1</v>
      </c>
      <c r="X74" s="476">
        <v>0.32200000000000001</v>
      </c>
      <c r="Y74" s="476">
        <v>4.5999999999999999E-2</v>
      </c>
      <c r="Z74" s="476">
        <v>0.27200000000000002</v>
      </c>
      <c r="AA74" s="476">
        <v>0.01</v>
      </c>
      <c r="AB74" s="476">
        <v>0.32100000000000001</v>
      </c>
      <c r="AC74" s="477">
        <v>2.9000000000000001E-2</v>
      </c>
      <c r="AD74" s="1691">
        <v>937</v>
      </c>
    </row>
    <row r="75" spans="2:30" ht="15" customHeight="1">
      <c r="B75" s="2042" t="s">
        <v>5</v>
      </c>
      <c r="C75" s="464" t="s">
        <v>6</v>
      </c>
      <c r="D75" s="474">
        <v>0.38300000000000001</v>
      </c>
      <c r="E75" s="474">
        <v>6.3E-2</v>
      </c>
      <c r="F75" s="474">
        <v>0.215</v>
      </c>
      <c r="G75" s="474">
        <v>8.3000000000000004E-2</v>
      </c>
      <c r="H75" s="474">
        <v>0.215</v>
      </c>
      <c r="I75" s="479">
        <v>4.1000000000000002E-2</v>
      </c>
      <c r="J75" s="1692">
        <v>992</v>
      </c>
      <c r="K75" s="141"/>
      <c r="L75" s="2042" t="s">
        <v>5</v>
      </c>
      <c r="M75" s="464" t="s">
        <v>6</v>
      </c>
      <c r="N75" s="474">
        <v>0.308</v>
      </c>
      <c r="O75" s="474">
        <v>4.9000000000000002E-2</v>
      </c>
      <c r="P75" s="474">
        <v>0.40500000000000003</v>
      </c>
      <c r="Q75" s="474">
        <v>8.5999999999999993E-2</v>
      </c>
      <c r="R75" s="474">
        <v>0.124</v>
      </c>
      <c r="S75" s="479">
        <v>2.8000000000000001E-2</v>
      </c>
      <c r="T75" s="1692">
        <v>1830</v>
      </c>
      <c r="V75" s="2042" t="s">
        <v>5</v>
      </c>
      <c r="W75" s="464" t="s">
        <v>6</v>
      </c>
      <c r="X75" s="474">
        <v>0.36099999999999999</v>
      </c>
      <c r="Y75" s="474">
        <v>0.09</v>
      </c>
      <c r="Z75" s="474">
        <v>0.23300000000000001</v>
      </c>
      <c r="AA75" s="474">
        <v>9.2999999999999999E-2</v>
      </c>
      <c r="AB75" s="474">
        <v>0.19500000000000001</v>
      </c>
      <c r="AC75" s="479">
        <v>2.9000000000000001E-2</v>
      </c>
      <c r="AD75" s="1692">
        <v>947</v>
      </c>
    </row>
    <row r="76" spans="2:30" ht="15" customHeight="1">
      <c r="B76" s="2042"/>
      <c r="C76" s="464" t="s">
        <v>7</v>
      </c>
      <c r="D76" s="478">
        <v>0.17899999999999999</v>
      </c>
      <c r="E76" s="478">
        <v>0.05</v>
      </c>
      <c r="F76" s="478">
        <v>7.4999999999999997E-2</v>
      </c>
      <c r="G76" s="478">
        <v>0.58299999999999996</v>
      </c>
      <c r="H76" s="478">
        <v>9.2999999999999999E-2</v>
      </c>
      <c r="I76" s="479">
        <v>0.02</v>
      </c>
      <c r="J76" s="1692">
        <v>6569</v>
      </c>
      <c r="K76" s="141"/>
      <c r="L76" s="2042"/>
      <c r="M76" s="464" t="s">
        <v>7</v>
      </c>
      <c r="N76" s="478">
        <v>0.18099999999999999</v>
      </c>
      <c r="O76" s="478">
        <v>3.5999999999999997E-2</v>
      </c>
      <c r="P76" s="478">
        <v>0.159</v>
      </c>
      <c r="Q76" s="478">
        <v>0.51700000000000002</v>
      </c>
      <c r="R76" s="478">
        <v>9.0999999999999998E-2</v>
      </c>
      <c r="S76" s="479">
        <v>1.6E-2</v>
      </c>
      <c r="T76" s="1692">
        <v>11664</v>
      </c>
      <c r="V76" s="2042"/>
      <c r="W76" s="464" t="s">
        <v>7</v>
      </c>
      <c r="X76" s="478">
        <v>0.2</v>
      </c>
      <c r="Y76" s="478">
        <v>0.04</v>
      </c>
      <c r="Z76" s="478">
        <v>7.5999999999999998E-2</v>
      </c>
      <c r="AA76" s="478">
        <v>0.56999999999999995</v>
      </c>
      <c r="AB76" s="478">
        <v>0.10199999999999999</v>
      </c>
      <c r="AC76" s="479">
        <v>1.2E-2</v>
      </c>
      <c r="AD76" s="1692">
        <v>6444</v>
      </c>
    </row>
    <row r="77" spans="2:30" ht="15" customHeight="1">
      <c r="B77" s="2042"/>
      <c r="C77" s="464" t="s">
        <v>8</v>
      </c>
      <c r="D77" s="478">
        <v>0.13400000000000001</v>
      </c>
      <c r="E77" s="478">
        <v>2.1000000000000001E-2</v>
      </c>
      <c r="F77" s="478">
        <v>3.5000000000000003E-2</v>
      </c>
      <c r="G77" s="478">
        <v>0.67200000000000004</v>
      </c>
      <c r="H77" s="478">
        <v>0.121</v>
      </c>
      <c r="I77" s="479">
        <v>1.7999999999999999E-2</v>
      </c>
      <c r="J77" s="1692">
        <v>6794</v>
      </c>
      <c r="K77" s="141"/>
      <c r="L77" s="2042"/>
      <c r="M77" s="464" t="s">
        <v>8</v>
      </c>
      <c r="N77" s="478">
        <v>0.13200000000000001</v>
      </c>
      <c r="O77" s="478">
        <v>2.7E-2</v>
      </c>
      <c r="P77" s="478">
        <v>9.6000000000000002E-2</v>
      </c>
      <c r="Q77" s="478">
        <v>0.623</v>
      </c>
      <c r="R77" s="478">
        <v>0.10299999999999999</v>
      </c>
      <c r="S77" s="479">
        <v>0.02</v>
      </c>
      <c r="T77" s="1692">
        <v>10822</v>
      </c>
      <c r="V77" s="2042"/>
      <c r="W77" s="464" t="s">
        <v>8</v>
      </c>
      <c r="X77" s="478">
        <v>0.121</v>
      </c>
      <c r="Y77" s="478">
        <v>2.5999999999999999E-2</v>
      </c>
      <c r="Z77" s="478">
        <v>4.5999999999999999E-2</v>
      </c>
      <c r="AA77" s="478">
        <v>0.69599999999999995</v>
      </c>
      <c r="AB77" s="478">
        <v>9.7000000000000003E-2</v>
      </c>
      <c r="AC77" s="479">
        <v>1.4E-2</v>
      </c>
      <c r="AD77" s="1692">
        <v>6614</v>
      </c>
    </row>
    <row r="78" spans="2:30" ht="15" customHeight="1">
      <c r="B78" s="2042"/>
      <c r="C78" s="464" t="s">
        <v>9</v>
      </c>
      <c r="D78" s="478">
        <v>8.1000000000000003E-2</v>
      </c>
      <c r="E78" s="478">
        <v>1.0999999999999999E-2</v>
      </c>
      <c r="F78" s="478">
        <v>0.10199999999999999</v>
      </c>
      <c r="G78" s="478">
        <v>0.622</v>
      </c>
      <c r="H78" s="478">
        <v>0.13900000000000001</v>
      </c>
      <c r="I78" s="479">
        <v>4.4999999999999998E-2</v>
      </c>
      <c r="J78" s="1692">
        <v>1916</v>
      </c>
      <c r="K78" s="42"/>
      <c r="L78" s="2042"/>
      <c r="M78" s="464" t="s">
        <v>9</v>
      </c>
      <c r="N78" s="478">
        <v>0.112</v>
      </c>
      <c r="O78" s="478">
        <v>1.7999999999999999E-2</v>
      </c>
      <c r="P78" s="478">
        <v>9.2999999999999999E-2</v>
      </c>
      <c r="Q78" s="478">
        <v>0.64400000000000002</v>
      </c>
      <c r="R78" s="478">
        <v>0.111</v>
      </c>
      <c r="S78" s="479">
        <v>2.3E-2</v>
      </c>
      <c r="T78" s="1692">
        <v>2655</v>
      </c>
      <c r="V78" s="2042"/>
      <c r="W78" s="464" t="s">
        <v>9</v>
      </c>
      <c r="X78" s="478">
        <v>0.1</v>
      </c>
      <c r="Y78" s="478">
        <v>1.6E-2</v>
      </c>
      <c r="Z78" s="478">
        <v>4.8000000000000001E-2</v>
      </c>
      <c r="AA78" s="478">
        <v>0.71799999999999997</v>
      </c>
      <c r="AB78" s="478">
        <v>0.10199999999999999</v>
      </c>
      <c r="AC78" s="479">
        <v>1.6E-2</v>
      </c>
      <c r="AD78" s="1692">
        <v>2051</v>
      </c>
    </row>
    <row r="79" spans="2:30" ht="15" customHeight="1">
      <c r="B79" s="2041" t="s">
        <v>154</v>
      </c>
      <c r="C79" s="462" t="s">
        <v>0</v>
      </c>
      <c r="D79" s="474">
        <v>0.14699999999999999</v>
      </c>
      <c r="E79" s="474">
        <v>2.9000000000000001E-2</v>
      </c>
      <c r="F79" s="474">
        <v>6.0999999999999999E-2</v>
      </c>
      <c r="G79" s="474">
        <v>0.63</v>
      </c>
      <c r="H79" s="474">
        <v>0.112</v>
      </c>
      <c r="I79" s="475">
        <v>2.3E-2</v>
      </c>
      <c r="J79" s="1690">
        <v>14798</v>
      </c>
      <c r="K79" s="141"/>
      <c r="L79" s="2041" t="s">
        <v>154</v>
      </c>
      <c r="M79" s="462" t="s">
        <v>0</v>
      </c>
      <c r="N79" s="474">
        <v>0.152</v>
      </c>
      <c r="O79" s="474">
        <v>0.03</v>
      </c>
      <c r="P79" s="474">
        <v>0.126</v>
      </c>
      <c r="Q79" s="474">
        <v>0.57599999999999996</v>
      </c>
      <c r="R79" s="474">
        <v>9.8000000000000004E-2</v>
      </c>
      <c r="S79" s="475">
        <v>1.7999999999999999E-2</v>
      </c>
      <c r="T79" s="1690">
        <v>24634</v>
      </c>
      <c r="V79" s="2041" t="s">
        <v>154</v>
      </c>
      <c r="W79" s="462" t="s">
        <v>0</v>
      </c>
      <c r="X79" s="474">
        <v>0.14899999999999999</v>
      </c>
      <c r="Y79" s="474">
        <v>0.03</v>
      </c>
      <c r="Z79" s="474">
        <v>5.8000000000000003E-2</v>
      </c>
      <c r="AA79" s="474">
        <v>0.65</v>
      </c>
      <c r="AB79" s="474">
        <v>0.1</v>
      </c>
      <c r="AC79" s="475">
        <v>1.2999999999999999E-2</v>
      </c>
      <c r="AD79" s="1690">
        <v>14760</v>
      </c>
    </row>
    <row r="80" spans="2:30" ht="15" customHeight="1">
      <c r="B80" s="2042"/>
      <c r="C80" s="464" t="s">
        <v>1</v>
      </c>
      <c r="D80" s="2038" t="s">
        <v>803</v>
      </c>
      <c r="E80" s="2039"/>
      <c r="F80" s="2039"/>
      <c r="G80" s="2039"/>
      <c r="H80" s="2039"/>
      <c r="I80" s="2040"/>
      <c r="J80" s="1691">
        <v>234</v>
      </c>
      <c r="K80" s="141"/>
      <c r="L80" s="2042"/>
      <c r="M80" s="464" t="s">
        <v>1</v>
      </c>
      <c r="N80" s="2038" t="s">
        <v>803</v>
      </c>
      <c r="O80" s="2039"/>
      <c r="P80" s="2039"/>
      <c r="Q80" s="2039"/>
      <c r="R80" s="2039"/>
      <c r="S80" s="2040"/>
      <c r="T80" s="1691">
        <v>255</v>
      </c>
      <c r="V80" s="2042"/>
      <c r="W80" s="464" t="s">
        <v>1</v>
      </c>
      <c r="X80" s="2038" t="s">
        <v>803</v>
      </c>
      <c r="Y80" s="2039"/>
      <c r="Z80" s="2039"/>
      <c r="AA80" s="2039"/>
      <c r="AB80" s="2039"/>
      <c r="AC80" s="2040"/>
      <c r="AD80" s="1691">
        <v>187</v>
      </c>
    </row>
    <row r="81" spans="2:30" ht="15" customHeight="1">
      <c r="B81" s="2041" t="s">
        <v>155</v>
      </c>
      <c r="C81" s="462" t="s">
        <v>144</v>
      </c>
      <c r="D81" s="474">
        <v>0.126</v>
      </c>
      <c r="E81" s="474">
        <v>1.7000000000000001E-2</v>
      </c>
      <c r="F81" s="474">
        <v>1.2E-2</v>
      </c>
      <c r="G81" s="474">
        <v>0.77500000000000002</v>
      </c>
      <c r="H81" s="474">
        <v>5.8000000000000003E-2</v>
      </c>
      <c r="I81" s="479">
        <v>1.0999999999999999E-2</v>
      </c>
      <c r="J81" s="1692">
        <v>6831</v>
      </c>
      <c r="K81" s="141"/>
      <c r="L81" s="2041" t="s">
        <v>155</v>
      </c>
      <c r="M81" s="462" t="s">
        <v>144</v>
      </c>
      <c r="N81" s="474">
        <v>0.11700000000000001</v>
      </c>
      <c r="O81" s="474">
        <v>2.5000000000000001E-2</v>
      </c>
      <c r="P81" s="474">
        <v>7.6999999999999999E-2</v>
      </c>
      <c r="Q81" s="474">
        <v>0.70699999999999996</v>
      </c>
      <c r="R81" s="474">
        <v>5.8000000000000003E-2</v>
      </c>
      <c r="S81" s="479">
        <v>1.6E-2</v>
      </c>
      <c r="T81" s="1692">
        <v>11016</v>
      </c>
      <c r="V81" s="2041" t="s">
        <v>155</v>
      </c>
      <c r="W81" s="462" t="s">
        <v>144</v>
      </c>
      <c r="X81" s="474">
        <v>0.10299999999999999</v>
      </c>
      <c r="Y81" s="474">
        <v>2.7E-2</v>
      </c>
      <c r="Z81" s="474">
        <v>2.7E-2</v>
      </c>
      <c r="AA81" s="474">
        <v>0.77500000000000002</v>
      </c>
      <c r="AB81" s="474">
        <v>5.8999999999999997E-2</v>
      </c>
      <c r="AC81" s="479">
        <v>8.9999999999999993E-3</v>
      </c>
      <c r="AD81" s="1692">
        <v>7193</v>
      </c>
    </row>
    <row r="82" spans="2:30" ht="15" customHeight="1">
      <c r="B82" s="2042"/>
      <c r="C82" s="464" t="s">
        <v>207</v>
      </c>
      <c r="D82" s="478">
        <v>8.8999999999999996E-2</v>
      </c>
      <c r="E82" s="478">
        <v>1.4999999999999999E-2</v>
      </c>
      <c r="F82" s="478">
        <v>4.2000000000000003E-2</v>
      </c>
      <c r="G82" s="478">
        <v>0.80100000000000005</v>
      </c>
      <c r="H82" s="478">
        <v>4.7E-2</v>
      </c>
      <c r="I82" s="479">
        <v>6.0000000000000001E-3</v>
      </c>
      <c r="J82" s="1692">
        <v>792</v>
      </c>
      <c r="K82" s="141"/>
      <c r="L82" s="2042"/>
      <c r="M82" s="464" t="s">
        <v>207</v>
      </c>
      <c r="N82" s="478">
        <v>0.13200000000000001</v>
      </c>
      <c r="O82" s="478">
        <v>2.9000000000000001E-2</v>
      </c>
      <c r="P82" s="478">
        <v>0.156</v>
      </c>
      <c r="Q82" s="478">
        <v>0.61599999999999999</v>
      </c>
      <c r="R82" s="478">
        <v>5.0999999999999997E-2</v>
      </c>
      <c r="S82" s="479">
        <v>1.6E-2</v>
      </c>
      <c r="T82" s="1692">
        <v>1706</v>
      </c>
      <c r="V82" s="2042"/>
      <c r="W82" s="464" t="s">
        <v>207</v>
      </c>
      <c r="X82" s="478">
        <v>0.126</v>
      </c>
      <c r="Y82" s="478">
        <v>2.9000000000000001E-2</v>
      </c>
      <c r="Z82" s="478">
        <v>7.5999999999999998E-2</v>
      </c>
      <c r="AA82" s="478">
        <v>0.68500000000000005</v>
      </c>
      <c r="AB82" s="478">
        <v>6.8000000000000005E-2</v>
      </c>
      <c r="AC82" s="479">
        <v>1.6E-2</v>
      </c>
      <c r="AD82" s="1692">
        <v>614</v>
      </c>
    </row>
    <row r="83" spans="2:30" ht="15" customHeight="1">
      <c r="B83" s="2042"/>
      <c r="C83" s="464" t="s">
        <v>208</v>
      </c>
      <c r="D83" s="478">
        <v>0.157</v>
      </c>
      <c r="E83" s="478">
        <v>4.8000000000000001E-2</v>
      </c>
      <c r="F83" s="478">
        <v>9.2999999999999999E-2</v>
      </c>
      <c r="G83" s="478">
        <v>0.626</v>
      </c>
      <c r="H83" s="478">
        <v>7.1999999999999995E-2</v>
      </c>
      <c r="I83" s="479">
        <v>3.0000000000000001E-3</v>
      </c>
      <c r="J83" s="1692">
        <v>928</v>
      </c>
      <c r="K83" s="141"/>
      <c r="L83" s="2042"/>
      <c r="M83" s="464" t="s">
        <v>208</v>
      </c>
      <c r="N83" s="478">
        <v>0.16500000000000001</v>
      </c>
      <c r="O83" s="478">
        <v>4.2000000000000003E-2</v>
      </c>
      <c r="P83" s="478">
        <v>0.248</v>
      </c>
      <c r="Q83" s="478">
        <v>0.46100000000000002</v>
      </c>
      <c r="R83" s="478">
        <v>6.6000000000000003E-2</v>
      </c>
      <c r="S83" s="479">
        <v>1.7000000000000001E-2</v>
      </c>
      <c r="T83" s="1692">
        <v>2598</v>
      </c>
      <c r="V83" s="2042"/>
      <c r="W83" s="464" t="s">
        <v>208</v>
      </c>
      <c r="X83" s="478">
        <v>0.161</v>
      </c>
      <c r="Y83" s="478">
        <v>0.05</v>
      </c>
      <c r="Z83" s="478">
        <v>0.13500000000000001</v>
      </c>
      <c r="AA83" s="478">
        <v>0.57199999999999995</v>
      </c>
      <c r="AB83" s="478">
        <v>7.0000000000000007E-2</v>
      </c>
      <c r="AC83" s="479">
        <v>1.2999999999999999E-2</v>
      </c>
      <c r="AD83" s="1692">
        <v>1285</v>
      </c>
    </row>
    <row r="84" spans="2:30" ht="15" customHeight="1">
      <c r="B84" s="2045"/>
      <c r="C84" s="463" t="s">
        <v>209</v>
      </c>
      <c r="D84" s="2038" t="s">
        <v>803</v>
      </c>
      <c r="E84" s="2039"/>
      <c r="F84" s="2039"/>
      <c r="G84" s="2039"/>
      <c r="H84" s="2039"/>
      <c r="I84" s="2040"/>
      <c r="J84" s="1692">
        <v>149</v>
      </c>
      <c r="K84" s="141"/>
      <c r="L84" s="2045"/>
      <c r="M84" s="463" t="s">
        <v>209</v>
      </c>
      <c r="N84" s="478">
        <v>0.13</v>
      </c>
      <c r="O84" s="478">
        <v>3.7999999999999999E-2</v>
      </c>
      <c r="P84" s="478">
        <v>0.32</v>
      </c>
      <c r="Q84" s="478">
        <v>0.41099999999999998</v>
      </c>
      <c r="R84" s="478">
        <v>7.5999999999999998E-2</v>
      </c>
      <c r="S84" s="479">
        <v>2.5000000000000001E-2</v>
      </c>
      <c r="T84" s="1692">
        <v>898</v>
      </c>
      <c r="V84" s="2045"/>
      <c r="W84" s="463" t="s">
        <v>209</v>
      </c>
      <c r="X84" s="2038" t="s">
        <v>803</v>
      </c>
      <c r="Y84" s="2039"/>
      <c r="Z84" s="2039"/>
      <c r="AA84" s="2039"/>
      <c r="AB84" s="2039"/>
      <c r="AC84" s="2040"/>
      <c r="AD84" s="1692">
        <v>266</v>
      </c>
    </row>
    <row r="85" spans="2:30" ht="15" customHeight="1">
      <c r="B85" s="2046" t="s">
        <v>399</v>
      </c>
      <c r="C85" s="462" t="s">
        <v>18</v>
      </c>
      <c r="D85" s="474">
        <v>0.22500000000000001</v>
      </c>
      <c r="E85" s="474">
        <v>0.05</v>
      </c>
      <c r="F85" s="474">
        <v>0.159</v>
      </c>
      <c r="G85" s="474">
        <v>0.42099999999999999</v>
      </c>
      <c r="H85" s="474">
        <v>0.127</v>
      </c>
      <c r="I85" s="475">
        <v>1.9E-2</v>
      </c>
      <c r="J85" s="1690">
        <v>1282</v>
      </c>
      <c r="K85" s="141"/>
      <c r="L85" s="2046" t="s">
        <v>399</v>
      </c>
      <c r="M85" s="462" t="s">
        <v>18</v>
      </c>
      <c r="N85" s="474">
        <v>0.20699999999999999</v>
      </c>
      <c r="O85" s="474">
        <v>3.9E-2</v>
      </c>
      <c r="P85" s="474">
        <v>0.192</v>
      </c>
      <c r="Q85" s="474">
        <v>0.44700000000000001</v>
      </c>
      <c r="R85" s="474">
        <v>9.5000000000000001E-2</v>
      </c>
      <c r="S85" s="475">
        <v>0.02</v>
      </c>
      <c r="T85" s="1690">
        <v>7779</v>
      </c>
      <c r="V85" s="2046" t="s">
        <v>399</v>
      </c>
      <c r="W85" s="462" t="s">
        <v>18</v>
      </c>
      <c r="X85" s="474">
        <v>0.252</v>
      </c>
      <c r="Y85" s="474">
        <v>3.9E-2</v>
      </c>
      <c r="Z85" s="474">
        <v>0.122</v>
      </c>
      <c r="AA85" s="474">
        <v>0.45700000000000002</v>
      </c>
      <c r="AB85" s="474">
        <v>0.115</v>
      </c>
      <c r="AC85" s="475">
        <v>1.6E-2</v>
      </c>
      <c r="AD85" s="1690">
        <v>1612</v>
      </c>
    </row>
    <row r="86" spans="2:30" ht="15" customHeight="1">
      <c r="B86" s="2047"/>
      <c r="C86" s="465" t="s">
        <v>19</v>
      </c>
      <c r="D86" s="478">
        <v>0.17199999999999999</v>
      </c>
      <c r="E86" s="478">
        <v>0.05</v>
      </c>
      <c r="F86" s="478">
        <v>7.5999999999999998E-2</v>
      </c>
      <c r="G86" s="478">
        <v>0.53700000000000003</v>
      </c>
      <c r="H86" s="478">
        <v>0.14499999999999999</v>
      </c>
      <c r="I86" s="479">
        <v>2.1000000000000001E-2</v>
      </c>
      <c r="J86" s="1692">
        <v>2288</v>
      </c>
      <c r="K86" s="141"/>
      <c r="L86" s="2047"/>
      <c r="M86" s="465" t="s">
        <v>19</v>
      </c>
      <c r="N86" s="478">
        <v>0.16500000000000001</v>
      </c>
      <c r="O86" s="478">
        <v>3.4000000000000002E-2</v>
      </c>
      <c r="P86" s="478">
        <v>0.17</v>
      </c>
      <c r="Q86" s="478">
        <v>0.51600000000000001</v>
      </c>
      <c r="R86" s="478">
        <v>9.6000000000000002E-2</v>
      </c>
      <c r="S86" s="479">
        <v>1.9E-2</v>
      </c>
      <c r="T86" s="1692">
        <v>6909</v>
      </c>
      <c r="V86" s="2047"/>
      <c r="W86" s="465" t="s">
        <v>19</v>
      </c>
      <c r="X86" s="478">
        <v>0.19600000000000001</v>
      </c>
      <c r="Y86" s="478">
        <v>2.7E-2</v>
      </c>
      <c r="Z86" s="478">
        <v>9.1999999999999998E-2</v>
      </c>
      <c r="AA86" s="478">
        <v>0.56200000000000006</v>
      </c>
      <c r="AB86" s="478">
        <v>0.11</v>
      </c>
      <c r="AC86" s="479">
        <v>1.2999999999999999E-2</v>
      </c>
      <c r="AD86" s="1692">
        <v>3378</v>
      </c>
    </row>
    <row r="87" spans="2:30" ht="15" customHeight="1">
      <c r="B87" s="2047"/>
      <c r="C87" s="465" t="s">
        <v>20</v>
      </c>
      <c r="D87" s="478">
        <v>0.16300000000000001</v>
      </c>
      <c r="E87" s="478">
        <v>2.9000000000000001E-2</v>
      </c>
      <c r="F87" s="478">
        <v>4.1000000000000002E-2</v>
      </c>
      <c r="G87" s="478">
        <v>0.60399999999999998</v>
      </c>
      <c r="H87" s="478">
        <v>0.14399999999999999</v>
      </c>
      <c r="I87" s="479">
        <v>0.02</v>
      </c>
      <c r="J87" s="1692">
        <v>3002</v>
      </c>
      <c r="K87" s="42"/>
      <c r="L87" s="2047"/>
      <c r="M87" s="465" t="s">
        <v>20</v>
      </c>
      <c r="N87" s="478">
        <v>0.17</v>
      </c>
      <c r="O87" s="478">
        <v>2.3E-2</v>
      </c>
      <c r="P87" s="478">
        <v>0.13500000000000001</v>
      </c>
      <c r="Q87" s="478">
        <v>0.54300000000000004</v>
      </c>
      <c r="R87" s="478">
        <v>0.112</v>
      </c>
      <c r="S87" s="479">
        <v>1.6E-2</v>
      </c>
      <c r="T87" s="1692">
        <v>2761</v>
      </c>
      <c r="V87" s="2047"/>
      <c r="W87" s="465" t="s">
        <v>20</v>
      </c>
      <c r="X87" s="478">
        <v>0.159</v>
      </c>
      <c r="Y87" s="478">
        <v>4.7E-2</v>
      </c>
      <c r="Z87" s="478">
        <v>8.5000000000000006E-2</v>
      </c>
      <c r="AA87" s="478">
        <v>0.58899999999999997</v>
      </c>
      <c r="AB87" s="478">
        <v>0.104</v>
      </c>
      <c r="AC87" s="479">
        <v>1.4999999999999999E-2</v>
      </c>
      <c r="AD87" s="1692">
        <v>2662</v>
      </c>
    </row>
    <row r="88" spans="2:30" ht="15" customHeight="1">
      <c r="B88" s="2047"/>
      <c r="C88" s="465" t="s">
        <v>21</v>
      </c>
      <c r="D88" s="478">
        <v>7.6999999999999999E-2</v>
      </c>
      <c r="E88" s="478">
        <v>7.9000000000000001E-2</v>
      </c>
      <c r="F88" s="478">
        <v>0.13600000000000001</v>
      </c>
      <c r="G88" s="478">
        <v>0.55600000000000005</v>
      </c>
      <c r="H88" s="478">
        <v>9.8000000000000004E-2</v>
      </c>
      <c r="I88" s="479">
        <v>5.1999999999999998E-2</v>
      </c>
      <c r="J88" s="1692">
        <v>1603</v>
      </c>
      <c r="L88" s="2047"/>
      <c r="M88" s="465" t="s">
        <v>21</v>
      </c>
      <c r="N88" s="478">
        <v>0.13500000000000001</v>
      </c>
      <c r="O88" s="478">
        <v>2.8000000000000001E-2</v>
      </c>
      <c r="P88" s="478">
        <v>9.0999999999999998E-2</v>
      </c>
      <c r="Q88" s="478">
        <v>0.61</v>
      </c>
      <c r="R88" s="478">
        <v>0.111</v>
      </c>
      <c r="S88" s="479">
        <v>2.5000000000000001E-2</v>
      </c>
      <c r="T88" s="1692">
        <v>1365</v>
      </c>
      <c r="V88" s="2047"/>
      <c r="W88" s="465" t="s">
        <v>21</v>
      </c>
      <c r="X88" s="478">
        <v>0.14799999999999999</v>
      </c>
      <c r="Y88" s="478">
        <v>2.1999999999999999E-2</v>
      </c>
      <c r="Z88" s="478">
        <v>5.6000000000000001E-2</v>
      </c>
      <c r="AA88" s="478">
        <v>0.64800000000000002</v>
      </c>
      <c r="AB88" s="478">
        <v>0.114</v>
      </c>
      <c r="AC88" s="479">
        <v>1.2999999999999999E-2</v>
      </c>
      <c r="AD88" s="1692">
        <v>1791</v>
      </c>
    </row>
    <row r="89" spans="2:30" ht="15" customHeight="1">
      <c r="B89" s="2047"/>
      <c r="C89" s="465" t="s">
        <v>22</v>
      </c>
      <c r="D89" s="478">
        <v>0.20399999999999999</v>
      </c>
      <c r="E89" s="478">
        <v>2.1000000000000001E-2</v>
      </c>
      <c r="F89" s="478">
        <v>6.7000000000000004E-2</v>
      </c>
      <c r="G89" s="478">
        <v>0.56399999999999995</v>
      </c>
      <c r="H89" s="478">
        <v>0.122</v>
      </c>
      <c r="I89" s="479">
        <v>2.1999999999999999E-2</v>
      </c>
      <c r="J89" s="1692">
        <v>2106</v>
      </c>
      <c r="L89" s="2047"/>
      <c r="M89" s="465" t="s">
        <v>22</v>
      </c>
      <c r="N89" s="478">
        <v>0.1</v>
      </c>
      <c r="O89" s="478">
        <v>2.1999999999999999E-2</v>
      </c>
      <c r="P89" s="478">
        <v>0.11899999999999999</v>
      </c>
      <c r="Q89" s="478">
        <v>0.61599999999999999</v>
      </c>
      <c r="R89" s="478">
        <v>0.11899999999999999</v>
      </c>
      <c r="S89" s="479">
        <v>2.4E-2</v>
      </c>
      <c r="T89" s="1692">
        <v>3121</v>
      </c>
      <c r="V89" s="2047"/>
      <c r="W89" s="465" t="s">
        <v>22</v>
      </c>
      <c r="X89" s="478">
        <v>0.124</v>
      </c>
      <c r="Y89" s="478">
        <v>2.4E-2</v>
      </c>
      <c r="Z89" s="478">
        <v>5.8999999999999997E-2</v>
      </c>
      <c r="AA89" s="478">
        <v>0.70199999999999996</v>
      </c>
      <c r="AB89" s="478">
        <v>7.8E-2</v>
      </c>
      <c r="AC89" s="479">
        <v>1.2999999999999999E-2</v>
      </c>
      <c r="AD89" s="1692">
        <v>2628</v>
      </c>
    </row>
    <row r="90" spans="2:30" ht="15" customHeight="1">
      <c r="B90" s="2046" t="s">
        <v>357</v>
      </c>
      <c r="C90" s="462" t="s">
        <v>358</v>
      </c>
      <c r="D90" s="480">
        <v>0.14699999999999999</v>
      </c>
      <c r="E90" s="480">
        <v>0.03</v>
      </c>
      <c r="F90" s="480">
        <v>7.3999999999999996E-2</v>
      </c>
      <c r="G90" s="480">
        <v>0.6</v>
      </c>
      <c r="H90" s="480">
        <v>0.124</v>
      </c>
      <c r="I90" s="474">
        <v>2.5999999999999999E-2</v>
      </c>
      <c r="J90" s="1695">
        <v>15044</v>
      </c>
      <c r="L90" s="2046" t="s">
        <v>357</v>
      </c>
      <c r="M90" s="462" t="s">
        <v>358</v>
      </c>
      <c r="N90" s="480">
        <v>0.16300000000000001</v>
      </c>
      <c r="O90" s="480">
        <v>3.2000000000000001E-2</v>
      </c>
      <c r="P90" s="480">
        <v>0.13900000000000001</v>
      </c>
      <c r="Q90" s="480">
        <v>0.54600000000000004</v>
      </c>
      <c r="R90" s="480">
        <v>0.10199999999999999</v>
      </c>
      <c r="S90" s="474">
        <v>1.9E-2</v>
      </c>
      <c r="T90" s="1695">
        <v>24052</v>
      </c>
      <c r="V90" s="2046" t="s">
        <v>357</v>
      </c>
      <c r="W90" s="462" t="s">
        <v>358</v>
      </c>
      <c r="X90" s="480">
        <v>0.16300000000000001</v>
      </c>
      <c r="Y90" s="480">
        <v>3.3000000000000002E-2</v>
      </c>
      <c r="Z90" s="480">
        <v>6.8000000000000005E-2</v>
      </c>
      <c r="AA90" s="480">
        <v>0.61299999999999999</v>
      </c>
      <c r="AB90" s="480">
        <v>0.109</v>
      </c>
      <c r="AC90" s="474">
        <v>1.4E-2</v>
      </c>
      <c r="AD90" s="1695">
        <v>14597</v>
      </c>
    </row>
    <row r="91" spans="2:30" ht="15" customHeight="1">
      <c r="B91" s="2047"/>
      <c r="C91" s="465" t="s">
        <v>359</v>
      </c>
      <c r="D91" s="481">
        <v>0.30499999999999999</v>
      </c>
      <c r="E91" s="481">
        <v>5.0999999999999997E-2</v>
      </c>
      <c r="F91" s="481">
        <v>4.3999999999999997E-2</v>
      </c>
      <c r="G91" s="481">
        <v>0.47799999999999998</v>
      </c>
      <c r="H91" s="481">
        <v>0.11899999999999999</v>
      </c>
      <c r="I91" s="478">
        <v>4.0000000000000001E-3</v>
      </c>
      <c r="J91" s="1696">
        <v>915</v>
      </c>
      <c r="L91" s="2047"/>
      <c r="M91" s="465" t="s">
        <v>359</v>
      </c>
      <c r="N91" s="481">
        <v>0.182</v>
      </c>
      <c r="O91" s="481">
        <v>4.1000000000000002E-2</v>
      </c>
      <c r="P91" s="481">
        <v>0.182</v>
      </c>
      <c r="Q91" s="481">
        <v>0.498</v>
      </c>
      <c r="R91" s="481">
        <v>8.3000000000000004E-2</v>
      </c>
      <c r="S91" s="478">
        <v>1.4999999999999999E-2</v>
      </c>
      <c r="T91" s="1696">
        <v>2019</v>
      </c>
      <c r="V91" s="2047"/>
      <c r="W91" s="465" t="s">
        <v>359</v>
      </c>
      <c r="X91" s="481">
        <v>0.17599999999999999</v>
      </c>
      <c r="Y91" s="481">
        <v>0.05</v>
      </c>
      <c r="Z91" s="481">
        <v>7.8E-2</v>
      </c>
      <c r="AA91" s="481">
        <v>0.58799999999999997</v>
      </c>
      <c r="AB91" s="481">
        <v>9.4E-2</v>
      </c>
      <c r="AC91" s="478">
        <v>1.4E-2</v>
      </c>
      <c r="AD91" s="1696">
        <v>1024</v>
      </c>
    </row>
    <row r="92" spans="2:30" ht="15" customHeight="1">
      <c r="B92" s="2048"/>
      <c r="C92" s="463" t="s">
        <v>360</v>
      </c>
      <c r="D92" s="482">
        <v>0.20599999999999999</v>
      </c>
      <c r="E92" s="482">
        <v>9.7000000000000003E-2</v>
      </c>
      <c r="F92" s="482">
        <v>9.0999999999999998E-2</v>
      </c>
      <c r="G92" s="482">
        <v>0.55600000000000005</v>
      </c>
      <c r="H92" s="482">
        <v>4.4999999999999998E-2</v>
      </c>
      <c r="I92" s="476">
        <v>5.0000000000000001E-3</v>
      </c>
      <c r="J92" s="1697">
        <v>476</v>
      </c>
      <c r="L92" s="2048"/>
      <c r="M92" s="463" t="s">
        <v>360</v>
      </c>
      <c r="N92" s="482">
        <v>0.186</v>
      </c>
      <c r="O92" s="482">
        <v>2.1000000000000001E-2</v>
      </c>
      <c r="P92" s="482">
        <v>0.27</v>
      </c>
      <c r="Q92" s="482">
        <v>0.40400000000000003</v>
      </c>
      <c r="R92" s="482">
        <v>0.09</v>
      </c>
      <c r="S92" s="476">
        <v>2.9000000000000001E-2</v>
      </c>
      <c r="T92" s="1697">
        <v>984</v>
      </c>
      <c r="V92" s="2048"/>
      <c r="W92" s="463" t="s">
        <v>360</v>
      </c>
      <c r="X92" s="482">
        <v>0.182</v>
      </c>
      <c r="Y92" s="482">
        <v>2.8000000000000001E-2</v>
      </c>
      <c r="Z92" s="482">
        <v>0.11899999999999999</v>
      </c>
      <c r="AA92" s="482">
        <v>0.58199999999999996</v>
      </c>
      <c r="AB92" s="482">
        <v>8.2000000000000003E-2</v>
      </c>
      <c r="AC92" s="476">
        <v>6.0000000000000001E-3</v>
      </c>
      <c r="AD92" s="1697">
        <v>469</v>
      </c>
    </row>
  </sheetData>
  <mergeCells count="75">
    <mergeCell ref="V35:V38"/>
    <mergeCell ref="V39:V44"/>
    <mergeCell ref="V33:V34"/>
    <mergeCell ref="L39:L44"/>
    <mergeCell ref="L33:L34"/>
    <mergeCell ref="L35:L38"/>
    <mergeCell ref="B90:B92"/>
    <mergeCell ref="L69:L72"/>
    <mergeCell ref="L90:L92"/>
    <mergeCell ref="V69:V72"/>
    <mergeCell ref="V90:V92"/>
    <mergeCell ref="B81:B84"/>
    <mergeCell ref="L81:L84"/>
    <mergeCell ref="B85:B89"/>
    <mergeCell ref="L85:L89"/>
    <mergeCell ref="V73:V74"/>
    <mergeCell ref="V75:V78"/>
    <mergeCell ref="V79:V80"/>
    <mergeCell ref="V81:V84"/>
    <mergeCell ref="V85:V89"/>
    <mergeCell ref="B75:B78"/>
    <mergeCell ref="L75:L78"/>
    <mergeCell ref="B4:C4"/>
    <mergeCell ref="B6:B7"/>
    <mergeCell ref="B8:B14"/>
    <mergeCell ref="B15:B18"/>
    <mergeCell ref="B3:AC3"/>
    <mergeCell ref="L4:M4"/>
    <mergeCell ref="V4:W4"/>
    <mergeCell ref="L15:L18"/>
    <mergeCell ref="L6:L7"/>
    <mergeCell ref="L8:L14"/>
    <mergeCell ref="V8:V14"/>
    <mergeCell ref="V15:V18"/>
    <mergeCell ref="V6:V7"/>
    <mergeCell ref="V19:V22"/>
    <mergeCell ref="V27:V28"/>
    <mergeCell ref="V29:V32"/>
    <mergeCell ref="L29:L32"/>
    <mergeCell ref="V23:V26"/>
    <mergeCell ref="L27:L28"/>
    <mergeCell ref="L23:L26"/>
    <mergeCell ref="B52:B53"/>
    <mergeCell ref="L52:L53"/>
    <mergeCell ref="B54:B60"/>
    <mergeCell ref="L54:L60"/>
    <mergeCell ref="B19:B22"/>
    <mergeCell ref="L19:L22"/>
    <mergeCell ref="B27:B28"/>
    <mergeCell ref="B29:B32"/>
    <mergeCell ref="B39:B44"/>
    <mergeCell ref="B23:B26"/>
    <mergeCell ref="B33:B34"/>
    <mergeCell ref="B35:B38"/>
    <mergeCell ref="B79:B80"/>
    <mergeCell ref="L79:L80"/>
    <mergeCell ref="V50:W50"/>
    <mergeCell ref="V52:V53"/>
    <mergeCell ref="V54:V60"/>
    <mergeCell ref="V61:V64"/>
    <mergeCell ref="V65:V68"/>
    <mergeCell ref="B61:B64"/>
    <mergeCell ref="L61:L64"/>
    <mergeCell ref="B65:B68"/>
    <mergeCell ref="L65:L68"/>
    <mergeCell ref="B73:B74"/>
    <mergeCell ref="L73:L74"/>
    <mergeCell ref="B69:B72"/>
    <mergeCell ref="B50:C50"/>
    <mergeCell ref="L50:M50"/>
    <mergeCell ref="D80:I80"/>
    <mergeCell ref="D84:I84"/>
    <mergeCell ref="N80:S80"/>
    <mergeCell ref="X80:AC80"/>
    <mergeCell ref="X84:AC84"/>
  </mergeCells>
  <pageMargins left="0.7" right="0.7" top="0.75" bottom="0.75" header="0.3" footer="0.3"/>
  <pageSetup paperSize="9" orientation="portrait" horizont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E67"/>
  <sheetViews>
    <sheetView zoomScaleNormal="100" workbookViewId="0"/>
  </sheetViews>
  <sheetFormatPr baseColWidth="10" defaultRowHeight="15"/>
  <cols>
    <col min="1" max="1" width="2.42578125" customWidth="1"/>
    <col min="2" max="2" width="15.7109375" customWidth="1"/>
    <col min="9" max="9" width="3.28515625" style="36" customWidth="1"/>
    <col min="10" max="10" width="10.85546875" style="36" customWidth="1"/>
    <col min="11" max="11" width="14.7109375" style="36" customWidth="1"/>
    <col min="12" max="17" width="11.42578125" style="36"/>
    <col min="18" max="18" width="3.140625" style="36" customWidth="1"/>
    <col min="19" max="19" width="14.5703125" style="36" customWidth="1"/>
    <col min="20" max="25" width="11.42578125" style="36"/>
    <col min="26" max="26" width="3.140625" customWidth="1"/>
    <col min="27" max="27" width="13.140625" bestFit="1" customWidth="1"/>
    <col min="34" max="34" width="3.7109375" customWidth="1"/>
    <col min="42" max="42" width="4.5703125" customWidth="1"/>
    <col min="50" max="50" width="3.42578125" customWidth="1"/>
    <col min="51" max="51" width="13.140625" bestFit="1" customWidth="1"/>
  </cols>
  <sheetData>
    <row r="1" spans="1:57" s="1698" customFormat="1" ht="20.25" customHeight="1">
      <c r="B1" s="1699" t="s">
        <v>614</v>
      </c>
      <c r="D1" s="1699"/>
      <c r="E1" s="1699"/>
      <c r="F1" s="1699"/>
      <c r="G1" s="1699"/>
      <c r="H1" s="1699"/>
      <c r="I1" s="1699"/>
      <c r="J1" s="1699"/>
      <c r="K1" s="1699"/>
      <c r="L1" s="1699"/>
      <c r="M1" s="1699"/>
      <c r="N1" s="1699"/>
      <c r="O1" s="1699"/>
      <c r="P1" s="1699"/>
      <c r="Q1" s="1699"/>
      <c r="R1" s="1699"/>
      <c r="S1" s="1699"/>
      <c r="T1" s="1699"/>
      <c r="U1" s="1699"/>
      <c r="V1" s="1699"/>
      <c r="W1" s="1699"/>
      <c r="X1" s="1699"/>
      <c r="Y1" s="1699"/>
      <c r="Z1" s="1699"/>
      <c r="AA1" s="1699"/>
      <c r="AB1" s="1699"/>
      <c r="AC1" s="1700"/>
      <c r="AD1" s="1700"/>
      <c r="AE1" s="1700"/>
      <c r="AF1" s="1700"/>
      <c r="AG1" s="1700"/>
      <c r="AH1" s="1700"/>
      <c r="AI1" s="1700"/>
      <c r="AJ1" s="1700"/>
      <c r="AK1" s="1700"/>
      <c r="AL1" s="1700"/>
      <c r="AM1" s="1700"/>
      <c r="AN1" s="1700"/>
      <c r="AO1" s="1700"/>
      <c r="AP1" s="1700"/>
      <c r="AQ1" s="1700"/>
      <c r="AR1" s="1700"/>
      <c r="AS1" s="1700"/>
    </row>
    <row r="2" spans="1:57">
      <c r="A2" s="279"/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79"/>
      <c r="S2" s="279"/>
      <c r="T2" s="279"/>
      <c r="U2" s="279"/>
      <c r="V2" s="279"/>
      <c r="W2" s="279"/>
      <c r="X2" s="279"/>
      <c r="Y2" s="279"/>
      <c r="Z2" s="279"/>
      <c r="AA2" s="279"/>
      <c r="AB2" s="279"/>
      <c r="AC2" s="279"/>
    </row>
    <row r="3" spans="1:57" s="90" customFormat="1" ht="15" customHeight="1">
      <c r="A3" s="1701"/>
      <c r="B3" s="2007" t="s">
        <v>623</v>
      </c>
      <c r="C3" s="2010"/>
      <c r="D3" s="2010"/>
      <c r="E3" s="2010"/>
      <c r="F3" s="2010"/>
      <c r="G3" s="2010"/>
      <c r="H3" s="2010"/>
      <c r="I3" s="1701"/>
      <c r="J3" s="2007" t="s">
        <v>656</v>
      </c>
      <c r="K3" s="2010"/>
      <c r="L3" s="2010"/>
      <c r="M3" s="2010"/>
      <c r="N3" s="2010"/>
      <c r="O3" s="2010"/>
      <c r="P3" s="2010"/>
      <c r="Q3" s="2008"/>
      <c r="R3" s="1701"/>
      <c r="S3" s="2007" t="s">
        <v>659</v>
      </c>
      <c r="T3" s="2010"/>
      <c r="U3" s="2010"/>
      <c r="V3" s="2010"/>
      <c r="W3" s="2010"/>
      <c r="X3" s="2010"/>
      <c r="Y3" s="2010"/>
      <c r="Z3" s="1701"/>
      <c r="AA3" s="2007" t="s">
        <v>629</v>
      </c>
      <c r="AB3" s="2010"/>
      <c r="AC3" s="2010"/>
      <c r="AD3" s="2010"/>
      <c r="AE3" s="2010"/>
      <c r="AF3" s="2010"/>
      <c r="AG3" s="2010"/>
      <c r="AI3" s="2007" t="s">
        <v>630</v>
      </c>
      <c r="AJ3" s="2010"/>
      <c r="AK3" s="2010"/>
      <c r="AL3" s="2010"/>
      <c r="AM3" s="2010"/>
      <c r="AN3" s="2010"/>
      <c r="AO3" s="2010"/>
      <c r="AQ3" s="2007" t="s">
        <v>634</v>
      </c>
      <c r="AR3" s="2010"/>
      <c r="AS3" s="2010"/>
      <c r="AT3" s="2010"/>
      <c r="AU3" s="2010"/>
      <c r="AV3" s="2010"/>
      <c r="AW3" s="2010"/>
      <c r="AY3" s="2007" t="s">
        <v>642</v>
      </c>
      <c r="AZ3" s="2010"/>
      <c r="BA3" s="2010"/>
      <c r="BB3" s="2010"/>
      <c r="BC3" s="2010"/>
      <c r="BD3" s="2010"/>
      <c r="BE3" s="2010"/>
    </row>
    <row r="4" spans="1:57" s="36" customFormat="1">
      <c r="A4" s="279"/>
      <c r="B4" s="279"/>
      <c r="C4" s="279"/>
      <c r="D4" s="279"/>
      <c r="E4" s="279"/>
      <c r="F4" s="279"/>
      <c r="G4" s="279"/>
      <c r="H4" s="279"/>
      <c r="I4" s="279"/>
      <c r="J4" s="279"/>
      <c r="K4" s="279"/>
      <c r="L4" s="279"/>
      <c r="M4" s="279"/>
      <c r="N4" s="279"/>
      <c r="O4" s="279"/>
      <c r="P4" s="279"/>
      <c r="Q4" s="279"/>
      <c r="R4" s="279"/>
      <c r="S4" s="279"/>
      <c r="T4" s="279"/>
      <c r="U4" s="279"/>
      <c r="V4" s="279"/>
      <c r="W4" s="279"/>
      <c r="X4" s="279"/>
      <c r="Y4" s="279"/>
      <c r="Z4" s="279"/>
      <c r="AA4" s="279"/>
      <c r="AB4" s="279"/>
      <c r="AC4" s="279"/>
    </row>
    <row r="5" spans="1:57">
      <c r="A5" s="279"/>
      <c r="B5" s="2051" t="s">
        <v>622</v>
      </c>
      <c r="C5" s="2052"/>
      <c r="D5" s="2052"/>
      <c r="E5" s="2052"/>
      <c r="F5" s="2052"/>
      <c r="G5" s="2052"/>
      <c r="H5" s="2053"/>
      <c r="I5" s="296"/>
      <c r="J5" s="2054" t="s">
        <v>655</v>
      </c>
      <c r="K5" s="2055"/>
      <c r="L5" s="2055"/>
      <c r="M5" s="2055"/>
      <c r="N5" s="2055"/>
      <c r="O5" s="2055"/>
      <c r="P5" s="2055"/>
      <c r="Q5" s="2056"/>
      <c r="R5" s="296"/>
      <c r="S5" s="2051" t="s">
        <v>660</v>
      </c>
      <c r="T5" s="2052"/>
      <c r="U5" s="2052"/>
      <c r="V5" s="2052"/>
      <c r="W5" s="2052"/>
      <c r="X5" s="2052"/>
      <c r="Y5" s="2053"/>
      <c r="Z5" s="279"/>
      <c r="AA5" s="2051" t="s">
        <v>624</v>
      </c>
      <c r="AB5" s="2052" t="s">
        <v>588</v>
      </c>
      <c r="AC5" s="2052"/>
      <c r="AD5" s="2052"/>
      <c r="AE5" s="2052"/>
      <c r="AF5" s="2052"/>
      <c r="AG5" s="2053"/>
      <c r="AI5" s="2051" t="s">
        <v>627</v>
      </c>
      <c r="AJ5" s="2052" t="s">
        <v>626</v>
      </c>
      <c r="AK5" s="2052"/>
      <c r="AL5" s="2052"/>
      <c r="AM5" s="2052"/>
      <c r="AN5" s="2052"/>
      <c r="AO5" s="2053"/>
      <c r="AQ5" s="1716" t="s">
        <v>395</v>
      </c>
      <c r="AR5" s="1717">
        <v>1998</v>
      </c>
      <c r="AS5" s="1717">
        <v>2001</v>
      </c>
      <c r="AT5" s="1717">
        <v>2005</v>
      </c>
      <c r="AU5" s="1717">
        <v>2009</v>
      </c>
      <c r="AV5" s="1717" t="s">
        <v>619</v>
      </c>
      <c r="AW5" s="1718" t="s">
        <v>620</v>
      </c>
      <c r="AY5" s="2051" t="s">
        <v>641</v>
      </c>
      <c r="AZ5" s="2052" t="s">
        <v>641</v>
      </c>
      <c r="BA5" s="2052"/>
      <c r="BB5" s="2052"/>
      <c r="BC5" s="2052"/>
      <c r="BD5" s="2052"/>
      <c r="BE5" s="2053"/>
    </row>
    <row r="6" spans="1:57">
      <c r="A6" s="279"/>
      <c r="B6" s="409"/>
      <c r="C6" s="410" t="s">
        <v>615</v>
      </c>
      <c r="D6" s="410" t="s">
        <v>616</v>
      </c>
      <c r="E6" s="410" t="s">
        <v>617</v>
      </c>
      <c r="F6" s="410" t="s">
        <v>618</v>
      </c>
      <c r="G6" s="410" t="s">
        <v>619</v>
      </c>
      <c r="H6" s="411" t="s">
        <v>620</v>
      </c>
      <c r="I6" s="292"/>
      <c r="J6" s="415"/>
      <c r="K6" s="416"/>
      <c r="L6" s="417">
        <v>1998</v>
      </c>
      <c r="M6" s="417">
        <v>2001</v>
      </c>
      <c r="N6" s="417">
        <v>2005</v>
      </c>
      <c r="O6" s="417">
        <v>2009</v>
      </c>
      <c r="P6" s="417" t="s">
        <v>619</v>
      </c>
      <c r="Q6" s="416" t="s">
        <v>637</v>
      </c>
      <c r="R6" s="299"/>
      <c r="S6" s="409"/>
      <c r="T6" s="412">
        <v>1998</v>
      </c>
      <c r="U6" s="412">
        <v>2001</v>
      </c>
      <c r="V6" s="412">
        <v>2005</v>
      </c>
      <c r="W6" s="412">
        <v>2009</v>
      </c>
      <c r="X6" s="413" t="s">
        <v>619</v>
      </c>
      <c r="Y6" s="414" t="s">
        <v>620</v>
      </c>
      <c r="Z6" s="279"/>
      <c r="AA6" s="409"/>
      <c r="AB6" s="410" t="s">
        <v>615</v>
      </c>
      <c r="AC6" s="410" t="s">
        <v>616</v>
      </c>
      <c r="AD6" s="410" t="s">
        <v>617</v>
      </c>
      <c r="AE6" s="410" t="s">
        <v>618</v>
      </c>
      <c r="AF6" s="410" t="s">
        <v>619</v>
      </c>
      <c r="AG6" s="411" t="s">
        <v>620</v>
      </c>
      <c r="AI6" s="1704"/>
      <c r="AJ6" s="1705" t="s">
        <v>615</v>
      </c>
      <c r="AK6" s="1705" t="s">
        <v>616</v>
      </c>
      <c r="AL6" s="1705" t="s">
        <v>617</v>
      </c>
      <c r="AM6" s="1705" t="s">
        <v>618</v>
      </c>
      <c r="AN6" s="1705" t="s">
        <v>619</v>
      </c>
      <c r="AO6" s="1706" t="s">
        <v>620</v>
      </c>
      <c r="AQ6" s="1719" t="s">
        <v>241</v>
      </c>
      <c r="AR6" s="1721">
        <v>0.15</v>
      </c>
      <c r="AS6" s="1721">
        <v>0.13</v>
      </c>
      <c r="AT6" s="1721">
        <v>0.15</v>
      </c>
      <c r="AU6" s="1721">
        <v>0.17</v>
      </c>
      <c r="AV6" s="1721">
        <v>0.16</v>
      </c>
      <c r="AW6" s="1727">
        <v>0.16</v>
      </c>
      <c r="AY6" s="1732"/>
      <c r="AZ6" s="1733">
        <v>1998</v>
      </c>
      <c r="BA6" s="1733">
        <v>2001</v>
      </c>
      <c r="BB6" s="1733">
        <v>2005</v>
      </c>
      <c r="BC6" s="1733">
        <v>2009</v>
      </c>
      <c r="BD6" s="1733" t="s">
        <v>619</v>
      </c>
      <c r="BE6" s="1734" t="s">
        <v>637</v>
      </c>
    </row>
    <row r="7" spans="1:57">
      <c r="A7" s="279"/>
      <c r="B7" s="418" t="s">
        <v>106</v>
      </c>
      <c r="C7" s="419">
        <v>1525</v>
      </c>
      <c r="D7" s="419">
        <v>1135</v>
      </c>
      <c r="E7" s="419">
        <v>1144</v>
      </c>
      <c r="F7" s="419">
        <v>1266</v>
      </c>
      <c r="G7" s="419">
        <v>4103</v>
      </c>
      <c r="H7" s="420">
        <v>8091</v>
      </c>
      <c r="I7" s="293"/>
      <c r="J7" s="436" t="s">
        <v>395</v>
      </c>
      <c r="K7" s="437" t="s">
        <v>6</v>
      </c>
      <c r="L7" s="438">
        <v>0.25</v>
      </c>
      <c r="M7" s="439">
        <v>0.31</v>
      </c>
      <c r="N7" s="439">
        <v>0.33</v>
      </c>
      <c r="O7" s="439">
        <v>0.37</v>
      </c>
      <c r="P7" s="439">
        <v>0.32</v>
      </c>
      <c r="Q7" s="440">
        <v>0.36</v>
      </c>
      <c r="R7" s="298"/>
      <c r="S7" s="418" t="s">
        <v>106</v>
      </c>
      <c r="T7" s="430">
        <v>0.58028539459726525</v>
      </c>
      <c r="U7" s="431">
        <v>0.68494306199915644</v>
      </c>
      <c r="V7" s="431">
        <v>0.69950495049504946</v>
      </c>
      <c r="W7" s="431">
        <v>0.63557558945908466</v>
      </c>
      <c r="X7" s="431">
        <v>0.69958391123439667</v>
      </c>
      <c r="Y7" s="432">
        <v>0.54300000000000004</v>
      </c>
      <c r="Z7" s="279"/>
      <c r="AA7" s="418" t="s">
        <v>106</v>
      </c>
      <c r="AB7" s="454">
        <v>13.363099999999999</v>
      </c>
      <c r="AC7" s="455">
        <v>10.3355</v>
      </c>
      <c r="AD7" s="455">
        <v>9.7626000000000008</v>
      </c>
      <c r="AE7" s="455">
        <v>9.8221000000000007</v>
      </c>
      <c r="AF7" s="455">
        <v>12.271599999999999</v>
      </c>
      <c r="AG7" s="456">
        <v>11.9</v>
      </c>
      <c r="AI7" s="1707" t="s">
        <v>311</v>
      </c>
      <c r="AJ7" s="1709">
        <v>0.26100000000000001</v>
      </c>
      <c r="AK7" s="1710">
        <v>0.29899999999999999</v>
      </c>
      <c r="AL7" s="1710">
        <v>0.30099999999999999</v>
      </c>
      <c r="AM7" s="1710">
        <v>0.33500000000000002</v>
      </c>
      <c r="AN7" s="1710">
        <v>0.32100000000000001</v>
      </c>
      <c r="AO7" s="1711">
        <v>0.30399999999999999</v>
      </c>
      <c r="AQ7" s="1719" t="s">
        <v>29</v>
      </c>
      <c r="AR7" s="1721">
        <v>0.08</v>
      </c>
      <c r="AS7" s="1722">
        <v>0.08</v>
      </c>
      <c r="AT7" s="1722">
        <v>0.06</v>
      </c>
      <c r="AU7" s="1722">
        <v>0.06</v>
      </c>
      <c r="AV7" s="1722">
        <v>0.09</v>
      </c>
      <c r="AW7" s="1723">
        <v>0.11</v>
      </c>
      <c r="AY7" s="1735" t="s">
        <v>106</v>
      </c>
      <c r="AZ7" s="1737">
        <v>0.74</v>
      </c>
      <c r="BA7" s="1738">
        <v>0.66</v>
      </c>
      <c r="BB7" s="1738">
        <v>0.65</v>
      </c>
      <c r="BC7" s="1738">
        <v>0.65</v>
      </c>
      <c r="BD7" s="1738">
        <v>0.74</v>
      </c>
      <c r="BE7" s="1739">
        <v>0.6552</v>
      </c>
    </row>
    <row r="8" spans="1:57">
      <c r="A8" s="279"/>
      <c r="B8" s="418" t="s">
        <v>638</v>
      </c>
      <c r="C8" s="419">
        <v>320</v>
      </c>
      <c r="D8" s="419">
        <v>1292</v>
      </c>
      <c r="E8" s="419">
        <v>553</v>
      </c>
      <c r="F8" s="419">
        <v>3082</v>
      </c>
      <c r="G8" s="419">
        <v>2559</v>
      </c>
      <c r="H8" s="420">
        <v>5845</v>
      </c>
      <c r="I8" s="293"/>
      <c r="J8" s="441"/>
      <c r="K8" s="442" t="s">
        <v>7</v>
      </c>
      <c r="L8" s="443">
        <v>0.55000000000000004</v>
      </c>
      <c r="M8" s="444">
        <v>0.51</v>
      </c>
      <c r="N8" s="444">
        <v>0.49</v>
      </c>
      <c r="O8" s="444">
        <v>0.47</v>
      </c>
      <c r="P8" s="444">
        <v>0.51</v>
      </c>
      <c r="Q8" s="445">
        <v>0.47</v>
      </c>
      <c r="R8" s="298"/>
      <c r="S8" s="418" t="s">
        <v>638</v>
      </c>
      <c r="T8" s="430" t="s">
        <v>621</v>
      </c>
      <c r="U8" s="431">
        <v>0.65625</v>
      </c>
      <c r="V8" s="431">
        <v>0.6629213483146067</v>
      </c>
      <c r="W8" s="431">
        <v>0.56938603868797311</v>
      </c>
      <c r="X8" s="431">
        <v>0.62063441204742065</v>
      </c>
      <c r="Y8" s="432">
        <v>0.39400000000000002</v>
      </c>
      <c r="Z8" s="279"/>
      <c r="AA8" s="418" t="s">
        <v>638</v>
      </c>
      <c r="AB8" s="454" t="s">
        <v>621</v>
      </c>
      <c r="AC8" s="455">
        <v>11.968500000000001</v>
      </c>
      <c r="AD8" s="455">
        <v>10.403700000000001</v>
      </c>
      <c r="AE8" s="455">
        <v>12.430199999999999</v>
      </c>
      <c r="AF8" s="455">
        <v>16.460899999999999</v>
      </c>
      <c r="AG8" s="456">
        <v>15.3</v>
      </c>
      <c r="AI8" s="1707" t="s">
        <v>309</v>
      </c>
      <c r="AJ8" s="1709" t="s">
        <v>621</v>
      </c>
      <c r="AK8" s="1710">
        <v>0.152</v>
      </c>
      <c r="AL8" s="1710">
        <v>0.192</v>
      </c>
      <c r="AM8" s="1710">
        <v>0.17899999999999999</v>
      </c>
      <c r="AN8" s="1710">
        <v>0.14799999999999999</v>
      </c>
      <c r="AO8" s="1711">
        <v>0.16300000000000001</v>
      </c>
      <c r="AQ8" s="1719" t="s">
        <v>407</v>
      </c>
      <c r="AR8" s="1721">
        <v>0.25</v>
      </c>
      <c r="AS8" s="1722">
        <v>0.28999999999999998</v>
      </c>
      <c r="AT8" s="1722">
        <v>0.3</v>
      </c>
      <c r="AU8" s="1722">
        <v>0.39</v>
      </c>
      <c r="AV8" s="1722">
        <v>0.41</v>
      </c>
      <c r="AW8" s="1723">
        <v>0.47</v>
      </c>
      <c r="AY8" s="1735" t="s">
        <v>638</v>
      </c>
      <c r="AZ8" s="1737" t="s">
        <v>621</v>
      </c>
      <c r="BA8" s="1738">
        <v>0.65</v>
      </c>
      <c r="BB8" s="1738">
        <v>0.62</v>
      </c>
      <c r="BC8" s="1738">
        <v>0.5</v>
      </c>
      <c r="BD8" s="1738">
        <v>0.66</v>
      </c>
      <c r="BE8" s="1739">
        <v>0.54020000000000001</v>
      </c>
    </row>
    <row r="9" spans="1:57">
      <c r="A9" s="279"/>
      <c r="B9" s="418" t="s">
        <v>639</v>
      </c>
      <c r="C9" s="419">
        <v>1606</v>
      </c>
      <c r="D9" s="419">
        <v>1641</v>
      </c>
      <c r="E9" s="419">
        <v>1270</v>
      </c>
      <c r="F9" s="419">
        <v>1244</v>
      </c>
      <c r="G9" s="419">
        <v>7977</v>
      </c>
      <c r="H9" s="420">
        <v>9377</v>
      </c>
      <c r="I9" s="293"/>
      <c r="J9" s="446"/>
      <c r="K9" s="447" t="s">
        <v>654</v>
      </c>
      <c r="L9" s="448">
        <v>0.2</v>
      </c>
      <c r="M9" s="449">
        <v>0.18</v>
      </c>
      <c r="N9" s="449">
        <v>0.18</v>
      </c>
      <c r="O9" s="449">
        <v>0.17</v>
      </c>
      <c r="P9" s="449">
        <v>0.17</v>
      </c>
      <c r="Q9" s="450">
        <v>0.17</v>
      </c>
      <c r="R9" s="298"/>
      <c r="S9" s="418" t="s">
        <v>639</v>
      </c>
      <c r="T9" s="430">
        <v>0.47507545336141521</v>
      </c>
      <c r="U9" s="431">
        <v>0.54506641366223907</v>
      </c>
      <c r="V9" s="431">
        <v>0.52750275027502747</v>
      </c>
      <c r="W9" s="431">
        <v>0.46981627296587924</v>
      </c>
      <c r="X9" s="431">
        <v>0.51850131599318783</v>
      </c>
      <c r="Y9" s="432">
        <v>0.36899999999999999</v>
      </c>
      <c r="Z9" s="279"/>
      <c r="AA9" s="418" t="s">
        <v>639</v>
      </c>
      <c r="AB9" s="454">
        <v>15.036199999999999</v>
      </c>
      <c r="AC9" s="455">
        <v>13.7095</v>
      </c>
      <c r="AD9" s="455">
        <v>12.91</v>
      </c>
      <c r="AE9" s="455">
        <v>14.383699999999999</v>
      </c>
      <c r="AF9" s="455">
        <v>15.553000000000001</v>
      </c>
      <c r="AG9" s="456">
        <v>17.7</v>
      </c>
      <c r="AI9" s="1707" t="s">
        <v>310</v>
      </c>
      <c r="AJ9" s="1709">
        <v>0.17</v>
      </c>
      <c r="AK9" s="1710">
        <v>0.17100000000000001</v>
      </c>
      <c r="AL9" s="1710">
        <v>0.17799999999999999</v>
      </c>
      <c r="AM9" s="1710">
        <v>0.16900000000000001</v>
      </c>
      <c r="AN9" s="1710">
        <v>0.188</v>
      </c>
      <c r="AO9" s="1711">
        <v>0.16500000000000001</v>
      </c>
      <c r="AQ9" s="1719" t="s">
        <v>28</v>
      </c>
      <c r="AR9" s="1721">
        <v>0.46</v>
      </c>
      <c r="AS9" s="1722">
        <v>0.42</v>
      </c>
      <c r="AT9" s="1722">
        <v>0.41</v>
      </c>
      <c r="AU9" s="1722">
        <v>0.32</v>
      </c>
      <c r="AV9" s="1722">
        <v>0.31</v>
      </c>
      <c r="AW9" s="1723">
        <v>0.23</v>
      </c>
      <c r="AY9" s="1735" t="s">
        <v>639</v>
      </c>
      <c r="AZ9" s="1737">
        <v>0.72</v>
      </c>
      <c r="BA9" s="1738">
        <v>0.77</v>
      </c>
      <c r="BB9" s="1738">
        <v>0.63</v>
      </c>
      <c r="BC9" s="1738">
        <v>0.66</v>
      </c>
      <c r="BD9" s="1738">
        <v>0.71</v>
      </c>
      <c r="BE9" s="1739">
        <v>0.62809999999999999</v>
      </c>
    </row>
    <row r="10" spans="1:57">
      <c r="A10" s="279"/>
      <c r="B10" s="418" t="s">
        <v>640</v>
      </c>
      <c r="C10" s="419">
        <v>334</v>
      </c>
      <c r="D10" s="419">
        <v>1909</v>
      </c>
      <c r="E10" s="419">
        <v>1777</v>
      </c>
      <c r="F10" s="419">
        <v>2248</v>
      </c>
      <c r="G10" s="419">
        <v>3710</v>
      </c>
      <c r="H10" s="420">
        <v>5820</v>
      </c>
      <c r="I10" s="293"/>
      <c r="J10" s="436" t="s">
        <v>309</v>
      </c>
      <c r="K10" s="437" t="s">
        <v>6</v>
      </c>
      <c r="L10" s="451" t="s">
        <v>621</v>
      </c>
      <c r="M10" s="439">
        <v>0.12</v>
      </c>
      <c r="N10" s="439">
        <v>0.1</v>
      </c>
      <c r="O10" s="439">
        <v>0.13</v>
      </c>
      <c r="P10" s="439">
        <v>7.0000000000000007E-2</v>
      </c>
      <c r="Q10" s="440">
        <v>0.11</v>
      </c>
      <c r="R10" s="298"/>
      <c r="S10" s="418" t="s">
        <v>640</v>
      </c>
      <c r="T10" s="430" t="s">
        <v>621</v>
      </c>
      <c r="U10" s="431">
        <v>0.63114754098360659</v>
      </c>
      <c r="V10" s="431">
        <v>0.64065934065934071</v>
      </c>
      <c r="W10" s="431">
        <v>0.53695458593054324</v>
      </c>
      <c r="X10" s="431">
        <v>0.58702163061564061</v>
      </c>
      <c r="Y10" s="432">
        <v>0.39300000000000002</v>
      </c>
      <c r="Z10" s="279"/>
      <c r="AA10" s="418" t="s">
        <v>640</v>
      </c>
      <c r="AB10" s="454" t="s">
        <v>621</v>
      </c>
      <c r="AC10" s="455">
        <v>14.553000000000001</v>
      </c>
      <c r="AD10" s="455">
        <v>12.3614</v>
      </c>
      <c r="AE10" s="455">
        <v>13.4335</v>
      </c>
      <c r="AF10" s="455">
        <v>17.0321</v>
      </c>
      <c r="AG10" s="456">
        <v>16.600000000000001</v>
      </c>
      <c r="AI10" s="1707" t="s">
        <v>543</v>
      </c>
      <c r="AJ10" s="1709" t="s">
        <v>621</v>
      </c>
      <c r="AK10" s="1710">
        <v>0.17399999999999999</v>
      </c>
      <c r="AL10" s="1710">
        <v>0.182</v>
      </c>
      <c r="AM10" s="1710">
        <v>0.189</v>
      </c>
      <c r="AN10" s="1710">
        <v>0.185</v>
      </c>
      <c r="AO10" s="1711">
        <v>0.16500000000000001</v>
      </c>
      <c r="AQ10" s="1719" t="s">
        <v>75</v>
      </c>
      <c r="AR10" s="1721">
        <v>0.04</v>
      </c>
      <c r="AS10" s="1721">
        <v>0.04</v>
      </c>
      <c r="AT10" s="1721">
        <v>0.05</v>
      </c>
      <c r="AU10" s="1721">
        <v>0.04</v>
      </c>
      <c r="AV10" s="1721">
        <v>0.02</v>
      </c>
      <c r="AW10" s="1728">
        <v>0.02</v>
      </c>
      <c r="AY10" s="1735" t="s">
        <v>640</v>
      </c>
      <c r="AZ10" s="1737" t="s">
        <v>621</v>
      </c>
      <c r="BA10" s="1738">
        <v>0.73</v>
      </c>
      <c r="BB10" s="1738">
        <v>0.62</v>
      </c>
      <c r="BC10" s="1738">
        <v>0.51</v>
      </c>
      <c r="BD10" s="1738">
        <v>0.71</v>
      </c>
      <c r="BE10" s="1739">
        <v>0.5504</v>
      </c>
    </row>
    <row r="11" spans="1:57">
      <c r="A11" s="279"/>
      <c r="B11" s="421" t="s">
        <v>232</v>
      </c>
      <c r="C11" s="422">
        <v>8838</v>
      </c>
      <c r="D11" s="422">
        <v>20751</v>
      </c>
      <c r="E11" s="422">
        <v>17514</v>
      </c>
      <c r="F11" s="422">
        <v>22316</v>
      </c>
      <c r="G11" s="422">
        <v>61278</v>
      </c>
      <c r="H11" s="423">
        <v>88548</v>
      </c>
      <c r="I11" s="293"/>
      <c r="J11" s="441"/>
      <c r="K11" s="442" t="s">
        <v>7</v>
      </c>
      <c r="L11" s="452" t="s">
        <v>621</v>
      </c>
      <c r="M11" s="444">
        <v>0.5</v>
      </c>
      <c r="N11" s="444">
        <v>0.45</v>
      </c>
      <c r="O11" s="444">
        <v>0.42</v>
      </c>
      <c r="P11" s="444">
        <v>0.44</v>
      </c>
      <c r="Q11" s="445">
        <v>0.42</v>
      </c>
      <c r="R11" s="298"/>
      <c r="S11" s="421" t="s">
        <v>232</v>
      </c>
      <c r="T11" s="433">
        <v>0.60689601445704344</v>
      </c>
      <c r="U11" s="434">
        <v>0.64233005913111474</v>
      </c>
      <c r="V11" s="434">
        <v>0.63313333721675302</v>
      </c>
      <c r="W11" s="434">
        <v>0.56169540363433568</v>
      </c>
      <c r="X11" s="434">
        <v>0.61162750217580508</v>
      </c>
      <c r="Y11" s="435">
        <v>0.443</v>
      </c>
      <c r="Z11" s="279"/>
      <c r="AA11" s="421" t="s">
        <v>232</v>
      </c>
      <c r="AB11" s="457">
        <v>13.556699999999999</v>
      </c>
      <c r="AC11" s="458">
        <v>11.941599999999999</v>
      </c>
      <c r="AD11" s="458">
        <v>11.0807</v>
      </c>
      <c r="AE11" s="458">
        <v>11.9016</v>
      </c>
      <c r="AF11" s="458">
        <v>14.388</v>
      </c>
      <c r="AG11" s="459">
        <v>15.6</v>
      </c>
      <c r="AI11" s="1708" t="s">
        <v>232</v>
      </c>
      <c r="AJ11" s="1712">
        <v>0.19</v>
      </c>
      <c r="AK11" s="1713">
        <v>0.215</v>
      </c>
      <c r="AL11" s="1713">
        <v>0.20499999999999999</v>
      </c>
      <c r="AM11" s="1713">
        <v>0.222</v>
      </c>
      <c r="AN11" s="1713">
        <v>0.214</v>
      </c>
      <c r="AO11" s="1714">
        <v>0.19600000000000001</v>
      </c>
      <c r="AQ11" s="1720" t="s">
        <v>542</v>
      </c>
      <c r="AR11" s="1724">
        <v>0.03</v>
      </c>
      <c r="AS11" s="1725">
        <v>0.04</v>
      </c>
      <c r="AT11" s="1725">
        <v>0.02</v>
      </c>
      <c r="AU11" s="1725">
        <v>0.03</v>
      </c>
      <c r="AV11" s="1725">
        <v>0.02</v>
      </c>
      <c r="AW11" s="1726">
        <v>0.02</v>
      </c>
      <c r="AY11" s="1736" t="s">
        <v>232</v>
      </c>
      <c r="AZ11" s="1740">
        <v>0.7</v>
      </c>
      <c r="BA11" s="1741">
        <v>0.68</v>
      </c>
      <c r="BB11" s="1741">
        <v>0.63</v>
      </c>
      <c r="BC11" s="1741">
        <v>0.57999999999999996</v>
      </c>
      <c r="BD11" s="1741">
        <v>0.69</v>
      </c>
      <c r="BE11" s="1742">
        <v>0.59540000000000004</v>
      </c>
    </row>
    <row r="12" spans="1:57">
      <c r="A12" s="279"/>
      <c r="B12" s="300" t="s">
        <v>663</v>
      </c>
      <c r="C12" s="291"/>
      <c r="D12" s="291"/>
      <c r="E12" s="291"/>
      <c r="F12" s="291"/>
      <c r="G12" s="291"/>
      <c r="H12" s="291"/>
      <c r="I12" s="291"/>
      <c r="J12" s="446"/>
      <c r="K12" s="447" t="s">
        <v>654</v>
      </c>
      <c r="L12" s="453" t="s">
        <v>621</v>
      </c>
      <c r="M12" s="449">
        <v>0.39</v>
      </c>
      <c r="N12" s="449">
        <v>0.45</v>
      </c>
      <c r="O12" s="449">
        <v>0.45</v>
      </c>
      <c r="P12" s="449">
        <v>0.49</v>
      </c>
      <c r="Q12" s="450">
        <v>0.47</v>
      </c>
      <c r="R12" s="298"/>
      <c r="S12" s="279"/>
      <c r="T12" s="279"/>
      <c r="U12" s="279"/>
      <c r="V12" s="279"/>
      <c r="W12" s="279"/>
      <c r="X12" s="279"/>
      <c r="Y12" s="279"/>
      <c r="Z12" s="279"/>
      <c r="AI12" s="1703"/>
      <c r="AJ12" s="1703"/>
      <c r="AK12" s="1703"/>
      <c r="AL12" s="1702"/>
      <c r="AM12" s="1702"/>
      <c r="AN12" s="1702"/>
      <c r="AO12" s="1702"/>
      <c r="AQ12" s="1715"/>
      <c r="AR12" s="1715"/>
      <c r="AS12" s="1715"/>
      <c r="AT12" s="1715"/>
      <c r="AU12" s="1715"/>
      <c r="AV12" s="1715"/>
      <c r="AW12" s="1715"/>
      <c r="AY12" s="1729"/>
      <c r="AZ12" s="1730"/>
      <c r="BA12" s="1731"/>
      <c r="BB12" s="1731"/>
      <c r="BC12" s="1731"/>
      <c r="BD12" s="1731"/>
      <c r="BE12" s="1731"/>
    </row>
    <row r="13" spans="1:57">
      <c r="A13" s="279"/>
      <c r="B13" s="2051" t="s">
        <v>132</v>
      </c>
      <c r="C13" s="2052"/>
      <c r="D13" s="2052"/>
      <c r="E13" s="2052"/>
      <c r="F13" s="2052"/>
      <c r="G13" s="2052"/>
      <c r="H13" s="2053"/>
      <c r="I13" s="296"/>
      <c r="J13" s="436" t="s">
        <v>310</v>
      </c>
      <c r="K13" s="437" t="s">
        <v>6</v>
      </c>
      <c r="L13" s="438">
        <v>0.08</v>
      </c>
      <c r="M13" s="439">
        <v>0.1</v>
      </c>
      <c r="N13" s="439">
        <v>0.1</v>
      </c>
      <c r="O13" s="439">
        <v>0.1</v>
      </c>
      <c r="P13" s="439">
        <v>0.08</v>
      </c>
      <c r="Q13" s="440">
        <v>0.1</v>
      </c>
      <c r="R13" s="298"/>
      <c r="S13" s="2051" t="s">
        <v>661</v>
      </c>
      <c r="T13" s="2052"/>
      <c r="U13" s="2052"/>
      <c r="V13" s="2052"/>
      <c r="W13" s="2052"/>
      <c r="X13" s="2052"/>
      <c r="Y13" s="2053"/>
      <c r="Z13" s="279"/>
      <c r="AA13" s="2051" t="s">
        <v>625</v>
      </c>
      <c r="AB13" s="2052" t="s">
        <v>588</v>
      </c>
      <c r="AC13" s="2052"/>
      <c r="AD13" s="2052"/>
      <c r="AE13" s="2052"/>
      <c r="AF13" s="2052"/>
      <c r="AG13" s="2053"/>
      <c r="AI13" s="2051" t="s">
        <v>628</v>
      </c>
      <c r="AJ13" s="2052" t="s">
        <v>626</v>
      </c>
      <c r="AK13" s="2052"/>
      <c r="AL13" s="2052"/>
      <c r="AM13" s="2052"/>
      <c r="AN13" s="2052"/>
      <c r="AO13" s="2053"/>
      <c r="AQ13" s="1716" t="s">
        <v>398</v>
      </c>
      <c r="AR13" s="1717">
        <v>1998</v>
      </c>
      <c r="AS13" s="1717">
        <v>2001</v>
      </c>
      <c r="AT13" s="1717">
        <v>2005</v>
      </c>
      <c r="AU13" s="1717">
        <v>2009</v>
      </c>
      <c r="AV13" s="1717" t="s">
        <v>619</v>
      </c>
      <c r="AW13" s="1718" t="s">
        <v>620</v>
      </c>
      <c r="AY13" s="2051" t="s">
        <v>643</v>
      </c>
      <c r="AZ13" s="2052" t="s">
        <v>641</v>
      </c>
      <c r="BA13" s="2052"/>
      <c r="BB13" s="2052"/>
      <c r="BC13" s="2052"/>
      <c r="BD13" s="2052"/>
      <c r="BE13" s="2053"/>
    </row>
    <row r="14" spans="1:57">
      <c r="A14" s="279"/>
      <c r="B14" s="409"/>
      <c r="C14" s="412">
        <v>1998</v>
      </c>
      <c r="D14" s="412">
        <v>2001</v>
      </c>
      <c r="E14" s="412">
        <v>2005</v>
      </c>
      <c r="F14" s="412">
        <v>2009</v>
      </c>
      <c r="G14" s="413" t="s">
        <v>619</v>
      </c>
      <c r="H14" s="414" t="s">
        <v>620</v>
      </c>
      <c r="I14" s="297"/>
      <c r="J14" s="441"/>
      <c r="K14" s="442" t="s">
        <v>7</v>
      </c>
      <c r="L14" s="443">
        <v>0.49</v>
      </c>
      <c r="M14" s="444">
        <v>0.48</v>
      </c>
      <c r="N14" s="444">
        <v>0.45</v>
      </c>
      <c r="O14" s="444">
        <v>0.4</v>
      </c>
      <c r="P14" s="444">
        <v>0.45</v>
      </c>
      <c r="Q14" s="445">
        <v>0.44</v>
      </c>
      <c r="R14" s="298"/>
      <c r="S14" s="409"/>
      <c r="T14" s="412">
        <v>1998</v>
      </c>
      <c r="U14" s="412">
        <v>2001</v>
      </c>
      <c r="V14" s="412">
        <v>2005</v>
      </c>
      <c r="W14" s="412">
        <v>2009</v>
      </c>
      <c r="X14" s="413" t="s">
        <v>619</v>
      </c>
      <c r="Y14" s="414" t="s">
        <v>637</v>
      </c>
      <c r="Z14" s="279"/>
      <c r="AA14" s="409"/>
      <c r="AB14" s="410" t="s">
        <v>615</v>
      </c>
      <c r="AC14" s="410" t="s">
        <v>616</v>
      </c>
      <c r="AD14" s="410" t="s">
        <v>617</v>
      </c>
      <c r="AE14" s="410" t="s">
        <v>618</v>
      </c>
      <c r="AF14" s="410" t="s">
        <v>619</v>
      </c>
      <c r="AG14" s="411" t="s">
        <v>620</v>
      </c>
      <c r="AI14" s="1704"/>
      <c r="AJ14" s="1705" t="s">
        <v>615</v>
      </c>
      <c r="AK14" s="1705" t="s">
        <v>616</v>
      </c>
      <c r="AL14" s="1705" t="s">
        <v>617</v>
      </c>
      <c r="AM14" s="1705" t="s">
        <v>618</v>
      </c>
      <c r="AN14" s="1705" t="s">
        <v>619</v>
      </c>
      <c r="AO14" s="1706" t="s">
        <v>620</v>
      </c>
      <c r="AQ14" s="1719" t="s">
        <v>241</v>
      </c>
      <c r="AR14" s="1721">
        <v>7.0000000000000007E-2</v>
      </c>
      <c r="AS14" s="1721">
        <v>7.0000000000000007E-2</v>
      </c>
      <c r="AT14" s="1721">
        <v>0.09</v>
      </c>
      <c r="AU14" s="1721">
        <v>0.06</v>
      </c>
      <c r="AV14" s="1721">
        <v>7.0000000000000007E-2</v>
      </c>
      <c r="AW14" s="1727">
        <v>7.0000000000000007E-2</v>
      </c>
      <c r="AY14" s="1732"/>
      <c r="AZ14" s="1733">
        <v>1998</v>
      </c>
      <c r="BA14" s="1733">
        <v>2001</v>
      </c>
      <c r="BB14" s="1733">
        <v>2005</v>
      </c>
      <c r="BC14" s="1733">
        <v>2009</v>
      </c>
      <c r="BD14" s="1733" t="s">
        <v>619</v>
      </c>
      <c r="BE14" s="1734" t="s">
        <v>637</v>
      </c>
    </row>
    <row r="15" spans="1:57">
      <c r="A15" s="279"/>
      <c r="B15" s="418" t="s">
        <v>106</v>
      </c>
      <c r="C15" s="424">
        <v>3.3</v>
      </c>
      <c r="D15" s="425">
        <v>2.9</v>
      </c>
      <c r="E15" s="425">
        <v>3.4</v>
      </c>
      <c r="F15" s="425">
        <v>3.3</v>
      </c>
      <c r="G15" s="425">
        <v>3.2</v>
      </c>
      <c r="H15" s="426">
        <v>2.9</v>
      </c>
      <c r="I15" s="294"/>
      <c r="J15" s="446"/>
      <c r="K15" s="447" t="s">
        <v>654</v>
      </c>
      <c r="L15" s="448">
        <v>0.44</v>
      </c>
      <c r="M15" s="449">
        <v>0.42</v>
      </c>
      <c r="N15" s="449">
        <v>0.45</v>
      </c>
      <c r="O15" s="449">
        <v>0.5</v>
      </c>
      <c r="P15" s="449">
        <v>0.47</v>
      </c>
      <c r="Q15" s="450">
        <v>0.46</v>
      </c>
      <c r="R15" s="298"/>
      <c r="S15" s="418" t="s">
        <v>106</v>
      </c>
      <c r="T15" s="430">
        <v>0.82202054547310099</v>
      </c>
      <c r="U15" s="431">
        <v>0.87389287220582035</v>
      </c>
      <c r="V15" s="431">
        <v>0.88341708542713571</v>
      </c>
      <c r="W15" s="431">
        <v>0.87687478200209279</v>
      </c>
      <c r="X15" s="431">
        <v>0.88296967979597629</v>
      </c>
      <c r="Y15" s="432">
        <v>0.81800000000000006</v>
      </c>
      <c r="Z15" s="279"/>
      <c r="AA15" s="418" t="s">
        <v>106</v>
      </c>
      <c r="AB15" s="454">
        <v>3</v>
      </c>
      <c r="AC15" s="455">
        <v>3</v>
      </c>
      <c r="AD15" s="455">
        <v>3.1</v>
      </c>
      <c r="AE15" s="455">
        <v>3</v>
      </c>
      <c r="AF15" s="455">
        <v>3</v>
      </c>
      <c r="AG15" s="456">
        <v>4.2</v>
      </c>
      <c r="AI15" s="1707" t="s">
        <v>311</v>
      </c>
      <c r="AJ15" s="1709">
        <v>7.0999999999999994E-2</v>
      </c>
      <c r="AK15" s="1710">
        <v>0.04</v>
      </c>
      <c r="AL15" s="1710">
        <v>5.0999999999999997E-2</v>
      </c>
      <c r="AM15" s="1710">
        <v>4.7E-2</v>
      </c>
      <c r="AN15" s="1710">
        <v>5.2999999999999999E-2</v>
      </c>
      <c r="AO15" s="1711">
        <v>6.0999999999999999E-2</v>
      </c>
      <c r="AQ15" s="1719" t="s">
        <v>29</v>
      </c>
      <c r="AR15" s="1721">
        <v>0.05</v>
      </c>
      <c r="AS15" s="1722">
        <v>0.03</v>
      </c>
      <c r="AT15" s="1722">
        <v>0.02</v>
      </c>
      <c r="AU15" s="1722">
        <v>0.05</v>
      </c>
      <c r="AV15" s="1722">
        <v>0.04</v>
      </c>
      <c r="AW15" s="1723">
        <v>0.04</v>
      </c>
      <c r="AY15" s="1735" t="s">
        <v>106</v>
      </c>
      <c r="AZ15" s="1737">
        <v>0.15</v>
      </c>
      <c r="BA15" s="1738">
        <v>0.1</v>
      </c>
      <c r="BB15" s="1738">
        <v>0.17</v>
      </c>
      <c r="BC15" s="1738">
        <v>0.15</v>
      </c>
      <c r="BD15" s="1738">
        <v>0.15</v>
      </c>
      <c r="BE15" s="1739">
        <v>0.1187</v>
      </c>
    </row>
    <row r="16" spans="1:57">
      <c r="A16" s="279"/>
      <c r="B16" s="418" t="s">
        <v>638</v>
      </c>
      <c r="C16" s="424" t="s">
        <v>621</v>
      </c>
      <c r="D16" s="425">
        <v>3.3</v>
      </c>
      <c r="E16" s="425">
        <v>3.2</v>
      </c>
      <c r="F16" s="425">
        <v>3.2</v>
      </c>
      <c r="G16" s="425">
        <v>3.2</v>
      </c>
      <c r="H16" s="426">
        <v>2.7</v>
      </c>
      <c r="I16" s="294"/>
      <c r="J16" s="436" t="s">
        <v>543</v>
      </c>
      <c r="K16" s="437" t="s">
        <v>6</v>
      </c>
      <c r="L16" s="451" t="s">
        <v>621</v>
      </c>
      <c r="M16" s="439">
        <v>0.11</v>
      </c>
      <c r="N16" s="439">
        <v>0.1</v>
      </c>
      <c r="O16" s="439">
        <v>0.11</v>
      </c>
      <c r="P16" s="439">
        <v>7.0000000000000007E-2</v>
      </c>
      <c r="Q16" s="440">
        <v>0.1</v>
      </c>
      <c r="R16" s="298"/>
      <c r="S16" s="418" t="s">
        <v>650</v>
      </c>
      <c r="T16" s="430" t="s">
        <v>621</v>
      </c>
      <c r="U16" s="431">
        <v>9.2205323193916347E-2</v>
      </c>
      <c r="V16" s="431">
        <v>0.1</v>
      </c>
      <c r="W16" s="431">
        <v>0.12949640287769784</v>
      </c>
      <c r="X16" s="431">
        <v>0.16408163265306122</v>
      </c>
      <c r="Y16" s="432">
        <v>8.8999999999999996E-2</v>
      </c>
      <c r="Z16" s="279"/>
      <c r="AA16" s="418" t="s">
        <v>638</v>
      </c>
      <c r="AB16" s="454" t="s">
        <v>621</v>
      </c>
      <c r="AC16" s="455">
        <v>4</v>
      </c>
      <c r="AD16" s="455">
        <v>4</v>
      </c>
      <c r="AE16" s="455">
        <v>4</v>
      </c>
      <c r="AF16" s="455">
        <v>5</v>
      </c>
      <c r="AG16" s="456">
        <v>5.6</v>
      </c>
      <c r="AI16" s="1707" t="s">
        <v>309</v>
      </c>
      <c r="AJ16" s="1709" t="s">
        <v>621</v>
      </c>
      <c r="AK16" s="1710">
        <v>4.8000000000000001E-2</v>
      </c>
      <c r="AL16" s="1710">
        <v>5.8999999999999997E-2</v>
      </c>
      <c r="AM16" s="1710">
        <v>3.4000000000000002E-2</v>
      </c>
      <c r="AN16" s="1710">
        <v>4.1000000000000002E-2</v>
      </c>
      <c r="AO16" s="1711">
        <v>3.4000000000000002E-2</v>
      </c>
      <c r="AQ16" s="1719" t="s">
        <v>407</v>
      </c>
      <c r="AR16" s="1721">
        <v>0.2</v>
      </c>
      <c r="AS16" s="1722">
        <v>0.22</v>
      </c>
      <c r="AT16" s="1722">
        <v>0.17</v>
      </c>
      <c r="AU16" s="1722">
        <v>0.21</v>
      </c>
      <c r="AV16" s="1722">
        <v>0.25</v>
      </c>
      <c r="AW16" s="1723">
        <v>0.3</v>
      </c>
      <c r="AY16" s="1735" t="s">
        <v>638</v>
      </c>
      <c r="AZ16" s="1737" t="s">
        <v>621</v>
      </c>
      <c r="BA16" s="1738">
        <v>0.12</v>
      </c>
      <c r="BB16" s="1738">
        <v>0.09</v>
      </c>
      <c r="BC16" s="1738">
        <v>0.11</v>
      </c>
      <c r="BD16" s="1738">
        <v>0.09</v>
      </c>
      <c r="BE16" s="1739">
        <v>9.4500000000000001E-2</v>
      </c>
    </row>
    <row r="17" spans="1:57">
      <c r="A17" s="279"/>
      <c r="B17" s="418" t="s">
        <v>639</v>
      </c>
      <c r="C17" s="424">
        <v>3.3</v>
      </c>
      <c r="D17" s="425">
        <v>3.2</v>
      </c>
      <c r="E17" s="425">
        <v>3.2</v>
      </c>
      <c r="F17" s="425">
        <v>3.5</v>
      </c>
      <c r="G17" s="425">
        <v>3.2</v>
      </c>
      <c r="H17" s="426">
        <v>2.8</v>
      </c>
      <c r="I17" s="294"/>
      <c r="J17" s="441"/>
      <c r="K17" s="442" t="s">
        <v>7</v>
      </c>
      <c r="L17" s="452" t="s">
        <v>621</v>
      </c>
      <c r="M17" s="444">
        <v>0.48</v>
      </c>
      <c r="N17" s="444">
        <v>0.44</v>
      </c>
      <c r="O17" s="444">
        <v>0.41</v>
      </c>
      <c r="P17" s="444">
        <v>0.42</v>
      </c>
      <c r="Q17" s="445">
        <v>0.39</v>
      </c>
      <c r="R17" s="298"/>
      <c r="S17" s="418" t="s">
        <v>651</v>
      </c>
      <c r="T17" s="430">
        <v>0.16327918207031333</v>
      </c>
      <c r="U17" s="431">
        <v>0.16850000000000001</v>
      </c>
      <c r="V17" s="431">
        <v>0.21550671550671552</v>
      </c>
      <c r="W17" s="431">
        <v>0.26345609065155806</v>
      </c>
      <c r="X17" s="431">
        <v>0.32988817350050831</v>
      </c>
      <c r="Y17" s="432">
        <v>0.35699999999999998</v>
      </c>
      <c r="Z17" s="279"/>
      <c r="AA17" s="418" t="s">
        <v>639</v>
      </c>
      <c r="AB17" s="454">
        <v>5</v>
      </c>
      <c r="AC17" s="455">
        <v>5</v>
      </c>
      <c r="AD17" s="455">
        <v>5</v>
      </c>
      <c r="AE17" s="455">
        <v>4.8</v>
      </c>
      <c r="AF17" s="455">
        <v>5</v>
      </c>
      <c r="AG17" s="456">
        <v>6.2</v>
      </c>
      <c r="AI17" s="1707" t="s">
        <v>310</v>
      </c>
      <c r="AJ17" s="1709">
        <v>4.8000000000000001E-2</v>
      </c>
      <c r="AK17" s="1710">
        <v>3.4000000000000002E-2</v>
      </c>
      <c r="AL17" s="1710">
        <v>0.03</v>
      </c>
      <c r="AM17" s="1710">
        <v>3.2000000000000001E-2</v>
      </c>
      <c r="AN17" s="1710">
        <v>3.5000000000000003E-2</v>
      </c>
      <c r="AO17" s="1711">
        <v>3.2000000000000001E-2</v>
      </c>
      <c r="AQ17" s="1719" t="s">
        <v>28</v>
      </c>
      <c r="AR17" s="1721">
        <v>0.61</v>
      </c>
      <c r="AS17" s="1722">
        <v>0.6</v>
      </c>
      <c r="AT17" s="1722">
        <v>0.67</v>
      </c>
      <c r="AU17" s="1722">
        <v>0.61</v>
      </c>
      <c r="AV17" s="1722">
        <v>0.59</v>
      </c>
      <c r="AW17" s="1723">
        <v>0.54</v>
      </c>
      <c r="AY17" s="1735" t="s">
        <v>639</v>
      </c>
      <c r="AZ17" s="1737">
        <v>0.15</v>
      </c>
      <c r="BA17" s="1738">
        <v>0.14000000000000001</v>
      </c>
      <c r="BB17" s="1738">
        <v>0.09</v>
      </c>
      <c r="BC17" s="1738">
        <v>0.14000000000000001</v>
      </c>
      <c r="BD17" s="1738">
        <v>0.13</v>
      </c>
      <c r="BE17" s="1739">
        <v>0.1168</v>
      </c>
    </row>
    <row r="18" spans="1:57">
      <c r="A18" s="279"/>
      <c r="B18" s="418" t="s">
        <v>640</v>
      </c>
      <c r="C18" s="424" t="s">
        <v>621</v>
      </c>
      <c r="D18" s="425">
        <v>2.8</v>
      </c>
      <c r="E18" s="425">
        <v>3.3</v>
      </c>
      <c r="F18" s="425">
        <v>3</v>
      </c>
      <c r="G18" s="425">
        <v>3.1</v>
      </c>
      <c r="H18" s="426">
        <v>2.6</v>
      </c>
      <c r="I18" s="294"/>
      <c r="J18" s="446"/>
      <c r="K18" s="447" t="s">
        <v>654</v>
      </c>
      <c r="L18" s="453" t="s">
        <v>621</v>
      </c>
      <c r="M18" s="449">
        <v>0.4</v>
      </c>
      <c r="N18" s="449">
        <v>0.46</v>
      </c>
      <c r="O18" s="449">
        <v>0.49</v>
      </c>
      <c r="P18" s="449">
        <v>0.51</v>
      </c>
      <c r="Q18" s="450">
        <v>0.51</v>
      </c>
      <c r="R18" s="298"/>
      <c r="S18" s="418" t="s">
        <v>652</v>
      </c>
      <c r="T18" s="430" t="s">
        <v>621</v>
      </c>
      <c r="U18" s="431">
        <v>7.407407407407407E-2</v>
      </c>
      <c r="V18" s="431">
        <v>0.13384813384813385</v>
      </c>
      <c r="W18" s="431">
        <v>0.15298885511651469</v>
      </c>
      <c r="X18" s="431">
        <v>0.18601986249045072</v>
      </c>
      <c r="Y18" s="432">
        <v>0.14399999999999999</v>
      </c>
      <c r="Z18" s="279"/>
      <c r="AA18" s="418" t="s">
        <v>640</v>
      </c>
      <c r="AB18" s="454" t="s">
        <v>621</v>
      </c>
      <c r="AC18" s="455">
        <v>5</v>
      </c>
      <c r="AD18" s="455">
        <v>4</v>
      </c>
      <c r="AE18" s="455">
        <v>4.3</v>
      </c>
      <c r="AF18" s="455">
        <v>5</v>
      </c>
      <c r="AG18" s="456">
        <v>6</v>
      </c>
      <c r="AI18" s="1707" t="s">
        <v>543</v>
      </c>
      <c r="AJ18" s="1709" t="s">
        <v>621</v>
      </c>
      <c r="AK18" s="1710">
        <v>3.3000000000000002E-2</v>
      </c>
      <c r="AL18" s="1710">
        <v>2.9000000000000001E-2</v>
      </c>
      <c r="AM18" s="1710">
        <v>3.3000000000000002E-2</v>
      </c>
      <c r="AN18" s="1710">
        <v>3.2000000000000001E-2</v>
      </c>
      <c r="AO18" s="1711">
        <v>3.4000000000000002E-2</v>
      </c>
      <c r="AQ18" s="1719" t="s">
        <v>75</v>
      </c>
      <c r="AR18" s="1721">
        <v>0.05</v>
      </c>
      <c r="AS18" s="1721">
        <v>0.06</v>
      </c>
      <c r="AT18" s="1721">
        <v>0.04</v>
      </c>
      <c r="AU18" s="1721">
        <v>0.04</v>
      </c>
      <c r="AV18" s="1721">
        <v>0.03</v>
      </c>
      <c r="AW18" s="1728">
        <v>0.04</v>
      </c>
      <c r="AY18" s="1735" t="s">
        <v>640</v>
      </c>
      <c r="AZ18" s="1737" t="s">
        <v>621</v>
      </c>
      <c r="BA18" s="1738">
        <v>0.11</v>
      </c>
      <c r="BB18" s="1738">
        <v>0.14000000000000001</v>
      </c>
      <c r="BC18" s="1738">
        <v>0.11</v>
      </c>
      <c r="BD18" s="1738">
        <v>0.12</v>
      </c>
      <c r="BE18" s="1739">
        <v>9.2200000000000004E-2</v>
      </c>
    </row>
    <row r="19" spans="1:57">
      <c r="A19" s="279"/>
      <c r="B19" s="421" t="s">
        <v>232</v>
      </c>
      <c r="C19" s="427">
        <v>3.2</v>
      </c>
      <c r="D19" s="428">
        <v>3.1</v>
      </c>
      <c r="E19" s="428">
        <v>3.3</v>
      </c>
      <c r="F19" s="428">
        <v>3.3</v>
      </c>
      <c r="G19" s="428">
        <v>3.3</v>
      </c>
      <c r="H19" s="429">
        <v>2.8</v>
      </c>
      <c r="I19" s="294"/>
      <c r="J19" s="441" t="s">
        <v>636</v>
      </c>
      <c r="K19" s="442" t="s">
        <v>6</v>
      </c>
      <c r="L19" s="443">
        <v>0.1</v>
      </c>
      <c r="M19" s="444">
        <v>0.15</v>
      </c>
      <c r="N19" s="444">
        <v>0.13</v>
      </c>
      <c r="O19" s="444">
        <v>0.15</v>
      </c>
      <c r="P19" s="444">
        <v>0.12</v>
      </c>
      <c r="Q19" s="445">
        <v>0.15</v>
      </c>
      <c r="R19" s="298"/>
      <c r="S19" s="421" t="s">
        <v>232</v>
      </c>
      <c r="T19" s="433">
        <v>0.21407114160756405</v>
      </c>
      <c r="U19" s="434">
        <v>0.21761180267404334</v>
      </c>
      <c r="V19" s="434">
        <v>0.26300346759135768</v>
      </c>
      <c r="W19" s="434">
        <v>0.29386826594974669</v>
      </c>
      <c r="X19" s="434">
        <v>0.33941917140536149</v>
      </c>
      <c r="Y19" s="435">
        <v>0.28500000000000003</v>
      </c>
      <c r="Z19" s="279"/>
      <c r="AA19" s="421" t="s">
        <v>232</v>
      </c>
      <c r="AB19" s="457">
        <v>4</v>
      </c>
      <c r="AC19" s="458">
        <v>4</v>
      </c>
      <c r="AD19" s="458">
        <v>3.8</v>
      </c>
      <c r="AE19" s="458">
        <v>3.7</v>
      </c>
      <c r="AF19" s="458">
        <v>4</v>
      </c>
      <c r="AG19" s="459">
        <v>5</v>
      </c>
      <c r="AI19" s="1708" t="s">
        <v>232</v>
      </c>
      <c r="AJ19" s="1712">
        <v>5.6000000000000001E-2</v>
      </c>
      <c r="AK19" s="1713">
        <v>4.3999999999999997E-2</v>
      </c>
      <c r="AL19" s="1713">
        <v>4.4999999999999998E-2</v>
      </c>
      <c r="AM19" s="1713">
        <v>4.2000000000000003E-2</v>
      </c>
      <c r="AN19" s="1713">
        <v>4.4999999999999998E-2</v>
      </c>
      <c r="AO19" s="1714">
        <v>4.5999999999999999E-2</v>
      </c>
      <c r="AQ19" s="1720" t="s">
        <v>542</v>
      </c>
      <c r="AR19" s="1724">
        <v>0.01</v>
      </c>
      <c r="AS19" s="1725">
        <v>0.02</v>
      </c>
      <c r="AT19" s="1725">
        <v>0.02</v>
      </c>
      <c r="AU19" s="1725">
        <v>0.02</v>
      </c>
      <c r="AV19" s="1725">
        <v>0.02</v>
      </c>
      <c r="AW19" s="1726">
        <v>0.01</v>
      </c>
      <c r="AY19" s="1736" t="s">
        <v>232</v>
      </c>
      <c r="AZ19" s="1740">
        <v>0.15</v>
      </c>
      <c r="BA19" s="1741">
        <v>0.13</v>
      </c>
      <c r="BB19" s="1741">
        <v>0.13</v>
      </c>
      <c r="BC19" s="1741">
        <v>0.13</v>
      </c>
      <c r="BD19" s="1741">
        <v>0.14000000000000001</v>
      </c>
      <c r="BE19" s="1742">
        <v>9.8299999999999998E-2</v>
      </c>
    </row>
    <row r="20" spans="1:57">
      <c r="A20" s="279"/>
      <c r="B20" s="279"/>
      <c r="C20" s="279"/>
      <c r="D20" s="279"/>
      <c r="E20" s="279"/>
      <c r="F20" s="279"/>
      <c r="G20" s="279"/>
      <c r="H20" s="279"/>
      <c r="I20" s="279"/>
      <c r="J20" s="441"/>
      <c r="K20" s="442" t="s">
        <v>7</v>
      </c>
      <c r="L20" s="443">
        <v>0.51</v>
      </c>
      <c r="M20" s="444">
        <v>0.52</v>
      </c>
      <c r="N20" s="444">
        <v>0.48</v>
      </c>
      <c r="O20" s="444">
        <v>0.43</v>
      </c>
      <c r="P20" s="444">
        <v>0.45</v>
      </c>
      <c r="Q20" s="445">
        <v>0.43</v>
      </c>
      <c r="R20" s="298"/>
      <c r="S20" s="279"/>
      <c r="T20" s="279"/>
      <c r="U20" s="279"/>
      <c r="V20" s="279"/>
      <c r="W20" s="279"/>
      <c r="X20" s="279"/>
      <c r="Y20" s="279"/>
      <c r="Z20" s="279"/>
      <c r="AB20" s="279"/>
      <c r="AC20" s="279"/>
      <c r="AI20" s="1702"/>
      <c r="AJ20" s="1702"/>
      <c r="AK20" s="1702"/>
      <c r="AL20" s="1702"/>
      <c r="AM20" s="1702"/>
      <c r="AN20" s="1702"/>
      <c r="AO20" s="1702"/>
      <c r="AQ20" s="1715"/>
      <c r="AR20" s="1715"/>
      <c r="AS20" s="1715"/>
      <c r="AT20" s="1715"/>
      <c r="AU20" s="1715"/>
      <c r="AV20" s="1715"/>
      <c r="AW20" s="1715"/>
      <c r="AY20" s="1729"/>
      <c r="AZ20" s="1730"/>
      <c r="BA20" s="1731"/>
      <c r="BB20" s="1731"/>
      <c r="BC20" s="1731"/>
      <c r="BD20" s="1731"/>
      <c r="BE20" s="1731"/>
    </row>
    <row r="21" spans="1:57">
      <c r="A21" s="279"/>
      <c r="B21" s="2051" t="s">
        <v>653</v>
      </c>
      <c r="C21" s="2052"/>
      <c r="D21" s="2052"/>
      <c r="E21" s="2052"/>
      <c r="F21" s="2052"/>
      <c r="G21" s="2052"/>
      <c r="H21" s="2053"/>
      <c r="I21" s="296"/>
      <c r="J21" s="446"/>
      <c r="K21" s="447" t="s">
        <v>654</v>
      </c>
      <c r="L21" s="448">
        <v>0.39</v>
      </c>
      <c r="M21" s="449">
        <v>0.34</v>
      </c>
      <c r="N21" s="449">
        <v>0.39</v>
      </c>
      <c r="O21" s="449">
        <v>0.42</v>
      </c>
      <c r="P21" s="449">
        <v>0.43</v>
      </c>
      <c r="Q21" s="450">
        <v>0.42</v>
      </c>
      <c r="R21" s="298"/>
      <c r="S21" s="2051" t="s">
        <v>662</v>
      </c>
      <c r="T21" s="2052" t="s">
        <v>657</v>
      </c>
      <c r="U21" s="2052"/>
      <c r="V21" s="2052"/>
      <c r="W21" s="2052"/>
      <c r="X21" s="2052"/>
      <c r="Y21" s="2053"/>
      <c r="Z21" s="279"/>
      <c r="AA21" s="279"/>
      <c r="AB21" s="279"/>
      <c r="AC21" s="279"/>
      <c r="AI21" s="2051" t="s">
        <v>381</v>
      </c>
      <c r="AJ21" s="2052" t="s">
        <v>626</v>
      </c>
      <c r="AK21" s="2052"/>
      <c r="AL21" s="2052"/>
      <c r="AM21" s="2052"/>
      <c r="AN21" s="2052"/>
      <c r="AO21" s="2053"/>
      <c r="AQ21" s="1716" t="s">
        <v>635</v>
      </c>
      <c r="AR21" s="1717">
        <v>1998</v>
      </c>
      <c r="AS21" s="1717">
        <v>2001</v>
      </c>
      <c r="AT21" s="1717">
        <v>2005</v>
      </c>
      <c r="AU21" s="1717">
        <v>2009</v>
      </c>
      <c r="AV21" s="1717" t="s">
        <v>619</v>
      </c>
      <c r="AW21" s="1718" t="s">
        <v>620</v>
      </c>
      <c r="AY21" s="2051" t="s">
        <v>644</v>
      </c>
      <c r="AZ21" s="2052" t="s">
        <v>641</v>
      </c>
      <c r="BA21" s="2052"/>
      <c r="BB21" s="2052"/>
      <c r="BC21" s="2052"/>
      <c r="BD21" s="2052"/>
      <c r="BE21" s="2053"/>
    </row>
    <row r="22" spans="1:57">
      <c r="A22" s="279"/>
      <c r="B22" s="409"/>
      <c r="C22" s="412">
        <v>1998</v>
      </c>
      <c r="D22" s="412">
        <v>2001</v>
      </c>
      <c r="E22" s="412">
        <v>2005</v>
      </c>
      <c r="F22" s="412">
        <v>2009</v>
      </c>
      <c r="G22" s="413" t="s">
        <v>619</v>
      </c>
      <c r="H22" s="414" t="s">
        <v>637</v>
      </c>
      <c r="I22" s="297"/>
      <c r="J22" s="297"/>
      <c r="K22" s="297"/>
      <c r="L22" s="297"/>
      <c r="M22" s="297"/>
      <c r="N22" s="297"/>
      <c r="O22" s="297"/>
      <c r="P22" s="297"/>
      <c r="Q22" s="297"/>
      <c r="R22" s="297"/>
      <c r="S22" s="409"/>
      <c r="T22" s="412" t="s">
        <v>615</v>
      </c>
      <c r="U22" s="412" t="s">
        <v>616</v>
      </c>
      <c r="V22" s="412" t="s">
        <v>617</v>
      </c>
      <c r="W22" s="412" t="s">
        <v>618</v>
      </c>
      <c r="X22" s="413" t="s">
        <v>619</v>
      </c>
      <c r="Y22" s="414" t="s">
        <v>620</v>
      </c>
      <c r="Z22" s="279"/>
      <c r="AA22" s="38"/>
      <c r="AB22" s="38"/>
      <c r="AC22" s="38"/>
      <c r="AD22" s="38"/>
      <c r="AE22" s="38"/>
      <c r="AF22" s="38"/>
      <c r="AG22" s="38"/>
      <c r="AI22" s="1704"/>
      <c r="AJ22" s="1705" t="s">
        <v>615</v>
      </c>
      <c r="AK22" s="1705" t="s">
        <v>616</v>
      </c>
      <c r="AL22" s="1705" t="s">
        <v>617</v>
      </c>
      <c r="AM22" s="1705" t="s">
        <v>618</v>
      </c>
      <c r="AN22" s="1705" t="s">
        <v>619</v>
      </c>
      <c r="AO22" s="1706" t="s">
        <v>620</v>
      </c>
      <c r="AQ22" s="1719" t="s">
        <v>241</v>
      </c>
      <c r="AR22" s="1721" t="s">
        <v>621</v>
      </c>
      <c r="AS22" s="1721">
        <v>7.0000000000000007E-2</v>
      </c>
      <c r="AT22" s="1721">
        <v>0.09</v>
      </c>
      <c r="AU22" s="1721">
        <v>7.0000000000000007E-2</v>
      </c>
      <c r="AV22" s="1721">
        <v>7.0000000000000007E-2</v>
      </c>
      <c r="AW22" s="1727">
        <v>0.05</v>
      </c>
      <c r="AY22" s="1732"/>
      <c r="AZ22" s="1733">
        <v>1998</v>
      </c>
      <c r="BA22" s="1733">
        <v>2001</v>
      </c>
      <c r="BB22" s="1733">
        <v>2005</v>
      </c>
      <c r="BC22" s="1733">
        <v>2009</v>
      </c>
      <c r="BD22" s="1733" t="s">
        <v>619</v>
      </c>
      <c r="BE22" s="1734" t="s">
        <v>637</v>
      </c>
    </row>
    <row r="23" spans="1:57">
      <c r="A23" s="279"/>
      <c r="B23" s="418" t="s">
        <v>106</v>
      </c>
      <c r="C23" s="430">
        <v>0.83</v>
      </c>
      <c r="D23" s="431">
        <v>0.76</v>
      </c>
      <c r="E23" s="431">
        <v>0.77</v>
      </c>
      <c r="F23" s="431">
        <v>0.8</v>
      </c>
      <c r="G23" s="431">
        <v>0.84</v>
      </c>
      <c r="H23" s="432">
        <v>0.82</v>
      </c>
      <c r="I23" s="284"/>
      <c r="J23" s="284"/>
      <c r="K23" s="284"/>
      <c r="L23" s="284"/>
      <c r="M23" s="284"/>
      <c r="N23" s="284"/>
      <c r="O23" s="284"/>
      <c r="P23" s="284"/>
      <c r="Q23" s="284"/>
      <c r="R23" s="284"/>
      <c r="S23" s="418" t="s">
        <v>311</v>
      </c>
      <c r="T23" s="430">
        <v>0.69599999999999995</v>
      </c>
      <c r="U23" s="431">
        <v>0.78700000000000003</v>
      </c>
      <c r="V23" s="431">
        <v>0.82299999999999995</v>
      </c>
      <c r="W23" s="431">
        <v>0.79500000000000004</v>
      </c>
      <c r="X23" s="431">
        <v>0.83099999999999996</v>
      </c>
      <c r="Y23" s="432">
        <v>0.78100000000000003</v>
      </c>
      <c r="Z23" s="279"/>
      <c r="AA23" s="38"/>
      <c r="AB23" s="38"/>
      <c r="AC23" s="38"/>
      <c r="AD23" s="38"/>
      <c r="AE23" s="38"/>
      <c r="AF23" s="38"/>
      <c r="AG23" s="38"/>
      <c r="AI23" s="1707" t="s">
        <v>311</v>
      </c>
      <c r="AJ23" s="1709">
        <v>0.16700000000000001</v>
      </c>
      <c r="AK23" s="1710">
        <v>0.17399999999999999</v>
      </c>
      <c r="AL23" s="1710">
        <v>0.19600000000000001</v>
      </c>
      <c r="AM23" s="1710">
        <v>0.22700000000000001</v>
      </c>
      <c r="AN23" s="1710">
        <v>0.23899999999999999</v>
      </c>
      <c r="AO23" s="1711">
        <v>0.28999999999999998</v>
      </c>
      <c r="AQ23" s="1719" t="s">
        <v>29</v>
      </c>
      <c r="AR23" s="1721" t="s">
        <v>621</v>
      </c>
      <c r="AS23" s="1722">
        <v>0.06</v>
      </c>
      <c r="AT23" s="1722">
        <v>7.0000000000000007E-2</v>
      </c>
      <c r="AU23" s="1722">
        <v>0.04</v>
      </c>
      <c r="AV23" s="1722">
        <v>0.04</v>
      </c>
      <c r="AW23" s="1723">
        <v>0.04</v>
      </c>
      <c r="AY23" s="1735" t="s">
        <v>106</v>
      </c>
      <c r="AZ23" s="1737">
        <v>0.13</v>
      </c>
      <c r="BA23" s="1738">
        <v>0.12</v>
      </c>
      <c r="BB23" s="1738">
        <v>0.09</v>
      </c>
      <c r="BC23" s="1738">
        <v>0.11</v>
      </c>
      <c r="BD23" s="1738">
        <v>0.06</v>
      </c>
      <c r="BE23" s="1739">
        <v>9.5299999999999996E-2</v>
      </c>
    </row>
    <row r="24" spans="1:57">
      <c r="A24" s="279"/>
      <c r="B24" s="418" t="s">
        <v>650</v>
      </c>
      <c r="C24" s="430" t="s">
        <v>621</v>
      </c>
      <c r="D24" s="431">
        <v>0.85</v>
      </c>
      <c r="E24" s="431">
        <v>0.88</v>
      </c>
      <c r="F24" s="431">
        <v>0.86</v>
      </c>
      <c r="G24" s="431">
        <v>0.92</v>
      </c>
      <c r="H24" s="432">
        <v>0.86</v>
      </c>
      <c r="I24" s="284"/>
      <c r="J24" s="284"/>
      <c r="K24" s="284"/>
      <c r="L24" s="284"/>
      <c r="M24" s="284"/>
      <c r="N24" s="284"/>
      <c r="O24" s="284"/>
      <c r="P24" s="284"/>
      <c r="Q24" s="284"/>
      <c r="R24" s="284"/>
      <c r="S24" s="418" t="s">
        <v>309</v>
      </c>
      <c r="T24" s="430" t="s">
        <v>621</v>
      </c>
      <c r="U24" s="431">
        <v>8.7999999999999995E-2</v>
      </c>
      <c r="V24" s="431">
        <v>8.2000000000000003E-2</v>
      </c>
      <c r="W24" s="431">
        <v>9.7000000000000003E-2</v>
      </c>
      <c r="X24" s="431">
        <v>0.14599999999999999</v>
      </c>
      <c r="Y24" s="432">
        <v>9.6000000000000002E-2</v>
      </c>
      <c r="Z24" s="279"/>
      <c r="AA24" s="38"/>
      <c r="AB24" s="38"/>
      <c r="AC24" s="38"/>
      <c r="AD24" s="38"/>
      <c r="AE24" s="38"/>
      <c r="AF24" s="38"/>
      <c r="AG24" s="38"/>
      <c r="AI24" s="1707" t="s">
        <v>309</v>
      </c>
      <c r="AJ24" s="1709" t="s">
        <v>621</v>
      </c>
      <c r="AK24" s="1710">
        <v>4.4999999999999998E-2</v>
      </c>
      <c r="AL24" s="1710">
        <v>2.5999999999999999E-2</v>
      </c>
      <c r="AM24" s="1710">
        <v>4.9000000000000002E-2</v>
      </c>
      <c r="AN24" s="1710">
        <v>4.9000000000000002E-2</v>
      </c>
      <c r="AO24" s="1711">
        <v>7.2999999999999995E-2</v>
      </c>
      <c r="AQ24" s="1719" t="s">
        <v>407</v>
      </c>
      <c r="AR24" s="1721" t="s">
        <v>621</v>
      </c>
      <c r="AS24" s="1722">
        <v>0.06</v>
      </c>
      <c r="AT24" s="1722">
        <v>0.04</v>
      </c>
      <c r="AU24" s="1722">
        <v>0.08</v>
      </c>
      <c r="AV24" s="1722">
        <v>0.09</v>
      </c>
      <c r="AW24" s="1723">
        <v>0.14000000000000001</v>
      </c>
      <c r="AY24" s="1735" t="s">
        <v>638</v>
      </c>
      <c r="AZ24" s="1737" t="s">
        <v>621</v>
      </c>
      <c r="BA24" s="1738">
        <v>0.08</v>
      </c>
      <c r="BB24" s="1738">
        <v>0.06</v>
      </c>
      <c r="BC24" s="1738">
        <v>7.0000000000000007E-2</v>
      </c>
      <c r="BD24" s="1738">
        <v>0.06</v>
      </c>
      <c r="BE24" s="1739">
        <v>6.8900000000000003E-2</v>
      </c>
    </row>
    <row r="25" spans="1:57">
      <c r="A25" s="279"/>
      <c r="B25" s="418" t="s">
        <v>651</v>
      </c>
      <c r="C25" s="430">
        <v>0.89</v>
      </c>
      <c r="D25" s="431">
        <v>0.89</v>
      </c>
      <c r="E25" s="431">
        <v>0.88</v>
      </c>
      <c r="F25" s="431">
        <v>0.88</v>
      </c>
      <c r="G25" s="431">
        <v>0.92</v>
      </c>
      <c r="H25" s="432">
        <v>0.9</v>
      </c>
      <c r="I25" s="284"/>
      <c r="J25" s="284"/>
      <c r="K25" s="284"/>
      <c r="L25" s="284"/>
      <c r="M25" s="284"/>
      <c r="N25" s="284"/>
      <c r="O25" s="284"/>
      <c r="P25" s="284"/>
      <c r="Q25" s="284"/>
      <c r="R25" s="284"/>
      <c r="S25" s="418" t="s">
        <v>310</v>
      </c>
      <c r="T25" s="430">
        <v>0.113</v>
      </c>
      <c r="U25" s="431">
        <v>0.13100000000000001</v>
      </c>
      <c r="V25" s="431">
        <v>0.17</v>
      </c>
      <c r="W25" s="431">
        <v>0.18</v>
      </c>
      <c r="X25" s="431">
        <v>0.255</v>
      </c>
      <c r="Y25" s="432">
        <v>0.28999999999999998</v>
      </c>
      <c r="Z25" s="279"/>
      <c r="AA25" s="38"/>
      <c r="AB25" s="38"/>
      <c r="AC25" s="38"/>
      <c r="AD25" s="38"/>
      <c r="AE25" s="38"/>
      <c r="AF25" s="38"/>
      <c r="AG25" s="38"/>
      <c r="AI25" s="1707" t="s">
        <v>310</v>
      </c>
      <c r="AJ25" s="1709">
        <v>0.1</v>
      </c>
      <c r="AK25" s="1710">
        <v>0.104</v>
      </c>
      <c r="AL25" s="1710">
        <v>8.2000000000000003E-2</v>
      </c>
      <c r="AM25" s="1710">
        <v>0.104</v>
      </c>
      <c r="AN25" s="1710">
        <v>0.11799999999999999</v>
      </c>
      <c r="AO25" s="1711">
        <v>0.14699999999999999</v>
      </c>
      <c r="AQ25" s="1719" t="s">
        <v>28</v>
      </c>
      <c r="AR25" s="1721" t="s">
        <v>621</v>
      </c>
      <c r="AS25" s="1722">
        <v>0.72</v>
      </c>
      <c r="AT25" s="1722">
        <v>0.72</v>
      </c>
      <c r="AU25" s="1722">
        <v>0.75</v>
      </c>
      <c r="AV25" s="1722">
        <v>0.74</v>
      </c>
      <c r="AW25" s="1723">
        <v>0.7</v>
      </c>
      <c r="AY25" s="1735" t="s">
        <v>639</v>
      </c>
      <c r="AZ25" s="1737">
        <v>0.12</v>
      </c>
      <c r="BA25" s="1738">
        <v>0.13</v>
      </c>
      <c r="BB25" s="1738">
        <v>0.09</v>
      </c>
      <c r="BC25" s="1738">
        <v>0.1</v>
      </c>
      <c r="BD25" s="1738">
        <v>0.06</v>
      </c>
      <c r="BE25" s="1739">
        <v>8.6800000000000002E-2</v>
      </c>
    </row>
    <row r="26" spans="1:57">
      <c r="A26" s="279"/>
      <c r="B26" s="418" t="s">
        <v>652</v>
      </c>
      <c r="C26" s="430" t="s">
        <v>621</v>
      </c>
      <c r="D26" s="431">
        <v>0.86</v>
      </c>
      <c r="E26" s="431">
        <v>0.89</v>
      </c>
      <c r="F26" s="431">
        <v>0.87</v>
      </c>
      <c r="G26" s="431">
        <v>0.92</v>
      </c>
      <c r="H26" s="432">
        <v>0.89</v>
      </c>
      <c r="I26" s="284"/>
      <c r="J26" s="284"/>
      <c r="K26" s="284"/>
      <c r="L26" s="284"/>
      <c r="M26" s="284"/>
      <c r="N26" s="284"/>
      <c r="O26" s="284"/>
      <c r="P26" s="284"/>
      <c r="Q26" s="284"/>
      <c r="R26" s="284"/>
      <c r="S26" s="418" t="s">
        <v>543</v>
      </c>
      <c r="T26" s="430" t="s">
        <v>621</v>
      </c>
      <c r="U26" s="431">
        <v>6.5000000000000002E-2</v>
      </c>
      <c r="V26" s="431">
        <v>0.122</v>
      </c>
      <c r="W26" s="431">
        <v>0.124</v>
      </c>
      <c r="X26" s="431">
        <v>0.16</v>
      </c>
      <c r="Y26" s="432">
        <v>0.129</v>
      </c>
      <c r="Z26" s="279"/>
      <c r="AA26" s="38"/>
      <c r="AB26" s="38"/>
      <c r="AC26" s="38"/>
      <c r="AD26" s="38"/>
      <c r="AE26" s="38"/>
      <c r="AF26" s="38"/>
      <c r="AG26" s="38"/>
      <c r="AI26" s="1707" t="s">
        <v>543</v>
      </c>
      <c r="AJ26" s="1709" t="s">
        <v>621</v>
      </c>
      <c r="AK26" s="1710">
        <v>7.2999999999999995E-2</v>
      </c>
      <c r="AL26" s="1710">
        <v>4.5999999999999999E-2</v>
      </c>
      <c r="AM26" s="1710">
        <v>5.6000000000000001E-2</v>
      </c>
      <c r="AN26" s="1710">
        <v>6.2E-2</v>
      </c>
      <c r="AO26" s="1711">
        <v>7.0000000000000007E-2</v>
      </c>
      <c r="AQ26" s="1719" t="s">
        <v>75</v>
      </c>
      <c r="AR26" s="1721" t="s">
        <v>621</v>
      </c>
      <c r="AS26" s="1721">
        <v>0.08</v>
      </c>
      <c r="AT26" s="1721">
        <v>0.06</v>
      </c>
      <c r="AU26" s="1721">
        <v>0.05</v>
      </c>
      <c r="AV26" s="1721">
        <v>0.04</v>
      </c>
      <c r="AW26" s="1728">
        <v>0.04</v>
      </c>
      <c r="AY26" s="1735" t="s">
        <v>640</v>
      </c>
      <c r="AZ26" s="1737" t="s">
        <v>621</v>
      </c>
      <c r="BA26" s="1738">
        <v>7.0000000000000007E-2</v>
      </c>
      <c r="BB26" s="1738">
        <v>7.0000000000000007E-2</v>
      </c>
      <c r="BC26" s="1738">
        <v>0.05</v>
      </c>
      <c r="BD26" s="1738">
        <v>0.09</v>
      </c>
      <c r="BE26" s="1739">
        <v>8.3500000000000005E-2</v>
      </c>
    </row>
    <row r="27" spans="1:57">
      <c r="A27" s="279"/>
      <c r="B27" s="421" t="s">
        <v>232</v>
      </c>
      <c r="C27" s="433">
        <v>0.88</v>
      </c>
      <c r="D27" s="434">
        <v>0.85</v>
      </c>
      <c r="E27" s="434">
        <v>0.87</v>
      </c>
      <c r="F27" s="434">
        <v>0.86</v>
      </c>
      <c r="G27" s="434">
        <v>0.91</v>
      </c>
      <c r="H27" s="435">
        <v>0.89</v>
      </c>
      <c r="I27" s="284"/>
      <c r="J27" s="284"/>
      <c r="K27" s="284"/>
      <c r="L27" s="284"/>
      <c r="M27" s="284"/>
      <c r="N27" s="284"/>
      <c r="O27" s="284"/>
      <c r="P27" s="284"/>
      <c r="Q27" s="284"/>
      <c r="R27" s="284"/>
      <c r="S27" s="421" t="s">
        <v>232</v>
      </c>
      <c r="T27" s="433">
        <v>0.183</v>
      </c>
      <c r="U27" s="434">
        <v>0.19600000000000001</v>
      </c>
      <c r="V27" s="434">
        <v>0.24</v>
      </c>
      <c r="W27" s="434">
        <v>0.25800000000000001</v>
      </c>
      <c r="X27" s="434">
        <v>0.30399999999999999</v>
      </c>
      <c r="Y27" s="435">
        <v>0.27900000000000003</v>
      </c>
      <c r="Z27" s="279"/>
      <c r="AA27" s="38"/>
      <c r="AB27" s="38"/>
      <c r="AC27" s="38"/>
      <c r="AD27" s="38"/>
      <c r="AE27" s="38"/>
      <c r="AF27" s="38"/>
      <c r="AG27" s="38"/>
      <c r="AI27" s="1708" t="s">
        <v>232</v>
      </c>
      <c r="AJ27" s="1712">
        <v>7.6999999999999999E-2</v>
      </c>
      <c r="AK27" s="1713">
        <v>7.2999999999999995E-2</v>
      </c>
      <c r="AL27" s="1713">
        <v>6.8000000000000005E-2</v>
      </c>
      <c r="AM27" s="1713">
        <v>8.5000000000000006E-2</v>
      </c>
      <c r="AN27" s="1713">
        <v>8.5999999999999993E-2</v>
      </c>
      <c r="AO27" s="1714">
        <v>0.104</v>
      </c>
      <c r="AQ27" s="1720" t="s">
        <v>542</v>
      </c>
      <c r="AR27" s="1724" t="s">
        <v>621</v>
      </c>
      <c r="AS27" s="1725">
        <v>0.01</v>
      </c>
      <c r="AT27" s="1725">
        <v>0.02</v>
      </c>
      <c r="AU27" s="1725">
        <v>0.02</v>
      </c>
      <c r="AV27" s="1725">
        <v>0.02</v>
      </c>
      <c r="AW27" s="1726">
        <v>0.03</v>
      </c>
      <c r="AY27" s="1736" t="s">
        <v>232</v>
      </c>
      <c r="AZ27" s="1740">
        <v>0.11</v>
      </c>
      <c r="BA27" s="1741">
        <v>0.1</v>
      </c>
      <c r="BB27" s="1741">
        <v>0.08</v>
      </c>
      <c r="BC27" s="1741">
        <v>0.09</v>
      </c>
      <c r="BD27" s="1741">
        <v>7.0000000000000007E-2</v>
      </c>
      <c r="BE27" s="1742">
        <v>8.48E-2</v>
      </c>
    </row>
    <row r="28" spans="1:57">
      <c r="A28" s="279"/>
      <c r="B28" s="279"/>
      <c r="C28" s="279"/>
      <c r="D28" s="279"/>
      <c r="E28" s="279"/>
      <c r="F28" s="279"/>
      <c r="G28" s="279"/>
      <c r="H28" s="279"/>
      <c r="I28" s="279"/>
      <c r="J28" s="279"/>
      <c r="K28" s="279"/>
      <c r="L28" s="279"/>
      <c r="M28" s="279"/>
      <c r="N28" s="279"/>
      <c r="O28" s="279"/>
      <c r="P28" s="279"/>
      <c r="Q28" s="279"/>
      <c r="R28" s="279"/>
      <c r="S28" s="279"/>
      <c r="T28" s="279"/>
      <c r="U28" s="279"/>
      <c r="V28" s="279"/>
      <c r="W28" s="279"/>
      <c r="X28" s="279"/>
      <c r="Y28" s="279"/>
      <c r="Z28" s="279"/>
      <c r="AA28" s="38"/>
      <c r="AB28" s="38"/>
      <c r="AC28" s="38"/>
      <c r="AD28" s="38"/>
      <c r="AE28" s="38"/>
      <c r="AF28" s="38"/>
      <c r="AG28" s="38"/>
      <c r="AI28" s="1702"/>
      <c r="AJ28" s="1702"/>
      <c r="AK28" s="1702"/>
      <c r="AL28" s="1702"/>
      <c r="AM28" s="1702"/>
      <c r="AN28" s="1702"/>
      <c r="AO28" s="1702"/>
      <c r="AQ28" s="1715"/>
      <c r="AR28" s="1715"/>
      <c r="AS28" s="1715"/>
      <c r="AT28" s="1715"/>
      <c r="AU28" s="1715"/>
      <c r="AV28" s="1715"/>
      <c r="AW28" s="1715"/>
      <c r="AY28" s="1729"/>
      <c r="AZ28" s="1730"/>
      <c r="BA28" s="1731"/>
      <c r="BB28" s="1731"/>
      <c r="BC28" s="1731"/>
      <c r="BD28" s="1731"/>
      <c r="BE28" s="1731"/>
    </row>
    <row r="29" spans="1:57">
      <c r="A29" s="279"/>
      <c r="B29" s="2051" t="s">
        <v>658</v>
      </c>
      <c r="C29" s="2052" t="s">
        <v>657</v>
      </c>
      <c r="D29" s="2052"/>
      <c r="E29" s="2052"/>
      <c r="F29" s="2052"/>
      <c r="G29" s="2052"/>
      <c r="H29" s="2053"/>
      <c r="J29" s="279"/>
      <c r="K29" s="279"/>
      <c r="L29" s="279"/>
      <c r="M29" s="279"/>
      <c r="N29" s="279"/>
      <c r="O29" s="279"/>
      <c r="P29" s="279"/>
      <c r="Q29" s="279"/>
      <c r="R29" s="279"/>
      <c r="S29" s="279"/>
      <c r="T29" s="279"/>
      <c r="U29" s="279"/>
      <c r="V29" s="279"/>
      <c r="W29" s="279"/>
      <c r="X29" s="279"/>
      <c r="Y29" s="279"/>
      <c r="Z29" s="279"/>
      <c r="AA29" s="38"/>
      <c r="AB29" s="38"/>
      <c r="AC29" s="38"/>
      <c r="AD29" s="38"/>
      <c r="AE29" s="38"/>
      <c r="AF29" s="38"/>
      <c r="AG29" s="38"/>
      <c r="AI29" s="2051" t="s">
        <v>631</v>
      </c>
      <c r="AJ29" s="2052" t="s">
        <v>626</v>
      </c>
      <c r="AK29" s="2052"/>
      <c r="AL29" s="2052"/>
      <c r="AM29" s="2052"/>
      <c r="AN29" s="2052"/>
      <c r="AO29" s="2053"/>
      <c r="AQ29" s="1716" t="s">
        <v>312</v>
      </c>
      <c r="AR29" s="1717">
        <v>1998</v>
      </c>
      <c r="AS29" s="1717">
        <v>2001</v>
      </c>
      <c r="AT29" s="1717">
        <v>2005</v>
      </c>
      <c r="AU29" s="1717">
        <v>2009</v>
      </c>
      <c r="AV29" s="1717" t="s">
        <v>619</v>
      </c>
      <c r="AW29" s="1718" t="s">
        <v>620</v>
      </c>
      <c r="AY29" s="2051" t="s">
        <v>645</v>
      </c>
      <c r="AZ29" s="2052" t="s">
        <v>641</v>
      </c>
      <c r="BA29" s="2052"/>
      <c r="BB29" s="2052"/>
      <c r="BC29" s="2052"/>
      <c r="BD29" s="2052"/>
      <c r="BE29" s="2053"/>
    </row>
    <row r="30" spans="1:57">
      <c r="A30" s="279"/>
      <c r="B30" s="409"/>
      <c r="C30" s="412" t="s">
        <v>615</v>
      </c>
      <c r="D30" s="412" t="s">
        <v>616</v>
      </c>
      <c r="E30" s="412" t="s">
        <v>617</v>
      </c>
      <c r="F30" s="412" t="s">
        <v>618</v>
      </c>
      <c r="G30" s="413" t="s">
        <v>619</v>
      </c>
      <c r="H30" s="414" t="s">
        <v>620</v>
      </c>
      <c r="J30" s="279"/>
      <c r="K30" s="279"/>
      <c r="L30" s="279"/>
      <c r="M30" s="279"/>
      <c r="N30" s="279"/>
      <c r="O30" s="279"/>
      <c r="P30" s="279"/>
      <c r="Q30" s="279"/>
      <c r="R30" s="279"/>
      <c r="S30" s="279"/>
      <c r="T30" s="279"/>
      <c r="U30" s="279"/>
      <c r="V30" s="279"/>
      <c r="W30" s="279"/>
      <c r="X30" s="279"/>
      <c r="Y30" s="279"/>
      <c r="AI30" s="1704"/>
      <c r="AJ30" s="1705" t="s">
        <v>615</v>
      </c>
      <c r="AK30" s="1705" t="s">
        <v>616</v>
      </c>
      <c r="AL30" s="1705" t="s">
        <v>617</v>
      </c>
      <c r="AM30" s="1705" t="s">
        <v>618</v>
      </c>
      <c r="AN30" s="1705" t="s">
        <v>619</v>
      </c>
      <c r="AO30" s="1706" t="s">
        <v>620</v>
      </c>
      <c r="AQ30" s="1719" t="s">
        <v>241</v>
      </c>
      <c r="AR30" s="1721" t="s">
        <v>621</v>
      </c>
      <c r="AS30" s="1721">
        <v>0.1</v>
      </c>
      <c r="AT30" s="1721">
        <v>0.12</v>
      </c>
      <c r="AU30" s="1721">
        <v>0.1</v>
      </c>
      <c r="AV30" s="1721">
        <v>0.08</v>
      </c>
      <c r="AW30" s="1727">
        <v>7.0000000000000007E-2</v>
      </c>
      <c r="AY30" s="1732"/>
      <c r="AZ30" s="1733">
        <v>1998</v>
      </c>
      <c r="BA30" s="1733">
        <v>2001</v>
      </c>
      <c r="BB30" s="1733">
        <v>2005</v>
      </c>
      <c r="BC30" s="1733">
        <v>2009</v>
      </c>
      <c r="BD30" s="1733" t="s">
        <v>619</v>
      </c>
      <c r="BE30" s="1734" t="s">
        <v>637</v>
      </c>
    </row>
    <row r="31" spans="1:57">
      <c r="A31" s="279"/>
      <c r="B31" s="418" t="s">
        <v>311</v>
      </c>
      <c r="C31" s="430">
        <v>0.80500000000000005</v>
      </c>
      <c r="D31" s="431">
        <v>0.72399999999999998</v>
      </c>
      <c r="E31" s="431">
        <v>0.755</v>
      </c>
      <c r="F31" s="431">
        <v>0.64300000000000002</v>
      </c>
      <c r="G31" s="431">
        <v>0.55200000000000005</v>
      </c>
      <c r="H31" s="432">
        <v>0.55258804065232803</v>
      </c>
      <c r="J31" s="295"/>
      <c r="K31" s="295"/>
      <c r="L31" s="295"/>
      <c r="M31" s="295"/>
      <c r="N31" s="295"/>
      <c r="O31" s="295"/>
      <c r="P31" s="295"/>
      <c r="Q31" s="295"/>
      <c r="R31" s="295"/>
      <c r="S31" s="295"/>
      <c r="T31" s="295"/>
      <c r="U31" s="295"/>
      <c r="V31" s="295"/>
      <c r="W31" s="295"/>
      <c r="X31" s="295"/>
      <c r="Y31" s="295"/>
      <c r="AA31" s="38"/>
      <c r="AB31" s="278"/>
      <c r="AI31" s="1707" t="s">
        <v>311</v>
      </c>
      <c r="AJ31" s="1709">
        <v>0.39600000000000002</v>
      </c>
      <c r="AK31" s="1710">
        <v>0.35699999999999998</v>
      </c>
      <c r="AL31" s="1710">
        <v>0.33700000000000002</v>
      </c>
      <c r="AM31" s="1710">
        <v>0.28799999999999998</v>
      </c>
      <c r="AN31" s="1710">
        <v>0.30499999999999999</v>
      </c>
      <c r="AO31" s="1711">
        <v>0.26100000000000001</v>
      </c>
      <c r="AQ31" s="1719" t="s">
        <v>29</v>
      </c>
      <c r="AR31" s="1721" t="s">
        <v>621</v>
      </c>
      <c r="AS31" s="1722">
        <v>0.05</v>
      </c>
      <c r="AT31" s="1722">
        <v>0.02</v>
      </c>
      <c r="AU31" s="1722">
        <v>0.05</v>
      </c>
      <c r="AV31" s="1722">
        <v>0.04</v>
      </c>
      <c r="AW31" s="1723">
        <v>0.05</v>
      </c>
      <c r="AY31" s="1735" t="s">
        <v>106</v>
      </c>
      <c r="AZ31" s="1737">
        <v>0.77</v>
      </c>
      <c r="BA31" s="1738">
        <v>0.77</v>
      </c>
      <c r="BB31" s="1738">
        <v>0.94</v>
      </c>
      <c r="BC31" s="1738">
        <v>0.95</v>
      </c>
      <c r="BD31" s="1738">
        <v>0.87</v>
      </c>
      <c r="BE31" s="1739">
        <v>0.77839999999999998</v>
      </c>
    </row>
    <row r="32" spans="1:57">
      <c r="A32" s="279"/>
      <c r="B32" s="418" t="s">
        <v>309</v>
      </c>
      <c r="C32" s="430" t="s">
        <v>621</v>
      </c>
      <c r="D32" s="431">
        <v>0.88200000000000001</v>
      </c>
      <c r="E32" s="431">
        <v>0.92400000000000004</v>
      </c>
      <c r="F32" s="431">
        <v>0.85199999999999998</v>
      </c>
      <c r="G32" s="431">
        <v>0.78600000000000003</v>
      </c>
      <c r="H32" s="432">
        <v>0.80318443166740383</v>
      </c>
      <c r="J32" s="295"/>
      <c r="K32" s="295"/>
      <c r="L32" s="295"/>
      <c r="M32" s="295"/>
      <c r="N32" s="295"/>
      <c r="O32" s="295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AA32" s="38"/>
      <c r="AB32" s="278"/>
      <c r="AI32" s="1707" t="s">
        <v>309</v>
      </c>
      <c r="AJ32" s="1709" t="s">
        <v>621</v>
      </c>
      <c r="AK32" s="1710">
        <v>0.61199999999999999</v>
      </c>
      <c r="AL32" s="1710">
        <v>0.57699999999999996</v>
      </c>
      <c r="AM32" s="1710">
        <v>0.59699999999999998</v>
      </c>
      <c r="AN32" s="1710">
        <v>0.63900000000000001</v>
      </c>
      <c r="AO32" s="1711">
        <v>0.58699999999999997</v>
      </c>
      <c r="AQ32" s="1719" t="s">
        <v>407</v>
      </c>
      <c r="AR32" s="1721" t="s">
        <v>621</v>
      </c>
      <c r="AS32" s="1722">
        <v>0.11</v>
      </c>
      <c r="AT32" s="1722">
        <v>0.08</v>
      </c>
      <c r="AU32" s="1722">
        <v>0.11</v>
      </c>
      <c r="AV32" s="1722">
        <v>0.11</v>
      </c>
      <c r="AW32" s="1723">
        <v>0.12</v>
      </c>
      <c r="AY32" s="1735" t="s">
        <v>638</v>
      </c>
      <c r="AZ32" s="1737" t="s">
        <v>621</v>
      </c>
      <c r="BA32" s="1738">
        <v>0.83</v>
      </c>
      <c r="BB32" s="1738">
        <v>0.93</v>
      </c>
      <c r="BC32" s="1738">
        <v>0.93</v>
      </c>
      <c r="BD32" s="1738">
        <v>0.94</v>
      </c>
      <c r="BE32" s="1739">
        <v>0.76039999999999996</v>
      </c>
    </row>
    <row r="33" spans="1:57">
      <c r="A33" s="279"/>
      <c r="B33" s="418" t="s">
        <v>310</v>
      </c>
      <c r="C33" s="430">
        <v>0.874</v>
      </c>
      <c r="D33" s="431">
        <v>0.83199999999999996</v>
      </c>
      <c r="E33" s="431">
        <v>0.86399999999999999</v>
      </c>
      <c r="F33" s="431">
        <v>0.79100000000000004</v>
      </c>
      <c r="G33" s="431">
        <v>0.71199999999999997</v>
      </c>
      <c r="H33" s="432">
        <v>0.69712460063897774</v>
      </c>
      <c r="J33" s="295"/>
      <c r="K33" s="295"/>
      <c r="L33" s="295"/>
      <c r="M33" s="295"/>
      <c r="N33" s="295"/>
      <c r="O33" s="295"/>
      <c r="P33" s="295"/>
      <c r="Q33" s="295"/>
      <c r="R33" s="295"/>
      <c r="S33" s="295"/>
      <c r="T33" s="295"/>
      <c r="U33" s="295"/>
      <c r="V33" s="295"/>
      <c r="W33" s="295"/>
      <c r="X33" s="295"/>
      <c r="Y33" s="295"/>
      <c r="AA33" s="38"/>
      <c r="AB33" s="278"/>
      <c r="AI33" s="1707" t="s">
        <v>310</v>
      </c>
      <c r="AJ33" s="1709">
        <v>0.55400000000000005</v>
      </c>
      <c r="AK33" s="1710">
        <v>0.55700000000000005</v>
      </c>
      <c r="AL33" s="1710">
        <v>0.56999999999999995</v>
      </c>
      <c r="AM33" s="1710">
        <v>0.56699999999999995</v>
      </c>
      <c r="AN33" s="1710">
        <v>0.55200000000000005</v>
      </c>
      <c r="AO33" s="1711">
        <v>0.53600000000000003</v>
      </c>
      <c r="AQ33" s="1719" t="s">
        <v>28</v>
      </c>
      <c r="AR33" s="1721" t="s">
        <v>621</v>
      </c>
      <c r="AS33" s="1722">
        <v>0.67</v>
      </c>
      <c r="AT33" s="1722">
        <v>0.7</v>
      </c>
      <c r="AU33" s="1722">
        <v>0.7</v>
      </c>
      <c r="AV33" s="1722">
        <v>0.72</v>
      </c>
      <c r="AW33" s="1723">
        <v>0.71</v>
      </c>
      <c r="AY33" s="1735" t="s">
        <v>639</v>
      </c>
      <c r="AZ33" s="1737">
        <v>0.74</v>
      </c>
      <c r="BA33" s="1738">
        <v>0.79</v>
      </c>
      <c r="BB33" s="1738">
        <v>0.89</v>
      </c>
      <c r="BC33" s="1738">
        <v>0.97</v>
      </c>
      <c r="BD33" s="1738">
        <v>0.83</v>
      </c>
      <c r="BE33" s="1739">
        <v>0.77359999999999995</v>
      </c>
    </row>
    <row r="34" spans="1:57">
      <c r="A34" s="279"/>
      <c r="B34" s="418" t="s">
        <v>543</v>
      </c>
      <c r="C34" s="430">
        <v>0.92100000000000004</v>
      </c>
      <c r="D34" s="431">
        <v>0.93400000000000005</v>
      </c>
      <c r="E34" s="431">
        <v>0.89400000000000002</v>
      </c>
      <c r="F34" s="431">
        <v>0.84699999999999998</v>
      </c>
      <c r="G34" s="431">
        <v>0.81299999999999994</v>
      </c>
      <c r="H34" s="432">
        <v>0.77066479071403449</v>
      </c>
      <c r="J34" s="295"/>
      <c r="K34" s="295"/>
      <c r="L34" s="295"/>
      <c r="M34" s="295"/>
      <c r="N34" s="295"/>
      <c r="O34" s="295"/>
      <c r="P34" s="295"/>
      <c r="Q34" s="295"/>
      <c r="R34" s="295"/>
      <c r="S34" s="295"/>
      <c r="T34" s="295"/>
      <c r="U34" s="295"/>
      <c r="V34" s="295"/>
      <c r="W34" s="295"/>
      <c r="X34" s="295"/>
      <c r="Y34" s="295"/>
      <c r="AA34" s="38"/>
      <c r="AB34" s="278"/>
      <c r="AI34" s="1707" t="s">
        <v>543</v>
      </c>
      <c r="AJ34" s="1709" t="s">
        <v>621</v>
      </c>
      <c r="AK34" s="1710">
        <v>0.57499999999999996</v>
      </c>
      <c r="AL34" s="1710">
        <v>0.60499999999999998</v>
      </c>
      <c r="AM34" s="1710">
        <v>0.55200000000000005</v>
      </c>
      <c r="AN34" s="1710">
        <v>0.61499999999999999</v>
      </c>
      <c r="AO34" s="1711">
        <v>0.60899999999999999</v>
      </c>
      <c r="AQ34" s="1719" t="s">
        <v>75</v>
      </c>
      <c r="AR34" s="1721" t="s">
        <v>621</v>
      </c>
      <c r="AS34" s="1721">
        <v>0.06</v>
      </c>
      <c r="AT34" s="1721">
        <v>0.08</v>
      </c>
      <c r="AU34" s="1721">
        <v>0.05</v>
      </c>
      <c r="AV34" s="1721">
        <v>0.03</v>
      </c>
      <c r="AW34" s="1728">
        <v>0.04</v>
      </c>
      <c r="AY34" s="1735" t="s">
        <v>640</v>
      </c>
      <c r="AZ34" s="1737" t="s">
        <v>621</v>
      </c>
      <c r="BA34" s="1738">
        <v>0.67</v>
      </c>
      <c r="BB34" s="1738">
        <v>0.87</v>
      </c>
      <c r="BC34" s="1738">
        <v>0.92</v>
      </c>
      <c r="BD34" s="1738">
        <v>0.84</v>
      </c>
      <c r="BE34" s="1739">
        <v>0.7661</v>
      </c>
    </row>
    <row r="35" spans="1:57">
      <c r="A35" s="279"/>
      <c r="B35" s="421" t="s">
        <v>232</v>
      </c>
      <c r="C35" s="433">
        <v>0.90200000000000002</v>
      </c>
      <c r="D35" s="434">
        <v>0.86699999999999999</v>
      </c>
      <c r="E35" s="434">
        <v>0.88500000000000001</v>
      </c>
      <c r="F35" s="434">
        <v>0.80600000000000005</v>
      </c>
      <c r="G35" s="434">
        <v>0.753</v>
      </c>
      <c r="H35" s="435">
        <v>0.7557485566394585</v>
      </c>
      <c r="J35" s="295"/>
      <c r="K35" s="295"/>
      <c r="L35" s="295"/>
      <c r="M35" s="295"/>
      <c r="N35" s="295"/>
      <c r="O35" s="295"/>
      <c r="P35" s="295"/>
      <c r="Q35" s="295"/>
      <c r="R35" s="295"/>
      <c r="S35" s="295"/>
      <c r="T35" s="295"/>
      <c r="U35" s="295"/>
      <c r="V35" s="295"/>
      <c r="W35" s="295"/>
      <c r="X35" s="295"/>
      <c r="Y35" s="295"/>
      <c r="AA35" s="38"/>
      <c r="AB35" s="278"/>
      <c r="AI35" s="1708" t="s">
        <v>718</v>
      </c>
      <c r="AJ35" s="1712">
        <v>0.54600000000000004</v>
      </c>
      <c r="AK35" s="1713">
        <v>0.52500000000000002</v>
      </c>
      <c r="AL35" s="1713">
        <v>0.54200000000000004</v>
      </c>
      <c r="AM35" s="1713">
        <v>0.51500000000000001</v>
      </c>
      <c r="AN35" s="1713">
        <v>0.54500000000000004</v>
      </c>
      <c r="AO35" s="1714">
        <v>0.53200000000000003</v>
      </c>
      <c r="AQ35" s="1720" t="s">
        <v>37</v>
      </c>
      <c r="AR35" s="1724"/>
      <c r="AS35" s="1725">
        <v>0.02</v>
      </c>
      <c r="AT35" s="1725">
        <v>0</v>
      </c>
      <c r="AU35" s="1725">
        <v>0.01</v>
      </c>
      <c r="AV35" s="1725">
        <v>0.02</v>
      </c>
      <c r="AW35" s="1726">
        <v>0.01</v>
      </c>
      <c r="AX35" s="36"/>
      <c r="AY35" s="1736" t="s">
        <v>636</v>
      </c>
      <c r="AZ35" s="1740">
        <v>0.70823278743753515</v>
      </c>
      <c r="BA35" s="1741">
        <v>0.76470988559492081</v>
      </c>
      <c r="BB35" s="1741">
        <v>0.92038515063143012</v>
      </c>
      <c r="BC35" s="1741">
        <v>0.93624065750392305</v>
      </c>
      <c r="BD35" s="1741">
        <v>0.87967024701510255</v>
      </c>
      <c r="BE35" s="1742">
        <v>0.7923</v>
      </c>
    </row>
    <row r="36" spans="1:57">
      <c r="A36" s="279"/>
      <c r="J36" s="295"/>
      <c r="K36" s="295"/>
      <c r="L36" s="295"/>
      <c r="M36" s="295"/>
      <c r="N36" s="295"/>
      <c r="O36" s="295"/>
      <c r="P36" s="295"/>
      <c r="Q36" s="295"/>
      <c r="R36" s="295"/>
      <c r="S36" s="295"/>
      <c r="T36" s="295"/>
      <c r="U36" s="295"/>
      <c r="V36" s="295"/>
      <c r="W36" s="295"/>
      <c r="X36" s="295"/>
      <c r="Y36" s="295"/>
      <c r="AA36" s="38"/>
      <c r="AB36" s="278"/>
      <c r="AI36" s="1702"/>
      <c r="AJ36" s="1702"/>
      <c r="AK36" s="1702"/>
      <c r="AL36" s="1702"/>
      <c r="AM36" s="1702"/>
      <c r="AN36" s="1702"/>
      <c r="AO36" s="1702"/>
      <c r="AQ36" s="1715"/>
      <c r="AR36" s="1715"/>
      <c r="AS36" s="1715"/>
      <c r="AT36" s="1715"/>
      <c r="AU36" s="1715"/>
      <c r="AV36" s="1715"/>
      <c r="AW36" s="1715"/>
      <c r="AY36" s="1729"/>
      <c r="AZ36" s="1730"/>
      <c r="BA36" s="1731"/>
      <c r="BB36" s="1731"/>
      <c r="BC36" s="1731"/>
      <c r="BD36" s="1731"/>
      <c r="BE36" s="1731"/>
    </row>
    <row r="37" spans="1:57">
      <c r="A37" s="279"/>
      <c r="J37" s="295"/>
      <c r="K37" s="295"/>
      <c r="L37" s="295"/>
      <c r="M37" s="295"/>
      <c r="N37" s="295"/>
      <c r="O37" s="295"/>
      <c r="P37" s="295"/>
      <c r="Q37" s="295"/>
      <c r="R37" s="295"/>
      <c r="S37" s="295"/>
      <c r="T37" s="295"/>
      <c r="U37" s="295"/>
      <c r="V37" s="295"/>
      <c r="W37" s="295"/>
      <c r="X37" s="295"/>
      <c r="Y37" s="295"/>
      <c r="AA37" s="38"/>
      <c r="AB37" s="278"/>
      <c r="AI37" s="2051" t="s">
        <v>632</v>
      </c>
      <c r="AJ37" s="2052" t="s">
        <v>626</v>
      </c>
      <c r="AK37" s="2052"/>
      <c r="AL37" s="2052"/>
      <c r="AM37" s="2052"/>
      <c r="AN37" s="2052"/>
      <c r="AO37" s="2053"/>
      <c r="AQ37" s="1716" t="s">
        <v>636</v>
      </c>
      <c r="AR37" s="1717">
        <v>1998</v>
      </c>
      <c r="AS37" s="1717">
        <v>2001</v>
      </c>
      <c r="AT37" s="1717">
        <v>2005</v>
      </c>
      <c r="AU37" s="1717">
        <v>2009</v>
      </c>
      <c r="AV37" s="1717" t="s">
        <v>619</v>
      </c>
      <c r="AW37" s="1718" t="s">
        <v>620</v>
      </c>
      <c r="AY37" s="2051" t="s">
        <v>646</v>
      </c>
      <c r="AZ37" s="2052" t="s">
        <v>641</v>
      </c>
      <c r="BA37" s="2052"/>
      <c r="BB37" s="2052"/>
      <c r="BC37" s="2052"/>
      <c r="BD37" s="2052"/>
      <c r="BE37" s="2053"/>
    </row>
    <row r="38" spans="1:57">
      <c r="J38" s="278"/>
      <c r="K38" s="278"/>
      <c r="L38" s="278"/>
      <c r="M38" s="278"/>
      <c r="N38" s="278"/>
      <c r="O38" s="278"/>
      <c r="P38" s="278"/>
      <c r="Q38" s="278"/>
      <c r="R38" s="278"/>
      <c r="S38" s="278"/>
      <c r="T38" s="278"/>
      <c r="U38" s="278"/>
      <c r="V38" s="278"/>
      <c r="W38" s="278"/>
      <c r="X38" s="278"/>
      <c r="Y38" s="278"/>
      <c r="AI38" s="1704"/>
      <c r="AJ38" s="1705" t="s">
        <v>615</v>
      </c>
      <c r="AK38" s="1705" t="s">
        <v>616</v>
      </c>
      <c r="AL38" s="1705" t="s">
        <v>617</v>
      </c>
      <c r="AM38" s="1705" t="s">
        <v>618</v>
      </c>
      <c r="AN38" s="1705" t="s">
        <v>619</v>
      </c>
      <c r="AO38" s="1706" t="s">
        <v>620</v>
      </c>
      <c r="AQ38" s="1719" t="s">
        <v>241</v>
      </c>
      <c r="AR38" s="1721">
        <v>0.1</v>
      </c>
      <c r="AS38" s="1721">
        <v>0.12</v>
      </c>
      <c r="AT38" s="1721">
        <v>0.12</v>
      </c>
      <c r="AU38" s="1721">
        <v>0.11</v>
      </c>
      <c r="AV38" s="1721">
        <v>0.11</v>
      </c>
      <c r="AW38" s="1727">
        <v>0.12</v>
      </c>
      <c r="AY38" s="1732"/>
      <c r="AZ38" s="1733">
        <v>1998</v>
      </c>
      <c r="BA38" s="1733">
        <v>2001</v>
      </c>
      <c r="BB38" s="1733">
        <v>2005</v>
      </c>
      <c r="BC38" s="1733">
        <v>2009</v>
      </c>
      <c r="BD38" s="1733" t="s">
        <v>619</v>
      </c>
      <c r="BE38" s="1734" t="s">
        <v>637</v>
      </c>
    </row>
    <row r="39" spans="1:57">
      <c r="D39" s="38"/>
      <c r="E39" s="38"/>
      <c r="F39" s="38"/>
      <c r="G39" s="38"/>
      <c r="J39" s="278"/>
      <c r="K39" s="278"/>
      <c r="L39" s="278"/>
      <c r="M39" s="278"/>
      <c r="N39" s="278"/>
      <c r="O39" s="278"/>
      <c r="P39" s="278"/>
      <c r="Q39" s="278"/>
      <c r="R39" s="278"/>
      <c r="S39" s="278"/>
      <c r="T39" s="278"/>
      <c r="U39" s="278"/>
      <c r="V39" s="278"/>
      <c r="W39" s="278"/>
      <c r="X39" s="278"/>
      <c r="Y39" s="278"/>
      <c r="AI39" s="1707" t="s">
        <v>311</v>
      </c>
      <c r="AJ39" s="1709">
        <v>7.9000000000000001E-2</v>
      </c>
      <c r="AK39" s="1710">
        <v>9.7000000000000003E-2</v>
      </c>
      <c r="AL39" s="1710">
        <v>9.0999999999999998E-2</v>
      </c>
      <c r="AM39" s="1710">
        <v>6.9000000000000006E-2</v>
      </c>
      <c r="AN39" s="1710">
        <v>5.7000000000000002E-2</v>
      </c>
      <c r="AO39" s="1711">
        <v>6.2E-2</v>
      </c>
      <c r="AQ39" s="1719" t="s">
        <v>29</v>
      </c>
      <c r="AR39" s="1721">
        <v>0.06</v>
      </c>
      <c r="AS39" s="1722">
        <v>0.06</v>
      </c>
      <c r="AT39" s="1722">
        <v>0.05</v>
      </c>
      <c r="AU39" s="1722">
        <v>0.06</v>
      </c>
      <c r="AV39" s="1722">
        <v>7.0000000000000007E-2</v>
      </c>
      <c r="AW39" s="1723">
        <v>7.0000000000000007E-2</v>
      </c>
      <c r="AY39" s="1735" t="s">
        <v>106</v>
      </c>
      <c r="AZ39" s="1737">
        <v>0.25</v>
      </c>
      <c r="BA39" s="1738">
        <v>0.26</v>
      </c>
      <c r="BB39" s="1738">
        <v>0.23</v>
      </c>
      <c r="BC39" s="1738">
        <v>0.24</v>
      </c>
      <c r="BD39" s="1738">
        <v>0.25</v>
      </c>
      <c r="BE39" s="1739">
        <v>0.2009</v>
      </c>
    </row>
    <row r="40" spans="1:57">
      <c r="D40" s="38"/>
      <c r="E40" s="38"/>
      <c r="F40" s="38"/>
      <c r="G40" s="38"/>
      <c r="J40" s="278"/>
      <c r="K40" s="278"/>
      <c r="L40" s="278"/>
      <c r="M40" s="278"/>
      <c r="N40" s="278"/>
      <c r="O40" s="278"/>
      <c r="P40" s="278"/>
      <c r="Q40" s="278"/>
      <c r="R40" s="278"/>
      <c r="S40" s="278"/>
      <c r="T40" s="278"/>
      <c r="U40" s="278"/>
      <c r="V40" s="278"/>
      <c r="W40" s="278"/>
      <c r="X40" s="278"/>
      <c r="Y40" s="278"/>
      <c r="AI40" s="1707" t="s">
        <v>309</v>
      </c>
      <c r="AJ40" s="1709" t="s">
        <v>621</v>
      </c>
      <c r="AK40" s="1710">
        <v>0.12</v>
      </c>
      <c r="AL40" s="1710">
        <v>0.125</v>
      </c>
      <c r="AM40" s="1710">
        <v>0.125</v>
      </c>
      <c r="AN40" s="1710">
        <v>0.10199999999999999</v>
      </c>
      <c r="AO40" s="1711">
        <v>0.11899999999999999</v>
      </c>
      <c r="AQ40" s="1719" t="s">
        <v>407</v>
      </c>
      <c r="AR40" s="1721">
        <v>0.12</v>
      </c>
      <c r="AS40" s="1722">
        <v>0.11</v>
      </c>
      <c r="AT40" s="1722">
        <v>0.11</v>
      </c>
      <c r="AU40" s="1722">
        <v>0.14000000000000001</v>
      </c>
      <c r="AV40" s="1722">
        <v>0.15</v>
      </c>
      <c r="AW40" s="1723">
        <v>0.18</v>
      </c>
      <c r="AY40" s="1735" t="s">
        <v>638</v>
      </c>
      <c r="AZ40" s="1737" t="s">
        <v>621</v>
      </c>
      <c r="BA40" s="1738">
        <v>0.6</v>
      </c>
      <c r="BB40" s="1738">
        <v>0.35</v>
      </c>
      <c r="BC40" s="1738">
        <v>0.41</v>
      </c>
      <c r="BD40" s="1738">
        <v>0.35</v>
      </c>
      <c r="BE40" s="1739">
        <v>0.25190000000000001</v>
      </c>
    </row>
    <row r="41" spans="1:57">
      <c r="D41" s="38"/>
      <c r="E41" s="38"/>
      <c r="F41" s="38"/>
      <c r="G41" s="38"/>
      <c r="J41" s="278"/>
      <c r="K41" s="278"/>
      <c r="L41" s="278"/>
      <c r="M41" s="278"/>
      <c r="N41" s="278"/>
      <c r="O41" s="278"/>
      <c r="P41" s="278"/>
      <c r="Q41" s="278"/>
      <c r="R41" s="278"/>
      <c r="S41" s="278"/>
      <c r="T41" s="278"/>
      <c r="U41" s="278"/>
      <c r="V41" s="278"/>
      <c r="W41" s="278"/>
      <c r="X41" s="278"/>
      <c r="Y41" s="278"/>
      <c r="AI41" s="1707" t="s">
        <v>310</v>
      </c>
      <c r="AJ41" s="1709">
        <v>0.112</v>
      </c>
      <c r="AK41" s="1710">
        <v>0.108</v>
      </c>
      <c r="AL41" s="1710">
        <v>0.11899999999999999</v>
      </c>
      <c r="AM41" s="1710">
        <v>0.108</v>
      </c>
      <c r="AN41" s="1710">
        <v>8.5999999999999993E-2</v>
      </c>
      <c r="AO41" s="1711">
        <v>0.1</v>
      </c>
      <c r="AQ41" s="1719" t="s">
        <v>28</v>
      </c>
      <c r="AR41" s="1721">
        <v>0.65</v>
      </c>
      <c r="AS41" s="1722">
        <v>0.63</v>
      </c>
      <c r="AT41" s="1722">
        <v>0.65</v>
      </c>
      <c r="AU41" s="1722">
        <v>0.61</v>
      </c>
      <c r="AV41" s="1722">
        <v>0.62</v>
      </c>
      <c r="AW41" s="1723">
        <v>0.57999999999999996</v>
      </c>
      <c r="AY41" s="1735" t="s">
        <v>639</v>
      </c>
      <c r="AZ41" s="1737">
        <v>0.33</v>
      </c>
      <c r="BA41" s="1738">
        <v>0.51</v>
      </c>
      <c r="BB41" s="1738">
        <v>0.38</v>
      </c>
      <c r="BC41" s="1738">
        <v>0.48</v>
      </c>
      <c r="BD41" s="1738">
        <v>0.37</v>
      </c>
      <c r="BE41" s="1739">
        <v>0.29480000000000001</v>
      </c>
    </row>
    <row r="42" spans="1:57">
      <c r="D42" s="38"/>
      <c r="E42" s="38"/>
      <c r="F42" s="38"/>
      <c r="G42" s="38"/>
      <c r="J42" s="278"/>
      <c r="K42" s="278"/>
      <c r="L42" s="278"/>
      <c r="M42" s="278"/>
      <c r="N42" s="278"/>
      <c r="O42" s="278"/>
      <c r="P42" s="278"/>
      <c r="Q42" s="278"/>
      <c r="R42" s="278"/>
      <c r="S42" s="278"/>
      <c r="T42" s="278"/>
      <c r="U42" s="278"/>
      <c r="V42" s="278"/>
      <c r="W42" s="278"/>
      <c r="X42" s="278"/>
      <c r="Y42" s="278"/>
      <c r="AI42" s="1707" t="s">
        <v>543</v>
      </c>
      <c r="AJ42" s="1709" t="s">
        <v>621</v>
      </c>
      <c r="AK42" s="1710">
        <v>0.125</v>
      </c>
      <c r="AL42" s="1710">
        <v>0.11700000000000001</v>
      </c>
      <c r="AM42" s="1710">
        <v>0.152</v>
      </c>
      <c r="AN42" s="1710">
        <v>8.7999999999999995E-2</v>
      </c>
      <c r="AO42" s="1711">
        <v>0.107</v>
      </c>
      <c r="AQ42" s="1719" t="s">
        <v>75</v>
      </c>
      <c r="AR42" s="1721">
        <v>0.06</v>
      </c>
      <c r="AS42" s="1721">
        <v>7.0000000000000007E-2</v>
      </c>
      <c r="AT42" s="1721">
        <v>0.05</v>
      </c>
      <c r="AU42" s="1721">
        <v>0.05</v>
      </c>
      <c r="AV42" s="1721">
        <v>0.04</v>
      </c>
      <c r="AW42" s="1728">
        <v>0.04</v>
      </c>
      <c r="AY42" s="1735" t="s">
        <v>640</v>
      </c>
      <c r="AZ42" s="1737" t="s">
        <v>621</v>
      </c>
      <c r="BA42" s="1738">
        <v>0.39</v>
      </c>
      <c r="BB42" s="1738">
        <v>0.35</v>
      </c>
      <c r="BC42" s="1738">
        <v>0.28000000000000003</v>
      </c>
      <c r="BD42" s="1738">
        <v>0.28999999999999998</v>
      </c>
      <c r="BE42" s="1739">
        <v>0.25690000000000002</v>
      </c>
    </row>
    <row r="43" spans="1:57">
      <c r="D43" s="38"/>
      <c r="E43" s="38"/>
      <c r="F43" s="38"/>
      <c r="G43" s="38"/>
      <c r="J43" s="278"/>
      <c r="K43" s="278"/>
      <c r="L43" s="278"/>
      <c r="M43" s="278"/>
      <c r="N43" s="278"/>
      <c r="O43" s="278"/>
      <c r="P43" s="278"/>
      <c r="Q43" s="278"/>
      <c r="R43" s="278"/>
      <c r="S43" s="278"/>
      <c r="T43" s="278"/>
      <c r="U43" s="278"/>
      <c r="V43" s="278"/>
      <c r="W43" s="278"/>
      <c r="X43" s="278"/>
      <c r="Y43" s="278"/>
      <c r="AI43" s="1708" t="s">
        <v>232</v>
      </c>
      <c r="AJ43" s="1712">
        <v>0.106</v>
      </c>
      <c r="AK43" s="1713">
        <v>0.11600000000000001</v>
      </c>
      <c r="AL43" s="1713">
        <v>0.11700000000000001</v>
      </c>
      <c r="AM43" s="1713">
        <v>0.11</v>
      </c>
      <c r="AN43" s="1713">
        <v>8.5000000000000006E-2</v>
      </c>
      <c r="AO43" s="1714">
        <v>0.10199999999999999</v>
      </c>
      <c r="AQ43" s="1720" t="s">
        <v>542</v>
      </c>
      <c r="AR43" s="1724">
        <v>0.02</v>
      </c>
      <c r="AS43" s="1725">
        <v>0.02</v>
      </c>
      <c r="AT43" s="1725">
        <v>0.02</v>
      </c>
      <c r="AU43" s="1725">
        <v>0.03</v>
      </c>
      <c r="AV43" s="1725">
        <v>0.02</v>
      </c>
      <c r="AW43" s="1726">
        <v>0.02</v>
      </c>
      <c r="AY43" s="1736" t="s">
        <v>232</v>
      </c>
      <c r="AZ43" s="1740">
        <v>0.28000000000000003</v>
      </c>
      <c r="BA43" s="1741">
        <v>0.41</v>
      </c>
      <c r="BB43" s="1741">
        <v>0.34</v>
      </c>
      <c r="BC43" s="1741">
        <v>0.35</v>
      </c>
      <c r="BD43" s="1741">
        <v>0.33</v>
      </c>
      <c r="BE43" s="1742">
        <v>0.26019999999999999</v>
      </c>
    </row>
    <row r="44" spans="1:57">
      <c r="D44" s="38"/>
      <c r="E44" s="38"/>
      <c r="F44" s="38"/>
      <c r="G44" s="38"/>
      <c r="J44" s="278"/>
      <c r="K44" s="278"/>
      <c r="L44" s="278"/>
      <c r="M44" s="278"/>
      <c r="N44" s="278"/>
      <c r="O44" s="278"/>
      <c r="P44" s="278"/>
      <c r="Q44" s="278"/>
      <c r="R44" s="278"/>
      <c r="S44" s="278"/>
      <c r="T44" s="278"/>
      <c r="U44" s="278"/>
      <c r="V44" s="278"/>
      <c r="W44" s="278"/>
      <c r="X44" s="278"/>
      <c r="Y44" s="278"/>
      <c r="AI44" s="1702"/>
      <c r="AJ44" s="1702"/>
      <c r="AK44" s="1702"/>
      <c r="AL44" s="1702"/>
      <c r="AM44" s="1702"/>
      <c r="AN44" s="1702"/>
      <c r="AO44" s="1702"/>
      <c r="AY44" s="1729"/>
      <c r="AZ44" s="1730"/>
      <c r="BA44" s="1731"/>
      <c r="BB44" s="1731"/>
      <c r="BC44" s="1731"/>
      <c r="BD44" s="1731"/>
      <c r="BE44" s="1731"/>
    </row>
    <row r="45" spans="1:57">
      <c r="D45" s="38"/>
      <c r="E45" s="38"/>
      <c r="F45" s="38"/>
      <c r="G45" s="38"/>
      <c r="AI45" s="2051" t="s">
        <v>633</v>
      </c>
      <c r="AJ45" s="2052" t="s">
        <v>626</v>
      </c>
      <c r="AK45" s="2052"/>
      <c r="AL45" s="2052"/>
      <c r="AM45" s="2052"/>
      <c r="AN45" s="2052"/>
      <c r="AO45" s="2053"/>
      <c r="AY45" s="2051" t="s">
        <v>647</v>
      </c>
      <c r="AZ45" s="2052" t="s">
        <v>641</v>
      </c>
      <c r="BA45" s="2052"/>
      <c r="BB45" s="2052"/>
      <c r="BC45" s="2052"/>
      <c r="BD45" s="2052"/>
      <c r="BE45" s="2053"/>
    </row>
    <row r="46" spans="1:57">
      <c r="AI46" s="1704"/>
      <c r="AJ46" s="1705" t="s">
        <v>615</v>
      </c>
      <c r="AK46" s="1705" t="s">
        <v>616</v>
      </c>
      <c r="AL46" s="1705" t="s">
        <v>617</v>
      </c>
      <c r="AM46" s="1705" t="s">
        <v>618</v>
      </c>
      <c r="AN46" s="1705" t="s">
        <v>619</v>
      </c>
      <c r="AO46" s="1706" t="s">
        <v>620</v>
      </c>
      <c r="AY46" s="1732"/>
      <c r="AZ46" s="1733">
        <v>1998</v>
      </c>
      <c r="BA46" s="1733">
        <v>2001</v>
      </c>
      <c r="BB46" s="1733">
        <v>2005</v>
      </c>
      <c r="BC46" s="1733">
        <v>2009</v>
      </c>
      <c r="BD46" s="1733" t="s">
        <v>619</v>
      </c>
      <c r="BE46" s="1734" t="s">
        <v>637</v>
      </c>
    </row>
    <row r="47" spans="1:57">
      <c r="AI47" s="1707" t="s">
        <v>311</v>
      </c>
      <c r="AJ47" s="1709">
        <v>2.7E-2</v>
      </c>
      <c r="AK47" s="1710">
        <v>3.3000000000000002E-2</v>
      </c>
      <c r="AL47" s="1710">
        <v>2.4E-2</v>
      </c>
      <c r="AM47" s="1710">
        <v>3.4000000000000002E-2</v>
      </c>
      <c r="AN47" s="1710">
        <v>2.5000000000000001E-2</v>
      </c>
      <c r="AO47" s="1711">
        <v>2.1999999999999999E-2</v>
      </c>
      <c r="AY47" s="1735" t="s">
        <v>106</v>
      </c>
      <c r="AZ47" s="1737">
        <v>0.34</v>
      </c>
      <c r="BA47" s="1738">
        <v>0.31</v>
      </c>
      <c r="BB47" s="1738">
        <v>0.39</v>
      </c>
      <c r="BC47" s="1738">
        <v>0.36</v>
      </c>
      <c r="BD47" s="1738">
        <v>0.3</v>
      </c>
      <c r="BE47" s="1739">
        <v>0.26869999999999999</v>
      </c>
    </row>
    <row r="48" spans="1:57">
      <c r="AI48" s="1707" t="s">
        <v>309</v>
      </c>
      <c r="AJ48" s="1709" t="s">
        <v>621</v>
      </c>
      <c r="AK48" s="1710">
        <v>2.3E-2</v>
      </c>
      <c r="AL48" s="1710">
        <v>2.1999999999999999E-2</v>
      </c>
      <c r="AM48" s="1710">
        <v>1.7000000000000001E-2</v>
      </c>
      <c r="AN48" s="1710">
        <v>2.1000000000000001E-2</v>
      </c>
      <c r="AO48" s="1711">
        <v>2.3E-2</v>
      </c>
      <c r="AY48" s="1735" t="s">
        <v>638</v>
      </c>
      <c r="AZ48" s="1737" t="s">
        <v>621</v>
      </c>
      <c r="BA48" s="1738">
        <v>0.39</v>
      </c>
      <c r="BB48" s="1738">
        <v>0.39</v>
      </c>
      <c r="BC48" s="1738">
        <v>0.38</v>
      </c>
      <c r="BD48" s="1738">
        <v>0.32</v>
      </c>
      <c r="BE48" s="1739">
        <v>0.33029999999999998</v>
      </c>
    </row>
    <row r="49" spans="35:57">
      <c r="AI49" s="1707" t="s">
        <v>310</v>
      </c>
      <c r="AJ49" s="1709">
        <v>1.6E-2</v>
      </c>
      <c r="AK49" s="1710">
        <v>2.7E-2</v>
      </c>
      <c r="AL49" s="1710">
        <v>2.1000000000000001E-2</v>
      </c>
      <c r="AM49" s="1710">
        <v>0.02</v>
      </c>
      <c r="AN49" s="1710">
        <v>0.02</v>
      </c>
      <c r="AO49" s="1711">
        <v>1.9E-2</v>
      </c>
      <c r="AY49" s="1735" t="s">
        <v>639</v>
      </c>
      <c r="AZ49" s="1737">
        <v>0.4</v>
      </c>
      <c r="BA49" s="1738">
        <v>0.35</v>
      </c>
      <c r="BB49" s="1738">
        <v>0.38</v>
      </c>
      <c r="BC49" s="1738">
        <v>0.37</v>
      </c>
      <c r="BD49" s="1738">
        <v>0.32</v>
      </c>
      <c r="BE49" s="1739">
        <v>0.24540000000000001</v>
      </c>
    </row>
    <row r="50" spans="35:57">
      <c r="AI50" s="1707" t="s">
        <v>543</v>
      </c>
      <c r="AJ50" s="1709" t="s">
        <v>621</v>
      </c>
      <c r="AK50" s="1710">
        <v>2.1000000000000001E-2</v>
      </c>
      <c r="AL50" s="1710">
        <v>0.02</v>
      </c>
      <c r="AM50" s="1710">
        <v>1.9E-2</v>
      </c>
      <c r="AN50" s="1710">
        <v>1.7999999999999999E-2</v>
      </c>
      <c r="AO50" s="1711">
        <v>1.4E-2</v>
      </c>
      <c r="AY50" s="1735" t="s">
        <v>640</v>
      </c>
      <c r="AZ50" s="1737" t="s">
        <v>621</v>
      </c>
      <c r="BA50" s="1738">
        <v>0.3</v>
      </c>
      <c r="BB50" s="1738">
        <v>0.42</v>
      </c>
      <c r="BC50" s="1738">
        <v>0.35</v>
      </c>
      <c r="BD50" s="1738">
        <v>0.31</v>
      </c>
      <c r="BE50" s="1739">
        <v>0.25979999999999998</v>
      </c>
    </row>
    <row r="51" spans="35:57">
      <c r="AI51" s="1708" t="s">
        <v>232</v>
      </c>
      <c r="AJ51" s="1712">
        <v>2.5000000000000001E-2</v>
      </c>
      <c r="AK51" s="1713">
        <v>2.5999999999999999E-2</v>
      </c>
      <c r="AL51" s="1713">
        <v>2.3E-2</v>
      </c>
      <c r="AM51" s="1713">
        <v>2.5999999999999999E-2</v>
      </c>
      <c r="AN51" s="1713">
        <v>2.5000000000000001E-2</v>
      </c>
      <c r="AO51" s="1714">
        <v>0.02</v>
      </c>
      <c r="AY51" s="1736" t="s">
        <v>232</v>
      </c>
      <c r="AZ51" s="1740">
        <v>0.42</v>
      </c>
      <c r="BA51" s="1741">
        <v>0.39</v>
      </c>
      <c r="BB51" s="1741">
        <v>0.43</v>
      </c>
      <c r="BC51" s="1741">
        <v>0.42</v>
      </c>
      <c r="BD51" s="1741">
        <v>0.35</v>
      </c>
      <c r="BE51" s="1742">
        <v>0.2898</v>
      </c>
    </row>
    <row r="52" spans="35:57">
      <c r="AY52" s="1729"/>
      <c r="AZ52" s="1730"/>
      <c r="BA52" s="1731"/>
      <c r="BB52" s="1731"/>
      <c r="BC52" s="1731"/>
      <c r="BD52" s="1731"/>
      <c r="BE52" s="1731"/>
    </row>
    <row r="53" spans="35:57">
      <c r="AY53" s="2051" t="s">
        <v>648</v>
      </c>
      <c r="AZ53" s="2052" t="s">
        <v>641</v>
      </c>
      <c r="BA53" s="2052"/>
      <c r="BB53" s="2052"/>
      <c r="BC53" s="2052"/>
      <c r="BD53" s="2052"/>
      <c r="BE53" s="2053"/>
    </row>
    <row r="54" spans="35:57">
      <c r="AY54" s="1732"/>
      <c r="AZ54" s="1733">
        <v>1998</v>
      </c>
      <c r="BA54" s="1733">
        <v>2001</v>
      </c>
      <c r="BB54" s="1733">
        <v>2005</v>
      </c>
      <c r="BC54" s="1733">
        <v>2009</v>
      </c>
      <c r="BD54" s="1733" t="s">
        <v>619</v>
      </c>
      <c r="BE54" s="1734" t="s">
        <v>637</v>
      </c>
    </row>
    <row r="55" spans="35:57">
      <c r="AY55" s="1735" t="s">
        <v>106</v>
      </c>
      <c r="AZ55" s="1737">
        <v>0.55000000000000004</v>
      </c>
      <c r="BA55" s="1738">
        <v>0.57999999999999996</v>
      </c>
      <c r="BB55" s="1738">
        <v>0.64</v>
      </c>
      <c r="BC55" s="1738">
        <v>0.65</v>
      </c>
      <c r="BD55" s="1738">
        <v>0.68</v>
      </c>
      <c r="BE55" s="1739">
        <v>0.72859999999999991</v>
      </c>
    </row>
    <row r="56" spans="35:57">
      <c r="AY56" s="1735" t="s">
        <v>638</v>
      </c>
      <c r="AZ56" s="1737" t="s">
        <v>621</v>
      </c>
      <c r="BA56" s="1738">
        <v>0.45</v>
      </c>
      <c r="BB56" s="1738">
        <v>0.56000000000000005</v>
      </c>
      <c r="BC56" s="1738">
        <v>0.59</v>
      </c>
      <c r="BD56" s="1738">
        <v>0.61</v>
      </c>
      <c r="BE56" s="1739">
        <v>0.59470000000000001</v>
      </c>
    </row>
    <row r="57" spans="35:57">
      <c r="AY57" s="1735" t="s">
        <v>639</v>
      </c>
      <c r="AZ57" s="1737">
        <v>0.46</v>
      </c>
      <c r="BA57" s="1738">
        <v>0.46</v>
      </c>
      <c r="BB57" s="1738">
        <v>0.56000000000000005</v>
      </c>
      <c r="BC57" s="1738">
        <v>0.62</v>
      </c>
      <c r="BD57" s="1738">
        <v>0.62</v>
      </c>
      <c r="BE57" s="1739">
        <v>0.64329999999999998</v>
      </c>
    </row>
    <row r="58" spans="35:57">
      <c r="AY58" s="1735" t="s">
        <v>640</v>
      </c>
      <c r="AZ58" s="1737" t="s">
        <v>621</v>
      </c>
      <c r="BA58" s="1738">
        <v>0.42</v>
      </c>
      <c r="BB58" s="1738">
        <v>0.59</v>
      </c>
      <c r="BC58" s="1738">
        <v>0.61</v>
      </c>
      <c r="BD58" s="1738">
        <v>0.61</v>
      </c>
      <c r="BE58" s="1739">
        <v>0.55870000000000009</v>
      </c>
    </row>
    <row r="59" spans="35:57">
      <c r="AY59" s="1736" t="s">
        <v>232</v>
      </c>
      <c r="AZ59" s="1740">
        <v>0.5</v>
      </c>
      <c r="BA59" s="1741">
        <v>0.52</v>
      </c>
      <c r="BB59" s="1741">
        <v>0.56999999999999995</v>
      </c>
      <c r="BC59" s="1741">
        <v>0.62</v>
      </c>
      <c r="BD59" s="1741">
        <v>0.62</v>
      </c>
      <c r="BE59" s="1742">
        <v>0.64540000000000008</v>
      </c>
    </row>
    <row r="60" spans="35:57">
      <c r="AY60" s="1729"/>
      <c r="AZ60" s="1730"/>
      <c r="BA60" s="1731"/>
      <c r="BB60" s="1731"/>
      <c r="BC60" s="1731"/>
      <c r="BD60" s="1731"/>
      <c r="BE60" s="1731"/>
    </row>
    <row r="61" spans="35:57">
      <c r="AY61" s="2051" t="s">
        <v>649</v>
      </c>
      <c r="AZ61" s="2052" t="s">
        <v>641</v>
      </c>
      <c r="BA61" s="2052"/>
      <c r="BB61" s="2052"/>
      <c r="BC61" s="2052"/>
      <c r="BD61" s="2052"/>
      <c r="BE61" s="2053"/>
    </row>
    <row r="62" spans="35:57">
      <c r="AY62" s="1732"/>
      <c r="AZ62" s="1733">
        <v>1998</v>
      </c>
      <c r="BA62" s="1733">
        <v>2001</v>
      </c>
      <c r="BB62" s="1733">
        <v>2005</v>
      </c>
      <c r="BC62" s="1733">
        <v>2009</v>
      </c>
      <c r="BD62" s="1733" t="s">
        <v>619</v>
      </c>
      <c r="BE62" s="1734" t="s">
        <v>637</v>
      </c>
    </row>
    <row r="63" spans="35:57">
      <c r="AY63" s="1735" t="s">
        <v>106</v>
      </c>
      <c r="AZ63" s="1737">
        <v>0.34</v>
      </c>
      <c r="BA63" s="1738">
        <v>0.1</v>
      </c>
      <c r="BB63" s="1738">
        <v>0.24</v>
      </c>
      <c r="BC63" s="1738">
        <v>0.16</v>
      </c>
      <c r="BD63" s="1738">
        <v>0.17</v>
      </c>
      <c r="BE63" s="1739">
        <v>5.6300000000000003E-2</v>
      </c>
    </row>
    <row r="64" spans="35:57">
      <c r="AY64" s="1735" t="s">
        <v>638</v>
      </c>
      <c r="AZ64" s="1737" t="s">
        <v>621</v>
      </c>
      <c r="BA64" s="1738">
        <v>0.13</v>
      </c>
      <c r="BB64" s="1738">
        <v>0.22</v>
      </c>
      <c r="BC64" s="1738">
        <v>0.17</v>
      </c>
      <c r="BD64" s="1738">
        <v>0.18</v>
      </c>
      <c r="BE64" s="1739">
        <v>4.4699999999999997E-2</v>
      </c>
    </row>
    <row r="65" spans="51:57">
      <c r="AY65" s="1735" t="s">
        <v>639</v>
      </c>
      <c r="AZ65" s="1737">
        <v>0.35</v>
      </c>
      <c r="BA65" s="1738">
        <v>0.09</v>
      </c>
      <c r="BB65" s="1738">
        <v>0.22</v>
      </c>
      <c r="BC65" s="1738">
        <v>0.15</v>
      </c>
      <c r="BD65" s="1738">
        <v>0.16</v>
      </c>
      <c r="BE65" s="1739">
        <v>5.5599999999999997E-2</v>
      </c>
    </row>
    <row r="66" spans="51:57">
      <c r="AY66" s="1735" t="s">
        <v>640</v>
      </c>
      <c r="AZ66" s="1737" t="s">
        <v>621</v>
      </c>
      <c r="BA66" s="1738">
        <v>0.09</v>
      </c>
      <c r="BB66" s="1738">
        <v>0.25</v>
      </c>
      <c r="BC66" s="1738">
        <v>0.21</v>
      </c>
      <c r="BD66" s="1738">
        <v>0.15</v>
      </c>
      <c r="BE66" s="1739">
        <v>5.8799999999999998E-2</v>
      </c>
    </row>
    <row r="67" spans="51:57">
      <c r="AY67" s="1736" t="s">
        <v>232</v>
      </c>
      <c r="AZ67" s="1740">
        <v>0.33</v>
      </c>
      <c r="BA67" s="1741">
        <v>0.09</v>
      </c>
      <c r="BB67" s="1741">
        <v>0.24</v>
      </c>
      <c r="BC67" s="1741">
        <v>0.18</v>
      </c>
      <c r="BD67" s="1741">
        <v>0.17</v>
      </c>
      <c r="BE67" s="1742">
        <v>5.1499999999999997E-2</v>
      </c>
    </row>
  </sheetData>
  <mergeCells count="31">
    <mergeCell ref="AA5:AG5"/>
    <mergeCell ref="AY3:BE3"/>
    <mergeCell ref="AA3:AG3"/>
    <mergeCell ref="AA13:AG13"/>
    <mergeCell ref="AI3:AO3"/>
    <mergeCell ref="AQ3:AW3"/>
    <mergeCell ref="AI5:AO5"/>
    <mergeCell ref="AI13:AO13"/>
    <mergeCell ref="AY5:BE5"/>
    <mergeCell ref="AY13:BE13"/>
    <mergeCell ref="J5:Q5"/>
    <mergeCell ref="J3:Q3"/>
    <mergeCell ref="B29:H29"/>
    <mergeCell ref="S3:Y3"/>
    <mergeCell ref="S5:Y5"/>
    <mergeCell ref="S13:Y13"/>
    <mergeCell ref="B5:H5"/>
    <mergeCell ref="B13:H13"/>
    <mergeCell ref="B3:H3"/>
    <mergeCell ref="S21:Y21"/>
    <mergeCell ref="B21:H21"/>
    <mergeCell ref="AI37:AO37"/>
    <mergeCell ref="AI45:AO45"/>
    <mergeCell ref="AI21:AO21"/>
    <mergeCell ref="AI29:AO29"/>
    <mergeCell ref="AY61:BE61"/>
    <mergeCell ref="AY37:BE37"/>
    <mergeCell ref="AY29:BE29"/>
    <mergeCell ref="AY21:BE21"/>
    <mergeCell ref="AY45:BE45"/>
    <mergeCell ref="AY53:BE53"/>
  </mergeCells>
  <conditionalFormatting sqref="C7:H11">
    <cfRule type="cellIs" dxfId="0" priority="1" operator="lessThan">
      <formula>500</formula>
    </cfRule>
  </conditionalFormatting>
  <pageMargins left="0.7" right="0.7" top="0.75" bottom="0.75" header="0.3" footer="0.3"/>
  <pageSetup paperSize="9" orientation="portrait" horizont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AS55"/>
  <sheetViews>
    <sheetView workbookViewId="0"/>
  </sheetViews>
  <sheetFormatPr baseColWidth="10" defaultRowHeight="15"/>
  <cols>
    <col min="1" max="1" width="4.85546875" customWidth="1"/>
    <col min="2" max="2" width="19.28515625" customWidth="1"/>
    <col min="5" max="5" width="7.7109375" customWidth="1"/>
    <col min="6" max="6" width="38.42578125" customWidth="1"/>
    <col min="8" max="8" width="15.28515625" customWidth="1"/>
    <col min="9" max="9" width="15.5703125" customWidth="1"/>
    <col min="10" max="10" width="6.42578125" customWidth="1"/>
    <col min="11" max="11" width="31.140625" customWidth="1"/>
    <col min="14" max="14" width="4.85546875" customWidth="1"/>
    <col min="15" max="15" width="20.140625" customWidth="1"/>
    <col min="19" max="19" width="17" customWidth="1"/>
    <col min="30" max="30" width="16" customWidth="1"/>
  </cols>
  <sheetData>
    <row r="1" spans="2:45" s="1698" customFormat="1" ht="20.25" customHeight="1">
      <c r="B1" s="1699" t="s">
        <v>664</v>
      </c>
      <c r="D1" s="1699"/>
      <c r="E1" s="1699"/>
      <c r="F1" s="1699"/>
      <c r="G1" s="1699"/>
      <c r="H1" s="1699"/>
      <c r="I1" s="1699"/>
      <c r="J1" s="1699"/>
      <c r="K1" s="1699"/>
      <c r="L1" s="1699"/>
      <c r="M1" s="1699"/>
      <c r="N1" s="1699"/>
      <c r="O1" s="1699"/>
      <c r="P1" s="1699"/>
      <c r="Q1" s="1699"/>
      <c r="R1" s="1699"/>
      <c r="S1" s="1699"/>
      <c r="T1" s="1699"/>
      <c r="U1" s="1699"/>
      <c r="V1" s="1699"/>
      <c r="W1" s="1699"/>
      <c r="X1" s="1699"/>
      <c r="Y1" s="1699"/>
      <c r="Z1" s="1699"/>
      <c r="AA1" s="1699"/>
      <c r="AB1" s="1699"/>
      <c r="AC1" s="1700"/>
      <c r="AD1" s="1700"/>
      <c r="AE1" s="1700"/>
      <c r="AF1" s="1700"/>
      <c r="AG1" s="1700"/>
      <c r="AH1" s="1700"/>
      <c r="AI1" s="1700"/>
      <c r="AJ1" s="1700"/>
      <c r="AK1" s="1700"/>
      <c r="AL1" s="1700"/>
      <c r="AM1" s="1700"/>
      <c r="AN1" s="1700"/>
      <c r="AO1" s="1700"/>
      <c r="AP1" s="1700"/>
      <c r="AQ1" s="1700"/>
      <c r="AR1" s="1700"/>
      <c r="AS1" s="1700"/>
    </row>
    <row r="2" spans="2:45" s="285" customFormat="1">
      <c r="B2" s="285" t="s">
        <v>809</v>
      </c>
    </row>
    <row r="3" spans="2:45" s="36" customFormat="1"/>
    <row r="4" spans="2:45">
      <c r="B4" s="1991" t="s">
        <v>665</v>
      </c>
      <c r="C4" s="1993"/>
      <c r="D4" s="1992"/>
      <c r="F4" s="1991" t="s">
        <v>682</v>
      </c>
      <c r="G4" s="1993"/>
      <c r="H4" s="1993"/>
      <c r="I4" s="1992"/>
      <c r="K4" s="1991" t="s">
        <v>708</v>
      </c>
      <c r="L4" s="1993"/>
      <c r="M4" s="1992"/>
      <c r="O4" s="1991" t="s">
        <v>709</v>
      </c>
      <c r="P4" s="1993"/>
      <c r="Q4" s="1992"/>
      <c r="S4" s="1991" t="s">
        <v>717</v>
      </c>
      <c r="T4" s="1993"/>
      <c r="U4" s="1993"/>
      <c r="V4" s="1993"/>
      <c r="W4" s="1993"/>
      <c r="X4" s="1993"/>
      <c r="Y4" s="1993"/>
      <c r="Z4" s="1993"/>
      <c r="AA4" s="1993"/>
      <c r="AB4" s="1993"/>
      <c r="AC4" s="1993"/>
      <c r="AD4" s="1992"/>
    </row>
    <row r="5" spans="2:45" s="36" customFormat="1"/>
    <row r="6" spans="2:45" ht="24">
      <c r="B6" s="331" t="s">
        <v>83</v>
      </c>
      <c r="C6" s="306" t="s">
        <v>666</v>
      </c>
      <c r="D6" s="307" t="s">
        <v>667</v>
      </c>
      <c r="F6" s="331" t="s">
        <v>690</v>
      </c>
      <c r="G6" s="306" t="s">
        <v>666</v>
      </c>
      <c r="H6" s="307" t="s">
        <v>667</v>
      </c>
      <c r="K6" s="331" t="s">
        <v>696</v>
      </c>
      <c r="L6" s="306" t="s">
        <v>666</v>
      </c>
      <c r="M6" s="307" t="s">
        <v>667</v>
      </c>
      <c r="O6" s="331" t="s">
        <v>711</v>
      </c>
      <c r="P6" s="306" t="s">
        <v>666</v>
      </c>
      <c r="Q6" s="307" t="s">
        <v>667</v>
      </c>
      <c r="S6" s="403" t="s">
        <v>713</v>
      </c>
      <c r="T6" s="404" t="s">
        <v>516</v>
      </c>
      <c r="U6" s="404" t="s">
        <v>107</v>
      </c>
      <c r="V6" s="404" t="s">
        <v>108</v>
      </c>
      <c r="W6" s="404" t="s">
        <v>109</v>
      </c>
      <c r="X6" s="404" t="s">
        <v>110</v>
      </c>
      <c r="Y6" s="405" t="s">
        <v>111</v>
      </c>
      <c r="Z6" s="405" t="s">
        <v>112</v>
      </c>
      <c r="AA6" s="405" t="s">
        <v>113</v>
      </c>
      <c r="AB6" s="404" t="s">
        <v>114</v>
      </c>
      <c r="AC6" s="405" t="s">
        <v>714</v>
      </c>
      <c r="AD6" s="406" t="s">
        <v>715</v>
      </c>
    </row>
    <row r="7" spans="2:45">
      <c r="B7" s="313" t="s">
        <v>315</v>
      </c>
      <c r="C7" s="308">
        <v>0.49812064839727266</v>
      </c>
      <c r="D7" s="309">
        <v>0.4959444011939852</v>
      </c>
      <c r="F7" s="313" t="s">
        <v>684</v>
      </c>
      <c r="G7" s="315">
        <v>0.86435046343959843</v>
      </c>
      <c r="H7" s="316">
        <v>0.85863387916009049</v>
      </c>
      <c r="K7" s="313" t="s">
        <v>407</v>
      </c>
      <c r="L7" s="315">
        <v>0.30627252423582652</v>
      </c>
      <c r="M7" s="316">
        <v>0.24885049030474116</v>
      </c>
      <c r="O7" s="313" t="s">
        <v>33</v>
      </c>
      <c r="P7" s="315">
        <v>0.27237341890488359</v>
      </c>
      <c r="Q7" s="316">
        <v>0.27685686568216383</v>
      </c>
      <c r="S7" s="407" t="s">
        <v>516</v>
      </c>
      <c r="T7" s="399">
        <v>2E-3</v>
      </c>
      <c r="U7" s="399">
        <v>0.01</v>
      </c>
      <c r="V7" s="399">
        <v>4.0000000000000001E-3</v>
      </c>
      <c r="W7" s="399">
        <v>2E-3</v>
      </c>
      <c r="X7" s="399">
        <v>2E-3</v>
      </c>
      <c r="Y7" s="399">
        <v>1E-3</v>
      </c>
      <c r="Z7" s="399">
        <v>1E-3</v>
      </c>
      <c r="AA7" s="399">
        <v>1E-3</v>
      </c>
      <c r="AB7" s="399">
        <v>1E-3</v>
      </c>
      <c r="AC7" s="399">
        <v>0</v>
      </c>
      <c r="AD7" s="400">
        <v>2.5000000000000001E-2</v>
      </c>
    </row>
    <row r="8" spans="2:45">
      <c r="B8" s="314" t="s">
        <v>216</v>
      </c>
      <c r="C8" s="311">
        <v>0.50187935160272734</v>
      </c>
      <c r="D8" s="312">
        <v>0.5040555988060148</v>
      </c>
      <c r="F8" s="313" t="s">
        <v>685</v>
      </c>
      <c r="G8" s="315">
        <v>0.74167603807789917</v>
      </c>
      <c r="H8" s="316">
        <v>0.75645252890135017</v>
      </c>
      <c r="K8" s="313" t="s">
        <v>695</v>
      </c>
      <c r="L8" s="315">
        <v>0.43406858833912387</v>
      </c>
      <c r="M8" s="316">
        <v>0.45942119311753465</v>
      </c>
      <c r="O8" s="313" t="s">
        <v>34</v>
      </c>
      <c r="P8" s="315">
        <v>3.6700412602220761E-2</v>
      </c>
      <c r="Q8" s="316">
        <v>3.6978708938460308E-2</v>
      </c>
      <c r="S8" s="407" t="s">
        <v>107</v>
      </c>
      <c r="T8" s="399">
        <v>1.0999999999999999E-2</v>
      </c>
      <c r="U8" s="399">
        <v>0.155</v>
      </c>
      <c r="V8" s="399">
        <v>0.03</v>
      </c>
      <c r="W8" s="399">
        <v>0.01</v>
      </c>
      <c r="X8" s="399">
        <v>1.2999999999999999E-2</v>
      </c>
      <c r="Y8" s="399">
        <v>1.4999999999999999E-2</v>
      </c>
      <c r="Z8" s="399">
        <v>8.0000000000000002E-3</v>
      </c>
      <c r="AA8" s="399">
        <v>3.0000000000000001E-3</v>
      </c>
      <c r="AB8" s="399">
        <v>7.0000000000000001E-3</v>
      </c>
      <c r="AC8" s="399">
        <v>4.0000000000000001E-3</v>
      </c>
      <c r="AD8" s="400">
        <v>0.25600000000000001</v>
      </c>
    </row>
    <row r="9" spans="2:45">
      <c r="C9" s="301"/>
      <c r="D9" s="301"/>
      <c r="F9" s="314" t="s">
        <v>683</v>
      </c>
      <c r="G9" s="317">
        <v>0.20810342007259361</v>
      </c>
      <c r="H9" s="318">
        <v>0.18938293213937482</v>
      </c>
      <c r="K9" s="313" t="s">
        <v>241</v>
      </c>
      <c r="L9" s="315">
        <v>0.21020824507072661</v>
      </c>
      <c r="M9" s="316">
        <v>0.22732115158322891</v>
      </c>
      <c r="O9" s="313" t="s">
        <v>35</v>
      </c>
      <c r="P9" s="315">
        <v>3.3208399431872725E-2</v>
      </c>
      <c r="Q9" s="316">
        <v>3.6850718424454386E-2</v>
      </c>
      <c r="S9" s="407" t="s">
        <v>108</v>
      </c>
      <c r="T9" s="399">
        <v>4.0000000000000001E-3</v>
      </c>
      <c r="U9" s="399">
        <v>3.2000000000000001E-2</v>
      </c>
      <c r="V9" s="399">
        <v>6.2E-2</v>
      </c>
      <c r="W9" s="399">
        <v>5.0000000000000001E-3</v>
      </c>
      <c r="X9" s="399">
        <v>3.0000000000000001E-3</v>
      </c>
      <c r="Y9" s="399">
        <v>0.01</v>
      </c>
      <c r="Z9" s="399">
        <v>3.0000000000000001E-3</v>
      </c>
      <c r="AA9" s="399">
        <v>1E-3</v>
      </c>
      <c r="AB9" s="399">
        <v>2E-3</v>
      </c>
      <c r="AC9" s="399">
        <v>1E-3</v>
      </c>
      <c r="AD9" s="400">
        <v>0.125</v>
      </c>
    </row>
    <row r="10" spans="2:45">
      <c r="F10" s="305" t="s">
        <v>686</v>
      </c>
      <c r="K10" s="313" t="s">
        <v>29</v>
      </c>
      <c r="L10" s="315">
        <v>4.0265921676821727E-2</v>
      </c>
      <c r="M10" s="316">
        <v>4.6601260447210441E-2</v>
      </c>
      <c r="O10" s="313" t="s">
        <v>550</v>
      </c>
      <c r="P10" s="315">
        <v>0.2656196772207215</v>
      </c>
      <c r="Q10" s="316">
        <v>0.26618274483107685</v>
      </c>
      <c r="S10" s="407" t="s">
        <v>109</v>
      </c>
      <c r="T10" s="399">
        <v>2E-3</v>
      </c>
      <c r="U10" s="399">
        <v>1.0999999999999999E-2</v>
      </c>
      <c r="V10" s="399">
        <v>5.0000000000000001E-3</v>
      </c>
      <c r="W10" s="399">
        <v>3.2000000000000001E-2</v>
      </c>
      <c r="X10" s="399">
        <v>4.0000000000000001E-3</v>
      </c>
      <c r="Y10" s="399">
        <v>1E-3</v>
      </c>
      <c r="Z10" s="399">
        <v>5.0000000000000001E-3</v>
      </c>
      <c r="AA10" s="399">
        <v>1E-3</v>
      </c>
      <c r="AB10" s="399">
        <v>1E-3</v>
      </c>
      <c r="AC10" s="399">
        <v>0</v>
      </c>
      <c r="AD10" s="400">
        <v>6.3E-2</v>
      </c>
    </row>
    <row r="11" spans="2:45">
      <c r="B11" s="331" t="s">
        <v>217</v>
      </c>
      <c r="C11" s="306" t="s">
        <v>666</v>
      </c>
      <c r="D11" s="307" t="s">
        <v>667</v>
      </c>
      <c r="K11" s="314" t="s">
        <v>37</v>
      </c>
      <c r="L11" s="317">
        <v>9.1847206775013766E-3</v>
      </c>
      <c r="M11" s="318">
        <v>1.7805904547284819E-2</v>
      </c>
      <c r="O11" s="313" t="s">
        <v>74</v>
      </c>
      <c r="P11" s="315">
        <v>0.10896317238874254</v>
      </c>
      <c r="Q11" s="316">
        <v>9.9249598938048245E-2</v>
      </c>
      <c r="S11" s="407" t="s">
        <v>110</v>
      </c>
      <c r="T11" s="399">
        <v>2E-3</v>
      </c>
      <c r="U11" s="399">
        <v>1.2999999999999999E-2</v>
      </c>
      <c r="V11" s="399">
        <v>4.0000000000000001E-3</v>
      </c>
      <c r="W11" s="399">
        <v>4.0000000000000001E-3</v>
      </c>
      <c r="X11" s="399">
        <v>3.6999999999999998E-2</v>
      </c>
      <c r="Y11" s="399">
        <v>2E-3</v>
      </c>
      <c r="Z11" s="399">
        <v>1E-3</v>
      </c>
      <c r="AA11" s="399">
        <v>0</v>
      </c>
      <c r="AB11" s="399">
        <v>3.0000000000000001E-3</v>
      </c>
      <c r="AC11" s="399">
        <v>0</v>
      </c>
      <c r="AD11" s="400">
        <v>6.7000000000000004E-2</v>
      </c>
    </row>
    <row r="12" spans="2:45">
      <c r="B12" s="313" t="s">
        <v>668</v>
      </c>
      <c r="C12" s="308">
        <v>3.9797410978584399E-2</v>
      </c>
      <c r="D12" s="309">
        <v>3.4782857049240168E-2</v>
      </c>
      <c r="O12" s="313" t="s">
        <v>36</v>
      </c>
      <c r="P12" s="315">
        <v>6.3548986928185239E-2</v>
      </c>
      <c r="Q12" s="316">
        <v>6.9565827390543289E-2</v>
      </c>
      <c r="S12" s="407" t="s">
        <v>111</v>
      </c>
      <c r="T12" s="399">
        <v>1E-3</v>
      </c>
      <c r="U12" s="399">
        <v>1.4999999999999999E-2</v>
      </c>
      <c r="V12" s="399">
        <v>0.01</v>
      </c>
      <c r="W12" s="399">
        <v>2E-3</v>
      </c>
      <c r="X12" s="399">
        <v>2E-3</v>
      </c>
      <c r="Y12" s="399">
        <v>9.5000000000000001E-2</v>
      </c>
      <c r="Z12" s="399">
        <v>2E-3</v>
      </c>
      <c r="AA12" s="399">
        <v>1E-3</v>
      </c>
      <c r="AB12" s="399">
        <v>1E-3</v>
      </c>
      <c r="AC12" s="399">
        <v>2E-3</v>
      </c>
      <c r="AD12" s="400">
        <v>0.13300000000000001</v>
      </c>
    </row>
    <row r="13" spans="2:45" ht="15" customHeight="1">
      <c r="B13" s="313" t="s">
        <v>669</v>
      </c>
      <c r="C13" s="308">
        <v>9.440807543337254E-2</v>
      </c>
      <c r="D13" s="309">
        <v>0.10205070681474232</v>
      </c>
      <c r="F13" s="2063" t="s">
        <v>691</v>
      </c>
      <c r="G13" s="2057" t="s">
        <v>687</v>
      </c>
      <c r="H13" s="2059" t="s">
        <v>692</v>
      </c>
      <c r="I13" s="2061" t="s">
        <v>693</v>
      </c>
      <c r="O13" s="313" t="s">
        <v>710</v>
      </c>
      <c r="P13" s="315">
        <v>0.18287030943486229</v>
      </c>
      <c r="Q13" s="316">
        <v>0.2004055643805969</v>
      </c>
      <c r="S13" s="407" t="s">
        <v>112</v>
      </c>
      <c r="T13" s="399">
        <v>2E-3</v>
      </c>
      <c r="U13" s="399">
        <v>8.0000000000000002E-3</v>
      </c>
      <c r="V13" s="399">
        <v>3.0000000000000001E-3</v>
      </c>
      <c r="W13" s="399">
        <v>5.0000000000000001E-3</v>
      </c>
      <c r="X13" s="399">
        <v>1E-3</v>
      </c>
      <c r="Y13" s="399">
        <v>2E-3</v>
      </c>
      <c r="Z13" s="399">
        <v>0.1</v>
      </c>
      <c r="AA13" s="399">
        <v>6.0000000000000001E-3</v>
      </c>
      <c r="AB13" s="399">
        <v>3.0000000000000001E-3</v>
      </c>
      <c r="AC13" s="399">
        <v>1E-3</v>
      </c>
      <c r="AD13" s="400">
        <v>0.13200000000000001</v>
      </c>
    </row>
    <row r="14" spans="2:45">
      <c r="B14" s="313" t="s">
        <v>670</v>
      </c>
      <c r="C14" s="308">
        <v>0.20476942835385512</v>
      </c>
      <c r="D14" s="309">
        <v>0.20525854845274957</v>
      </c>
      <c r="F14" s="2064"/>
      <c r="G14" s="2058"/>
      <c r="H14" s="2060"/>
      <c r="I14" s="2062"/>
      <c r="K14" s="331" t="s">
        <v>700</v>
      </c>
      <c r="L14" s="306" t="s">
        <v>666</v>
      </c>
      <c r="M14" s="307" t="s">
        <v>667</v>
      </c>
      <c r="O14" s="314" t="s">
        <v>37</v>
      </c>
      <c r="P14" s="317">
        <v>3.6715623088511243E-2</v>
      </c>
      <c r="Q14" s="318">
        <v>1.390997141465619E-2</v>
      </c>
      <c r="S14" s="407" t="s">
        <v>113</v>
      </c>
      <c r="T14" s="399">
        <v>1E-3</v>
      </c>
      <c r="U14" s="399">
        <v>3.0000000000000001E-3</v>
      </c>
      <c r="V14" s="399">
        <v>1E-3</v>
      </c>
      <c r="W14" s="399">
        <v>1E-3</v>
      </c>
      <c r="X14" s="399">
        <v>1E-3</v>
      </c>
      <c r="Y14" s="399">
        <v>1E-3</v>
      </c>
      <c r="Z14" s="399">
        <v>6.0000000000000001E-3</v>
      </c>
      <c r="AA14" s="399">
        <v>6.2E-2</v>
      </c>
      <c r="AB14" s="399">
        <v>1E-3</v>
      </c>
      <c r="AC14" s="399">
        <v>1E-3</v>
      </c>
      <c r="AD14" s="400">
        <v>7.9000000000000001E-2</v>
      </c>
    </row>
    <row r="15" spans="2:45">
      <c r="B15" s="313" t="s">
        <v>671</v>
      </c>
      <c r="C15" s="308">
        <v>0.19540780054702619</v>
      </c>
      <c r="D15" s="309">
        <v>0.18360911703805968</v>
      </c>
      <c r="F15" s="313" t="s">
        <v>688</v>
      </c>
      <c r="G15" s="315">
        <v>0.53456929566040767</v>
      </c>
      <c r="H15" s="315">
        <v>0.58427089582987513</v>
      </c>
      <c r="I15" s="316">
        <v>0.55317805787253116</v>
      </c>
      <c r="K15" s="313" t="s">
        <v>697</v>
      </c>
      <c r="L15" s="315">
        <v>0.67459308636069693</v>
      </c>
      <c r="M15" s="316">
        <v>0.60833331065952989</v>
      </c>
      <c r="S15" s="407" t="s">
        <v>114</v>
      </c>
      <c r="T15" s="399">
        <v>1E-3</v>
      </c>
      <c r="U15" s="399">
        <v>6.0000000000000001E-3</v>
      </c>
      <c r="V15" s="399">
        <v>2E-3</v>
      </c>
      <c r="W15" s="399">
        <v>1E-3</v>
      </c>
      <c r="X15" s="399">
        <v>3.0000000000000001E-3</v>
      </c>
      <c r="Y15" s="399">
        <v>1E-3</v>
      </c>
      <c r="Z15" s="399">
        <v>3.0000000000000001E-3</v>
      </c>
      <c r="AA15" s="399">
        <v>1E-3</v>
      </c>
      <c r="AB15" s="399">
        <v>7.0999999999999994E-2</v>
      </c>
      <c r="AC15" s="399">
        <v>2E-3</v>
      </c>
      <c r="AD15" s="400">
        <v>9.2999999999999999E-2</v>
      </c>
    </row>
    <row r="16" spans="2:45">
      <c r="B16" s="313" t="s">
        <v>672</v>
      </c>
      <c r="C16" s="308">
        <v>0.16162289713082389</v>
      </c>
      <c r="D16" s="309">
        <v>0.17118118480874089</v>
      </c>
      <c r="F16" s="313" t="s">
        <v>689</v>
      </c>
      <c r="G16" s="315">
        <v>4.9852638402056518E-2</v>
      </c>
      <c r="H16" s="315">
        <v>4.8690243858381811E-2</v>
      </c>
      <c r="I16" s="316">
        <v>6.5159302829077406E-2</v>
      </c>
      <c r="K16" s="313" t="s">
        <v>698</v>
      </c>
      <c r="L16" s="315">
        <v>0.18798133938755127</v>
      </c>
      <c r="M16" s="316">
        <v>0.19743618201222016</v>
      </c>
      <c r="S16" s="407" t="s">
        <v>714</v>
      </c>
      <c r="T16" s="399">
        <v>0</v>
      </c>
      <c r="U16" s="399">
        <v>1E-3</v>
      </c>
      <c r="V16" s="399">
        <v>0</v>
      </c>
      <c r="W16" s="399">
        <v>0</v>
      </c>
      <c r="X16" s="399">
        <v>0</v>
      </c>
      <c r="Y16" s="399">
        <v>2E-3</v>
      </c>
      <c r="Z16" s="399">
        <v>2E-3</v>
      </c>
      <c r="AA16" s="399">
        <v>1E-3</v>
      </c>
      <c r="AB16" s="399">
        <v>2E-3</v>
      </c>
      <c r="AC16" s="399">
        <v>3.0000000000000001E-3</v>
      </c>
      <c r="AD16" s="400">
        <v>2.5000000000000001E-2</v>
      </c>
    </row>
    <row r="17" spans="2:30" ht="15.75" customHeight="1">
      <c r="B17" s="313" t="s">
        <v>673</v>
      </c>
      <c r="C17" s="308">
        <v>0.15315316824682981</v>
      </c>
      <c r="D17" s="309">
        <v>0.15132620605253899</v>
      </c>
      <c r="F17" s="314" t="s">
        <v>694</v>
      </c>
      <c r="G17" s="319">
        <f>1-G16-G15</f>
        <v>0.41557806593753577</v>
      </c>
      <c r="H17" s="319">
        <f t="shared" ref="H17:I17" si="0">1-H16-H15</f>
        <v>0.36703886031174304</v>
      </c>
      <c r="I17" s="320">
        <f t="shared" si="0"/>
        <v>0.38166263929839139</v>
      </c>
      <c r="K17" s="313" t="s">
        <v>16</v>
      </c>
      <c r="L17" s="315">
        <v>0.10799827667917059</v>
      </c>
      <c r="M17" s="316">
        <v>0.12635478474699235</v>
      </c>
      <c r="O17" s="331" t="s">
        <v>712</v>
      </c>
      <c r="P17" s="306" t="s">
        <v>666</v>
      </c>
      <c r="Q17" s="307" t="s">
        <v>667</v>
      </c>
      <c r="S17" s="408" t="s">
        <v>719</v>
      </c>
      <c r="T17" s="401">
        <v>2.5999999999999999E-2</v>
      </c>
      <c r="U17" s="401">
        <v>0.25700000000000001</v>
      </c>
      <c r="V17" s="401">
        <v>0.125</v>
      </c>
      <c r="W17" s="401">
        <v>6.3E-2</v>
      </c>
      <c r="X17" s="401">
        <v>6.7000000000000004E-2</v>
      </c>
      <c r="Y17" s="401">
        <v>0.13300000000000001</v>
      </c>
      <c r="Z17" s="401">
        <v>0.13100000000000001</v>
      </c>
      <c r="AA17" s="401">
        <v>7.8E-2</v>
      </c>
      <c r="AB17" s="401">
        <v>9.1999999999999998E-2</v>
      </c>
      <c r="AC17" s="401">
        <v>2.5000000000000008E-2</v>
      </c>
      <c r="AD17" s="402">
        <v>1</v>
      </c>
    </row>
    <row r="18" spans="2:30">
      <c r="B18" s="314" t="s">
        <v>674</v>
      </c>
      <c r="C18" s="311">
        <v>0.15084121930950797</v>
      </c>
      <c r="D18" s="312">
        <v>0.1517913797839284</v>
      </c>
      <c r="K18" s="314" t="s">
        <v>699</v>
      </c>
      <c r="L18" s="317">
        <v>2.9427297572581262E-2</v>
      </c>
      <c r="M18" s="318">
        <v>6.7875722581257514E-2</v>
      </c>
      <c r="O18" s="313" t="s">
        <v>379</v>
      </c>
      <c r="P18" s="315">
        <v>5.4001832582186618E-2</v>
      </c>
      <c r="Q18" s="316">
        <v>1.0067359315449241E-2</v>
      </c>
    </row>
    <row r="19" spans="2:30">
      <c r="C19" s="47"/>
      <c r="D19" s="47"/>
      <c r="O19" s="313" t="s">
        <v>107</v>
      </c>
      <c r="P19" s="315">
        <v>0.22360237939664845</v>
      </c>
      <c r="Q19" s="316">
        <v>0.21378358195546623</v>
      </c>
    </row>
    <row r="20" spans="2:30" ht="24">
      <c r="O20" s="313" t="s">
        <v>108</v>
      </c>
      <c r="P20" s="315">
        <v>0.10915506753621139</v>
      </c>
      <c r="Q20" s="316">
        <v>0.12475917149871876</v>
      </c>
      <c r="S20" s="403" t="s">
        <v>716</v>
      </c>
      <c r="T20" s="404" t="s">
        <v>516</v>
      </c>
      <c r="U20" s="404" t="s">
        <v>107</v>
      </c>
      <c r="V20" s="404" t="s">
        <v>108</v>
      </c>
      <c r="W20" s="404" t="s">
        <v>109</v>
      </c>
      <c r="X20" s="404" t="s">
        <v>110</v>
      </c>
      <c r="Y20" s="405" t="s">
        <v>111</v>
      </c>
      <c r="Z20" s="405" t="s">
        <v>112</v>
      </c>
      <c r="AA20" s="405" t="s">
        <v>113</v>
      </c>
      <c r="AB20" s="404" t="s">
        <v>114</v>
      </c>
      <c r="AC20" s="405" t="s">
        <v>714</v>
      </c>
      <c r="AD20" s="406" t="s">
        <v>715</v>
      </c>
    </row>
    <row r="21" spans="2:30">
      <c r="B21" s="331" t="s">
        <v>677</v>
      </c>
      <c r="C21" s="306" t="s">
        <v>666</v>
      </c>
      <c r="D21" s="307" t="s">
        <v>667</v>
      </c>
      <c r="K21" s="2065" t="s">
        <v>702</v>
      </c>
      <c r="L21" s="325"/>
      <c r="M21" s="326"/>
      <c r="O21" s="313" t="s">
        <v>109</v>
      </c>
      <c r="P21" s="315">
        <v>8.9819861055226033E-2</v>
      </c>
      <c r="Q21" s="316">
        <v>6.5108473196896832E-2</v>
      </c>
      <c r="S21" s="407" t="s">
        <v>516</v>
      </c>
      <c r="T21" s="399">
        <v>6.2791532113383565E-3</v>
      </c>
      <c r="U21" s="399">
        <v>1.7258701112307141E-2</v>
      </c>
      <c r="V21" s="399">
        <v>5.4897739504843916E-3</v>
      </c>
      <c r="W21" s="399">
        <v>5.059203444564047E-3</v>
      </c>
      <c r="X21" s="399">
        <v>5.6332974524578409E-3</v>
      </c>
      <c r="Y21" s="399">
        <v>4.6286329386437033E-3</v>
      </c>
      <c r="Z21" s="399">
        <v>3.3369214208826699E-3</v>
      </c>
      <c r="AA21" s="399">
        <v>1.2199497667743093E-3</v>
      </c>
      <c r="AB21" s="399">
        <v>3.5163257983494792E-3</v>
      </c>
      <c r="AC21" s="399">
        <v>9.3290276282741299E-4</v>
      </c>
      <c r="AD21" s="400">
        <v>5.3354861858629352E-2</v>
      </c>
    </row>
    <row r="22" spans="2:30">
      <c r="B22" s="313" t="s">
        <v>675</v>
      </c>
      <c r="C22" s="315">
        <v>0.21199250697994804</v>
      </c>
      <c r="D22" s="316">
        <v>0.20514124705815057</v>
      </c>
      <c r="K22" s="2066"/>
      <c r="L22" s="327" t="s">
        <v>666</v>
      </c>
      <c r="M22" s="328" t="s">
        <v>667</v>
      </c>
      <c r="O22" s="313" t="s">
        <v>110</v>
      </c>
      <c r="P22" s="315">
        <v>7.8526287062642655E-2</v>
      </c>
      <c r="Q22" s="316">
        <v>6.2965531771683278E-2</v>
      </c>
      <c r="S22" s="407" t="s">
        <v>107</v>
      </c>
      <c r="T22" s="399">
        <v>1.7545748116254038E-2</v>
      </c>
      <c r="U22" s="399">
        <v>0.11959095801937568</v>
      </c>
      <c r="V22" s="399">
        <v>2.7664155005382128E-2</v>
      </c>
      <c r="W22" s="399">
        <v>1.442411194833154E-2</v>
      </c>
      <c r="X22" s="399">
        <v>1.2271259418729818E-2</v>
      </c>
      <c r="Y22" s="399">
        <v>1.1661284535342662E-2</v>
      </c>
      <c r="Z22" s="399">
        <v>7.4991029781126661E-3</v>
      </c>
      <c r="AA22" s="399">
        <v>2.6551847865087909E-3</v>
      </c>
      <c r="AB22" s="399">
        <v>5.6691783279512022E-3</v>
      </c>
      <c r="AC22" s="399">
        <v>4.7721564406171509E-3</v>
      </c>
      <c r="AD22" s="400">
        <v>0.22375313957660567</v>
      </c>
    </row>
    <row r="23" spans="2:30">
      <c r="B23" s="313" t="s">
        <v>108</v>
      </c>
      <c r="C23" s="315">
        <v>0.10250217758437023</v>
      </c>
      <c r="D23" s="316">
        <v>0.12176236002556495</v>
      </c>
      <c r="K23" s="313" t="s">
        <v>27</v>
      </c>
      <c r="L23" s="321">
        <v>3.0934366070119244</v>
      </c>
      <c r="M23" s="322">
        <v>2.8357533417275276</v>
      </c>
      <c r="O23" s="313" t="s">
        <v>676</v>
      </c>
      <c r="P23" s="315">
        <v>0.13170288410146691</v>
      </c>
      <c r="Q23" s="316">
        <v>0.15046489780415834</v>
      </c>
      <c r="S23" s="407" t="s">
        <v>108</v>
      </c>
      <c r="T23" s="399">
        <v>6.5662002152852526E-3</v>
      </c>
      <c r="U23" s="399">
        <v>2.619303911015429E-2</v>
      </c>
      <c r="V23" s="399">
        <v>4.5999282382490139E-2</v>
      </c>
      <c r="W23" s="399">
        <v>6.4585575888051671E-3</v>
      </c>
      <c r="X23" s="399">
        <v>4.7362755651237888E-3</v>
      </c>
      <c r="Y23" s="399">
        <v>9.5084320057409397E-3</v>
      </c>
      <c r="Z23" s="399">
        <v>3.4804449228561176E-3</v>
      </c>
      <c r="AA23" s="399">
        <v>8.9702188733405098E-4</v>
      </c>
      <c r="AB23" s="399">
        <v>2.1169716541083604E-3</v>
      </c>
      <c r="AC23" s="399">
        <v>2.4757804090419808E-3</v>
      </c>
      <c r="AD23" s="400">
        <v>0.10843200574094009</v>
      </c>
    </row>
    <row r="24" spans="2:30">
      <c r="B24" s="313" t="s">
        <v>109</v>
      </c>
      <c r="C24" s="315">
        <v>0.10867383062869279</v>
      </c>
      <c r="D24" s="316">
        <v>0.1001946639467631</v>
      </c>
      <c r="K24" s="313" t="s">
        <v>241</v>
      </c>
      <c r="L24" s="321">
        <v>0.65012324059263971</v>
      </c>
      <c r="M24" s="322">
        <v>0.6070915855496487</v>
      </c>
      <c r="O24" s="313" t="s">
        <v>112</v>
      </c>
      <c r="P24" s="315">
        <v>0.11944482887504762</v>
      </c>
      <c r="Q24" s="316">
        <v>0.14979896745063501</v>
      </c>
      <c r="S24" s="407" t="s">
        <v>109</v>
      </c>
      <c r="T24" s="399">
        <v>5.0233225690706866E-3</v>
      </c>
      <c r="U24" s="399">
        <v>1.4890563329745246E-2</v>
      </c>
      <c r="V24" s="399">
        <v>6.2791532113383565E-3</v>
      </c>
      <c r="W24" s="399">
        <v>4.3344097595981339E-2</v>
      </c>
      <c r="X24" s="399">
        <v>5.4538930749910295E-3</v>
      </c>
      <c r="Y24" s="399">
        <v>2.0810907786149983E-3</v>
      </c>
      <c r="Z24" s="399">
        <v>7.8937926085396477E-3</v>
      </c>
      <c r="AA24" s="399">
        <v>2.0452099031216362E-3</v>
      </c>
      <c r="AB24" s="399">
        <v>1.4352350197344816E-3</v>
      </c>
      <c r="AC24" s="399">
        <v>2.4040186580552565E-3</v>
      </c>
      <c r="AD24" s="400">
        <v>9.0850376749192663E-2</v>
      </c>
    </row>
    <row r="25" spans="2:30">
      <c r="B25" s="313" t="s">
        <v>110</v>
      </c>
      <c r="C25" s="315">
        <v>0.10599136046386291</v>
      </c>
      <c r="D25" s="316">
        <v>0.10354552711367909</v>
      </c>
      <c r="K25" s="313" t="s">
        <v>29</v>
      </c>
      <c r="L25" s="321">
        <v>0.12453275311430667</v>
      </c>
      <c r="M25" s="322">
        <v>0.11859606271181465</v>
      </c>
      <c r="O25" s="313" t="s">
        <v>113</v>
      </c>
      <c r="P25" s="315">
        <v>7.2574307199759699E-2</v>
      </c>
      <c r="Q25" s="316">
        <v>8.842106546920947E-2</v>
      </c>
      <c r="S25" s="407" t="s">
        <v>110</v>
      </c>
      <c r="T25" s="399">
        <v>5.4538930749910295E-3</v>
      </c>
      <c r="U25" s="399">
        <v>1.3275923932543954E-2</v>
      </c>
      <c r="V25" s="399">
        <v>4.5209903121636169E-3</v>
      </c>
      <c r="W25" s="399">
        <v>5.1309651955507721E-3</v>
      </c>
      <c r="X25" s="399">
        <v>4.1765339074273412E-2</v>
      </c>
      <c r="Y25" s="399">
        <v>2.4040186580552565E-3</v>
      </c>
      <c r="Z25" s="399">
        <v>1.5428776462145673E-3</v>
      </c>
      <c r="AA25" s="399">
        <v>5.3821313240043052E-4</v>
      </c>
      <c r="AB25" s="399">
        <v>2.942231790455687E-3</v>
      </c>
      <c r="AC25" s="399">
        <v>1.4711158952278435E-3</v>
      </c>
      <c r="AD25" s="400">
        <v>7.9045568711876568E-2</v>
      </c>
    </row>
    <row r="26" spans="2:30">
      <c r="B26" s="313" t="s">
        <v>676</v>
      </c>
      <c r="C26" s="315">
        <v>0.1415743816936951</v>
      </c>
      <c r="D26" s="316">
        <v>0.14176803997112056</v>
      </c>
      <c r="K26" s="313" t="s">
        <v>407</v>
      </c>
      <c r="L26" s="321">
        <v>0.94722681260046793</v>
      </c>
      <c r="M26" s="322">
        <v>0.4973971840994072</v>
      </c>
      <c r="O26" s="313" t="s">
        <v>114</v>
      </c>
      <c r="P26" s="315">
        <v>9.1107848485603771E-2</v>
      </c>
      <c r="Q26" s="316">
        <v>0.10362346341156072</v>
      </c>
      <c r="S26" s="407" t="s">
        <v>111</v>
      </c>
      <c r="T26" s="399">
        <v>4.808037316110513E-3</v>
      </c>
      <c r="U26" s="399">
        <v>1.1840688912809472E-2</v>
      </c>
      <c r="V26" s="399">
        <v>9.4366702547542154E-3</v>
      </c>
      <c r="W26" s="399">
        <v>2.4040186580552565E-3</v>
      </c>
      <c r="X26" s="399">
        <v>1.9016864011481881E-3</v>
      </c>
      <c r="Y26" s="399">
        <v>9.1532113383566566E-2</v>
      </c>
      <c r="Z26" s="399">
        <v>1.5069967707212056E-3</v>
      </c>
      <c r="AA26" s="399">
        <v>8.9702188733405098E-4</v>
      </c>
      <c r="AB26" s="399">
        <v>1.6505202726946535E-3</v>
      </c>
      <c r="AC26" s="399">
        <v>5.2744886975242197E-3</v>
      </c>
      <c r="AD26" s="400">
        <v>0.13125224255471835</v>
      </c>
    </row>
    <row r="27" spans="2:30">
      <c r="B27" s="313" t="s">
        <v>112</v>
      </c>
      <c r="C27" s="315">
        <v>0.13864578081285328</v>
      </c>
      <c r="D27" s="316">
        <v>0.13787286512004948</v>
      </c>
      <c r="K27" s="313" t="s">
        <v>701</v>
      </c>
      <c r="L27" s="321">
        <v>1.3425037247032103</v>
      </c>
      <c r="M27" s="322">
        <v>1.5607120429758221</v>
      </c>
      <c r="O27" s="314" t="s">
        <v>37</v>
      </c>
      <c r="P27" s="317">
        <v>3.0064703705173255E-2</v>
      </c>
      <c r="Q27" s="318">
        <v>3.1007488126222119E-2</v>
      </c>
      <c r="S27" s="407" t="s">
        <v>112</v>
      </c>
      <c r="T27" s="399">
        <v>3.2292787944025836E-3</v>
      </c>
      <c r="U27" s="399">
        <v>7.5708647290993903E-3</v>
      </c>
      <c r="V27" s="399">
        <v>3.9110154287764626E-3</v>
      </c>
      <c r="W27" s="399">
        <v>7.1761750986724078E-3</v>
      </c>
      <c r="X27" s="399">
        <v>1.7581628991747396E-3</v>
      </c>
      <c r="Y27" s="399">
        <v>1.7581628991747396E-3</v>
      </c>
      <c r="Z27" s="399">
        <v>8.3638320775026906E-2</v>
      </c>
      <c r="AA27" s="399">
        <v>5.2744886975242197E-3</v>
      </c>
      <c r="AB27" s="399">
        <v>1.7222820236813779E-3</v>
      </c>
      <c r="AC27" s="399">
        <v>3.7674919268030137E-3</v>
      </c>
      <c r="AD27" s="400">
        <v>0.11980624327233586</v>
      </c>
    </row>
    <row r="28" spans="2:30">
      <c r="B28" s="313" t="s">
        <v>113</v>
      </c>
      <c r="C28" s="315">
        <v>8.1918302120767658E-2</v>
      </c>
      <c r="D28" s="316">
        <v>8.1920819956899607E-2</v>
      </c>
      <c r="K28" s="314" t="s">
        <v>37</v>
      </c>
      <c r="L28" s="323">
        <v>2.840611874565763E-2</v>
      </c>
      <c r="M28" s="324">
        <v>5.1956466390822721E-2</v>
      </c>
      <c r="S28" s="407" t="s">
        <v>113</v>
      </c>
      <c r="T28" s="399">
        <v>1.2558306422676717E-3</v>
      </c>
      <c r="U28" s="399">
        <v>2.942231790455687E-3</v>
      </c>
      <c r="V28" s="399">
        <v>1.1123071402942232E-3</v>
      </c>
      <c r="W28" s="399">
        <v>2.0810907786149983E-3</v>
      </c>
      <c r="X28" s="399">
        <v>4.664513814137065E-4</v>
      </c>
      <c r="Y28" s="399">
        <v>9.6878363832077501E-4</v>
      </c>
      <c r="Z28" s="399">
        <v>5.4180121994976673E-3</v>
      </c>
      <c r="AA28" s="399">
        <v>5.6620021528525299E-2</v>
      </c>
      <c r="AB28" s="399">
        <v>4.664513814137065E-4</v>
      </c>
      <c r="AC28" s="399">
        <v>2.2604951560818085E-3</v>
      </c>
      <c r="AD28" s="400">
        <v>7.359167563688554E-2</v>
      </c>
    </row>
    <row r="29" spans="2:30">
      <c r="B29" s="314" t="s">
        <v>114</v>
      </c>
      <c r="C29" s="317">
        <v>0.10870165971580993</v>
      </c>
      <c r="D29" s="318">
        <v>0.1077944768077726</v>
      </c>
      <c r="S29" s="407" t="s">
        <v>114</v>
      </c>
      <c r="T29" s="399">
        <v>3.0498744169357734E-3</v>
      </c>
      <c r="U29" s="399">
        <v>5.6691783279512022E-3</v>
      </c>
      <c r="V29" s="399">
        <v>2.2246142805884463E-3</v>
      </c>
      <c r="W29" s="399">
        <v>1.6505202726946535E-3</v>
      </c>
      <c r="X29" s="399">
        <v>2.9063509149623249E-3</v>
      </c>
      <c r="Y29" s="399">
        <v>1.794043774668102E-3</v>
      </c>
      <c r="Z29" s="399">
        <v>1.5428776462145673E-3</v>
      </c>
      <c r="AA29" s="399">
        <v>3.588087549336204E-4</v>
      </c>
      <c r="AB29" s="399">
        <v>6.7743092931467533E-2</v>
      </c>
      <c r="AC29" s="399">
        <v>4.0186580552565481E-3</v>
      </c>
      <c r="AD29" s="400">
        <v>9.0958019375672772E-2</v>
      </c>
    </row>
    <row r="30" spans="2:30">
      <c r="S30" s="407" t="s">
        <v>714</v>
      </c>
      <c r="T30" s="399">
        <v>7.8937926085396483E-4</v>
      </c>
      <c r="U30" s="399">
        <v>4.4133476856835305E-3</v>
      </c>
      <c r="V30" s="399">
        <v>2.4757804090419808E-3</v>
      </c>
      <c r="W30" s="399">
        <v>2.1169716541083604E-3</v>
      </c>
      <c r="X30" s="399">
        <v>1.6146393972012918E-3</v>
      </c>
      <c r="Y30" s="399">
        <v>5.3821313240043052E-3</v>
      </c>
      <c r="Z30" s="399">
        <v>3.5522066738428422E-3</v>
      </c>
      <c r="AA30" s="399">
        <v>2.0810907786149983E-3</v>
      </c>
      <c r="AB30" s="399">
        <v>3.9110154287764626E-3</v>
      </c>
      <c r="AC30" s="399">
        <v>2.6193039110154288E-3</v>
      </c>
      <c r="AD30" s="400">
        <v>2.8955866523143164E-2</v>
      </c>
    </row>
    <row r="31" spans="2:30">
      <c r="K31" s="331" t="s">
        <v>703</v>
      </c>
      <c r="L31" s="306" t="s">
        <v>666</v>
      </c>
      <c r="M31" s="307" t="s">
        <v>667</v>
      </c>
      <c r="S31" s="408" t="s">
        <v>719</v>
      </c>
      <c r="T31" s="401">
        <v>5.4000717617509866E-2</v>
      </c>
      <c r="U31" s="401">
        <v>0.22364549695012559</v>
      </c>
      <c r="V31" s="401">
        <v>0.10911374237531396</v>
      </c>
      <c r="W31" s="401">
        <v>8.9845712235378544E-2</v>
      </c>
      <c r="X31" s="401">
        <v>7.8507355579476135E-2</v>
      </c>
      <c r="Y31" s="401">
        <v>0.13171869393613203</v>
      </c>
      <c r="Z31" s="401">
        <v>0.11941155364190886</v>
      </c>
      <c r="AA31" s="401">
        <v>7.2587011123071407E-2</v>
      </c>
      <c r="AB31" s="401">
        <v>9.1173304628632934E-2</v>
      </c>
      <c r="AC31" s="401">
        <v>2.9996411912450664E-2</v>
      </c>
      <c r="AD31" s="402">
        <v>1</v>
      </c>
    </row>
    <row r="32" spans="2:30">
      <c r="B32" s="331" t="s">
        <v>681</v>
      </c>
      <c r="C32" s="306" t="s">
        <v>666</v>
      </c>
      <c r="D32" s="307" t="s">
        <v>667</v>
      </c>
      <c r="K32" s="313" t="s">
        <v>122</v>
      </c>
      <c r="L32" s="315">
        <v>0.44127201659020915</v>
      </c>
      <c r="M32" s="316">
        <v>0.35888784538221757</v>
      </c>
    </row>
    <row r="33" spans="2:13">
      <c r="B33" s="313" t="s">
        <v>678</v>
      </c>
      <c r="C33" s="315">
        <v>0.67170972953238972</v>
      </c>
      <c r="D33" s="316">
        <v>0.64756699206155266</v>
      </c>
      <c r="K33" s="313" t="s">
        <v>124</v>
      </c>
      <c r="L33" s="315">
        <v>0.29758550207849904</v>
      </c>
      <c r="M33" s="316">
        <v>0.34545317459862573</v>
      </c>
    </row>
    <row r="34" spans="2:13">
      <c r="B34" s="313" t="s">
        <v>679</v>
      </c>
      <c r="C34" s="315">
        <v>0.11446313873483038</v>
      </c>
      <c r="D34" s="316">
        <v>0.11793359751915106</v>
      </c>
      <c r="K34" s="313" t="s">
        <v>123</v>
      </c>
      <c r="L34" s="315">
        <v>0.11892461213167246</v>
      </c>
      <c r="M34" s="316">
        <v>0.11777524826726941</v>
      </c>
    </row>
    <row r="35" spans="2:13">
      <c r="B35" s="313" t="s">
        <v>680</v>
      </c>
      <c r="C35" s="315">
        <v>0.15436374437937259</v>
      </c>
      <c r="D35" s="316">
        <v>0.16888920909115857</v>
      </c>
      <c r="K35" s="313" t="s">
        <v>125</v>
      </c>
      <c r="L35" s="315">
        <v>0.13724246051257594</v>
      </c>
      <c r="M35" s="316">
        <v>0.16937289937434105</v>
      </c>
    </row>
    <row r="36" spans="2:13">
      <c r="B36" s="314" t="s">
        <v>37</v>
      </c>
      <c r="C36" s="317">
        <v>5.9463387353407282E-2</v>
      </c>
      <c r="D36" s="318">
        <v>6.5610201328137746E-2</v>
      </c>
      <c r="K36" s="313" t="s">
        <v>126</v>
      </c>
      <c r="L36" s="315">
        <v>4.9754086870435416E-3</v>
      </c>
      <c r="M36" s="316">
        <v>8.5108323775462194E-3</v>
      </c>
    </row>
    <row r="37" spans="2:13">
      <c r="K37" s="65"/>
      <c r="L37" s="286"/>
      <c r="M37" s="286"/>
    </row>
    <row r="39" spans="2:13">
      <c r="K39" s="304" t="s">
        <v>705</v>
      </c>
      <c r="L39" s="302" t="s">
        <v>666</v>
      </c>
      <c r="M39" s="303" t="s">
        <v>667</v>
      </c>
    </row>
    <row r="40" spans="2:13">
      <c r="K40" s="290" t="s">
        <v>704</v>
      </c>
      <c r="L40" s="287">
        <v>8.205966922659039</v>
      </c>
      <c r="M40" s="288">
        <v>15.331821049489603</v>
      </c>
    </row>
    <row r="41" spans="2:13">
      <c r="K41" s="290" t="s">
        <v>407</v>
      </c>
      <c r="L41" s="287">
        <v>10.240103938893606</v>
      </c>
      <c r="M41" s="288">
        <v>17.146946882784011</v>
      </c>
    </row>
    <row r="42" spans="2:13">
      <c r="K42" s="290" t="s">
        <v>701</v>
      </c>
      <c r="L42" s="287">
        <v>10.210728585421215</v>
      </c>
      <c r="M42" s="288">
        <v>15.03616789479547</v>
      </c>
    </row>
    <row r="43" spans="2:13">
      <c r="K43" s="290" t="s">
        <v>241</v>
      </c>
      <c r="L43" s="287">
        <v>1.4152570839800869</v>
      </c>
      <c r="M43" s="288">
        <v>1.4471696001774288</v>
      </c>
    </row>
    <row r="44" spans="2:13">
      <c r="K44" s="290" t="s">
        <v>29</v>
      </c>
      <c r="L44" s="287">
        <v>3.4790093670827629</v>
      </c>
      <c r="M44" s="288">
        <v>6.4486459180809952</v>
      </c>
    </row>
    <row r="45" spans="2:13">
      <c r="K45" s="289" t="s">
        <v>37</v>
      </c>
      <c r="L45" s="329">
        <v>13.244698702081218</v>
      </c>
      <c r="M45" s="330">
        <v>158.66496261556628</v>
      </c>
    </row>
    <row r="46" spans="2:13">
      <c r="K46" s="304" t="s">
        <v>707</v>
      </c>
      <c r="L46" s="302" t="s">
        <v>666</v>
      </c>
      <c r="M46" s="303" t="s">
        <v>667</v>
      </c>
    </row>
    <row r="47" spans="2:13">
      <c r="K47" s="290" t="s">
        <v>704</v>
      </c>
      <c r="L47" s="287">
        <v>3.33</v>
      </c>
      <c r="M47" s="288">
        <v>4.7969999999999997</v>
      </c>
    </row>
    <row r="48" spans="2:13">
      <c r="K48" s="290" t="s">
        <v>407</v>
      </c>
      <c r="L48" s="287">
        <v>5.6621058162249636</v>
      </c>
      <c r="M48" s="288">
        <v>6.7025055175239245</v>
      </c>
    </row>
    <row r="49" spans="11:13">
      <c r="K49" s="290" t="s">
        <v>701</v>
      </c>
      <c r="L49" s="287">
        <v>4.423</v>
      </c>
      <c r="M49" s="288">
        <v>7.9909999999999997</v>
      </c>
    </row>
    <row r="50" spans="11:13">
      <c r="K50" s="290" t="s">
        <v>241</v>
      </c>
      <c r="L50" s="287">
        <v>0.58899999999999997</v>
      </c>
      <c r="M50" s="288">
        <v>0.76558099916478572</v>
      </c>
    </row>
    <row r="51" spans="11:13">
      <c r="K51" s="290" t="s">
        <v>29</v>
      </c>
      <c r="L51" s="287">
        <v>2.1709999999999998</v>
      </c>
      <c r="M51" s="288">
        <v>3.0609999999999999</v>
      </c>
    </row>
    <row r="52" spans="11:13">
      <c r="K52" s="289" t="s">
        <v>37</v>
      </c>
      <c r="L52" s="329">
        <v>2.9249999999999998</v>
      </c>
      <c r="M52" s="330">
        <v>6.6690497372999129</v>
      </c>
    </row>
    <row r="53" spans="11:13">
      <c r="K53" s="2067" t="s">
        <v>706</v>
      </c>
      <c r="L53" s="2067"/>
      <c r="M53" s="2067"/>
    </row>
    <row r="54" spans="11:13">
      <c r="K54" s="2068"/>
      <c r="L54" s="2068"/>
      <c r="M54" s="2068"/>
    </row>
    <row r="55" spans="11:13">
      <c r="K55" s="2068"/>
      <c r="L55" s="2068"/>
      <c r="M55" s="2068"/>
    </row>
  </sheetData>
  <mergeCells count="11">
    <mergeCell ref="K21:K22"/>
    <mergeCell ref="K4:M4"/>
    <mergeCell ref="K53:M55"/>
    <mergeCell ref="O4:Q4"/>
    <mergeCell ref="F4:I4"/>
    <mergeCell ref="S4:AD4"/>
    <mergeCell ref="B4:D4"/>
    <mergeCell ref="G13:G14"/>
    <mergeCell ref="H13:H14"/>
    <mergeCell ref="I13:I14"/>
    <mergeCell ref="F13:F14"/>
  </mergeCells>
  <conditionalFormatting sqref="T7:AC16">
    <cfRule type="colorScale" priority="2">
      <colorScale>
        <cfvo type="min"/>
        <cfvo type="max"/>
        <color rgb="FFFCFCFF"/>
        <color rgb="FF63BE7B"/>
      </colorScale>
    </cfRule>
  </conditionalFormatting>
  <conditionalFormatting sqref="T21:AC3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O67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.42578125" defaultRowHeight="14.25"/>
  <cols>
    <col min="1" max="1" width="3.5703125" style="6" customWidth="1"/>
    <col min="2" max="2" width="22.28515625" style="6" customWidth="1"/>
    <col min="3" max="5" width="17.85546875" style="8" customWidth="1"/>
    <col min="6" max="6" width="3.140625" style="8" customWidth="1"/>
    <col min="7" max="7" width="22.28515625" style="6" customWidth="1"/>
    <col min="8" max="8" width="11.140625" style="12" customWidth="1"/>
    <col min="9" max="9" width="10.7109375" style="12" customWidth="1"/>
    <col min="10" max="10" width="9.7109375" style="12" customWidth="1"/>
    <col min="11" max="11" width="9.85546875" style="12" customWidth="1"/>
    <col min="12" max="12" width="11.42578125" style="12"/>
    <col min="13" max="13" width="12.7109375" style="12" customWidth="1"/>
    <col min="14" max="14" width="2.140625" style="16" customWidth="1"/>
    <col min="15" max="15" width="21.5703125" style="6" customWidth="1"/>
    <col min="16" max="29" width="8.5703125" style="12" customWidth="1"/>
    <col min="30" max="30" width="8.5703125" style="12" bestFit="1" customWidth="1"/>
    <col min="31" max="35" width="8.5703125" style="12" customWidth="1"/>
    <col min="36" max="36" width="9.28515625" style="12" bestFit="1" customWidth="1"/>
    <col min="37" max="37" width="2.140625" style="8" customWidth="1"/>
    <col min="38" max="38" width="22.28515625" style="6" customWidth="1"/>
    <col min="39" max="39" width="10.140625" style="12" bestFit="1" customWidth="1"/>
    <col min="40" max="43" width="12" style="12" customWidth="1"/>
    <col min="44" max="44" width="10.140625" style="12" bestFit="1" customWidth="1"/>
    <col min="45" max="53" width="12" style="12" customWidth="1"/>
    <col min="54" max="54" width="3.7109375" style="6" customWidth="1"/>
    <col min="55" max="55" width="21.85546875" style="6" customWidth="1"/>
    <col min="56" max="56" width="11.42578125" style="6"/>
    <col min="57" max="57" width="13.85546875" style="6" customWidth="1"/>
    <col min="58" max="16384" width="11.42578125" style="6"/>
  </cols>
  <sheetData>
    <row r="1" spans="1:67" s="1542" customFormat="1" ht="16.5">
      <c r="A1" s="1538"/>
      <c r="B1" s="1784" t="s">
        <v>441</v>
      </c>
      <c r="C1" s="1780"/>
      <c r="D1" s="1780"/>
      <c r="E1" s="1780"/>
      <c r="F1" s="1539"/>
      <c r="G1" s="1780" t="s">
        <v>83</v>
      </c>
      <c r="H1" s="1780"/>
      <c r="I1" s="1780"/>
      <c r="J1" s="1780"/>
      <c r="K1" s="1780"/>
      <c r="L1" s="1780"/>
      <c r="M1" s="1783"/>
      <c r="N1" s="1540"/>
      <c r="O1" s="1784" t="s">
        <v>217</v>
      </c>
      <c r="P1" s="1780"/>
      <c r="Q1" s="1780"/>
      <c r="R1" s="1780"/>
      <c r="S1" s="1780"/>
      <c r="T1" s="1780"/>
      <c r="U1" s="1780"/>
      <c r="V1" s="1780"/>
      <c r="W1" s="1780"/>
      <c r="X1" s="1780"/>
      <c r="Y1" s="1780"/>
      <c r="Z1" s="1780"/>
      <c r="AA1" s="1780"/>
      <c r="AB1" s="1780"/>
      <c r="AC1" s="1780"/>
      <c r="AD1" s="1780"/>
      <c r="AE1" s="1780"/>
      <c r="AF1" s="1780"/>
      <c r="AG1" s="1780"/>
      <c r="AH1" s="1780"/>
      <c r="AI1" s="1780"/>
      <c r="AJ1" s="1783"/>
      <c r="AK1" s="1541"/>
      <c r="AL1" s="1780" t="s">
        <v>219</v>
      </c>
      <c r="AM1" s="1780"/>
      <c r="AN1" s="1780"/>
      <c r="AO1" s="1780"/>
      <c r="AP1" s="1780"/>
      <c r="AQ1" s="1780"/>
      <c r="AR1" s="1780"/>
      <c r="AS1" s="1780"/>
      <c r="AT1" s="1780"/>
      <c r="AU1" s="1780"/>
      <c r="AV1" s="1780"/>
      <c r="AW1" s="1780"/>
      <c r="AX1" s="1780"/>
      <c r="AY1" s="1780"/>
      <c r="AZ1" s="1780"/>
      <c r="BA1" s="1780"/>
      <c r="BC1" s="1777" t="s">
        <v>258</v>
      </c>
      <c r="BD1" s="1777"/>
      <c r="BE1" s="1777"/>
      <c r="BF1" s="1777"/>
      <c r="BG1" s="1777"/>
      <c r="BH1" s="1777"/>
      <c r="BI1" s="1777"/>
      <c r="BJ1" s="1777"/>
      <c r="BK1" s="1777"/>
      <c r="BL1" s="1777"/>
      <c r="BM1" s="1777"/>
      <c r="BN1" s="1777"/>
      <c r="BO1" s="1777"/>
    </row>
    <row r="2" spans="1:67" s="8" customFormat="1">
      <c r="A2" s="15"/>
      <c r="B2" s="15"/>
      <c r="G2" s="15"/>
      <c r="H2" s="7"/>
      <c r="I2" s="7"/>
      <c r="J2" s="7"/>
      <c r="K2" s="7"/>
      <c r="L2" s="7"/>
      <c r="M2" s="7"/>
      <c r="N2" s="16"/>
      <c r="O2" s="15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L2" s="48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</row>
    <row r="3" spans="1:67" s="5" customFormat="1" ht="15" customHeight="1">
      <c r="A3" s="1778" t="s">
        <v>184</v>
      </c>
      <c r="B3" s="1762" t="s">
        <v>171</v>
      </c>
      <c r="C3" s="1763"/>
      <c r="D3" s="1763"/>
      <c r="E3" s="1763"/>
      <c r="F3" s="9"/>
      <c r="G3" s="1762" t="s">
        <v>172</v>
      </c>
      <c r="H3" s="1763"/>
      <c r="I3" s="1763"/>
      <c r="J3" s="1763"/>
      <c r="K3" s="1763"/>
      <c r="L3" s="1763"/>
      <c r="M3" s="1767"/>
      <c r="N3" s="16"/>
      <c r="O3" s="1768" t="str">
        <f>G3</f>
        <v xml:space="preserve">Tabell </v>
      </c>
      <c r="P3" s="1763"/>
      <c r="Q3" s="1763"/>
      <c r="R3" s="1763"/>
      <c r="S3" s="1763"/>
      <c r="T3" s="1763"/>
      <c r="U3" s="1763"/>
      <c r="V3" s="1763"/>
      <c r="W3" s="1763"/>
      <c r="X3" s="1763"/>
      <c r="Y3" s="1763"/>
      <c r="Z3" s="1763"/>
      <c r="AA3" s="1763"/>
      <c r="AB3" s="1763"/>
      <c r="AC3" s="1763"/>
      <c r="AD3" s="1763"/>
      <c r="AE3" s="1763"/>
      <c r="AF3" s="1763"/>
      <c r="AG3" s="1763"/>
      <c r="AH3" s="1763"/>
      <c r="AI3" s="1763"/>
      <c r="AJ3" s="1767"/>
      <c r="AK3" s="11"/>
      <c r="AL3" s="1762" t="s">
        <v>172</v>
      </c>
      <c r="AM3" s="1763"/>
      <c r="AN3" s="1763"/>
      <c r="AO3" s="1763"/>
      <c r="AP3" s="1763"/>
      <c r="AQ3" s="1763"/>
      <c r="AR3" s="1763"/>
      <c r="AS3" s="1763"/>
      <c r="AT3" s="1763"/>
      <c r="AU3" s="1763"/>
      <c r="AV3" s="1763"/>
      <c r="AW3" s="1763"/>
      <c r="AX3" s="1763"/>
      <c r="AY3" s="1763"/>
      <c r="AZ3" s="1763"/>
      <c r="BA3" s="1763"/>
    </row>
    <row r="4" spans="1:67" s="2" customFormat="1" ht="30" customHeight="1">
      <c r="A4" s="1779"/>
      <c r="B4" s="602"/>
      <c r="C4" s="1764" t="s">
        <v>442</v>
      </c>
      <c r="D4" s="1765"/>
      <c r="E4" s="1765"/>
      <c r="F4" s="25"/>
      <c r="G4" s="1764" t="s">
        <v>214</v>
      </c>
      <c r="H4" s="1765"/>
      <c r="I4" s="1765"/>
      <c r="J4" s="1765"/>
      <c r="K4" s="1765"/>
      <c r="L4" s="1765"/>
      <c r="M4" s="1766"/>
      <c r="N4" s="30"/>
      <c r="O4" s="1764" t="s">
        <v>218</v>
      </c>
      <c r="P4" s="1765"/>
      <c r="Q4" s="1765"/>
      <c r="R4" s="1765"/>
      <c r="S4" s="1765"/>
      <c r="T4" s="1765"/>
      <c r="U4" s="1765"/>
      <c r="V4" s="1765"/>
      <c r="W4" s="1765"/>
      <c r="X4" s="1765"/>
      <c r="Y4" s="1765"/>
      <c r="Z4" s="1765"/>
      <c r="AA4" s="1765"/>
      <c r="AB4" s="1765"/>
      <c r="AC4" s="1765"/>
      <c r="AD4" s="1765"/>
      <c r="AE4" s="1765"/>
      <c r="AF4" s="1765"/>
      <c r="AG4" s="1765"/>
      <c r="AH4" s="1765"/>
      <c r="AI4" s="1765"/>
      <c r="AJ4" s="1766"/>
      <c r="AK4" s="19"/>
      <c r="AL4" s="1781" t="s">
        <v>220</v>
      </c>
      <c r="AM4" s="1782"/>
      <c r="AN4" s="1782"/>
      <c r="AO4" s="1782"/>
      <c r="AP4" s="1782"/>
      <c r="AQ4" s="1782"/>
      <c r="AR4" s="1782"/>
      <c r="AS4" s="1782"/>
      <c r="AT4" s="1782"/>
      <c r="AU4" s="1782"/>
      <c r="AV4" s="1782"/>
      <c r="AW4" s="1782"/>
      <c r="AX4" s="1782"/>
      <c r="AY4" s="1782"/>
      <c r="AZ4" s="1782"/>
      <c r="BA4" s="1782"/>
      <c r="BH4" s="80"/>
    </row>
    <row r="5" spans="1:67" s="63" customFormat="1" ht="13.5" customHeight="1" thickBot="1">
      <c r="A5" s="1779"/>
      <c r="B5" s="603"/>
      <c r="C5" s="604"/>
      <c r="D5" s="604"/>
      <c r="E5" s="604"/>
      <c r="F5" s="81"/>
      <c r="G5" s="619"/>
      <c r="H5" s="1769" t="s">
        <v>215</v>
      </c>
      <c r="I5" s="1770"/>
      <c r="J5" s="1769" t="s">
        <v>345</v>
      </c>
      <c r="K5" s="1770"/>
      <c r="L5" s="1771" t="s">
        <v>346</v>
      </c>
      <c r="M5" s="1772"/>
      <c r="N5" s="62"/>
      <c r="O5" s="622"/>
      <c r="P5" s="1769" t="s">
        <v>215</v>
      </c>
      <c r="Q5" s="1788"/>
      <c r="R5" s="1788"/>
      <c r="S5" s="1788"/>
      <c r="T5" s="1788"/>
      <c r="U5" s="1788"/>
      <c r="V5" s="1770"/>
      <c r="W5" s="1773" t="s">
        <v>347</v>
      </c>
      <c r="X5" s="1774"/>
      <c r="Y5" s="1774"/>
      <c r="Z5" s="1774"/>
      <c r="AA5" s="1774"/>
      <c r="AB5" s="1774"/>
      <c r="AC5" s="1774"/>
      <c r="AD5" s="1774" t="s">
        <v>346</v>
      </c>
      <c r="AE5" s="1774"/>
      <c r="AF5" s="1774"/>
      <c r="AG5" s="1774"/>
      <c r="AH5" s="1774"/>
      <c r="AI5" s="1774"/>
      <c r="AJ5" s="1775"/>
      <c r="AK5" s="60"/>
      <c r="AL5" s="61"/>
      <c r="AM5" s="247" t="s">
        <v>215</v>
      </c>
      <c r="AN5" s="247"/>
      <c r="AO5" s="247"/>
      <c r="AP5" s="247"/>
      <c r="AQ5" s="247"/>
      <c r="AR5" s="1785" t="s">
        <v>349</v>
      </c>
      <c r="AS5" s="1786"/>
      <c r="AT5" s="1786"/>
      <c r="AU5" s="1786"/>
      <c r="AV5" s="1787"/>
      <c r="AW5" s="1785" t="s">
        <v>350</v>
      </c>
      <c r="AX5" s="1786"/>
      <c r="AY5" s="1786"/>
      <c r="AZ5" s="1786"/>
      <c r="BA5" s="1787"/>
      <c r="BC5" s="630"/>
      <c r="BD5" s="1759" t="s">
        <v>316</v>
      </c>
      <c r="BE5" s="1760"/>
      <c r="BF5" s="1760"/>
      <c r="BG5" s="1761"/>
      <c r="BH5" s="1759" t="s">
        <v>345</v>
      </c>
      <c r="BI5" s="1760"/>
      <c r="BJ5" s="1760"/>
      <c r="BK5" s="1761"/>
      <c r="BL5" s="1759" t="s">
        <v>346</v>
      </c>
      <c r="BM5" s="1760"/>
      <c r="BN5" s="1760"/>
      <c r="BO5" s="1761"/>
    </row>
    <row r="6" spans="1:67" ht="35.25" customHeight="1">
      <c r="A6" s="1779"/>
      <c r="B6" s="605"/>
      <c r="C6" s="606" t="s">
        <v>215</v>
      </c>
      <c r="D6" s="606" t="s">
        <v>348</v>
      </c>
      <c r="E6" s="606" t="s">
        <v>347</v>
      </c>
      <c r="F6" s="11"/>
      <c r="G6" s="605"/>
      <c r="H6" s="620" t="s">
        <v>315</v>
      </c>
      <c r="I6" s="621" t="s">
        <v>85</v>
      </c>
      <c r="J6" s="621" t="s">
        <v>84</v>
      </c>
      <c r="K6" s="621" t="s">
        <v>216</v>
      </c>
      <c r="L6" s="621" t="s">
        <v>84</v>
      </c>
      <c r="M6" s="621" t="s">
        <v>216</v>
      </c>
      <c r="O6" s="605"/>
      <c r="P6" s="623" t="s">
        <v>87</v>
      </c>
      <c r="Q6" s="624" t="s">
        <v>88</v>
      </c>
      <c r="R6" s="624" t="s">
        <v>89</v>
      </c>
      <c r="S6" s="624" t="s">
        <v>90</v>
      </c>
      <c r="T6" s="624" t="s">
        <v>91</v>
      </c>
      <c r="U6" s="624" t="s">
        <v>92</v>
      </c>
      <c r="V6" s="625" t="s">
        <v>147</v>
      </c>
      <c r="W6" s="623" t="s">
        <v>87</v>
      </c>
      <c r="X6" s="624" t="s">
        <v>88</v>
      </c>
      <c r="Y6" s="624" t="s">
        <v>89</v>
      </c>
      <c r="Z6" s="624" t="s">
        <v>90</v>
      </c>
      <c r="AA6" s="624" t="s">
        <v>91</v>
      </c>
      <c r="AB6" s="624" t="s">
        <v>92</v>
      </c>
      <c r="AC6" s="625" t="s">
        <v>147</v>
      </c>
      <c r="AD6" s="623" t="s">
        <v>87</v>
      </c>
      <c r="AE6" s="624" t="s">
        <v>88</v>
      </c>
      <c r="AF6" s="624" t="s">
        <v>89</v>
      </c>
      <c r="AG6" s="624" t="s">
        <v>90</v>
      </c>
      <c r="AH6" s="624" t="s">
        <v>91</v>
      </c>
      <c r="AI6" s="624" t="s">
        <v>92</v>
      </c>
      <c r="AJ6" s="625" t="s">
        <v>147</v>
      </c>
      <c r="AK6" s="9"/>
      <c r="AL6" s="248"/>
      <c r="AM6" s="249" t="s">
        <v>150</v>
      </c>
      <c r="AN6" s="249" t="s">
        <v>151</v>
      </c>
      <c r="AO6" s="249" t="s">
        <v>152</v>
      </c>
      <c r="AP6" s="249" t="s">
        <v>153</v>
      </c>
      <c r="AQ6" s="250" t="s">
        <v>324</v>
      </c>
      <c r="AR6" s="246" t="s">
        <v>150</v>
      </c>
      <c r="AS6" s="64" t="s">
        <v>151</v>
      </c>
      <c r="AT6" s="64" t="s">
        <v>152</v>
      </c>
      <c r="AU6" s="64" t="s">
        <v>153</v>
      </c>
      <c r="AV6" s="78" t="s">
        <v>324</v>
      </c>
      <c r="AW6" s="64" t="s">
        <v>150</v>
      </c>
      <c r="AX6" s="64" t="s">
        <v>151</v>
      </c>
      <c r="AY6" s="64" t="s">
        <v>152</v>
      </c>
      <c r="AZ6" s="64" t="s">
        <v>153</v>
      </c>
      <c r="BA6" s="78" t="s">
        <v>324</v>
      </c>
      <c r="BC6" s="498"/>
      <c r="BD6" s="631" t="s">
        <v>308</v>
      </c>
      <c r="BE6" s="632" t="s">
        <v>313</v>
      </c>
      <c r="BF6" s="632" t="s">
        <v>314</v>
      </c>
      <c r="BG6" s="633" t="s">
        <v>325</v>
      </c>
      <c r="BH6" s="631" t="s">
        <v>308</v>
      </c>
      <c r="BI6" s="632" t="s">
        <v>313</v>
      </c>
      <c r="BJ6" s="634" t="s">
        <v>314</v>
      </c>
      <c r="BK6" s="635" t="s">
        <v>325</v>
      </c>
      <c r="BL6" s="631" t="s">
        <v>308</v>
      </c>
      <c r="BM6" s="632" t="s">
        <v>313</v>
      </c>
      <c r="BN6" s="634" t="s">
        <v>314</v>
      </c>
      <c r="BO6" s="635" t="s">
        <v>325</v>
      </c>
    </row>
    <row r="7" spans="1:67" ht="14.25" customHeight="1">
      <c r="A7" s="1779"/>
      <c r="B7" s="471" t="s">
        <v>105</v>
      </c>
      <c r="C7" s="441"/>
      <c r="D7" s="441"/>
      <c r="E7" s="441"/>
      <c r="F7" s="9"/>
      <c r="G7" s="499" t="s">
        <v>105</v>
      </c>
      <c r="H7" s="608"/>
      <c r="I7" s="609"/>
      <c r="J7" s="609"/>
      <c r="K7" s="609"/>
      <c r="L7" s="610"/>
      <c r="M7" s="610"/>
      <c r="O7" s="471" t="str">
        <f>G7</f>
        <v>Hele landet</v>
      </c>
      <c r="P7" s="1675"/>
      <c r="Q7" s="1676"/>
      <c r="R7" s="1676"/>
      <c r="S7" s="1676"/>
      <c r="T7" s="1676"/>
      <c r="U7" s="1676"/>
      <c r="V7" s="1676"/>
      <c r="W7" s="1676"/>
      <c r="X7" s="1676"/>
      <c r="Y7" s="1676"/>
      <c r="Z7" s="1676"/>
      <c r="AA7" s="1675"/>
      <c r="AB7" s="1675"/>
      <c r="AC7" s="1677"/>
      <c r="AD7" s="1675"/>
      <c r="AE7" s="1676"/>
      <c r="AF7" s="1676"/>
      <c r="AG7" s="1676"/>
      <c r="AH7" s="1676"/>
      <c r="AI7" s="1676"/>
      <c r="AJ7" s="1675"/>
      <c r="AK7" s="9"/>
      <c r="AL7" s="251" t="s">
        <v>408</v>
      </c>
      <c r="AM7" s="245">
        <v>0.253</v>
      </c>
      <c r="AN7" s="245">
        <f>37%+3%</f>
        <v>0.4</v>
      </c>
      <c r="AO7" s="245">
        <v>0.24299999999999999</v>
      </c>
      <c r="AP7" s="245">
        <v>0.10299999999999999</v>
      </c>
      <c r="AQ7" s="252">
        <f>AO7+AP7</f>
        <v>0.34599999999999997</v>
      </c>
      <c r="AR7" s="59"/>
      <c r="AS7" s="56"/>
      <c r="AT7" s="56"/>
      <c r="AU7" s="56"/>
      <c r="AV7" s="56"/>
      <c r="AW7" s="56"/>
      <c r="AX7" s="56"/>
      <c r="AY7" s="56"/>
      <c r="AZ7" s="56"/>
      <c r="BA7" s="56"/>
      <c r="BC7" s="636"/>
      <c r="BD7" s="441"/>
      <c r="BE7" s="441"/>
      <c r="BF7" s="441"/>
      <c r="BG7" s="441"/>
      <c r="BH7" s="441"/>
      <c r="BI7" s="441"/>
      <c r="BJ7" s="418"/>
      <c r="BK7" s="442"/>
      <c r="BL7" s="442"/>
      <c r="BM7" s="442"/>
      <c r="BN7" s="442"/>
      <c r="BO7" s="442"/>
    </row>
    <row r="8" spans="1:67" ht="14.25" customHeight="1">
      <c r="A8" s="1779"/>
      <c r="B8" s="607" t="s">
        <v>317</v>
      </c>
      <c r="C8" s="441"/>
      <c r="D8" s="441"/>
      <c r="E8" s="441"/>
      <c r="F8" s="9"/>
      <c r="G8" s="500" t="s">
        <v>317</v>
      </c>
      <c r="H8" s="611"/>
      <c r="I8" s="611"/>
      <c r="J8" s="1644">
        <v>0.5</v>
      </c>
      <c r="K8" s="1644">
        <v>0.5</v>
      </c>
      <c r="L8" s="1644">
        <v>0.495</v>
      </c>
      <c r="M8" s="1644">
        <v>0.505</v>
      </c>
      <c r="O8" s="607" t="str">
        <f t="shared" ref="O8" si="0">G8</f>
        <v xml:space="preserve">Viken </v>
      </c>
      <c r="P8" s="626"/>
      <c r="Q8" s="626"/>
      <c r="R8" s="626"/>
      <c r="S8" s="626"/>
      <c r="T8" s="626"/>
      <c r="U8" s="626"/>
      <c r="V8" s="626"/>
      <c r="W8" s="611">
        <v>6.6000000000000003E-2</v>
      </c>
      <c r="X8" s="611">
        <v>8.8999999999999996E-2</v>
      </c>
      <c r="Y8" s="611">
        <v>0.13100000000000001</v>
      </c>
      <c r="Z8" s="611">
        <v>0.17499999999999999</v>
      </c>
      <c r="AA8" s="611">
        <v>0.19400000000000001</v>
      </c>
      <c r="AB8" s="611">
        <v>0.17799999999999999</v>
      </c>
      <c r="AC8" s="527">
        <v>0.16700000000000001</v>
      </c>
      <c r="AD8" s="611">
        <v>7.3999999999999996E-2</v>
      </c>
      <c r="AE8" s="611">
        <v>9.7000000000000003E-2</v>
      </c>
      <c r="AF8" s="611">
        <v>0.13700000000000001</v>
      </c>
      <c r="AG8" s="611">
        <v>0.158</v>
      </c>
      <c r="AH8" s="611">
        <v>0.182</v>
      </c>
      <c r="AI8" s="611">
        <v>0.16300000000000001</v>
      </c>
      <c r="AJ8" s="611">
        <v>0.189</v>
      </c>
      <c r="AK8" s="9"/>
      <c r="AL8" s="50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C8" s="637"/>
      <c r="BD8" s="441"/>
      <c r="BE8" s="441"/>
      <c r="BF8" s="441"/>
      <c r="BG8" s="441"/>
      <c r="BH8" s="441"/>
      <c r="BI8" s="441"/>
      <c r="BJ8" s="418"/>
      <c r="BK8" s="442"/>
      <c r="BL8" s="442"/>
      <c r="BM8" s="442"/>
      <c r="BN8" s="442"/>
      <c r="BO8" s="442"/>
    </row>
    <row r="9" spans="1:67" ht="14.25" customHeight="1" thickBot="1">
      <c r="A9" s="1779"/>
      <c r="B9" s="607" t="s">
        <v>311</v>
      </c>
      <c r="C9" s="441"/>
      <c r="D9" s="441"/>
      <c r="E9" s="441"/>
      <c r="F9" s="9"/>
      <c r="G9" s="500" t="s">
        <v>311</v>
      </c>
      <c r="H9" s="611"/>
      <c r="I9" s="611"/>
      <c r="J9" s="1644">
        <v>0.49099999999999999</v>
      </c>
      <c r="K9" s="1644">
        <v>0.50900000000000001</v>
      </c>
      <c r="L9" s="1644">
        <v>0.496</v>
      </c>
      <c r="M9" s="1644">
        <v>0.504</v>
      </c>
      <c r="O9" s="607" t="str">
        <f t="shared" ref="O9:O31" si="1">G9</f>
        <v>Oslo</v>
      </c>
      <c r="P9" s="626"/>
      <c r="Q9" s="626"/>
      <c r="R9" s="626"/>
      <c r="S9" s="626"/>
      <c r="T9" s="626"/>
      <c r="U9" s="626"/>
      <c r="V9" s="626"/>
      <c r="W9" s="611">
        <v>4.8000000000000001E-2</v>
      </c>
      <c r="X9" s="611">
        <v>0.1</v>
      </c>
      <c r="Y9" s="611">
        <v>0.26100000000000001</v>
      </c>
      <c r="Z9" s="611">
        <v>0.182</v>
      </c>
      <c r="AA9" s="611">
        <v>0.14199999999999999</v>
      </c>
      <c r="AB9" s="611">
        <v>0.14099999999999999</v>
      </c>
      <c r="AC9" s="527">
        <v>0.126</v>
      </c>
      <c r="AD9" s="611">
        <v>0.05</v>
      </c>
      <c r="AE9" s="611">
        <v>9.8000000000000004E-2</v>
      </c>
      <c r="AF9" s="611">
        <v>0.25600000000000001</v>
      </c>
      <c r="AG9" s="611">
        <v>0.185</v>
      </c>
      <c r="AH9" s="611">
        <v>0.14199999999999999</v>
      </c>
      <c r="AI9" s="611">
        <v>0.13700000000000001</v>
      </c>
      <c r="AJ9" s="611">
        <v>0.13300000000000001</v>
      </c>
      <c r="AK9" s="9"/>
      <c r="AL9" s="253" t="s">
        <v>800</v>
      </c>
      <c r="AM9" s="254">
        <v>9.5000000000000001E-2</v>
      </c>
      <c r="AN9" s="254">
        <v>0.36099999999999999</v>
      </c>
      <c r="AO9" s="254">
        <v>0.314</v>
      </c>
      <c r="AP9" s="254">
        <v>0.23100000000000001</v>
      </c>
      <c r="AQ9" s="255">
        <f t="shared" ref="AQ9" si="2">AO9+AP9</f>
        <v>0.54500000000000004</v>
      </c>
      <c r="AR9" s="57"/>
      <c r="AS9" s="39"/>
      <c r="AT9" s="39"/>
      <c r="AU9" s="39"/>
      <c r="AV9" s="39"/>
      <c r="AW9" s="39"/>
      <c r="AX9" s="39"/>
      <c r="AY9" s="39"/>
      <c r="AZ9" s="39"/>
      <c r="BA9" s="39"/>
      <c r="BC9" s="637"/>
      <c r="BD9" s="441"/>
      <c r="BE9" s="441"/>
      <c r="BF9" s="441"/>
      <c r="BG9" s="441"/>
      <c r="BH9" s="441"/>
      <c r="BI9" s="441"/>
      <c r="BJ9" s="418"/>
      <c r="BK9" s="442"/>
      <c r="BL9" s="442"/>
      <c r="BM9" s="442"/>
      <c r="BN9" s="442"/>
      <c r="BO9" s="442"/>
    </row>
    <row r="10" spans="1:67" ht="14.25" customHeight="1">
      <c r="A10" s="1779"/>
      <c r="B10" s="523"/>
      <c r="C10" s="441"/>
      <c r="D10" s="441"/>
      <c r="E10" s="441"/>
      <c r="F10" s="9"/>
      <c r="G10" s="498"/>
      <c r="H10" s="612"/>
      <c r="I10" s="612"/>
      <c r="J10" s="612"/>
      <c r="K10" s="612"/>
      <c r="L10" s="613"/>
      <c r="M10" s="613"/>
      <c r="O10" s="523"/>
      <c r="P10" s="613"/>
      <c r="Q10" s="613"/>
      <c r="R10" s="613"/>
      <c r="S10" s="613"/>
      <c r="T10" s="613"/>
      <c r="U10" s="613"/>
      <c r="V10" s="613"/>
      <c r="W10" s="613"/>
      <c r="X10" s="613"/>
      <c r="Y10" s="613"/>
      <c r="Z10" s="613"/>
      <c r="AA10" s="613"/>
      <c r="AB10" s="613"/>
      <c r="AC10" s="627"/>
      <c r="AD10" s="613"/>
      <c r="AE10" s="613"/>
      <c r="AF10" s="613"/>
      <c r="AG10" s="613"/>
      <c r="AH10" s="613"/>
      <c r="AI10" s="613"/>
      <c r="AJ10" s="613"/>
      <c r="AK10" s="9"/>
      <c r="AL10" s="1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C10" s="607"/>
      <c r="BD10" s="441"/>
      <c r="BE10" s="441"/>
      <c r="BF10" s="441"/>
      <c r="BG10" s="441"/>
      <c r="BH10" s="441"/>
      <c r="BI10" s="441"/>
      <c r="BJ10" s="418"/>
      <c r="BK10" s="442"/>
      <c r="BL10" s="442"/>
      <c r="BM10" s="442"/>
      <c r="BN10" s="442"/>
      <c r="BO10" s="442"/>
    </row>
    <row r="11" spans="1:67" ht="14.25" customHeight="1">
      <c r="A11" s="1779"/>
      <c r="B11" s="607" t="s">
        <v>309</v>
      </c>
      <c r="C11" s="441"/>
      <c r="D11" s="441"/>
      <c r="E11" s="441"/>
      <c r="F11" s="9"/>
      <c r="G11" s="500" t="s">
        <v>309</v>
      </c>
      <c r="H11" s="611">
        <v>0.50122008604463564</v>
      </c>
      <c r="I11" s="614">
        <v>0.49877991395536436</v>
      </c>
      <c r="J11" s="614">
        <v>0.503</v>
      </c>
      <c r="K11" s="614">
        <v>0.497</v>
      </c>
      <c r="L11" s="614">
        <v>0.49299999999999999</v>
      </c>
      <c r="M11" s="614">
        <v>0.50700000000000001</v>
      </c>
      <c r="O11" s="607" t="str">
        <f t="shared" si="1"/>
        <v>Østfold</v>
      </c>
      <c r="P11" s="608">
        <v>7.0554412203666761E-2</v>
      </c>
      <c r="Q11" s="617">
        <v>9.6723642247812353E-2</v>
      </c>
      <c r="R11" s="617">
        <v>0.13826920962091338</v>
      </c>
      <c r="S11" s="617">
        <v>0.14731041741944606</v>
      </c>
      <c r="T11" s="617">
        <v>0.17349143009756021</v>
      </c>
      <c r="U11" s="617">
        <v>0.17566336229242926</v>
      </c>
      <c r="V11" s="617">
        <v>0.19798752611817197</v>
      </c>
      <c r="W11" s="617">
        <v>6.6000000000000003E-2</v>
      </c>
      <c r="X11" s="617">
        <v>9.2999999999999999E-2</v>
      </c>
      <c r="Y11" s="617">
        <v>0.128</v>
      </c>
      <c r="Z11" s="617">
        <v>0.153</v>
      </c>
      <c r="AA11" s="618">
        <v>0.17799999999999999</v>
      </c>
      <c r="AB11" s="608">
        <v>0.183</v>
      </c>
      <c r="AC11" s="618">
        <v>0.19900000000000001</v>
      </c>
      <c r="AD11" s="618">
        <v>7.8E-2</v>
      </c>
      <c r="AE11" s="617">
        <v>0.104</v>
      </c>
      <c r="AF11" s="617">
        <v>0.14299999999999999</v>
      </c>
      <c r="AG11" s="617">
        <v>0.14299999999999999</v>
      </c>
      <c r="AH11" s="617">
        <v>0.157</v>
      </c>
      <c r="AI11" s="617">
        <v>0.16400000000000001</v>
      </c>
      <c r="AJ11" s="618">
        <v>0.21199999999999999</v>
      </c>
      <c r="AK11" s="11"/>
      <c r="AL11" s="9" t="str">
        <f>G11</f>
        <v>Østfold</v>
      </c>
      <c r="AM11" s="39">
        <v>0.31032037566117932</v>
      </c>
      <c r="AN11" s="57">
        <v>0.42376493966416418</v>
      </c>
      <c r="AO11" s="57">
        <v>0.2086461438248014</v>
      </c>
      <c r="AP11" s="57">
        <v>5.7268540849855089E-2</v>
      </c>
      <c r="AQ11" s="57">
        <v>0.26591468467465651</v>
      </c>
      <c r="AR11" s="57">
        <v>0.11899999999999999</v>
      </c>
      <c r="AS11" s="57">
        <v>0.41399999999999998</v>
      </c>
      <c r="AT11" s="57">
        <v>0.30399999999999999</v>
      </c>
      <c r="AU11" s="57">
        <v>0.16300000000000001</v>
      </c>
      <c r="AV11" s="57">
        <f>AT11+AU11</f>
        <v>0.46699999999999997</v>
      </c>
      <c r="AW11" s="57">
        <v>0.13300000000000001</v>
      </c>
      <c r="AX11" s="57">
        <v>0.45900000000000002</v>
      </c>
      <c r="AY11" s="57">
        <v>0.25700000000000001</v>
      </c>
      <c r="AZ11" s="57">
        <v>0.151</v>
      </c>
      <c r="BA11" s="57">
        <f>AY11+AZ11</f>
        <v>0.40800000000000003</v>
      </c>
      <c r="BC11" s="471" t="str">
        <f t="shared" ref="BC11:BC31" si="3">AL11</f>
        <v>Østfold</v>
      </c>
      <c r="BD11" s="638">
        <v>0.84672627050282334</v>
      </c>
      <c r="BE11" s="638">
        <v>8.3984269965044364E-2</v>
      </c>
      <c r="BF11" s="638">
        <v>6.9289459532132294E-2</v>
      </c>
      <c r="BG11" s="638">
        <f>BE11+BF11</f>
        <v>0.15327372949717666</v>
      </c>
      <c r="BH11" s="638">
        <v>0.91900000000000004</v>
      </c>
      <c r="BI11" s="638">
        <v>5.1999999999999998E-2</v>
      </c>
      <c r="BJ11" s="639">
        <v>2.8000000000000001E-2</v>
      </c>
      <c r="BK11" s="440">
        <f>1-BH11</f>
        <v>8.0999999999999961E-2</v>
      </c>
      <c r="BL11" s="440">
        <v>0.91300000000000003</v>
      </c>
      <c r="BM11" s="440">
        <v>5.5E-2</v>
      </c>
      <c r="BN11" s="440">
        <v>3.2000000000000001E-2</v>
      </c>
      <c r="BO11" s="440">
        <f>1-BL11</f>
        <v>8.6999999999999966E-2</v>
      </c>
    </row>
    <row r="12" spans="1:67" ht="14.25" customHeight="1">
      <c r="A12" s="1779"/>
      <c r="B12" s="607" t="s">
        <v>310</v>
      </c>
      <c r="C12" s="441"/>
      <c r="D12" s="441"/>
      <c r="E12" s="441"/>
      <c r="F12" s="9"/>
      <c r="G12" s="500" t="s">
        <v>310</v>
      </c>
      <c r="H12" s="611">
        <v>0.50162726041775163</v>
      </c>
      <c r="I12" s="614">
        <v>0.49837273958224837</v>
      </c>
      <c r="J12" s="614">
        <v>0.499</v>
      </c>
      <c r="K12" s="614">
        <v>0.501</v>
      </c>
      <c r="L12" s="614">
        <v>0.5</v>
      </c>
      <c r="M12" s="614">
        <v>0.5</v>
      </c>
      <c r="O12" s="607" t="str">
        <f t="shared" si="1"/>
        <v>Akershus</v>
      </c>
      <c r="P12" s="611">
        <v>7.8060409079034318E-2</v>
      </c>
      <c r="Q12" s="614">
        <v>9.7649946982619515E-2</v>
      </c>
      <c r="R12" s="614">
        <v>0.14135855116561399</v>
      </c>
      <c r="S12" s="614">
        <v>0.16980544926467198</v>
      </c>
      <c r="T12" s="614">
        <v>0.18326725369969113</v>
      </c>
      <c r="U12" s="614">
        <v>0.16333579211039909</v>
      </c>
      <c r="V12" s="614">
        <v>0.16652259769796998</v>
      </c>
      <c r="W12" s="614">
        <v>6.6000000000000003E-2</v>
      </c>
      <c r="X12" s="614">
        <v>8.5000000000000006E-2</v>
      </c>
      <c r="Y12" s="614">
        <v>0.126</v>
      </c>
      <c r="Z12" s="614">
        <v>0.189</v>
      </c>
      <c r="AA12" s="614">
        <v>0.20899999999999999</v>
      </c>
      <c r="AB12" s="611">
        <v>0.17899999999999999</v>
      </c>
      <c r="AC12" s="614">
        <v>0.14599999999999999</v>
      </c>
      <c r="AD12" s="614">
        <v>7.6999999999999999E-2</v>
      </c>
      <c r="AE12" s="614">
        <v>9.9000000000000005E-2</v>
      </c>
      <c r="AF12" s="614">
        <v>0.13200000000000001</v>
      </c>
      <c r="AG12" s="614">
        <v>0.17199999999999999</v>
      </c>
      <c r="AH12" s="614">
        <v>0.193</v>
      </c>
      <c r="AI12" s="614">
        <v>0.16300000000000001</v>
      </c>
      <c r="AJ12" s="614">
        <v>0.16400000000000001</v>
      </c>
      <c r="AK12" s="11"/>
      <c r="AL12" s="9" t="str">
        <f>G12</f>
        <v>Akershus</v>
      </c>
      <c r="AM12" s="39">
        <v>0.23823168069530606</v>
      </c>
      <c r="AN12" s="57">
        <v>0.37436261917574554</v>
      </c>
      <c r="AO12" s="57">
        <v>0.26106671811065196</v>
      </c>
      <c r="AP12" s="57">
        <v>0.12633898201829646</v>
      </c>
      <c r="AQ12" s="57">
        <v>0.38740570012894843</v>
      </c>
      <c r="AR12" s="57">
        <v>7.6999999999999999E-2</v>
      </c>
      <c r="AS12" s="57">
        <v>0.311</v>
      </c>
      <c r="AT12" s="57">
        <v>0.33600000000000002</v>
      </c>
      <c r="AU12" s="57">
        <v>0.27600000000000002</v>
      </c>
      <c r="AV12" s="57">
        <f>AT12+AU12</f>
        <v>0.6120000000000001</v>
      </c>
      <c r="AW12" s="57">
        <v>8.7999999999999995E-2</v>
      </c>
      <c r="AX12" s="57">
        <v>0.34799999999999998</v>
      </c>
      <c r="AY12" s="57">
        <v>0.32800000000000001</v>
      </c>
      <c r="AZ12" s="57">
        <v>0.23499999999999999</v>
      </c>
      <c r="BA12" s="57">
        <f>AY12+AZ12</f>
        <v>0.56299999999999994</v>
      </c>
      <c r="BC12" s="607" t="str">
        <f t="shared" si="3"/>
        <v>Akershus</v>
      </c>
      <c r="BD12" s="527">
        <v>0.81268958665502244</v>
      </c>
      <c r="BE12" s="527">
        <v>9.991907764539984E-2</v>
      </c>
      <c r="BF12" s="527">
        <v>8.7391335699577757E-2</v>
      </c>
      <c r="BG12" s="527">
        <f t="shared" ref="BG12:BG19" si="4">BE12+BF12</f>
        <v>0.18731041334497761</v>
      </c>
      <c r="BH12" s="527">
        <v>0.89200000000000002</v>
      </c>
      <c r="BI12" s="527">
        <v>7.0999999999999994E-2</v>
      </c>
      <c r="BJ12" s="531">
        <v>3.6999999999999998E-2</v>
      </c>
      <c r="BK12" s="445">
        <f t="shared" ref="BK12:BK14" si="5">1-BH12</f>
        <v>0.10799999999999998</v>
      </c>
      <c r="BL12" s="445">
        <v>0.89400000000000002</v>
      </c>
      <c r="BM12" s="445">
        <v>7.0000000000000007E-2</v>
      </c>
      <c r="BN12" s="445">
        <v>3.5999999999999997E-2</v>
      </c>
      <c r="BO12" s="445">
        <f t="shared" ref="BO12:BO14" si="6">1-BL12</f>
        <v>0.10599999999999998</v>
      </c>
    </row>
    <row r="13" spans="1:67" ht="14.25" customHeight="1">
      <c r="A13" s="1779"/>
      <c r="B13" s="607" t="s">
        <v>311</v>
      </c>
      <c r="C13" s="441"/>
      <c r="D13" s="441"/>
      <c r="E13" s="441"/>
      <c r="F13" s="9"/>
      <c r="G13" s="500" t="s">
        <v>311</v>
      </c>
      <c r="H13" s="611">
        <v>0.49862495980595267</v>
      </c>
      <c r="I13" s="614">
        <v>0.50137504019404733</v>
      </c>
      <c r="J13" s="614">
        <v>0.49099999999999999</v>
      </c>
      <c r="K13" s="614">
        <v>0.50900000000000001</v>
      </c>
      <c r="L13" s="614">
        <v>0.496</v>
      </c>
      <c r="M13" s="614">
        <v>0.504</v>
      </c>
      <c r="O13" s="607" t="str">
        <f t="shared" si="1"/>
        <v>Oslo</v>
      </c>
      <c r="P13" s="611">
        <v>5.3772765200361346E-2</v>
      </c>
      <c r="Q13" s="614">
        <v>0.10177535807134533</v>
      </c>
      <c r="R13" s="614">
        <v>0.24985690938053828</v>
      </c>
      <c r="S13" s="614">
        <v>0.18530407618627295</v>
      </c>
      <c r="T13" s="614">
        <v>0.14878838448966644</v>
      </c>
      <c r="U13" s="614">
        <v>0.13192610317695655</v>
      </c>
      <c r="V13" s="614">
        <v>0.12857640349485908</v>
      </c>
      <c r="W13" s="614">
        <v>4.8000000000000001E-2</v>
      </c>
      <c r="X13" s="614">
        <v>0.1</v>
      </c>
      <c r="Y13" s="614">
        <v>0.26100000000000001</v>
      </c>
      <c r="Z13" s="614">
        <v>0.182</v>
      </c>
      <c r="AA13" s="614">
        <v>0.14199999999999999</v>
      </c>
      <c r="AB13" s="611">
        <v>0.14099999999999999</v>
      </c>
      <c r="AC13" s="614">
        <v>0.126</v>
      </c>
      <c r="AD13" s="614">
        <v>0.05</v>
      </c>
      <c r="AE13" s="614">
        <v>9.8000000000000004E-2</v>
      </c>
      <c r="AF13" s="614">
        <v>0.25600000000000001</v>
      </c>
      <c r="AG13" s="614">
        <v>0.185</v>
      </c>
      <c r="AH13" s="614">
        <v>0.14199999999999999</v>
      </c>
      <c r="AI13" s="614">
        <v>0.13700000000000001</v>
      </c>
      <c r="AJ13" s="614">
        <v>0.13300000000000001</v>
      </c>
      <c r="AK13" s="11"/>
      <c r="AL13" s="9" t="str">
        <f>G13</f>
        <v>Oslo</v>
      </c>
      <c r="AM13" s="39">
        <v>0.20353811491748186</v>
      </c>
      <c r="AN13" s="57">
        <v>0.28024417213991554</v>
      </c>
      <c r="AO13" s="57">
        <v>0.30679897467904604</v>
      </c>
      <c r="AP13" s="57">
        <v>0.20941873826355656</v>
      </c>
      <c r="AQ13" s="57">
        <v>0.51621771294260266</v>
      </c>
      <c r="AR13" s="57">
        <v>5.1999999999999998E-2</v>
      </c>
      <c r="AS13" s="57">
        <v>0.23300000000000001</v>
      </c>
      <c r="AT13" s="57">
        <v>0.33600000000000002</v>
      </c>
      <c r="AU13" s="57">
        <v>0.379</v>
      </c>
      <c r="AV13" s="57">
        <f>AT13+AU13</f>
        <v>0.71500000000000008</v>
      </c>
      <c r="AW13" s="57">
        <v>5.6000000000000001E-2</v>
      </c>
      <c r="AX13" s="57">
        <v>0.24399999999999999</v>
      </c>
      <c r="AY13" s="57">
        <v>0.33600000000000002</v>
      </c>
      <c r="AZ13" s="57">
        <v>0.36499999999999999</v>
      </c>
      <c r="BA13" s="57">
        <f>AY13+AZ13</f>
        <v>0.70100000000000007</v>
      </c>
      <c r="BC13" s="607" t="str">
        <f t="shared" si="3"/>
        <v>Oslo</v>
      </c>
      <c r="BD13" s="527">
        <v>0.72633543345701113</v>
      </c>
      <c r="BE13" s="527">
        <v>0.11840175253387679</v>
      </c>
      <c r="BF13" s="527">
        <v>0.15526281400911213</v>
      </c>
      <c r="BG13" s="527">
        <f t="shared" si="4"/>
        <v>0.27366456654298893</v>
      </c>
      <c r="BH13" s="527">
        <v>0.872</v>
      </c>
      <c r="BI13" s="527">
        <v>7.9000000000000001E-2</v>
      </c>
      <c r="BJ13" s="531">
        <v>0.05</v>
      </c>
      <c r="BK13" s="445">
        <f t="shared" si="5"/>
        <v>0.128</v>
      </c>
      <c r="BL13" s="445">
        <v>0.86799999999999999</v>
      </c>
      <c r="BM13" s="445">
        <v>7.9000000000000001E-2</v>
      </c>
      <c r="BN13" s="445">
        <v>5.2999999999999999E-2</v>
      </c>
      <c r="BO13" s="445">
        <f t="shared" si="6"/>
        <v>0.13200000000000001</v>
      </c>
    </row>
    <row r="14" spans="1:67" ht="14.25" customHeight="1">
      <c r="A14" s="1779"/>
      <c r="B14" s="607" t="s">
        <v>312</v>
      </c>
      <c r="C14" s="441"/>
      <c r="D14" s="441"/>
      <c r="E14" s="441"/>
      <c r="F14" s="9"/>
      <c r="G14" s="500" t="s">
        <v>312</v>
      </c>
      <c r="H14" s="611">
        <v>0.50318914489948718</v>
      </c>
      <c r="I14" s="614">
        <v>0.49681085510051282</v>
      </c>
      <c r="J14" s="614">
        <v>0.499</v>
      </c>
      <c r="K14" s="614">
        <v>0.501</v>
      </c>
      <c r="L14" s="614">
        <v>0.48099999999999998</v>
      </c>
      <c r="M14" s="614">
        <v>0.51900000000000002</v>
      </c>
      <c r="O14" s="607" t="str">
        <f t="shared" si="1"/>
        <v xml:space="preserve">Buskerud </v>
      </c>
      <c r="P14" s="611">
        <v>7.0454394528007433E-2</v>
      </c>
      <c r="Q14" s="614">
        <v>9.4552080220473483E-2</v>
      </c>
      <c r="R14" s="614">
        <v>0.14402994986220408</v>
      </c>
      <c r="S14" s="614">
        <v>0.15802951821230535</v>
      </c>
      <c r="T14" s="614">
        <v>0.1718921207291563</v>
      </c>
      <c r="U14" s="614">
        <v>0.17058056911378955</v>
      </c>
      <c r="V14" s="614">
        <v>0.19046136733406382</v>
      </c>
      <c r="W14" s="614">
        <v>6.8000000000000005E-2</v>
      </c>
      <c r="X14" s="614">
        <v>9.0999999999999998E-2</v>
      </c>
      <c r="Y14" s="614">
        <v>0.14399999999999999</v>
      </c>
      <c r="Z14" s="614">
        <v>0.17399999999999999</v>
      </c>
      <c r="AA14" s="614">
        <v>0.184</v>
      </c>
      <c r="AB14" s="611">
        <v>0.17100000000000001</v>
      </c>
      <c r="AC14" s="614">
        <v>0.16900000000000001</v>
      </c>
      <c r="AD14" s="614">
        <v>7.0999999999999994E-2</v>
      </c>
      <c r="AE14" s="614">
        <v>8.7999999999999995E-2</v>
      </c>
      <c r="AF14" s="614">
        <v>0.13600000000000001</v>
      </c>
      <c r="AG14" s="614">
        <v>0.14199999999999999</v>
      </c>
      <c r="AH14" s="614">
        <v>0.18099999999999999</v>
      </c>
      <c r="AI14" s="614">
        <v>0.16</v>
      </c>
      <c r="AJ14" s="614">
        <v>0.223</v>
      </c>
      <c r="AK14" s="11"/>
      <c r="AL14" s="9" t="str">
        <f>G14</f>
        <v xml:space="preserve">Buskerud </v>
      </c>
      <c r="AM14" s="39">
        <v>0.27965600083562547</v>
      </c>
      <c r="AN14" s="57">
        <v>0.41530152153476552</v>
      </c>
      <c r="AO14" s="57">
        <v>0.22742505483792347</v>
      </c>
      <c r="AP14" s="57">
        <v>7.7617422791685528E-2</v>
      </c>
      <c r="AQ14" s="57">
        <v>0.30504247762960901</v>
      </c>
      <c r="AR14" s="57">
        <v>0.107</v>
      </c>
      <c r="AS14" s="57">
        <v>0.373</v>
      </c>
      <c r="AT14" s="57">
        <v>0.32600000000000001</v>
      </c>
      <c r="AU14" s="57">
        <v>0.19500000000000001</v>
      </c>
      <c r="AV14" s="57">
        <f>AT14+AU14</f>
        <v>0.52100000000000002</v>
      </c>
      <c r="AW14" s="57">
        <v>0.124</v>
      </c>
      <c r="AX14" s="57">
        <v>0.38200000000000001</v>
      </c>
      <c r="AY14" s="57">
        <v>0.315</v>
      </c>
      <c r="AZ14" s="57">
        <v>0.17899999999999999</v>
      </c>
      <c r="BA14" s="57">
        <f>AY14+AZ14</f>
        <v>0.49399999999999999</v>
      </c>
      <c r="BC14" s="607" t="str">
        <f t="shared" si="3"/>
        <v xml:space="preserve">Buskerud </v>
      </c>
      <c r="BD14" s="527">
        <v>0.82756720866825828</v>
      </c>
      <c r="BE14" s="527">
        <v>9.3233927133513222E-2</v>
      </c>
      <c r="BF14" s="527">
        <v>7.9198864198228483E-2</v>
      </c>
      <c r="BG14" s="527">
        <f t="shared" si="4"/>
        <v>0.17243279133174172</v>
      </c>
      <c r="BH14" s="527">
        <v>0.91100000000000003</v>
      </c>
      <c r="BI14" s="527">
        <v>5.8000000000000003E-2</v>
      </c>
      <c r="BJ14" s="531">
        <v>3.1E-2</v>
      </c>
      <c r="BK14" s="445">
        <f t="shared" si="5"/>
        <v>8.8999999999999968E-2</v>
      </c>
      <c r="BL14" s="445">
        <v>0.91600000000000004</v>
      </c>
      <c r="BM14" s="445">
        <v>5.7000000000000002E-2</v>
      </c>
      <c r="BN14" s="445">
        <v>2.7E-2</v>
      </c>
      <c r="BO14" s="445">
        <f t="shared" si="6"/>
        <v>8.3999999999999964E-2</v>
      </c>
    </row>
    <row r="15" spans="1:67" ht="14.25" customHeight="1">
      <c r="A15" s="1779"/>
      <c r="B15" s="523"/>
      <c r="C15" s="446"/>
      <c r="D15" s="446"/>
      <c r="E15" s="421"/>
      <c r="F15" s="9"/>
      <c r="G15" s="498"/>
      <c r="H15" s="612"/>
      <c r="I15" s="615"/>
      <c r="J15" s="615"/>
      <c r="K15" s="615"/>
      <c r="L15" s="616"/>
      <c r="M15" s="616"/>
      <c r="O15" s="523"/>
      <c r="P15" s="613"/>
      <c r="Q15" s="616"/>
      <c r="R15" s="616"/>
      <c r="S15" s="616"/>
      <c r="T15" s="616"/>
      <c r="U15" s="616"/>
      <c r="V15" s="616"/>
      <c r="W15" s="616"/>
      <c r="X15" s="616"/>
      <c r="Y15" s="616"/>
      <c r="Z15" s="616"/>
      <c r="AA15" s="616"/>
      <c r="AB15" s="613"/>
      <c r="AC15" s="616"/>
      <c r="AD15" s="616"/>
      <c r="AE15" s="616"/>
      <c r="AF15" s="616"/>
      <c r="AG15" s="616"/>
      <c r="AH15" s="616"/>
      <c r="AI15" s="616"/>
      <c r="AJ15" s="616"/>
      <c r="AK15" s="11"/>
      <c r="AL15" s="10"/>
      <c r="AM15" s="40"/>
      <c r="AN15" s="58"/>
      <c r="AO15" s="58"/>
      <c r="AP15" s="58"/>
      <c r="AQ15" s="58"/>
      <c r="AR15" s="58"/>
      <c r="AS15" s="58"/>
      <c r="AT15" s="58"/>
      <c r="AU15" s="58"/>
      <c r="AV15" s="57"/>
      <c r="AW15" s="57"/>
      <c r="AX15" s="57"/>
      <c r="AY15" s="57"/>
      <c r="AZ15" s="57"/>
      <c r="BA15" s="57"/>
      <c r="BC15" s="523"/>
      <c r="BD15" s="446"/>
      <c r="BE15" s="446"/>
      <c r="BF15" s="446"/>
      <c r="BG15" s="446"/>
      <c r="BH15" s="446"/>
      <c r="BI15" s="446"/>
      <c r="BJ15" s="421"/>
      <c r="BK15" s="450"/>
      <c r="BL15" s="447"/>
      <c r="BM15" s="447"/>
      <c r="BN15" s="447"/>
      <c r="BO15" s="450"/>
    </row>
    <row r="16" spans="1:67" ht="14.25" customHeight="1">
      <c r="A16" s="1779"/>
      <c r="B16" s="471" t="s">
        <v>143</v>
      </c>
      <c r="C16" s="527">
        <v>0.13589198610476411</v>
      </c>
      <c r="D16" s="527">
        <v>0.13200000000000001</v>
      </c>
      <c r="E16" s="527">
        <v>0.107</v>
      </c>
      <c r="F16" s="9"/>
      <c r="G16" s="499" t="s">
        <v>143</v>
      </c>
      <c r="H16" s="608"/>
      <c r="I16" s="617"/>
      <c r="J16" s="617">
        <v>0.496</v>
      </c>
      <c r="K16" s="617">
        <v>0.504</v>
      </c>
      <c r="L16" s="618">
        <v>0.504</v>
      </c>
      <c r="M16" s="618">
        <v>0.496</v>
      </c>
      <c r="O16" s="471" t="str">
        <f t="shared" si="1"/>
        <v>Oslo sentrum/indre Oslo</v>
      </c>
      <c r="P16" s="610"/>
      <c r="Q16" s="628"/>
      <c r="R16" s="628"/>
      <c r="S16" s="628"/>
      <c r="T16" s="628"/>
      <c r="U16" s="628"/>
      <c r="V16" s="628"/>
      <c r="W16" s="617">
        <v>1.6E-2</v>
      </c>
      <c r="X16" s="617">
        <v>0.123</v>
      </c>
      <c r="Y16" s="617">
        <v>0.40899999999999997</v>
      </c>
      <c r="Z16" s="617">
        <v>0.183</v>
      </c>
      <c r="AA16" s="618">
        <v>0.109</v>
      </c>
      <c r="AB16" s="608">
        <v>9.5000000000000001E-2</v>
      </c>
      <c r="AC16" s="618">
        <v>6.6000000000000003E-2</v>
      </c>
      <c r="AD16" s="618">
        <v>2.1999999999999999E-2</v>
      </c>
      <c r="AE16" s="617">
        <v>0.112</v>
      </c>
      <c r="AF16" s="617">
        <v>0.378</v>
      </c>
      <c r="AG16" s="617">
        <v>0.186</v>
      </c>
      <c r="AH16" s="617">
        <v>0.11700000000000001</v>
      </c>
      <c r="AI16" s="617">
        <v>9.7000000000000003E-2</v>
      </c>
      <c r="AJ16" s="618">
        <v>8.7999999999999995E-2</v>
      </c>
      <c r="AK16" s="11"/>
      <c r="AL16" s="29" t="s">
        <v>143</v>
      </c>
      <c r="AM16" s="41"/>
      <c r="AN16" s="59"/>
      <c r="AO16" s="59"/>
      <c r="AP16" s="59"/>
      <c r="AQ16" s="59"/>
      <c r="AR16" s="59">
        <v>2.5999999999999999E-2</v>
      </c>
      <c r="AS16" s="59">
        <v>0.20399999999999999</v>
      </c>
      <c r="AT16" s="59">
        <v>0.34899999999999998</v>
      </c>
      <c r="AU16" s="59">
        <v>0.42099999999999999</v>
      </c>
      <c r="AV16" s="59">
        <f t="shared" ref="AV16:AV31" si="7">AS16+AT16</f>
        <v>0.55299999999999994</v>
      </c>
      <c r="AW16" s="59">
        <v>3.3000000000000002E-2</v>
      </c>
      <c r="AX16" s="59">
        <v>0.20200000000000001</v>
      </c>
      <c r="AY16" s="59">
        <v>0.34599999999999997</v>
      </c>
      <c r="AZ16" s="59">
        <v>0.41899999999999998</v>
      </c>
      <c r="BA16" s="59">
        <f t="shared" ref="BA16:BA27" si="8">AT16+AU16</f>
        <v>0.77</v>
      </c>
      <c r="BC16" s="471" t="str">
        <f t="shared" si="3"/>
        <v>Oslo sentrum/indre Oslo</v>
      </c>
      <c r="BD16" s="638">
        <v>0.73990278255027853</v>
      </c>
      <c r="BE16" s="638">
        <v>0.12907373159798771</v>
      </c>
      <c r="BF16" s="638">
        <v>0.13102348585173373</v>
      </c>
      <c r="BG16" s="638">
        <f t="shared" si="4"/>
        <v>0.26009721744972147</v>
      </c>
      <c r="BH16" s="640">
        <v>0.871</v>
      </c>
      <c r="BI16" s="640">
        <v>8.5999999999999993E-2</v>
      </c>
      <c r="BJ16" s="641">
        <v>4.2999999999999997E-2</v>
      </c>
      <c r="BK16" s="440">
        <f>1-BH16</f>
        <v>0.129</v>
      </c>
      <c r="BL16" s="440">
        <v>0.86699999999999999</v>
      </c>
      <c r="BM16" s="440">
        <v>8.8999999999999996E-2</v>
      </c>
      <c r="BN16" s="440">
        <v>4.3999999999999997E-2</v>
      </c>
      <c r="BO16" s="440">
        <f>1-BL16</f>
        <v>0.13300000000000001</v>
      </c>
    </row>
    <row r="17" spans="1:67" ht="14.25" customHeight="1">
      <c r="A17" s="1779"/>
      <c r="B17" s="607" t="s">
        <v>108</v>
      </c>
      <c r="C17" s="527">
        <v>7.1409046384085434E-2</v>
      </c>
      <c r="D17" s="527">
        <v>6.8000000000000005E-2</v>
      </c>
      <c r="E17" s="527">
        <v>6.4000000000000001E-2</v>
      </c>
      <c r="F17" s="9"/>
      <c r="G17" s="500" t="s">
        <v>108</v>
      </c>
      <c r="H17" s="611"/>
      <c r="I17" s="614"/>
      <c r="J17" s="614">
        <v>0.47699999999999998</v>
      </c>
      <c r="K17" s="614">
        <v>0.52300000000000002</v>
      </c>
      <c r="L17" s="614">
        <v>0.48899999999999999</v>
      </c>
      <c r="M17" s="614">
        <v>0.51100000000000001</v>
      </c>
      <c r="O17" s="607" t="str">
        <f t="shared" si="1"/>
        <v>Oslo vest</v>
      </c>
      <c r="P17" s="626"/>
      <c r="Q17" s="629"/>
      <c r="R17" s="629"/>
      <c r="S17" s="629"/>
      <c r="T17" s="629"/>
      <c r="U17" s="629"/>
      <c r="V17" s="629"/>
      <c r="W17" s="614">
        <v>7.3999999999999996E-2</v>
      </c>
      <c r="X17" s="614">
        <v>8.6999999999999994E-2</v>
      </c>
      <c r="Y17" s="614">
        <v>0.14099999999999999</v>
      </c>
      <c r="Z17" s="614">
        <v>0.17199999999999999</v>
      </c>
      <c r="AA17" s="614">
        <v>0.158</v>
      </c>
      <c r="AB17" s="611">
        <v>0.17100000000000001</v>
      </c>
      <c r="AC17" s="614">
        <v>0.19700000000000001</v>
      </c>
      <c r="AD17" s="614">
        <v>7.0999999999999994E-2</v>
      </c>
      <c r="AE17" s="614">
        <v>9.5000000000000001E-2</v>
      </c>
      <c r="AF17" s="614">
        <v>0.153</v>
      </c>
      <c r="AG17" s="614">
        <v>0.17699999999999999</v>
      </c>
      <c r="AH17" s="614">
        <v>0.156</v>
      </c>
      <c r="AI17" s="614">
        <v>0.16500000000000001</v>
      </c>
      <c r="AJ17" s="614">
        <v>0.183</v>
      </c>
      <c r="AK17" s="11"/>
      <c r="AL17" s="9" t="s">
        <v>108</v>
      </c>
      <c r="AM17" s="39"/>
      <c r="AN17" s="57"/>
      <c r="AO17" s="57"/>
      <c r="AP17" s="57"/>
      <c r="AQ17" s="57"/>
      <c r="AR17" s="57">
        <v>6.2E-2</v>
      </c>
      <c r="AS17" s="57">
        <v>0.17799999999999999</v>
      </c>
      <c r="AT17" s="57">
        <v>0.30299999999999999</v>
      </c>
      <c r="AU17" s="57">
        <v>0.45800000000000002</v>
      </c>
      <c r="AV17" s="57">
        <f t="shared" si="7"/>
        <v>0.48099999999999998</v>
      </c>
      <c r="AW17" s="57">
        <v>0.06</v>
      </c>
      <c r="AX17" s="57">
        <v>0.183</v>
      </c>
      <c r="AY17" s="57">
        <v>0.307</v>
      </c>
      <c r="AZ17" s="57">
        <v>0.44900000000000001</v>
      </c>
      <c r="BA17" s="57">
        <f t="shared" si="8"/>
        <v>0.76100000000000001</v>
      </c>
      <c r="BC17" s="607" t="str">
        <f t="shared" si="3"/>
        <v>Oslo vest</v>
      </c>
      <c r="BD17" s="527">
        <v>0.84047117965955487</v>
      </c>
      <c r="BE17" s="527">
        <v>8.9119587122874072E-2</v>
      </c>
      <c r="BF17" s="527">
        <v>7.0409233217571074E-2</v>
      </c>
      <c r="BG17" s="527">
        <f t="shared" si="4"/>
        <v>0.15952882034044513</v>
      </c>
      <c r="BH17" s="642">
        <v>0.89200000000000002</v>
      </c>
      <c r="BI17" s="642">
        <v>7.6999999999999999E-2</v>
      </c>
      <c r="BJ17" s="643">
        <v>3.2000000000000001E-2</v>
      </c>
      <c r="BK17" s="445">
        <f t="shared" ref="BK17:BK31" si="9">1-BH17</f>
        <v>0.10799999999999998</v>
      </c>
      <c r="BL17" s="445">
        <v>0.89300000000000002</v>
      </c>
      <c r="BM17" s="445">
        <v>7.2999999999999995E-2</v>
      </c>
      <c r="BN17" s="445">
        <v>3.3000000000000002E-2</v>
      </c>
      <c r="BO17" s="445">
        <f t="shared" ref="BO17:BO31" si="10">1-BL17</f>
        <v>0.10699999999999998</v>
      </c>
    </row>
    <row r="18" spans="1:67" ht="14.25" customHeight="1">
      <c r="A18" s="1779"/>
      <c r="B18" s="607" t="s">
        <v>109</v>
      </c>
      <c r="C18" s="527">
        <v>7.4738047730901258E-2</v>
      </c>
      <c r="D18" s="527">
        <v>7.2999999999999995E-2</v>
      </c>
      <c r="E18" s="527">
        <v>4.2000000000000003E-2</v>
      </c>
      <c r="F18" s="9"/>
      <c r="G18" s="500" t="s">
        <v>109</v>
      </c>
      <c r="H18" s="611"/>
      <c r="I18" s="614"/>
      <c r="J18" s="614">
        <v>0.50600000000000001</v>
      </c>
      <c r="K18" s="614">
        <v>0.49399999999999999</v>
      </c>
      <c r="L18" s="614">
        <v>0.497</v>
      </c>
      <c r="M18" s="614">
        <v>0.503</v>
      </c>
      <c r="O18" s="607" t="str">
        <f t="shared" si="1"/>
        <v>Oslo nordøst</v>
      </c>
      <c r="P18" s="626"/>
      <c r="Q18" s="629"/>
      <c r="R18" s="629"/>
      <c r="S18" s="629"/>
      <c r="T18" s="629"/>
      <c r="U18" s="629"/>
      <c r="V18" s="629"/>
      <c r="W18" s="614">
        <v>6.2E-2</v>
      </c>
      <c r="X18" s="614">
        <v>9.4E-2</v>
      </c>
      <c r="Y18" s="614">
        <v>0.191</v>
      </c>
      <c r="Z18" s="614">
        <v>0.17899999999999999</v>
      </c>
      <c r="AA18" s="614">
        <v>0.161</v>
      </c>
      <c r="AB18" s="611">
        <v>0.16400000000000001</v>
      </c>
      <c r="AC18" s="614">
        <v>0.14799999999999999</v>
      </c>
      <c r="AD18" s="614">
        <v>6.4000000000000001E-2</v>
      </c>
      <c r="AE18" s="614">
        <v>9.6000000000000002E-2</v>
      </c>
      <c r="AF18" s="614">
        <v>0.19400000000000001</v>
      </c>
      <c r="AG18" s="614">
        <v>0.17599999999999999</v>
      </c>
      <c r="AH18" s="614">
        <v>0.151</v>
      </c>
      <c r="AI18" s="614">
        <v>0.16200000000000001</v>
      </c>
      <c r="AJ18" s="614">
        <v>0.158</v>
      </c>
      <c r="AK18" s="11"/>
      <c r="AL18" s="9" t="s">
        <v>109</v>
      </c>
      <c r="AM18" s="39"/>
      <c r="AN18" s="57"/>
      <c r="AO18" s="57"/>
      <c r="AP18" s="57"/>
      <c r="AQ18" s="57"/>
      <c r="AR18" s="57">
        <v>8.4000000000000005E-2</v>
      </c>
      <c r="AS18" s="57">
        <v>0.36599999999999999</v>
      </c>
      <c r="AT18" s="57">
        <v>0.318</v>
      </c>
      <c r="AU18" s="57">
        <v>0.23100000000000001</v>
      </c>
      <c r="AV18" s="57">
        <f t="shared" si="7"/>
        <v>0.68399999999999994</v>
      </c>
      <c r="AW18" s="57">
        <v>8.2000000000000003E-2</v>
      </c>
      <c r="AX18" s="57">
        <v>0.36899999999999999</v>
      </c>
      <c r="AY18" s="57">
        <v>0.31900000000000001</v>
      </c>
      <c r="AZ18" s="57">
        <v>0.22900000000000001</v>
      </c>
      <c r="BA18" s="57">
        <f t="shared" si="8"/>
        <v>0.54900000000000004</v>
      </c>
      <c r="BC18" s="607" t="str">
        <f t="shared" si="3"/>
        <v>Oslo nordøst</v>
      </c>
      <c r="BD18" s="527">
        <v>0.64771251465436752</v>
      </c>
      <c r="BE18" s="527">
        <v>0.1028087245259707</v>
      </c>
      <c r="BF18" s="527">
        <v>0.24947876081966178</v>
      </c>
      <c r="BG18" s="527">
        <f t="shared" si="4"/>
        <v>0.35228748534563248</v>
      </c>
      <c r="BH18" s="642">
        <v>0.83899999999999997</v>
      </c>
      <c r="BI18" s="642">
        <v>6.9000000000000006E-2</v>
      </c>
      <c r="BJ18" s="643">
        <v>9.1999999999999998E-2</v>
      </c>
      <c r="BK18" s="445">
        <f t="shared" si="9"/>
        <v>0.16100000000000003</v>
      </c>
      <c r="BL18" s="445">
        <v>0.83799999999999997</v>
      </c>
      <c r="BM18" s="445">
        <v>6.8000000000000005E-2</v>
      </c>
      <c r="BN18" s="445">
        <v>9.4E-2</v>
      </c>
      <c r="BO18" s="445">
        <f t="shared" si="10"/>
        <v>0.16200000000000003</v>
      </c>
    </row>
    <row r="19" spans="1:67" ht="14.25" customHeight="1">
      <c r="A19" s="1779"/>
      <c r="B19" s="607" t="s">
        <v>110</v>
      </c>
      <c r="C19" s="527">
        <v>7.4036570220941803E-2</v>
      </c>
      <c r="D19" s="527">
        <v>7.2000000000000008E-2</v>
      </c>
      <c r="E19" s="527">
        <v>5.5E-2</v>
      </c>
      <c r="F19" s="9"/>
      <c r="G19" s="500" t="s">
        <v>110</v>
      </c>
      <c r="H19" s="611"/>
      <c r="I19" s="614"/>
      <c r="J19" s="614">
        <v>0.49099999999999999</v>
      </c>
      <c r="K19" s="614">
        <v>0.50900000000000001</v>
      </c>
      <c r="L19" s="614">
        <v>0.49</v>
      </c>
      <c r="M19" s="614">
        <v>0.51</v>
      </c>
      <c r="O19" s="607" t="str">
        <f t="shared" si="1"/>
        <v>Oslo sør</v>
      </c>
      <c r="P19" s="626"/>
      <c r="Q19" s="629"/>
      <c r="R19" s="629"/>
      <c r="S19" s="629"/>
      <c r="T19" s="629"/>
      <c r="U19" s="629"/>
      <c r="V19" s="629"/>
      <c r="W19" s="614">
        <v>7.0999999999999994E-2</v>
      </c>
      <c r="X19" s="614">
        <v>8.1000000000000003E-2</v>
      </c>
      <c r="Y19" s="614">
        <v>0.153</v>
      </c>
      <c r="Z19" s="614">
        <v>0.17699999999999999</v>
      </c>
      <c r="AA19" s="614">
        <v>0.17299999999999999</v>
      </c>
      <c r="AB19" s="611">
        <v>0.188</v>
      </c>
      <c r="AC19" s="614">
        <v>0.156</v>
      </c>
      <c r="AD19" s="614">
        <v>7.0000000000000007E-2</v>
      </c>
      <c r="AE19" s="614">
        <v>8.4000000000000005E-2</v>
      </c>
      <c r="AF19" s="614">
        <v>0.17499999999999999</v>
      </c>
      <c r="AG19" s="614">
        <v>0.182</v>
      </c>
      <c r="AH19" s="614">
        <v>0.16700000000000001</v>
      </c>
      <c r="AI19" s="614">
        <v>0.16700000000000001</v>
      </c>
      <c r="AJ19" s="614">
        <v>0.155</v>
      </c>
      <c r="AK19" s="11"/>
      <c r="AL19" s="9" t="s">
        <v>110</v>
      </c>
      <c r="AM19" s="39"/>
      <c r="AN19" s="57"/>
      <c r="AO19" s="57"/>
      <c r="AP19" s="57"/>
      <c r="AQ19" s="57"/>
      <c r="AR19" s="57">
        <v>7.1999999999999995E-2</v>
      </c>
      <c r="AS19" s="57">
        <v>0.26300000000000001</v>
      </c>
      <c r="AT19" s="57">
        <v>0.35899999999999999</v>
      </c>
      <c r="AU19" s="57">
        <v>0.307</v>
      </c>
      <c r="AV19" s="57">
        <f t="shared" si="7"/>
        <v>0.622</v>
      </c>
      <c r="AW19" s="57">
        <v>6.9000000000000006E-2</v>
      </c>
      <c r="AX19" s="57">
        <v>0.26600000000000001</v>
      </c>
      <c r="AY19" s="57">
        <v>0.36</v>
      </c>
      <c r="AZ19" s="57">
        <v>0.30399999999999999</v>
      </c>
      <c r="BA19" s="57">
        <f t="shared" si="8"/>
        <v>0.66599999999999993</v>
      </c>
      <c r="BC19" s="607" t="str">
        <f t="shared" si="3"/>
        <v>Oslo sør</v>
      </c>
      <c r="BD19" s="527">
        <v>0.77833919156414766</v>
      </c>
      <c r="BE19" s="527">
        <v>9.0509666080843584E-2</v>
      </c>
      <c r="BF19" s="527">
        <v>0.1311511423550088</v>
      </c>
      <c r="BG19" s="527">
        <f t="shared" si="4"/>
        <v>0.2216608084358524</v>
      </c>
      <c r="BH19" s="642">
        <v>0.878</v>
      </c>
      <c r="BI19" s="642">
        <v>7.0999999999999994E-2</v>
      </c>
      <c r="BJ19" s="643">
        <v>5.0999999999999997E-2</v>
      </c>
      <c r="BK19" s="445">
        <f t="shared" si="9"/>
        <v>0.122</v>
      </c>
      <c r="BL19" s="445">
        <v>0.874</v>
      </c>
      <c r="BM19" s="445">
        <v>7.4999999999999997E-2</v>
      </c>
      <c r="BN19" s="445">
        <v>5.0999999999999997E-2</v>
      </c>
      <c r="BO19" s="445">
        <f t="shared" si="10"/>
        <v>0.126</v>
      </c>
    </row>
    <row r="20" spans="1:67" ht="14.25" customHeight="1">
      <c r="A20" s="1779"/>
      <c r="B20" s="607" t="s">
        <v>111</v>
      </c>
      <c r="C20" s="527">
        <v>0.11569919259256539</v>
      </c>
      <c r="D20" s="527">
        <v>0.115</v>
      </c>
      <c r="E20" s="527">
        <v>0.16800000000000001</v>
      </c>
      <c r="F20" s="9"/>
      <c r="G20" s="500" t="s">
        <v>111</v>
      </c>
      <c r="H20" s="611"/>
      <c r="I20" s="614"/>
      <c r="J20" s="614">
        <v>0.49399999999999999</v>
      </c>
      <c r="K20" s="614">
        <v>0.50600000000000001</v>
      </c>
      <c r="L20" s="614">
        <v>0.498</v>
      </c>
      <c r="M20" s="614">
        <v>0.502</v>
      </c>
      <c r="O20" s="607" t="str">
        <f t="shared" si="1"/>
        <v>Asker og Bærum</v>
      </c>
      <c r="P20" s="626"/>
      <c r="Q20" s="629"/>
      <c r="R20" s="629"/>
      <c r="S20" s="629"/>
      <c r="T20" s="629"/>
      <c r="U20" s="629"/>
      <c r="V20" s="629"/>
      <c r="W20" s="614">
        <v>6.0999999999999999E-2</v>
      </c>
      <c r="X20" s="614">
        <v>7.9000000000000001E-2</v>
      </c>
      <c r="Y20" s="614">
        <v>0.13100000000000001</v>
      </c>
      <c r="Z20" s="614">
        <v>0.2</v>
      </c>
      <c r="AA20" s="614">
        <v>0.218</v>
      </c>
      <c r="AB20" s="611">
        <v>0.17</v>
      </c>
      <c r="AC20" s="614">
        <v>0.14000000000000001</v>
      </c>
      <c r="AD20" s="614">
        <v>7.6999999999999999E-2</v>
      </c>
      <c r="AE20" s="614">
        <v>9.5000000000000001E-2</v>
      </c>
      <c r="AF20" s="614">
        <v>0.128</v>
      </c>
      <c r="AG20" s="614">
        <v>0.16900000000000001</v>
      </c>
      <c r="AH20" s="614">
        <v>0.20100000000000001</v>
      </c>
      <c r="AI20" s="614">
        <v>0.16800000000000001</v>
      </c>
      <c r="AJ20" s="614">
        <v>0.16300000000000001</v>
      </c>
      <c r="AK20" s="11"/>
      <c r="AL20" s="9" t="s">
        <v>111</v>
      </c>
      <c r="AM20" s="39"/>
      <c r="AN20" s="57"/>
      <c r="AO20" s="57"/>
      <c r="AP20" s="57"/>
      <c r="AQ20" s="57"/>
      <c r="AR20" s="57">
        <v>6.0999999999999999E-2</v>
      </c>
      <c r="AS20" s="57">
        <v>0.23599999999999999</v>
      </c>
      <c r="AT20" s="57">
        <v>0.34200000000000003</v>
      </c>
      <c r="AU20" s="57">
        <v>0.36</v>
      </c>
      <c r="AV20" s="57">
        <f t="shared" si="7"/>
        <v>0.57800000000000007</v>
      </c>
      <c r="AW20" s="57">
        <v>6.9000000000000006E-2</v>
      </c>
      <c r="AX20" s="57">
        <v>0.255</v>
      </c>
      <c r="AY20" s="57">
        <v>0.33400000000000002</v>
      </c>
      <c r="AZ20" s="57">
        <v>0.34200000000000003</v>
      </c>
      <c r="BA20" s="57">
        <f t="shared" si="8"/>
        <v>0.70199999999999996</v>
      </c>
      <c r="BC20" s="607" t="str">
        <f t="shared" si="3"/>
        <v>Asker og Bærum</v>
      </c>
      <c r="BD20" s="441"/>
      <c r="BE20" s="441"/>
      <c r="BF20" s="441"/>
      <c r="BG20" s="441"/>
      <c r="BH20" s="642">
        <v>0.88</v>
      </c>
      <c r="BI20" s="642">
        <v>0.08</v>
      </c>
      <c r="BJ20" s="643">
        <v>4.1000000000000002E-2</v>
      </c>
      <c r="BK20" s="445">
        <f t="shared" si="9"/>
        <v>0.12</v>
      </c>
      <c r="BL20" s="445">
        <v>0.876</v>
      </c>
      <c r="BM20" s="445">
        <v>8.1000000000000003E-2</v>
      </c>
      <c r="BN20" s="445">
        <v>4.3999999999999997E-2</v>
      </c>
      <c r="BO20" s="445">
        <f t="shared" si="10"/>
        <v>0.124</v>
      </c>
    </row>
    <row r="21" spans="1:67" ht="14.25" customHeight="1">
      <c r="A21" s="1779"/>
      <c r="B21" s="607" t="s">
        <v>112</v>
      </c>
      <c r="C21" s="527">
        <v>9.7213135310656951E-2</v>
      </c>
      <c r="D21" s="527">
        <v>9.6000000000000002E-2</v>
      </c>
      <c r="E21" s="527">
        <v>7.6999999999999999E-2</v>
      </c>
      <c r="F21" s="9"/>
      <c r="G21" s="500" t="s">
        <v>112</v>
      </c>
      <c r="H21" s="611"/>
      <c r="I21" s="614"/>
      <c r="J21" s="614">
        <v>0.505</v>
      </c>
      <c r="K21" s="614">
        <v>0.495</v>
      </c>
      <c r="L21" s="614">
        <v>0.50900000000000001</v>
      </c>
      <c r="M21" s="614">
        <v>0.49099999999999999</v>
      </c>
      <c r="O21" s="607" t="str">
        <f t="shared" si="1"/>
        <v>Nedre Romerike</v>
      </c>
      <c r="P21" s="626"/>
      <c r="Q21" s="629"/>
      <c r="R21" s="629"/>
      <c r="S21" s="629"/>
      <c r="T21" s="629"/>
      <c r="U21" s="629"/>
      <c r="V21" s="629"/>
      <c r="W21" s="614">
        <v>7.0000000000000007E-2</v>
      </c>
      <c r="X21" s="614">
        <v>8.3000000000000004E-2</v>
      </c>
      <c r="Y21" s="614">
        <v>0.14199999999999999</v>
      </c>
      <c r="Z21" s="614">
        <v>0.18</v>
      </c>
      <c r="AA21" s="614">
        <v>0.20499999999999999</v>
      </c>
      <c r="AB21" s="611">
        <v>0.17799999999999999</v>
      </c>
      <c r="AC21" s="614">
        <v>0.14199999999999999</v>
      </c>
      <c r="AD21" s="614">
        <v>7.6999999999999999E-2</v>
      </c>
      <c r="AE21" s="614">
        <v>0.09</v>
      </c>
      <c r="AF21" s="614">
        <v>0.159</v>
      </c>
      <c r="AG21" s="614">
        <v>0.17499999999999999</v>
      </c>
      <c r="AH21" s="614">
        <v>0.191</v>
      </c>
      <c r="AI21" s="614">
        <v>0.152</v>
      </c>
      <c r="AJ21" s="614">
        <v>0.155</v>
      </c>
      <c r="AK21" s="11"/>
      <c r="AL21" s="9" t="s">
        <v>112</v>
      </c>
      <c r="AM21" s="39"/>
      <c r="AN21" s="57"/>
      <c r="AO21" s="57"/>
      <c r="AP21" s="57"/>
      <c r="AQ21" s="57"/>
      <c r="AR21" s="57">
        <v>9.6000000000000002E-2</v>
      </c>
      <c r="AS21" s="57">
        <v>0.375</v>
      </c>
      <c r="AT21" s="57">
        <v>0.34699999999999998</v>
      </c>
      <c r="AU21" s="57">
        <v>0.182</v>
      </c>
      <c r="AV21" s="57">
        <f t="shared" si="7"/>
        <v>0.72199999999999998</v>
      </c>
      <c r="AW21" s="57">
        <v>9.7000000000000003E-2</v>
      </c>
      <c r="AX21" s="57">
        <v>0.372</v>
      </c>
      <c r="AY21" s="57">
        <v>0.35199999999999998</v>
      </c>
      <c r="AZ21" s="57">
        <v>0.17899999999999999</v>
      </c>
      <c r="BA21" s="57">
        <f t="shared" si="8"/>
        <v>0.52899999999999991</v>
      </c>
      <c r="BC21" s="607" t="str">
        <f t="shared" si="3"/>
        <v>Nedre Romerike</v>
      </c>
      <c r="BD21" s="441"/>
      <c r="BE21" s="441"/>
      <c r="BF21" s="441"/>
      <c r="BG21" s="441"/>
      <c r="BH21" s="642">
        <v>0.90800000000000003</v>
      </c>
      <c r="BI21" s="642">
        <v>0.05</v>
      </c>
      <c r="BJ21" s="643">
        <v>4.2999999999999997E-2</v>
      </c>
      <c r="BK21" s="445">
        <f t="shared" si="9"/>
        <v>9.1999999999999971E-2</v>
      </c>
      <c r="BL21" s="445">
        <v>0.90400000000000003</v>
      </c>
      <c r="BM21" s="445">
        <v>5.2999999999999999E-2</v>
      </c>
      <c r="BN21" s="445">
        <v>4.2999999999999997E-2</v>
      </c>
      <c r="BO21" s="445">
        <f t="shared" si="10"/>
        <v>9.5999999999999974E-2</v>
      </c>
    </row>
    <row r="22" spans="1:67" ht="14.25" customHeight="1">
      <c r="A22" s="1779"/>
      <c r="B22" s="607" t="s">
        <v>113</v>
      </c>
      <c r="C22" s="527">
        <v>5.6877391490033721E-2</v>
      </c>
      <c r="D22" s="527">
        <v>5.5E-2</v>
      </c>
      <c r="E22" s="527">
        <v>4.2999999999999997E-2</v>
      </c>
      <c r="F22" s="9"/>
      <c r="G22" s="500" t="s">
        <v>113</v>
      </c>
      <c r="H22" s="611"/>
      <c r="I22" s="614"/>
      <c r="J22" s="614">
        <v>0.49299999999999999</v>
      </c>
      <c r="K22" s="614">
        <v>0.50700000000000001</v>
      </c>
      <c r="L22" s="614">
        <v>0.49099999999999999</v>
      </c>
      <c r="M22" s="614">
        <v>0.50900000000000001</v>
      </c>
      <c r="O22" s="607" t="str">
        <f t="shared" si="1"/>
        <v>Øvre Romerike</v>
      </c>
      <c r="P22" s="626"/>
      <c r="Q22" s="629"/>
      <c r="R22" s="629"/>
      <c r="S22" s="629"/>
      <c r="T22" s="629"/>
      <c r="U22" s="629"/>
      <c r="V22" s="629"/>
      <c r="W22" s="614">
        <v>7.2999999999999995E-2</v>
      </c>
      <c r="X22" s="614">
        <v>9.2999999999999999E-2</v>
      </c>
      <c r="Y22" s="614">
        <v>0.11600000000000001</v>
      </c>
      <c r="Z22" s="614">
        <v>0.17599999999999999</v>
      </c>
      <c r="AA22" s="614">
        <v>0.20499999999999999</v>
      </c>
      <c r="AB22" s="611">
        <v>0.184</v>
      </c>
      <c r="AC22" s="614">
        <v>0.154</v>
      </c>
      <c r="AD22" s="614">
        <v>0.08</v>
      </c>
      <c r="AE22" s="614">
        <v>9.9000000000000005E-2</v>
      </c>
      <c r="AF22" s="614">
        <v>0.125</v>
      </c>
      <c r="AG22" s="614">
        <v>0.17799999999999999</v>
      </c>
      <c r="AH22" s="614">
        <v>0.191</v>
      </c>
      <c r="AI22" s="614">
        <v>0.159</v>
      </c>
      <c r="AJ22" s="614">
        <v>0.17</v>
      </c>
      <c r="AK22" s="11"/>
      <c r="AL22" s="9" t="s">
        <v>113</v>
      </c>
      <c r="AM22" s="39"/>
      <c r="AN22" s="57"/>
      <c r="AO22" s="57"/>
      <c r="AP22" s="57"/>
      <c r="AQ22" s="57"/>
      <c r="AR22" s="57">
        <v>0.115</v>
      </c>
      <c r="AS22" s="57">
        <v>0.47699999999999998</v>
      </c>
      <c r="AT22" s="57">
        <v>0.29699999999999999</v>
      </c>
      <c r="AU22" s="57">
        <v>0.11</v>
      </c>
      <c r="AV22" s="57">
        <f t="shared" si="7"/>
        <v>0.77400000000000002</v>
      </c>
      <c r="AW22" s="57">
        <v>0.11899999999999999</v>
      </c>
      <c r="AX22" s="57">
        <v>0.48099999999999998</v>
      </c>
      <c r="AY22" s="57">
        <v>0.29799999999999999</v>
      </c>
      <c r="AZ22" s="57">
        <v>0.10299999999999999</v>
      </c>
      <c r="BA22" s="57">
        <f t="shared" si="8"/>
        <v>0.40699999999999997</v>
      </c>
      <c r="BC22" s="607" t="str">
        <f t="shared" si="3"/>
        <v>Øvre Romerike</v>
      </c>
      <c r="BD22" s="441"/>
      <c r="BE22" s="441"/>
      <c r="BF22" s="441"/>
      <c r="BG22" s="441"/>
      <c r="BH22" s="642">
        <v>0.91200000000000003</v>
      </c>
      <c r="BI22" s="642">
        <v>7.1999999999999995E-2</v>
      </c>
      <c r="BJ22" s="643">
        <v>1.4999999999999999E-2</v>
      </c>
      <c r="BK22" s="445">
        <f t="shared" si="9"/>
        <v>8.7999999999999967E-2</v>
      </c>
      <c r="BL22" s="445">
        <v>0.91400000000000003</v>
      </c>
      <c r="BM22" s="445">
        <v>7.0999999999999994E-2</v>
      </c>
      <c r="BN22" s="445">
        <v>1.4999999999999999E-2</v>
      </c>
      <c r="BO22" s="445">
        <f t="shared" si="10"/>
        <v>8.5999999999999965E-2</v>
      </c>
    </row>
    <row r="23" spans="1:67" ht="14.25" customHeight="1">
      <c r="A23" s="1779"/>
      <c r="B23" s="607" t="s">
        <v>114</v>
      </c>
      <c r="C23" s="527">
        <v>7.4854523428142097E-2</v>
      </c>
      <c r="D23" s="527">
        <v>7.6999999999999999E-2</v>
      </c>
      <c r="E23" s="527">
        <v>6.3E-2</v>
      </c>
      <c r="F23" s="9"/>
      <c r="G23" s="500" t="s">
        <v>114</v>
      </c>
      <c r="H23" s="611"/>
      <c r="I23" s="614"/>
      <c r="J23" s="614">
        <v>0.501</v>
      </c>
      <c r="K23" s="614">
        <v>0.499</v>
      </c>
      <c r="L23" s="614">
        <v>0.504</v>
      </c>
      <c r="M23" s="614">
        <v>0.496</v>
      </c>
      <c r="O23" s="607" t="str">
        <f t="shared" si="1"/>
        <v>Follo</v>
      </c>
      <c r="P23" s="626"/>
      <c r="Q23" s="629"/>
      <c r="R23" s="629"/>
      <c r="S23" s="629"/>
      <c r="T23" s="629"/>
      <c r="U23" s="629"/>
      <c r="V23" s="629"/>
      <c r="W23" s="614">
        <v>6.7000000000000004E-2</v>
      </c>
      <c r="X23" s="614">
        <v>0.106</v>
      </c>
      <c r="Y23" s="614">
        <v>9.9000000000000005E-2</v>
      </c>
      <c r="Z23" s="614">
        <v>0.17899999999999999</v>
      </c>
      <c r="AA23" s="614">
        <v>0.19500000000000001</v>
      </c>
      <c r="AB23" s="611">
        <v>0.192</v>
      </c>
      <c r="AC23" s="614">
        <v>0.16200000000000001</v>
      </c>
      <c r="AD23" s="614">
        <v>7.2999999999999995E-2</v>
      </c>
      <c r="AE23" s="614">
        <v>0.11700000000000001</v>
      </c>
      <c r="AF23" s="614">
        <v>0.105</v>
      </c>
      <c r="AG23" s="614">
        <v>0.16400000000000001</v>
      </c>
      <c r="AH23" s="614">
        <v>0.19</v>
      </c>
      <c r="AI23" s="614">
        <v>0.17599999999999999</v>
      </c>
      <c r="AJ23" s="614">
        <v>0.17599999999999999</v>
      </c>
      <c r="AK23" s="11"/>
      <c r="AL23" s="9" t="s">
        <v>114</v>
      </c>
      <c r="AM23" s="39"/>
      <c r="AN23" s="57"/>
      <c r="AO23" s="57"/>
      <c r="AP23" s="57"/>
      <c r="AQ23" s="57"/>
      <c r="AR23" s="57">
        <v>8.3000000000000004E-2</v>
      </c>
      <c r="AS23" s="57">
        <v>0.35799999999999998</v>
      </c>
      <c r="AT23" s="57">
        <v>0.32100000000000001</v>
      </c>
      <c r="AU23" s="57">
        <v>0.23699999999999999</v>
      </c>
      <c r="AV23" s="57">
        <f t="shared" si="7"/>
        <v>0.67900000000000005</v>
      </c>
      <c r="AW23" s="57">
        <v>8.8999999999999996E-2</v>
      </c>
      <c r="AX23" s="57">
        <v>0.371</v>
      </c>
      <c r="AY23" s="57">
        <v>0.311</v>
      </c>
      <c r="AZ23" s="57">
        <v>0.22900000000000001</v>
      </c>
      <c r="BA23" s="57">
        <f t="shared" si="8"/>
        <v>0.55800000000000005</v>
      </c>
      <c r="BC23" s="607" t="str">
        <f t="shared" si="3"/>
        <v>Follo</v>
      </c>
      <c r="BD23" s="441"/>
      <c r="BE23" s="441"/>
      <c r="BF23" s="441"/>
      <c r="BG23" s="441"/>
      <c r="BH23" s="642">
        <v>0.89700000000000002</v>
      </c>
      <c r="BI23" s="642">
        <v>7.1999999999999995E-2</v>
      </c>
      <c r="BJ23" s="643">
        <v>3.1E-2</v>
      </c>
      <c r="BK23" s="445">
        <f t="shared" si="9"/>
        <v>0.10299999999999998</v>
      </c>
      <c r="BL23" s="445">
        <v>0.89800000000000002</v>
      </c>
      <c r="BM23" s="445">
        <v>7.0000000000000007E-2</v>
      </c>
      <c r="BN23" s="445">
        <v>3.2000000000000001E-2</v>
      </c>
      <c r="BO23" s="445">
        <f t="shared" si="10"/>
        <v>0.10199999999999998</v>
      </c>
    </row>
    <row r="24" spans="1:67" ht="14.25" customHeight="1">
      <c r="A24" s="1779"/>
      <c r="B24" s="607" t="s">
        <v>164</v>
      </c>
      <c r="C24" s="527">
        <v>2.9379682965744079E-2</v>
      </c>
      <c r="D24" s="527">
        <v>0.03</v>
      </c>
      <c r="E24" s="527">
        <v>4.7E-2</v>
      </c>
      <c r="F24" s="9"/>
      <c r="G24" s="500" t="s">
        <v>164</v>
      </c>
      <c r="H24" s="611"/>
      <c r="I24" s="614"/>
      <c r="J24" s="614">
        <v>0.504</v>
      </c>
      <c r="K24" s="614">
        <v>0.496</v>
      </c>
      <c r="L24" s="614">
        <v>0.497</v>
      </c>
      <c r="M24" s="614">
        <v>0.503</v>
      </c>
      <c r="O24" s="607" t="str">
        <f t="shared" si="1"/>
        <v>Sarpsborg</v>
      </c>
      <c r="P24" s="626"/>
      <c r="Q24" s="629"/>
      <c r="R24" s="629"/>
      <c r="S24" s="629"/>
      <c r="T24" s="629"/>
      <c r="U24" s="629"/>
      <c r="V24" s="629"/>
      <c r="W24" s="614">
        <v>6.7000000000000004E-2</v>
      </c>
      <c r="X24" s="614">
        <v>9.7000000000000003E-2</v>
      </c>
      <c r="Y24" s="614">
        <v>0.129</v>
      </c>
      <c r="Z24" s="614">
        <v>0.14499999999999999</v>
      </c>
      <c r="AA24" s="614">
        <v>0.184</v>
      </c>
      <c r="AB24" s="611">
        <v>0.185</v>
      </c>
      <c r="AC24" s="614">
        <v>0.192</v>
      </c>
      <c r="AD24" s="614">
        <v>6.5000000000000002E-2</v>
      </c>
      <c r="AE24" s="614">
        <v>0.106</v>
      </c>
      <c r="AF24" s="614">
        <v>0.13800000000000001</v>
      </c>
      <c r="AG24" s="614">
        <v>0.14699999999999999</v>
      </c>
      <c r="AH24" s="614">
        <v>0.18099999999999999</v>
      </c>
      <c r="AI24" s="614">
        <v>0.17199999999999999</v>
      </c>
      <c r="AJ24" s="614">
        <v>0.191</v>
      </c>
      <c r="AK24" s="11"/>
      <c r="AL24" s="9" t="s">
        <v>164</v>
      </c>
      <c r="AM24" s="39"/>
      <c r="AN24" s="57"/>
      <c r="AO24" s="57"/>
      <c r="AP24" s="57"/>
      <c r="AQ24" s="57"/>
      <c r="AR24" s="57">
        <v>0.128</v>
      </c>
      <c r="AS24" s="57">
        <v>0.45900000000000002</v>
      </c>
      <c r="AT24" s="57">
        <v>0.28499999999999998</v>
      </c>
      <c r="AU24" s="57">
        <v>0.128</v>
      </c>
      <c r="AV24" s="57">
        <f t="shared" si="7"/>
        <v>0.74399999999999999</v>
      </c>
      <c r="AW24" s="57">
        <v>0.128</v>
      </c>
      <c r="AX24" s="57">
        <v>0.45</v>
      </c>
      <c r="AY24" s="57">
        <v>0.28899999999999998</v>
      </c>
      <c r="AZ24" s="57">
        <v>0.13300000000000001</v>
      </c>
      <c r="BA24" s="57">
        <f t="shared" si="8"/>
        <v>0.41299999999999998</v>
      </c>
      <c r="BC24" s="607" t="str">
        <f t="shared" si="3"/>
        <v>Sarpsborg</v>
      </c>
      <c r="BD24" s="441"/>
      <c r="BE24" s="441"/>
      <c r="BF24" s="441"/>
      <c r="BG24" s="441"/>
      <c r="BH24" s="642">
        <v>0.92900000000000005</v>
      </c>
      <c r="BI24" s="642">
        <v>5.3999999999999999E-2</v>
      </c>
      <c r="BJ24" s="643">
        <v>1.7000000000000001E-2</v>
      </c>
      <c r="BK24" s="445">
        <f t="shared" si="9"/>
        <v>7.0999999999999952E-2</v>
      </c>
      <c r="BL24" s="445">
        <v>0.92900000000000005</v>
      </c>
      <c r="BM24" s="445">
        <v>5.2999999999999999E-2</v>
      </c>
      <c r="BN24" s="445">
        <v>1.7999999999999999E-2</v>
      </c>
      <c r="BO24" s="445">
        <f t="shared" si="10"/>
        <v>7.0999999999999952E-2</v>
      </c>
    </row>
    <row r="25" spans="1:67" ht="14.25" customHeight="1">
      <c r="A25" s="1779"/>
      <c r="B25" s="607" t="s">
        <v>165</v>
      </c>
      <c r="C25" s="527">
        <v>4.2902931147647635E-2</v>
      </c>
      <c r="D25" s="527">
        <v>4.4000000000000004E-2</v>
      </c>
      <c r="E25" s="527">
        <v>7.4999999999999997E-2</v>
      </c>
      <c r="F25" s="9"/>
      <c r="G25" s="500" t="s">
        <v>165</v>
      </c>
      <c r="H25" s="611"/>
      <c r="I25" s="614"/>
      <c r="J25" s="614">
        <v>0.50700000000000001</v>
      </c>
      <c r="K25" s="614">
        <v>0.49299999999999999</v>
      </c>
      <c r="L25" s="614">
        <v>0.48699999999999999</v>
      </c>
      <c r="M25" s="614">
        <v>0.51300000000000001</v>
      </c>
      <c r="O25" s="607" t="str">
        <f t="shared" si="1"/>
        <v>Fredrikstad</v>
      </c>
      <c r="P25" s="626"/>
      <c r="Q25" s="629"/>
      <c r="R25" s="629"/>
      <c r="S25" s="629"/>
      <c r="T25" s="629"/>
      <c r="U25" s="629"/>
      <c r="V25" s="629"/>
      <c r="W25" s="614">
        <v>6.4000000000000001E-2</v>
      </c>
      <c r="X25" s="614">
        <v>9.8000000000000004E-2</v>
      </c>
      <c r="Y25" s="614">
        <v>0.123</v>
      </c>
      <c r="Z25" s="614">
        <v>0.157</v>
      </c>
      <c r="AA25" s="614">
        <v>0.16800000000000001</v>
      </c>
      <c r="AB25" s="611">
        <v>0.192</v>
      </c>
      <c r="AC25" s="614">
        <v>0.19800000000000001</v>
      </c>
      <c r="AD25" s="614">
        <v>6.9000000000000006E-2</v>
      </c>
      <c r="AE25" s="614">
        <v>0.111</v>
      </c>
      <c r="AF25" s="614">
        <v>0.13</v>
      </c>
      <c r="AG25" s="614">
        <v>0.154</v>
      </c>
      <c r="AH25" s="614">
        <v>0.16400000000000001</v>
      </c>
      <c r="AI25" s="614">
        <v>0.17</v>
      </c>
      <c r="AJ25" s="614">
        <v>0.20200000000000001</v>
      </c>
      <c r="AK25" s="11"/>
      <c r="AL25" s="9" t="s">
        <v>165</v>
      </c>
      <c r="AM25" s="39"/>
      <c r="AN25" s="57"/>
      <c r="AO25" s="57"/>
      <c r="AP25" s="57"/>
      <c r="AQ25" s="57"/>
      <c r="AR25" s="57">
        <v>0.11899999999999999</v>
      </c>
      <c r="AS25" s="57">
        <v>0.41</v>
      </c>
      <c r="AT25" s="57">
        <v>0.311</v>
      </c>
      <c r="AU25" s="57">
        <v>0.161</v>
      </c>
      <c r="AV25" s="57">
        <f t="shared" si="7"/>
        <v>0.72099999999999997</v>
      </c>
      <c r="AW25" s="57">
        <v>0.122</v>
      </c>
      <c r="AX25" s="57">
        <v>0.41799999999999998</v>
      </c>
      <c r="AY25" s="57">
        <v>0.30499999999999999</v>
      </c>
      <c r="AZ25" s="57">
        <v>0.155</v>
      </c>
      <c r="BA25" s="57">
        <f t="shared" si="8"/>
        <v>0.47199999999999998</v>
      </c>
      <c r="BC25" s="607" t="str">
        <f t="shared" si="3"/>
        <v>Fredrikstad</v>
      </c>
      <c r="BD25" s="441"/>
      <c r="BE25" s="441"/>
      <c r="BF25" s="441"/>
      <c r="BG25" s="441"/>
      <c r="BH25" s="642">
        <v>0.92200000000000004</v>
      </c>
      <c r="BI25" s="642">
        <v>0.05</v>
      </c>
      <c r="BJ25" s="643">
        <v>2.8000000000000001E-2</v>
      </c>
      <c r="BK25" s="445">
        <f t="shared" si="9"/>
        <v>7.7999999999999958E-2</v>
      </c>
      <c r="BL25" s="445">
        <v>0.92400000000000004</v>
      </c>
      <c r="BM25" s="445">
        <v>4.8000000000000001E-2</v>
      </c>
      <c r="BN25" s="445">
        <v>2.7E-2</v>
      </c>
      <c r="BO25" s="445">
        <f t="shared" si="10"/>
        <v>7.5999999999999956E-2</v>
      </c>
    </row>
    <row r="26" spans="1:67" ht="14.25" customHeight="1">
      <c r="A26" s="1779"/>
      <c r="B26" s="607" t="s">
        <v>166</v>
      </c>
      <c r="C26" s="527">
        <v>2.5640918017373768E-2</v>
      </c>
      <c r="D26" s="527">
        <v>2.6000000000000002E-2</v>
      </c>
      <c r="E26" s="527">
        <v>7.6999999999999999E-2</v>
      </c>
      <c r="F26" s="9"/>
      <c r="G26" s="500" t="s">
        <v>166</v>
      </c>
      <c r="H26" s="611"/>
      <c r="I26" s="614"/>
      <c r="J26" s="614">
        <v>0.5</v>
      </c>
      <c r="K26" s="614">
        <v>0.5</v>
      </c>
      <c r="L26" s="614">
        <v>0.49</v>
      </c>
      <c r="M26" s="614">
        <v>0.51</v>
      </c>
      <c r="O26" s="607" t="str">
        <f t="shared" si="1"/>
        <v>Moss</v>
      </c>
      <c r="P26" s="626"/>
      <c r="Q26" s="629"/>
      <c r="R26" s="629"/>
      <c r="S26" s="629"/>
      <c r="T26" s="629"/>
      <c r="U26" s="629"/>
      <c r="V26" s="629"/>
      <c r="W26" s="614">
        <v>6.5000000000000002E-2</v>
      </c>
      <c r="X26" s="614">
        <v>8.5000000000000006E-2</v>
      </c>
      <c r="Y26" s="614">
        <v>0.129</v>
      </c>
      <c r="Z26" s="614">
        <v>0.155</v>
      </c>
      <c r="AA26" s="614">
        <v>0.185</v>
      </c>
      <c r="AB26" s="611">
        <v>0.17399999999999999</v>
      </c>
      <c r="AC26" s="614">
        <v>0.20699999999999999</v>
      </c>
      <c r="AD26" s="614">
        <v>6.8000000000000005E-2</v>
      </c>
      <c r="AE26" s="614">
        <v>8.6999999999999994E-2</v>
      </c>
      <c r="AF26" s="614">
        <v>0.13100000000000001</v>
      </c>
      <c r="AG26" s="614">
        <v>0.152</v>
      </c>
      <c r="AH26" s="614">
        <v>0.17699999999999999</v>
      </c>
      <c r="AI26" s="614">
        <v>0.17299999999999999</v>
      </c>
      <c r="AJ26" s="614">
        <v>0.21099999999999999</v>
      </c>
      <c r="AK26" s="11"/>
      <c r="AL26" s="9" t="s">
        <v>166</v>
      </c>
      <c r="AM26" s="39"/>
      <c r="AN26" s="57"/>
      <c r="AO26" s="57"/>
      <c r="AP26" s="57"/>
      <c r="AQ26" s="57"/>
      <c r="AR26" s="57">
        <v>0.113</v>
      </c>
      <c r="AS26" s="57">
        <v>0.38200000000000001</v>
      </c>
      <c r="AT26" s="57">
        <v>0.318</v>
      </c>
      <c r="AU26" s="57">
        <v>0.188</v>
      </c>
      <c r="AV26" s="57">
        <f t="shared" si="7"/>
        <v>0.7</v>
      </c>
      <c r="AW26" s="57">
        <v>0.11899999999999999</v>
      </c>
      <c r="AX26" s="57">
        <v>0.377</v>
      </c>
      <c r="AY26" s="57">
        <v>0.315</v>
      </c>
      <c r="AZ26" s="57">
        <v>0.188</v>
      </c>
      <c r="BA26" s="57">
        <f t="shared" si="8"/>
        <v>0.50600000000000001</v>
      </c>
      <c r="BC26" s="607" t="str">
        <f t="shared" si="3"/>
        <v>Moss</v>
      </c>
      <c r="BD26" s="441"/>
      <c r="BE26" s="441"/>
      <c r="BF26" s="441"/>
      <c r="BG26" s="441"/>
      <c r="BH26" s="642">
        <v>0.91300000000000003</v>
      </c>
      <c r="BI26" s="642">
        <v>5.1999999999999998E-2</v>
      </c>
      <c r="BJ26" s="643">
        <v>3.5000000000000003E-2</v>
      </c>
      <c r="BK26" s="445">
        <f t="shared" si="9"/>
        <v>8.6999999999999966E-2</v>
      </c>
      <c r="BL26" s="445">
        <v>0.91400000000000003</v>
      </c>
      <c r="BM26" s="445">
        <v>0.05</v>
      </c>
      <c r="BN26" s="445">
        <v>3.5999999999999997E-2</v>
      </c>
      <c r="BO26" s="445">
        <f t="shared" si="10"/>
        <v>8.5999999999999965E-2</v>
      </c>
    </row>
    <row r="27" spans="1:67" ht="14.25" customHeight="1">
      <c r="A27" s="1779"/>
      <c r="B27" s="607" t="s">
        <v>167</v>
      </c>
      <c r="C27" s="527">
        <v>5.2771360829642754E-2</v>
      </c>
      <c r="D27" s="527">
        <v>5.2999999999999999E-2</v>
      </c>
      <c r="E27" s="527">
        <v>7.4999999999999997E-2</v>
      </c>
      <c r="F27" s="9"/>
      <c r="G27" s="500" t="s">
        <v>167</v>
      </c>
      <c r="H27" s="611"/>
      <c r="I27" s="614"/>
      <c r="J27" s="614">
        <v>0.50700000000000001</v>
      </c>
      <c r="K27" s="614">
        <v>0.49299999999999999</v>
      </c>
      <c r="L27" s="614">
        <v>0.497</v>
      </c>
      <c r="M27" s="614">
        <v>0.503</v>
      </c>
      <c r="O27" s="607" t="str">
        <f t="shared" si="1"/>
        <v>Drammen</v>
      </c>
      <c r="P27" s="626"/>
      <c r="Q27" s="629"/>
      <c r="R27" s="629"/>
      <c r="S27" s="629"/>
      <c r="T27" s="629"/>
      <c r="U27" s="629"/>
      <c r="V27" s="629"/>
      <c r="W27" s="614">
        <v>6.9000000000000006E-2</v>
      </c>
      <c r="X27" s="614">
        <v>9.2999999999999999E-2</v>
      </c>
      <c r="Y27" s="614">
        <v>0.16700000000000001</v>
      </c>
      <c r="Z27" s="614">
        <v>0.17100000000000001</v>
      </c>
      <c r="AA27" s="614">
        <v>0.17299999999999999</v>
      </c>
      <c r="AB27" s="611">
        <v>0.16600000000000001</v>
      </c>
      <c r="AC27" s="614">
        <v>0.161</v>
      </c>
      <c r="AD27" s="614">
        <v>6.4000000000000001E-2</v>
      </c>
      <c r="AE27" s="614">
        <v>0.10299999999999999</v>
      </c>
      <c r="AF27" s="614">
        <v>0.19</v>
      </c>
      <c r="AG27" s="614">
        <v>0.14499999999999999</v>
      </c>
      <c r="AH27" s="614">
        <v>0.16300000000000001</v>
      </c>
      <c r="AI27" s="614">
        <v>0.14199999999999999</v>
      </c>
      <c r="AJ27" s="614">
        <v>0.193</v>
      </c>
      <c r="AK27" s="11"/>
      <c r="AL27" s="9" t="s">
        <v>167</v>
      </c>
      <c r="AM27" s="39"/>
      <c r="AN27" s="57"/>
      <c r="AO27" s="57"/>
      <c r="AP27" s="57"/>
      <c r="AQ27" s="57"/>
      <c r="AR27" s="57">
        <v>0.107</v>
      </c>
      <c r="AS27" s="57">
        <v>0.35599999999999998</v>
      </c>
      <c r="AT27" s="57">
        <v>0.34599999999999997</v>
      </c>
      <c r="AU27" s="57">
        <v>0.191</v>
      </c>
      <c r="AV27" s="57">
        <f t="shared" si="7"/>
        <v>0.70199999999999996</v>
      </c>
      <c r="AW27" s="57">
        <v>0.111</v>
      </c>
      <c r="AX27" s="57">
        <v>0.36799999999999999</v>
      </c>
      <c r="AY27" s="57">
        <v>0.35199999999999998</v>
      </c>
      <c r="AZ27" s="57">
        <v>0.16900000000000001</v>
      </c>
      <c r="BA27" s="57">
        <f t="shared" si="8"/>
        <v>0.53699999999999992</v>
      </c>
      <c r="BC27" s="607" t="str">
        <f t="shared" si="3"/>
        <v>Drammen</v>
      </c>
      <c r="BD27" s="441"/>
      <c r="BE27" s="441"/>
      <c r="BF27" s="441"/>
      <c r="BG27" s="441"/>
      <c r="BH27" s="642">
        <v>0.90400000000000003</v>
      </c>
      <c r="BI27" s="642">
        <v>5.2999999999999999E-2</v>
      </c>
      <c r="BJ27" s="643">
        <v>4.2999999999999997E-2</v>
      </c>
      <c r="BK27" s="445">
        <f t="shared" si="9"/>
        <v>9.5999999999999974E-2</v>
      </c>
      <c r="BL27" s="445">
        <v>0.89300000000000002</v>
      </c>
      <c r="BM27" s="445">
        <v>6.9000000000000006E-2</v>
      </c>
      <c r="BN27" s="445">
        <v>3.7999999999999999E-2</v>
      </c>
      <c r="BO27" s="445">
        <f t="shared" si="10"/>
        <v>0.10699999999999998</v>
      </c>
    </row>
    <row r="28" spans="1:67" ht="14.25" customHeight="1">
      <c r="A28" s="1779"/>
      <c r="B28" s="607" t="s">
        <v>344</v>
      </c>
      <c r="C28" s="527">
        <v>1.4418327188628195E-2</v>
      </c>
      <c r="D28" s="527">
        <v>1.4999999999999999E-2</v>
      </c>
      <c r="E28" s="527">
        <v>2.5000000000000001E-2</v>
      </c>
      <c r="F28" s="9"/>
      <c r="G28" s="500" t="s">
        <v>344</v>
      </c>
      <c r="H28" s="611"/>
      <c r="I28" s="614"/>
      <c r="J28" s="614">
        <v>0.501</v>
      </c>
      <c r="K28" s="614">
        <v>0.499</v>
      </c>
      <c r="L28" s="614">
        <v>0.504</v>
      </c>
      <c r="M28" s="614">
        <v>0.496</v>
      </c>
      <c r="O28" s="607" t="str">
        <f t="shared" si="1"/>
        <v>Kongsberg</v>
      </c>
      <c r="P28" s="626"/>
      <c r="Q28" s="629"/>
      <c r="R28" s="629"/>
      <c r="S28" s="629"/>
      <c r="T28" s="629"/>
      <c r="U28" s="629"/>
      <c r="V28" s="629"/>
      <c r="W28" s="614">
        <v>6.8000000000000005E-2</v>
      </c>
      <c r="X28" s="614">
        <v>8.6999999999999994E-2</v>
      </c>
      <c r="Y28" s="614">
        <v>0.161</v>
      </c>
      <c r="Z28" s="614">
        <v>0.17100000000000001</v>
      </c>
      <c r="AA28" s="614">
        <v>0.16600000000000001</v>
      </c>
      <c r="AB28" s="611">
        <v>0.16600000000000001</v>
      </c>
      <c r="AC28" s="614">
        <v>0.182</v>
      </c>
      <c r="AD28" s="614">
        <v>7.3999999999999996E-2</v>
      </c>
      <c r="AE28" s="614">
        <v>8.6999999999999994E-2</v>
      </c>
      <c r="AF28" s="614">
        <v>0.155</v>
      </c>
      <c r="AG28" s="614">
        <v>0.155</v>
      </c>
      <c r="AH28" s="614">
        <v>0.16400000000000001</v>
      </c>
      <c r="AI28" s="614">
        <v>0.14399999999999999</v>
      </c>
      <c r="AJ28" s="614">
        <v>0.221</v>
      </c>
      <c r="AK28" s="11"/>
      <c r="AL28" s="9" t="s">
        <v>344</v>
      </c>
      <c r="AM28" s="39"/>
      <c r="AN28" s="57"/>
      <c r="AO28" s="57"/>
      <c r="AP28" s="57"/>
      <c r="AQ28" s="57"/>
      <c r="AR28" s="57">
        <v>7.1999999999999995E-2</v>
      </c>
      <c r="AS28" s="57">
        <v>0.34499999999999997</v>
      </c>
      <c r="AT28" s="57">
        <v>0.34899999999999998</v>
      </c>
      <c r="AU28" s="57">
        <v>0.23499999999999999</v>
      </c>
      <c r="AV28" s="57"/>
      <c r="AW28" s="57">
        <v>8.4000000000000005E-2</v>
      </c>
      <c r="AX28" s="57">
        <v>0.36699999999999999</v>
      </c>
      <c r="AY28" s="57">
        <v>0.33200000000000002</v>
      </c>
      <c r="AZ28" s="57">
        <v>0.218</v>
      </c>
      <c r="BA28" s="57"/>
      <c r="BC28" s="607" t="str">
        <f t="shared" si="3"/>
        <v>Kongsberg</v>
      </c>
      <c r="BD28" s="441"/>
      <c r="BE28" s="441"/>
      <c r="BF28" s="441"/>
      <c r="BG28" s="441"/>
      <c r="BH28" s="445">
        <v>0.91800000000000004</v>
      </c>
      <c r="BI28" s="445">
        <v>5.7000000000000002E-2</v>
      </c>
      <c r="BJ28" s="445">
        <v>2.5000000000000001E-2</v>
      </c>
      <c r="BK28" s="445">
        <f t="shared" si="9"/>
        <v>8.1999999999999962E-2</v>
      </c>
      <c r="BL28" s="445">
        <v>0.93</v>
      </c>
      <c r="BM28" s="445">
        <v>4.8000000000000001E-2</v>
      </c>
      <c r="BN28" s="445">
        <v>2.1999999999999999E-2</v>
      </c>
      <c r="BO28" s="445">
        <f t="shared" si="10"/>
        <v>6.9999999999999951E-2</v>
      </c>
    </row>
    <row r="29" spans="1:67" ht="14.25" customHeight="1">
      <c r="A29" s="1779"/>
      <c r="B29" s="607" t="s">
        <v>168</v>
      </c>
      <c r="C29" s="527">
        <v>2.3867024628313981E-2</v>
      </c>
      <c r="D29" s="527">
        <v>2.3E-2</v>
      </c>
      <c r="E29" s="527">
        <v>3.7999999999999999E-2</v>
      </c>
      <c r="F29" s="9"/>
      <c r="G29" s="500" t="s">
        <v>168</v>
      </c>
      <c r="H29" s="611"/>
      <c r="I29" s="614"/>
      <c r="J29" s="614">
        <v>0.498</v>
      </c>
      <c r="K29" s="614">
        <v>0.502</v>
      </c>
      <c r="L29" s="614">
        <v>0.497</v>
      </c>
      <c r="M29" s="614">
        <v>0.503</v>
      </c>
      <c r="O29" s="607" t="str">
        <f t="shared" si="1"/>
        <v>Resten av Buskerudbyen</v>
      </c>
      <c r="P29" s="626"/>
      <c r="Q29" s="629"/>
      <c r="R29" s="629"/>
      <c r="S29" s="629"/>
      <c r="T29" s="629"/>
      <c r="U29" s="629"/>
      <c r="V29" s="629"/>
      <c r="W29" s="614">
        <v>7.1999999999999995E-2</v>
      </c>
      <c r="X29" s="614">
        <v>0.09</v>
      </c>
      <c r="Y29" s="614">
        <v>0.13300000000000001</v>
      </c>
      <c r="Z29" s="614">
        <v>0.183</v>
      </c>
      <c r="AA29" s="614">
        <v>0.184</v>
      </c>
      <c r="AB29" s="611">
        <v>0.186</v>
      </c>
      <c r="AC29" s="614">
        <v>0.152</v>
      </c>
      <c r="AD29" s="614">
        <v>8.1000000000000003E-2</v>
      </c>
      <c r="AE29" s="614">
        <v>9.1999999999999998E-2</v>
      </c>
      <c r="AF29" s="614">
        <v>0.13300000000000001</v>
      </c>
      <c r="AG29" s="614">
        <v>0.17899999999999999</v>
      </c>
      <c r="AH29" s="614">
        <v>0.18</v>
      </c>
      <c r="AI29" s="614">
        <v>0.17299999999999999</v>
      </c>
      <c r="AJ29" s="614">
        <v>0.161</v>
      </c>
      <c r="AK29" s="11"/>
      <c r="AL29" s="9" t="s">
        <v>168</v>
      </c>
      <c r="AM29" s="39"/>
      <c r="AN29" s="57"/>
      <c r="AO29" s="57"/>
      <c r="AP29" s="57"/>
      <c r="AQ29" s="57"/>
      <c r="AR29" s="57">
        <v>0.11</v>
      </c>
      <c r="AS29" s="57">
        <v>0.36599999999999999</v>
      </c>
      <c r="AT29" s="57">
        <v>0.313</v>
      </c>
      <c r="AU29" s="57">
        <v>0.21099999999999999</v>
      </c>
      <c r="AV29" s="57">
        <f t="shared" si="7"/>
        <v>0.67900000000000005</v>
      </c>
      <c r="AW29" s="57">
        <v>0.113</v>
      </c>
      <c r="AX29" s="57">
        <v>0.36299999999999999</v>
      </c>
      <c r="AY29" s="57">
        <v>0.316</v>
      </c>
      <c r="AZ29" s="57">
        <v>0.20799999999999999</v>
      </c>
      <c r="BA29" s="57">
        <f>AT29+AU29</f>
        <v>0.52400000000000002</v>
      </c>
      <c r="BC29" s="607" t="str">
        <f t="shared" si="3"/>
        <v>Resten av Buskerudbyen</v>
      </c>
      <c r="BD29" s="441"/>
      <c r="BE29" s="441"/>
      <c r="BF29" s="441"/>
      <c r="BG29" s="441"/>
      <c r="BH29" s="642">
        <v>0.91400000000000003</v>
      </c>
      <c r="BI29" s="642">
        <v>6.2E-2</v>
      </c>
      <c r="BJ29" s="643">
        <v>2.4E-2</v>
      </c>
      <c r="BK29" s="445">
        <f t="shared" si="9"/>
        <v>8.5999999999999965E-2</v>
      </c>
      <c r="BL29" s="445">
        <v>0.91100000000000003</v>
      </c>
      <c r="BM29" s="445">
        <v>6.0999999999999999E-2</v>
      </c>
      <c r="BN29" s="445">
        <v>2.8000000000000001E-2</v>
      </c>
      <c r="BO29" s="445">
        <f t="shared" si="10"/>
        <v>8.8999999999999968E-2</v>
      </c>
    </row>
    <row r="30" spans="1:67" ht="14.25" customHeight="1">
      <c r="A30" s="1779"/>
      <c r="B30" s="607" t="s">
        <v>169</v>
      </c>
      <c r="C30" s="527">
        <v>1.9563195148734742E-2</v>
      </c>
      <c r="D30" s="527">
        <v>2.3E-2</v>
      </c>
      <c r="E30" s="527">
        <v>3.6000000000000004E-2</v>
      </c>
      <c r="F30" s="9"/>
      <c r="G30" s="500" t="s">
        <v>169</v>
      </c>
      <c r="H30" s="611"/>
      <c r="I30" s="614"/>
      <c r="J30" s="614">
        <v>0.499</v>
      </c>
      <c r="K30" s="614">
        <v>0.501</v>
      </c>
      <c r="L30" s="614">
        <v>0.499</v>
      </c>
      <c r="M30" s="614">
        <v>0.501</v>
      </c>
      <c r="O30" s="607" t="str">
        <f t="shared" si="1"/>
        <v>Ringerike og Hole</v>
      </c>
      <c r="P30" s="626"/>
      <c r="Q30" s="629"/>
      <c r="R30" s="629"/>
      <c r="S30" s="629"/>
      <c r="T30" s="629"/>
      <c r="U30" s="629"/>
      <c r="V30" s="629"/>
      <c r="W30" s="614">
        <v>6.4000000000000001E-2</v>
      </c>
      <c r="X30" s="614">
        <v>8.6999999999999994E-2</v>
      </c>
      <c r="Y30" s="614">
        <v>0.113</v>
      </c>
      <c r="Z30" s="614">
        <v>0.16400000000000001</v>
      </c>
      <c r="AA30" s="614">
        <v>0.193</v>
      </c>
      <c r="AB30" s="611">
        <v>0.18</v>
      </c>
      <c r="AC30" s="614">
        <v>0.2</v>
      </c>
      <c r="AD30" s="614">
        <v>6.2E-2</v>
      </c>
      <c r="AE30" s="614">
        <v>8.3000000000000004E-2</v>
      </c>
      <c r="AF30" s="614">
        <v>0.114</v>
      </c>
      <c r="AG30" s="614">
        <v>0.14499999999999999</v>
      </c>
      <c r="AH30" s="614">
        <v>0.183</v>
      </c>
      <c r="AI30" s="614">
        <v>0.17799999999999999</v>
      </c>
      <c r="AJ30" s="614">
        <v>0.23400000000000001</v>
      </c>
      <c r="AK30" s="11"/>
      <c r="AL30" s="9" t="s">
        <v>169</v>
      </c>
      <c r="AM30" s="39"/>
      <c r="AN30" s="57"/>
      <c r="AO30" s="57"/>
      <c r="AP30" s="57"/>
      <c r="AQ30" s="57"/>
      <c r="AR30" s="57">
        <v>0.121</v>
      </c>
      <c r="AS30" s="57">
        <v>0.40799999999999997</v>
      </c>
      <c r="AT30" s="57">
        <v>0.29799999999999999</v>
      </c>
      <c r="AU30" s="57">
        <v>0.17399999999999999</v>
      </c>
      <c r="AV30" s="57">
        <f t="shared" si="7"/>
        <v>0.70599999999999996</v>
      </c>
      <c r="AW30" s="57">
        <v>0.11700000000000001</v>
      </c>
      <c r="AX30" s="57">
        <v>0.41399999999999998</v>
      </c>
      <c r="AY30" s="57">
        <v>0.29399999999999998</v>
      </c>
      <c r="AZ30" s="57">
        <v>0.17499999999999999</v>
      </c>
      <c r="BA30" s="57">
        <f>AT30+AU30</f>
        <v>0.47199999999999998</v>
      </c>
      <c r="BC30" s="607" t="str">
        <f t="shared" si="3"/>
        <v>Ringerike og Hole</v>
      </c>
      <c r="BD30" s="441"/>
      <c r="BE30" s="441"/>
      <c r="BF30" s="441"/>
      <c r="BG30" s="441"/>
      <c r="BH30" s="642">
        <v>0.92100000000000004</v>
      </c>
      <c r="BI30" s="642">
        <v>6.2E-2</v>
      </c>
      <c r="BJ30" s="643">
        <v>1.6E-2</v>
      </c>
      <c r="BK30" s="445">
        <f t="shared" si="9"/>
        <v>7.8999999999999959E-2</v>
      </c>
      <c r="BL30" s="445">
        <v>0.92</v>
      </c>
      <c r="BM30" s="445">
        <v>6.4000000000000001E-2</v>
      </c>
      <c r="BN30" s="445">
        <v>1.6E-2</v>
      </c>
      <c r="BO30" s="445">
        <f t="shared" si="10"/>
        <v>7.999999999999996E-2</v>
      </c>
    </row>
    <row r="31" spans="1:67" ht="14.25" customHeight="1">
      <c r="A31" s="1779"/>
      <c r="B31" s="523" t="s">
        <v>170</v>
      </c>
      <c r="C31" s="528">
        <v>9.0736666811824074E-2</v>
      </c>
      <c r="D31" s="528">
        <v>9.9000000000000005E-2</v>
      </c>
      <c r="E31" s="532">
        <v>6.9999999999999993E-3</v>
      </c>
      <c r="F31" s="9"/>
      <c r="G31" s="498" t="s">
        <v>170</v>
      </c>
      <c r="H31" s="611"/>
      <c r="I31" s="614"/>
      <c r="J31" s="614">
        <v>0.48799999999999999</v>
      </c>
      <c r="K31" s="614">
        <v>0.51200000000000001</v>
      </c>
      <c r="L31" s="614">
        <v>0.47599999999999998</v>
      </c>
      <c r="M31" s="614">
        <v>0.52400000000000002</v>
      </c>
      <c r="O31" s="607" t="str">
        <f t="shared" si="1"/>
        <v xml:space="preserve">Resten av Viken </v>
      </c>
      <c r="P31" s="626"/>
      <c r="Q31" s="629"/>
      <c r="R31" s="629"/>
      <c r="S31" s="629"/>
      <c r="T31" s="629"/>
      <c r="U31" s="629"/>
      <c r="V31" s="629"/>
      <c r="W31" s="614">
        <v>6.9000000000000006E-2</v>
      </c>
      <c r="X31" s="614">
        <v>7.9000000000000001E-2</v>
      </c>
      <c r="Y31" s="614">
        <v>0.153</v>
      </c>
      <c r="Z31" s="614">
        <v>0.13300000000000001</v>
      </c>
      <c r="AA31" s="614">
        <v>0.20699999999999999</v>
      </c>
      <c r="AB31" s="611">
        <v>0.16300000000000001</v>
      </c>
      <c r="AC31" s="614">
        <v>0.19700000000000001</v>
      </c>
      <c r="AD31" s="614">
        <v>0.08</v>
      </c>
      <c r="AE31" s="614">
        <v>8.5999999999999993E-2</v>
      </c>
      <c r="AF31" s="614">
        <v>0.13800000000000001</v>
      </c>
      <c r="AG31" s="614">
        <v>0.125</v>
      </c>
      <c r="AH31" s="614">
        <v>0.16200000000000001</v>
      </c>
      <c r="AI31" s="614">
        <v>0.157</v>
      </c>
      <c r="AJ31" s="614">
        <v>0.252</v>
      </c>
      <c r="AK31" s="11"/>
      <c r="AL31" s="9" t="s">
        <v>170</v>
      </c>
      <c r="AM31" s="39"/>
      <c r="AN31" s="57"/>
      <c r="AO31" s="57"/>
      <c r="AP31" s="57"/>
      <c r="AQ31" s="57"/>
      <c r="AR31" s="57">
        <v>0.157</v>
      </c>
      <c r="AS31" s="57">
        <v>0.503</v>
      </c>
      <c r="AT31" s="57">
        <v>0.20899999999999999</v>
      </c>
      <c r="AU31" s="57">
        <v>0.13100000000000001</v>
      </c>
      <c r="AV31" s="57">
        <f t="shared" si="7"/>
        <v>0.71199999999999997</v>
      </c>
      <c r="AW31" s="57">
        <v>0.16200000000000001</v>
      </c>
      <c r="AX31" s="57">
        <v>0.48599999999999999</v>
      </c>
      <c r="AY31" s="57">
        <v>0.217</v>
      </c>
      <c r="AZ31" s="57">
        <v>0.13500000000000001</v>
      </c>
      <c r="BA31" s="57">
        <f>AT31+AU31</f>
        <v>0.33999999999999997</v>
      </c>
      <c r="BC31" s="523" t="str">
        <f t="shared" si="3"/>
        <v xml:space="preserve">Resten av Viken </v>
      </c>
      <c r="BD31" s="446"/>
      <c r="BE31" s="446"/>
      <c r="BF31" s="446"/>
      <c r="BG31" s="446"/>
      <c r="BH31" s="644">
        <v>0.89500000000000002</v>
      </c>
      <c r="BI31" s="644">
        <v>7.4999999999999997E-2</v>
      </c>
      <c r="BJ31" s="645">
        <v>0.03</v>
      </c>
      <c r="BK31" s="645">
        <f t="shared" si="9"/>
        <v>0.10499999999999998</v>
      </c>
      <c r="BL31" s="450">
        <v>0.90600000000000003</v>
      </c>
      <c r="BM31" s="450">
        <v>6.6000000000000003E-2</v>
      </c>
      <c r="BN31" s="450">
        <v>2.8000000000000001E-2</v>
      </c>
      <c r="BO31" s="645">
        <f t="shared" si="10"/>
        <v>9.3999999999999972E-2</v>
      </c>
    </row>
    <row r="32" spans="1:67" ht="12">
      <c r="A32" s="12"/>
      <c r="B32" s="12"/>
      <c r="C32" s="12"/>
      <c r="D32" s="12"/>
      <c r="E32" s="12"/>
      <c r="F32" s="12"/>
      <c r="G32" s="12"/>
      <c r="N32" s="12"/>
      <c r="O32" s="12"/>
      <c r="AK32" s="12"/>
      <c r="AL32" s="12"/>
      <c r="BC32" s="12"/>
    </row>
    <row r="33" spans="1:67">
      <c r="BC33" s="1776"/>
      <c r="BD33" s="1776"/>
      <c r="BE33" s="1776"/>
      <c r="BF33" s="1776"/>
      <c r="BG33" s="1776"/>
      <c r="BH33" s="1776"/>
      <c r="BI33" s="1776"/>
      <c r="BJ33" s="1776"/>
      <c r="BK33" s="1776"/>
      <c r="BL33" s="1776"/>
      <c r="BM33" s="1776"/>
      <c r="BN33" s="1776"/>
      <c r="BO33" s="1776"/>
    </row>
    <row r="35" spans="1:67" s="5" customFormat="1" ht="15" customHeight="1">
      <c r="A35" s="6"/>
      <c r="B35" s="1762" t="s">
        <v>200</v>
      </c>
      <c r="C35" s="1763"/>
      <c r="D35" s="1763"/>
      <c r="E35" s="1763"/>
      <c r="F35" s="9"/>
      <c r="G35" s="1762" t="s">
        <v>200</v>
      </c>
      <c r="H35" s="1763"/>
      <c r="I35" s="1763"/>
      <c r="J35" s="1763"/>
      <c r="K35" s="1763"/>
      <c r="L35" s="1763"/>
      <c r="M35" s="1767"/>
      <c r="N35" s="16"/>
      <c r="O35" s="1768" t="str">
        <f>G35</f>
        <v>Figur</v>
      </c>
      <c r="P35" s="1763"/>
      <c r="Q35" s="1763"/>
      <c r="R35" s="1763"/>
      <c r="S35" s="1763"/>
      <c r="T35" s="1763"/>
      <c r="U35" s="1763"/>
      <c r="V35" s="1763"/>
      <c r="W35" s="1763"/>
      <c r="X35" s="1763"/>
      <c r="Y35" s="1763"/>
      <c r="Z35" s="1763"/>
      <c r="AA35" s="1763"/>
      <c r="AB35" s="1763"/>
      <c r="AC35" s="1763"/>
      <c r="AD35" s="1763"/>
      <c r="AE35" s="1763"/>
      <c r="AF35" s="1763"/>
      <c r="AG35" s="1763"/>
      <c r="AH35" s="1763"/>
      <c r="AI35" s="1763"/>
      <c r="AJ35" s="1767"/>
      <c r="AK35" s="11"/>
      <c r="AL35" s="1762" t="s">
        <v>200</v>
      </c>
      <c r="AM35" s="1763"/>
      <c r="AN35" s="1763"/>
      <c r="AO35" s="1763"/>
      <c r="AP35" s="1763"/>
      <c r="AQ35" s="1763"/>
      <c r="AR35" s="1763"/>
      <c r="AS35" s="1763"/>
      <c r="AT35" s="1763"/>
      <c r="AU35" s="1763"/>
      <c r="AV35" s="1763"/>
      <c r="AW35" s="1763"/>
      <c r="AX35" s="1763"/>
      <c r="AY35" s="1763"/>
      <c r="AZ35" s="1763"/>
      <c r="BA35" s="1763"/>
      <c r="BC35" s="1678"/>
      <c r="BD35" s="1679"/>
      <c r="BE35" s="1679"/>
      <c r="BF35" s="1679"/>
      <c r="BG35" s="1679"/>
      <c r="BH35" s="1679"/>
      <c r="BI35" s="1679"/>
      <c r="BJ35" s="1679"/>
      <c r="BK35" s="1679"/>
      <c r="BL35" s="1679"/>
      <c r="BM35" s="1679"/>
      <c r="BN35" s="1679"/>
      <c r="BO35" s="1680"/>
    </row>
    <row r="36" spans="1:67">
      <c r="P36" s="12" t="s">
        <v>443</v>
      </c>
      <c r="X36" s="12" t="s">
        <v>351</v>
      </c>
    </row>
    <row r="37" spans="1:67" ht="12">
      <c r="N37" s="12"/>
      <c r="P37" s="82" t="s">
        <v>87</v>
      </c>
      <c r="Q37" s="83" t="s">
        <v>88</v>
      </c>
      <c r="R37" s="83" t="s">
        <v>89</v>
      </c>
      <c r="S37" s="83" t="s">
        <v>90</v>
      </c>
      <c r="T37" s="83" t="s">
        <v>91</v>
      </c>
      <c r="U37" s="83" t="s">
        <v>92</v>
      </c>
      <c r="V37" s="84" t="s">
        <v>147</v>
      </c>
      <c r="X37" s="82" t="s">
        <v>87</v>
      </c>
      <c r="Y37" s="83" t="s">
        <v>88</v>
      </c>
      <c r="Z37" s="83" t="s">
        <v>89</v>
      </c>
      <c r="AA37" s="83" t="s">
        <v>90</v>
      </c>
      <c r="AB37" s="83" t="s">
        <v>91</v>
      </c>
      <c r="AC37" s="83" t="s">
        <v>92</v>
      </c>
      <c r="AD37" s="84" t="s">
        <v>147</v>
      </c>
    </row>
    <row r="38" spans="1:67" ht="12">
      <c r="N38" s="12"/>
      <c r="O38" s="9" t="str">
        <f>O11</f>
        <v>Østfold</v>
      </c>
      <c r="P38" s="85">
        <f>W11-P11</f>
        <v>-4.5544122036667578E-3</v>
      </c>
      <c r="Q38" s="85">
        <f t="shared" ref="Q38:V38" si="11">X11-Q11</f>
        <v>-3.7236422478123532E-3</v>
      </c>
      <c r="R38" s="85">
        <f t="shared" si="11"/>
        <v>-1.0269209620913378E-2</v>
      </c>
      <c r="S38" s="85">
        <f t="shared" si="11"/>
        <v>5.6895825805539368E-3</v>
      </c>
      <c r="T38" s="85">
        <f t="shared" si="11"/>
        <v>4.5085699024397796E-3</v>
      </c>
      <c r="U38" s="85">
        <f t="shared" si="11"/>
        <v>7.3366377075707312E-3</v>
      </c>
      <c r="V38" s="85">
        <f t="shared" si="11"/>
        <v>1.012473881828041E-3</v>
      </c>
      <c r="W38" s="85"/>
      <c r="X38" s="85">
        <f>AD11-P11</f>
        <v>7.445587796333239E-3</v>
      </c>
      <c r="Y38" s="85">
        <f t="shared" ref="Y38:AD41" si="12">AE11-Q11</f>
        <v>7.2763577521876427E-3</v>
      </c>
      <c r="Z38" s="85">
        <f t="shared" si="12"/>
        <v>4.7307903790866079E-3</v>
      </c>
      <c r="AA38" s="85">
        <f t="shared" si="12"/>
        <v>-4.310417419446072E-3</v>
      </c>
      <c r="AB38" s="85">
        <f t="shared" si="12"/>
        <v>-1.6491430097560211E-2</v>
      </c>
      <c r="AC38" s="85">
        <f t="shared" si="12"/>
        <v>-1.1663362292429258E-2</v>
      </c>
      <c r="AD38" s="85">
        <f t="shared" si="12"/>
        <v>1.4012473881828025E-2</v>
      </c>
    </row>
    <row r="39" spans="1:67" ht="12">
      <c r="N39" s="12"/>
      <c r="O39" s="9" t="str">
        <f>O12</f>
        <v>Akershus</v>
      </c>
      <c r="P39" s="85">
        <f>W12-P12</f>
        <v>-1.2060409079034315E-2</v>
      </c>
      <c r="Q39" s="85">
        <f t="shared" ref="Q39:V41" si="13">X12-Q12</f>
        <v>-1.2649946982619509E-2</v>
      </c>
      <c r="R39" s="85">
        <f t="shared" si="13"/>
        <v>-1.5358551165613993E-2</v>
      </c>
      <c r="S39" s="85">
        <f t="shared" si="13"/>
        <v>1.9194550735328025E-2</v>
      </c>
      <c r="T39" s="85">
        <f t="shared" si="13"/>
        <v>2.5732746300308862E-2</v>
      </c>
      <c r="U39" s="85">
        <f t="shared" si="13"/>
        <v>1.5664207889600906E-2</v>
      </c>
      <c r="V39" s="85">
        <f t="shared" si="13"/>
        <v>-2.0522597697969991E-2</v>
      </c>
      <c r="W39" s="85"/>
      <c r="X39" s="85">
        <f>AD12-P12</f>
        <v>-1.060409079034319E-3</v>
      </c>
      <c r="Y39" s="85">
        <f t="shared" si="12"/>
        <v>1.3500530173804898E-3</v>
      </c>
      <c r="Z39" s="85">
        <f t="shared" si="12"/>
        <v>-9.3585511656139875E-3</v>
      </c>
      <c r="AA39" s="85">
        <f t="shared" si="12"/>
        <v>2.1945507353280103E-3</v>
      </c>
      <c r="AB39" s="85">
        <f t="shared" si="12"/>
        <v>9.7327463003088754E-3</v>
      </c>
      <c r="AC39" s="85">
        <f t="shared" si="12"/>
        <v>-3.3579211039908019E-4</v>
      </c>
      <c r="AD39" s="85">
        <f t="shared" si="12"/>
        <v>-2.5225976979699749E-3</v>
      </c>
    </row>
    <row r="40" spans="1:67" ht="12">
      <c r="N40" s="12"/>
      <c r="O40" s="9" t="str">
        <f>O13</f>
        <v>Oslo</v>
      </c>
      <c r="P40" s="85">
        <f>W13-P13</f>
        <v>-5.7727652003613447E-3</v>
      </c>
      <c r="Q40" s="85">
        <f t="shared" si="13"/>
        <v>-1.7753580713453232E-3</v>
      </c>
      <c r="R40" s="85">
        <f t="shared" si="13"/>
        <v>1.1143090619461726E-2</v>
      </c>
      <c r="S40" s="85">
        <f t="shared" si="13"/>
        <v>-3.3040761862729584E-3</v>
      </c>
      <c r="T40" s="85">
        <f t="shared" si="13"/>
        <v>-6.7883844896664547E-3</v>
      </c>
      <c r="U40" s="85">
        <f t="shared" si="13"/>
        <v>9.0738968230434369E-3</v>
      </c>
      <c r="V40" s="85">
        <f t="shared" si="13"/>
        <v>-2.5764034948590753E-3</v>
      </c>
      <c r="W40" s="85"/>
      <c r="X40" s="85">
        <f>AD13-P13</f>
        <v>-3.7727652003613429E-3</v>
      </c>
      <c r="Y40" s="85">
        <f t="shared" si="12"/>
        <v>-3.775358071345325E-3</v>
      </c>
      <c r="Z40" s="85">
        <f t="shared" si="12"/>
        <v>6.1430906194617219E-3</v>
      </c>
      <c r="AA40" s="85">
        <f t="shared" si="12"/>
        <v>-3.0407618627295574E-4</v>
      </c>
      <c r="AB40" s="85">
        <f t="shared" si="12"/>
        <v>-6.7883844896664547E-3</v>
      </c>
      <c r="AC40" s="85">
        <f t="shared" si="12"/>
        <v>5.0738968230434611E-3</v>
      </c>
      <c r="AD40" s="85">
        <f t="shared" si="12"/>
        <v>4.4235965051409309E-3</v>
      </c>
    </row>
    <row r="41" spans="1:67" ht="12">
      <c r="N41" s="12"/>
      <c r="O41" s="9" t="str">
        <f>O14</f>
        <v xml:space="preserve">Buskerud </v>
      </c>
      <c r="P41" s="85">
        <f>W14-P14</f>
        <v>-2.4543945280074281E-3</v>
      </c>
      <c r="Q41" s="85">
        <f t="shared" si="13"/>
        <v>-3.5520802204734858E-3</v>
      </c>
      <c r="R41" s="85">
        <f t="shared" si="13"/>
        <v>-2.9949862204087241E-5</v>
      </c>
      <c r="S41" s="85">
        <f t="shared" si="13"/>
        <v>1.597048178769464E-2</v>
      </c>
      <c r="T41" s="85">
        <f t="shared" si="13"/>
        <v>1.2107879270843697E-2</v>
      </c>
      <c r="U41" s="85">
        <f t="shared" si="13"/>
        <v>4.1943088621046454E-4</v>
      </c>
      <c r="V41" s="85">
        <f t="shared" si="13"/>
        <v>-2.1461367334063813E-2</v>
      </c>
      <c r="W41" s="85"/>
      <c r="X41" s="85">
        <f>AD14-P14</f>
        <v>5.4560547199256071E-4</v>
      </c>
      <c r="Y41" s="85">
        <f t="shared" si="12"/>
        <v>-6.5520802204734885E-3</v>
      </c>
      <c r="Z41" s="85">
        <f t="shared" si="12"/>
        <v>-8.0299498622040666E-3</v>
      </c>
      <c r="AA41" s="85">
        <f t="shared" si="12"/>
        <v>-1.602951821230536E-2</v>
      </c>
      <c r="AB41" s="85">
        <f t="shared" si="12"/>
        <v>9.107879270843694E-3</v>
      </c>
      <c r="AC41" s="85">
        <f t="shared" si="12"/>
        <v>-1.0580569113789545E-2</v>
      </c>
      <c r="AD41" s="85">
        <f t="shared" si="12"/>
        <v>3.2538632665936179E-2</v>
      </c>
    </row>
    <row r="42" spans="1:67">
      <c r="N42" s="12"/>
      <c r="O42" s="12"/>
      <c r="AB42" s="16"/>
    </row>
    <row r="43" spans="1:67">
      <c r="N43" s="12"/>
      <c r="O43" s="12"/>
      <c r="AB43" s="16"/>
    </row>
    <row r="48" spans="1:67">
      <c r="O48" s="261" t="s">
        <v>409</v>
      </c>
      <c r="P48" s="261" t="s">
        <v>446</v>
      </c>
      <c r="Q48" s="261" t="s">
        <v>444</v>
      </c>
      <c r="R48" s="261" t="s">
        <v>445</v>
      </c>
      <c r="S48" s="261"/>
      <c r="T48" s="261"/>
      <c r="U48" s="256"/>
    </row>
    <row r="49" spans="15:21">
      <c r="O49" s="256" t="s">
        <v>416</v>
      </c>
      <c r="P49" s="257">
        <v>0.1</v>
      </c>
      <c r="Q49" s="258">
        <v>3.4000000000000002E-2</v>
      </c>
      <c r="R49" s="259">
        <f>P49-Q49</f>
        <v>6.6000000000000003E-2</v>
      </c>
      <c r="S49" s="259">
        <f>P49+Q49</f>
        <v>0.13400000000000001</v>
      </c>
      <c r="T49" s="256"/>
      <c r="U49" s="256"/>
    </row>
    <row r="50" spans="15:21">
      <c r="O50" s="256"/>
      <c r="P50" s="257">
        <v>0.15</v>
      </c>
      <c r="Q50" s="258">
        <v>0.04</v>
      </c>
      <c r="R50" s="259">
        <f>P50-Q50</f>
        <v>0.10999999999999999</v>
      </c>
      <c r="S50" s="259">
        <f>P50+Q50</f>
        <v>0.19</v>
      </c>
      <c r="T50" s="256"/>
      <c r="U50" s="256"/>
    </row>
    <row r="51" spans="15:21">
      <c r="O51" s="256" t="s">
        <v>417</v>
      </c>
      <c r="P51" s="257">
        <v>0.1</v>
      </c>
      <c r="Q51" s="258">
        <v>1.9E-2</v>
      </c>
      <c r="R51" s="259">
        <f>P51-Q51</f>
        <v>8.1000000000000003E-2</v>
      </c>
      <c r="S51" s="259">
        <f>P51+Q51</f>
        <v>0.11900000000000001</v>
      </c>
      <c r="T51" s="256"/>
      <c r="U51" s="256"/>
    </row>
    <row r="52" spans="15:21">
      <c r="O52" s="256"/>
      <c r="P52" s="257">
        <v>0.15</v>
      </c>
      <c r="Q52" s="258">
        <v>2.1999999999999999E-2</v>
      </c>
      <c r="R52" s="259">
        <f>P52-Q52</f>
        <v>0.128</v>
      </c>
      <c r="S52" s="259">
        <f>P52+Q52</f>
        <v>0.17199999999999999</v>
      </c>
      <c r="T52" s="256"/>
      <c r="U52" s="256"/>
    </row>
    <row r="53" spans="15:21">
      <c r="O53" s="260"/>
      <c r="P53" s="256"/>
      <c r="Q53" s="256"/>
      <c r="R53" s="256"/>
      <c r="S53" s="256"/>
      <c r="T53" s="256"/>
      <c r="U53" s="256"/>
    </row>
    <row r="54" spans="15:21">
      <c r="O54" s="260"/>
      <c r="P54" s="256"/>
      <c r="Q54" s="256"/>
      <c r="R54" s="256"/>
      <c r="S54" s="256"/>
      <c r="T54" s="256"/>
      <c r="U54" s="256"/>
    </row>
    <row r="55" spans="15:21">
      <c r="O55" s="260"/>
      <c r="P55" s="256"/>
      <c r="Q55" s="256"/>
      <c r="R55" s="256"/>
      <c r="S55" s="256"/>
      <c r="T55" s="256"/>
      <c r="U55" s="256"/>
    </row>
    <row r="56" spans="15:21">
      <c r="O56" s="260"/>
      <c r="P56" s="256"/>
      <c r="Q56" s="256"/>
      <c r="R56" s="256"/>
      <c r="S56" s="256"/>
      <c r="T56" s="256"/>
      <c r="U56" s="256"/>
    </row>
    <row r="57" spans="15:21">
      <c r="O57" s="260"/>
      <c r="P57" s="256"/>
      <c r="Q57" s="256"/>
      <c r="R57" s="256"/>
      <c r="S57" s="256"/>
      <c r="T57" s="256"/>
      <c r="U57" s="256"/>
    </row>
    <row r="58" spans="15:21">
      <c r="O58" s="260"/>
      <c r="P58" s="256"/>
      <c r="Q58" s="256"/>
      <c r="R58" s="256"/>
      <c r="S58" s="256"/>
      <c r="T58" s="256"/>
      <c r="U58" s="256"/>
    </row>
    <row r="59" spans="15:21">
      <c r="O59" s="260"/>
      <c r="P59" s="256"/>
      <c r="Q59" s="256"/>
      <c r="R59" s="256"/>
      <c r="S59" s="256"/>
      <c r="T59" s="256"/>
      <c r="U59" s="256"/>
    </row>
    <row r="60" spans="15:21">
      <c r="O60" s="260"/>
      <c r="P60" s="256"/>
      <c r="Q60" s="256"/>
      <c r="R60" s="256"/>
      <c r="S60" s="256"/>
      <c r="T60" s="256"/>
      <c r="U60" s="256"/>
    </row>
    <row r="61" spans="15:21">
      <c r="O61" s="260"/>
      <c r="P61" s="256"/>
      <c r="Q61" s="256"/>
      <c r="R61" s="256"/>
      <c r="S61" s="256"/>
      <c r="T61" s="256"/>
      <c r="U61" s="256"/>
    </row>
    <row r="62" spans="15:21">
      <c r="O62" s="260"/>
      <c r="P62" s="256"/>
      <c r="Q62" s="256"/>
      <c r="R62" s="256"/>
      <c r="S62" s="256"/>
      <c r="T62" s="256"/>
      <c r="U62" s="256"/>
    </row>
    <row r="63" spans="15:21">
      <c r="O63" s="260"/>
      <c r="P63" s="256"/>
      <c r="Q63" s="256"/>
      <c r="R63" s="256"/>
      <c r="S63" s="256"/>
      <c r="T63" s="256"/>
      <c r="U63" s="256"/>
    </row>
    <row r="64" spans="15:21">
      <c r="O64" s="260"/>
      <c r="P64" s="256"/>
      <c r="Q64" s="256"/>
      <c r="R64" s="256"/>
      <c r="S64" s="256"/>
      <c r="T64" s="256"/>
      <c r="U64" s="256"/>
    </row>
    <row r="65" spans="15:21">
      <c r="O65" s="260"/>
      <c r="P65" s="256"/>
      <c r="Q65" s="256"/>
      <c r="R65" s="256"/>
      <c r="S65" s="256"/>
      <c r="T65" s="256"/>
      <c r="U65" s="256"/>
    </row>
    <row r="66" spans="15:21">
      <c r="O66" s="260"/>
      <c r="P66" s="256"/>
      <c r="Q66" s="256"/>
      <c r="R66" s="256"/>
      <c r="S66" s="256"/>
      <c r="T66" s="256"/>
      <c r="U66" s="256"/>
    </row>
    <row r="67" spans="15:21">
      <c r="O67" s="260"/>
      <c r="P67" s="256"/>
      <c r="Q67" s="256"/>
      <c r="R67" s="256"/>
      <c r="S67" s="256"/>
      <c r="T67" s="256"/>
      <c r="U67" s="256"/>
    </row>
  </sheetData>
  <mergeCells count="30">
    <mergeCell ref="B35:E35"/>
    <mergeCell ref="BC1:BO1"/>
    <mergeCell ref="A3:A31"/>
    <mergeCell ref="G3:M3"/>
    <mergeCell ref="O3:AJ3"/>
    <mergeCell ref="AL1:BA1"/>
    <mergeCell ref="AL3:BA3"/>
    <mergeCell ref="AL4:BA4"/>
    <mergeCell ref="G1:M1"/>
    <mergeCell ref="O1:AJ1"/>
    <mergeCell ref="C4:E4"/>
    <mergeCell ref="B1:E1"/>
    <mergeCell ref="B3:E3"/>
    <mergeCell ref="AR5:AV5"/>
    <mergeCell ref="AW5:BA5"/>
    <mergeCell ref="P5:V5"/>
    <mergeCell ref="BD5:BG5"/>
    <mergeCell ref="BH5:BK5"/>
    <mergeCell ref="BL5:BO5"/>
    <mergeCell ref="AL35:BA35"/>
    <mergeCell ref="G4:M4"/>
    <mergeCell ref="O4:AJ4"/>
    <mergeCell ref="G35:M35"/>
    <mergeCell ref="O35:AJ35"/>
    <mergeCell ref="H5:I5"/>
    <mergeCell ref="J5:K5"/>
    <mergeCell ref="L5:M5"/>
    <mergeCell ref="W5:AC5"/>
    <mergeCell ref="AD5:AJ5"/>
    <mergeCell ref="BC33:BO33"/>
  </mergeCells>
  <conditionalFormatting sqref="P38:V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P30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.42578125" defaultRowHeight="14.25"/>
  <cols>
    <col min="1" max="1" width="3.5703125" style="6" customWidth="1"/>
    <col min="2" max="2" width="2.140625" style="3" customWidth="1"/>
    <col min="3" max="3" width="32.7109375" style="6" customWidth="1"/>
    <col min="4" max="4" width="24.42578125" style="6" customWidth="1"/>
    <col min="5" max="5" width="3.5703125" style="108" customWidth="1"/>
    <col min="6" max="6" width="23" style="6" customWidth="1"/>
    <col min="7" max="10" width="11.42578125" style="6"/>
    <col min="11" max="11" width="3.28515625" style="108" customWidth="1"/>
    <col min="12" max="12" width="25.140625" style="6" customWidth="1"/>
    <col min="13" max="13" width="26" style="6" customWidth="1"/>
    <col min="14" max="14" width="3.28515625" style="108" customWidth="1"/>
    <col min="15" max="15" width="23.28515625" style="6" customWidth="1"/>
    <col min="16" max="16" width="15.140625" style="6" customWidth="1"/>
    <col min="17" max="18" width="14.140625" style="6" customWidth="1"/>
    <col min="19" max="19" width="19.140625" style="6" customWidth="1"/>
    <col min="20" max="20" width="2.5703125" style="6" customWidth="1"/>
    <col min="21" max="21" width="22.7109375" style="6" customWidth="1"/>
    <col min="22" max="24" width="11.42578125" style="6"/>
    <col min="25" max="25" width="3.28515625" style="3" customWidth="1"/>
    <col min="26" max="26" width="24.140625" style="6" customWidth="1"/>
    <col min="27" max="27" width="22.85546875" style="6" customWidth="1"/>
    <col min="28" max="28" width="3" style="3" customWidth="1"/>
    <col min="29" max="276" width="11.42578125" style="2"/>
    <col min="277" max="16384" width="11.42578125" style="6"/>
  </cols>
  <sheetData>
    <row r="1" spans="1:276" s="1542" customFormat="1" ht="16.5">
      <c r="A1" s="1538"/>
      <c r="B1" s="1543"/>
      <c r="C1" s="1777" t="s">
        <v>3</v>
      </c>
      <c r="D1" s="1777"/>
      <c r="E1" s="1544"/>
      <c r="F1" s="1784" t="s">
        <v>128</v>
      </c>
      <c r="G1" s="1777"/>
      <c r="H1" s="1777"/>
      <c r="I1" s="1777"/>
      <c r="J1" s="1777"/>
      <c r="K1" s="1544"/>
      <c r="L1" s="1811" t="s">
        <v>130</v>
      </c>
      <c r="M1" s="1812"/>
      <c r="N1" s="1544"/>
      <c r="O1" s="1806" t="s">
        <v>261</v>
      </c>
      <c r="P1" s="1807"/>
      <c r="Q1" s="1807"/>
      <c r="R1" s="1807"/>
      <c r="S1" s="1807"/>
      <c r="T1" s="1545"/>
      <c r="U1" s="1777" t="s">
        <v>447</v>
      </c>
      <c r="V1" s="1777"/>
      <c r="W1" s="1777"/>
      <c r="X1" s="1777"/>
      <c r="Y1" s="1545"/>
      <c r="Z1" s="1565" t="s">
        <v>391</v>
      </c>
      <c r="AB1" s="1545"/>
      <c r="AC1" s="1546"/>
      <c r="AD1" s="1546"/>
      <c r="AE1" s="1546"/>
      <c r="AF1" s="1546"/>
      <c r="AG1" s="1546"/>
      <c r="AH1" s="1546"/>
      <c r="AI1" s="1546"/>
      <c r="AJ1" s="1546"/>
      <c r="AK1" s="1546"/>
      <c r="AL1" s="1546"/>
      <c r="AM1" s="1546"/>
      <c r="AN1" s="1546"/>
      <c r="AO1" s="1546"/>
      <c r="AP1" s="1546"/>
      <c r="AQ1" s="1546"/>
      <c r="AR1" s="1546"/>
      <c r="AS1" s="1546"/>
      <c r="AT1" s="1546"/>
      <c r="AU1" s="1546"/>
      <c r="AV1" s="1546"/>
      <c r="AW1" s="1546"/>
      <c r="AX1" s="1546"/>
      <c r="AY1" s="1546"/>
      <c r="AZ1" s="1546"/>
      <c r="BA1" s="1546"/>
      <c r="BB1" s="1546"/>
      <c r="BC1" s="1546"/>
      <c r="BD1" s="1546"/>
      <c r="BE1" s="1546"/>
      <c r="BF1" s="1546"/>
      <c r="BG1" s="1546"/>
      <c r="BH1" s="1546"/>
      <c r="BI1" s="1546"/>
      <c r="BJ1" s="1546"/>
      <c r="BK1" s="1546"/>
      <c r="BL1" s="1546"/>
      <c r="BM1" s="1546"/>
      <c r="BN1" s="1546"/>
      <c r="BO1" s="1546"/>
      <c r="BP1" s="1546"/>
      <c r="BQ1" s="1546"/>
      <c r="BR1" s="1546"/>
      <c r="BS1" s="1546"/>
      <c r="BT1" s="1546"/>
      <c r="BU1" s="1546"/>
      <c r="BV1" s="1546"/>
      <c r="BW1" s="1546"/>
      <c r="BX1" s="1546"/>
      <c r="BY1" s="1546"/>
      <c r="BZ1" s="1546"/>
      <c r="CA1" s="1546"/>
      <c r="CB1" s="1546"/>
      <c r="CC1" s="1546"/>
      <c r="CD1" s="1546"/>
      <c r="CE1" s="1546"/>
      <c r="CF1" s="1546"/>
      <c r="CG1" s="1546"/>
      <c r="CH1" s="1546"/>
      <c r="CI1" s="1546"/>
      <c r="CJ1" s="1546"/>
      <c r="CK1" s="1546"/>
      <c r="CL1" s="1546"/>
      <c r="CM1" s="1546"/>
      <c r="CN1" s="1546"/>
      <c r="CO1" s="1546"/>
      <c r="CP1" s="1546"/>
      <c r="CQ1" s="1546"/>
      <c r="CR1" s="1546"/>
      <c r="CS1" s="1546"/>
      <c r="CT1" s="1546"/>
      <c r="CU1" s="1546"/>
      <c r="CV1" s="1546"/>
      <c r="CW1" s="1546"/>
      <c r="CX1" s="1546"/>
      <c r="CY1" s="1546"/>
      <c r="CZ1" s="1546"/>
      <c r="DA1" s="1546"/>
      <c r="DB1" s="1546"/>
      <c r="DC1" s="1546"/>
      <c r="DD1" s="1546"/>
      <c r="DE1" s="1546"/>
      <c r="DF1" s="1546"/>
      <c r="DG1" s="1546"/>
      <c r="DH1" s="1546"/>
      <c r="DI1" s="1546"/>
      <c r="DJ1" s="1546"/>
      <c r="DK1" s="1546"/>
      <c r="DL1" s="1546"/>
      <c r="DM1" s="1546"/>
      <c r="DN1" s="1546"/>
      <c r="DO1" s="1546"/>
      <c r="DP1" s="1546"/>
      <c r="DQ1" s="1546"/>
      <c r="DR1" s="1546"/>
      <c r="DS1" s="1546"/>
      <c r="DT1" s="1546"/>
      <c r="DU1" s="1546"/>
      <c r="DV1" s="1546"/>
      <c r="DW1" s="1546"/>
      <c r="DX1" s="1546"/>
      <c r="DY1" s="1546"/>
      <c r="DZ1" s="1546"/>
      <c r="EA1" s="1546"/>
      <c r="EB1" s="1546"/>
      <c r="EC1" s="1546"/>
      <c r="ED1" s="1546"/>
      <c r="EE1" s="1546"/>
      <c r="EF1" s="1546"/>
      <c r="EG1" s="1546"/>
      <c r="EH1" s="1546"/>
      <c r="EI1" s="1546"/>
      <c r="EJ1" s="1546"/>
      <c r="EK1" s="1546"/>
      <c r="EL1" s="1546"/>
      <c r="EM1" s="1546"/>
      <c r="EN1" s="1546"/>
      <c r="EO1" s="1546"/>
      <c r="EP1" s="1546"/>
      <c r="EQ1" s="1546"/>
      <c r="ER1" s="1546"/>
      <c r="ES1" s="1546"/>
      <c r="ET1" s="1546"/>
      <c r="EU1" s="1546"/>
      <c r="EV1" s="1546"/>
      <c r="EW1" s="1546"/>
      <c r="EX1" s="1546"/>
      <c r="EY1" s="1546"/>
      <c r="EZ1" s="1546"/>
      <c r="FA1" s="1546"/>
      <c r="FB1" s="1546"/>
      <c r="FC1" s="1546"/>
      <c r="FD1" s="1546"/>
      <c r="FE1" s="1546"/>
      <c r="FF1" s="1546"/>
      <c r="FG1" s="1546"/>
      <c r="FH1" s="1546"/>
      <c r="FI1" s="1546"/>
      <c r="FJ1" s="1546"/>
      <c r="FK1" s="1546"/>
      <c r="FL1" s="1546"/>
      <c r="FM1" s="1546"/>
      <c r="FN1" s="1546"/>
      <c r="FO1" s="1546"/>
      <c r="FP1" s="1546"/>
      <c r="FQ1" s="1546"/>
      <c r="FR1" s="1546"/>
      <c r="FS1" s="1546"/>
      <c r="FT1" s="1546"/>
      <c r="FU1" s="1546"/>
      <c r="FV1" s="1546"/>
      <c r="FW1" s="1546"/>
      <c r="FX1" s="1546"/>
      <c r="FY1" s="1546"/>
      <c r="FZ1" s="1546"/>
      <c r="GA1" s="1546"/>
      <c r="GB1" s="1546"/>
      <c r="GC1" s="1546"/>
      <c r="GD1" s="1546"/>
      <c r="GE1" s="1546"/>
      <c r="GF1" s="1546"/>
      <c r="GG1" s="1546"/>
      <c r="GH1" s="1546"/>
      <c r="GI1" s="1546"/>
      <c r="GJ1" s="1546"/>
      <c r="GK1" s="1546"/>
      <c r="GL1" s="1546"/>
      <c r="GM1" s="1546"/>
      <c r="GN1" s="1546"/>
      <c r="GO1" s="1546"/>
      <c r="GP1" s="1546"/>
      <c r="GQ1" s="1546"/>
      <c r="GR1" s="1546"/>
      <c r="GS1" s="1546"/>
      <c r="GT1" s="1546"/>
      <c r="GU1" s="1546"/>
      <c r="GV1" s="1546"/>
      <c r="GW1" s="1546"/>
      <c r="GX1" s="1546"/>
      <c r="GY1" s="1546"/>
      <c r="GZ1" s="1546"/>
      <c r="HA1" s="1546"/>
      <c r="HB1" s="1546"/>
      <c r="HC1" s="1546"/>
      <c r="HD1" s="1546"/>
      <c r="HE1" s="1546"/>
      <c r="HF1" s="1546"/>
      <c r="HG1" s="1546"/>
      <c r="HH1" s="1546"/>
      <c r="HI1" s="1546"/>
      <c r="HJ1" s="1546"/>
      <c r="HK1" s="1546"/>
      <c r="HL1" s="1546"/>
      <c r="HM1" s="1546"/>
      <c r="HN1" s="1546"/>
      <c r="HO1" s="1546"/>
      <c r="HP1" s="1546"/>
      <c r="HQ1" s="1546"/>
      <c r="HR1" s="1546"/>
      <c r="HS1" s="1546"/>
      <c r="HT1" s="1546"/>
      <c r="HU1" s="1546"/>
      <c r="HV1" s="1546"/>
      <c r="HW1" s="1546"/>
      <c r="HX1" s="1546"/>
      <c r="HY1" s="1546"/>
      <c r="HZ1" s="1546"/>
      <c r="IA1" s="1546"/>
      <c r="IB1" s="1546"/>
      <c r="IC1" s="1546"/>
      <c r="ID1" s="1546"/>
      <c r="IE1" s="1546"/>
      <c r="IF1" s="1546"/>
      <c r="IG1" s="1546"/>
      <c r="IH1" s="1546"/>
      <c r="II1" s="1546"/>
      <c r="IJ1" s="1546"/>
      <c r="IK1" s="1546"/>
      <c r="IL1" s="1546"/>
      <c r="IM1" s="1546"/>
      <c r="IN1" s="1546"/>
      <c r="IO1" s="1546"/>
      <c r="IP1" s="1546"/>
      <c r="IQ1" s="1546"/>
      <c r="IR1" s="1546"/>
      <c r="IS1" s="1546"/>
      <c r="IT1" s="1546"/>
      <c r="IU1" s="1546"/>
      <c r="IV1" s="1546"/>
      <c r="IW1" s="1546"/>
      <c r="IX1" s="1546"/>
      <c r="IY1" s="1546"/>
      <c r="IZ1" s="1546"/>
      <c r="JA1" s="1546"/>
      <c r="JB1" s="1546"/>
      <c r="JC1" s="1546"/>
      <c r="JD1" s="1546"/>
      <c r="JE1" s="1546"/>
      <c r="JF1" s="1546"/>
      <c r="JG1" s="1546"/>
      <c r="JH1" s="1546"/>
      <c r="JI1" s="1546"/>
      <c r="JJ1" s="1546"/>
      <c r="JK1" s="1546"/>
      <c r="JL1" s="1546"/>
      <c r="JM1" s="1546"/>
      <c r="JN1" s="1546"/>
      <c r="JO1" s="1546"/>
      <c r="JP1" s="1546"/>
    </row>
    <row r="2" spans="1:276" s="3" customFormat="1">
      <c r="A2" s="6"/>
      <c r="C2" s="6"/>
      <c r="E2" s="108"/>
      <c r="F2" s="6"/>
      <c r="K2" s="108"/>
      <c r="N2" s="108"/>
      <c r="O2" s="51"/>
      <c r="V2" s="6"/>
      <c r="W2" s="6"/>
      <c r="X2" s="6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</row>
    <row r="3" spans="1:276" s="5" customFormat="1" ht="15" customHeight="1">
      <c r="A3" s="1778" t="s">
        <v>184</v>
      </c>
      <c r="B3" s="9"/>
      <c r="C3" s="1789" t="s">
        <v>172</v>
      </c>
      <c r="D3" s="1791"/>
      <c r="E3" s="108"/>
      <c r="F3" s="1789" t="str">
        <f>C3</f>
        <v xml:space="preserve">Tabell </v>
      </c>
      <c r="G3" s="1790"/>
      <c r="H3" s="1790"/>
      <c r="I3" s="1790"/>
      <c r="J3" s="1791"/>
      <c r="K3" s="108"/>
      <c r="L3" s="1792" t="str">
        <f>F3</f>
        <v xml:space="preserve">Tabell </v>
      </c>
      <c r="M3" s="1793"/>
      <c r="N3" s="108"/>
      <c r="O3" s="1808" t="str">
        <f>L3</f>
        <v xml:space="preserve">Tabell </v>
      </c>
      <c r="P3" s="1809"/>
      <c r="Q3" s="1809"/>
      <c r="R3" s="1809"/>
      <c r="S3" s="1810"/>
      <c r="T3" s="168"/>
      <c r="U3" s="1808" t="s">
        <v>172</v>
      </c>
      <c r="V3" s="1809"/>
      <c r="W3" s="1809"/>
      <c r="X3" s="1810"/>
      <c r="Y3" s="168"/>
      <c r="Z3" s="1768" t="s">
        <v>171</v>
      </c>
      <c r="AA3" s="1767"/>
      <c r="AB3" s="168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</row>
    <row r="4" spans="1:276" ht="30" customHeight="1">
      <c r="A4" s="1779"/>
      <c r="B4" s="25"/>
      <c r="C4" s="1801" t="s">
        <v>424</v>
      </c>
      <c r="D4" s="1803"/>
      <c r="E4" s="109"/>
      <c r="F4" s="1801" t="s">
        <v>426</v>
      </c>
      <c r="G4" s="1802"/>
      <c r="H4" s="1802"/>
      <c r="I4" s="1802"/>
      <c r="J4" s="1803"/>
      <c r="K4" s="109"/>
      <c r="L4" s="1804" t="s">
        <v>427</v>
      </c>
      <c r="M4" s="1805"/>
      <c r="N4" s="109"/>
      <c r="O4" s="1798" t="s">
        <v>428</v>
      </c>
      <c r="P4" s="1799"/>
      <c r="Q4" s="1799"/>
      <c r="R4" s="1799"/>
      <c r="S4" s="1800"/>
      <c r="T4" s="3"/>
      <c r="U4" s="1795" t="s">
        <v>267</v>
      </c>
      <c r="V4" s="1796"/>
      <c r="W4" s="1796"/>
      <c r="X4" s="1797"/>
      <c r="Z4" s="631"/>
      <c r="AA4" s="723"/>
    </row>
    <row r="5" spans="1:276" ht="35.25" customHeight="1">
      <c r="A5" s="1779"/>
      <c r="B5" s="9"/>
      <c r="C5" s="670"/>
      <c r="D5" s="671" t="s">
        <v>259</v>
      </c>
      <c r="F5" s="676"/>
      <c r="G5" s="677" t="s">
        <v>6</v>
      </c>
      <c r="H5" s="678" t="s">
        <v>7</v>
      </c>
      <c r="I5" s="679" t="s">
        <v>8</v>
      </c>
      <c r="J5" s="680" t="s">
        <v>159</v>
      </c>
      <c r="L5" s="523"/>
      <c r="M5" s="683" t="s">
        <v>10</v>
      </c>
      <c r="O5" s="688"/>
      <c r="P5" s="689" t="s">
        <v>414</v>
      </c>
      <c r="Q5" s="1566" t="s">
        <v>415</v>
      </c>
      <c r="R5" s="1567" t="s">
        <v>413</v>
      </c>
      <c r="S5" s="691" t="s">
        <v>260</v>
      </c>
      <c r="T5" s="3"/>
      <c r="U5" s="695"/>
      <c r="V5" s="689" t="s">
        <v>264</v>
      </c>
      <c r="W5" s="691" t="s">
        <v>265</v>
      </c>
      <c r="X5" s="696" t="s">
        <v>266</v>
      </c>
      <c r="Z5" s="471"/>
      <c r="AA5" s="690" t="s">
        <v>391</v>
      </c>
    </row>
    <row r="6" spans="1:276" ht="14.25" customHeight="1">
      <c r="A6" s="1779"/>
      <c r="B6" s="9"/>
      <c r="C6" s="672" t="s">
        <v>105</v>
      </c>
      <c r="D6" s="646">
        <v>0.88600000000000001</v>
      </c>
      <c r="F6" s="672" t="str">
        <f>C6</f>
        <v>Hele landet</v>
      </c>
      <c r="G6" s="651">
        <v>0.15</v>
      </c>
      <c r="H6" s="651">
        <v>0.42899999999999999</v>
      </c>
      <c r="I6" s="651">
        <v>0.32800000000000001</v>
      </c>
      <c r="J6" s="652">
        <v>9.2999999999999999E-2</v>
      </c>
      <c r="L6" s="684" t="str">
        <f>F6</f>
        <v>Hele landet</v>
      </c>
      <c r="M6" s="664">
        <v>1.4</v>
      </c>
      <c r="N6" s="92"/>
      <c r="O6" s="692" t="str">
        <f>L6</f>
        <v>Hele landet</v>
      </c>
      <c r="P6" s="697">
        <v>0.13100000000000001</v>
      </c>
      <c r="Q6" s="640">
        <v>5.1999999999999998E-2</v>
      </c>
      <c r="R6" s="641">
        <v>0.219</v>
      </c>
      <c r="S6" s="698">
        <v>0.86899999999999999</v>
      </c>
      <c r="T6" s="3"/>
      <c r="U6" s="675" t="str">
        <f>O6</f>
        <v>Hele landet</v>
      </c>
      <c r="V6" s="708">
        <v>0.90600000000000003</v>
      </c>
      <c r="W6" s="709">
        <v>0.05</v>
      </c>
      <c r="X6" s="710">
        <v>0.182</v>
      </c>
      <c r="Z6" s="684" t="str">
        <f>U6</f>
        <v>Hele landet</v>
      </c>
      <c r="AA6" s="641">
        <v>6.0000000000000001E-3</v>
      </c>
    </row>
    <row r="7" spans="1:276" ht="14.25" customHeight="1">
      <c r="A7" s="1779"/>
      <c r="B7" s="9"/>
      <c r="C7" s="673" t="s">
        <v>406</v>
      </c>
      <c r="D7" s="647">
        <v>0.88600000000000001</v>
      </c>
      <c r="F7" s="673" t="str">
        <f>C7</f>
        <v>Viken fylke</v>
      </c>
      <c r="G7" s="653">
        <v>0.10299999999999999</v>
      </c>
      <c r="H7" s="653">
        <v>0.42099999999999999</v>
      </c>
      <c r="I7" s="653">
        <v>0.37</v>
      </c>
      <c r="J7" s="654">
        <v>0.106</v>
      </c>
      <c r="L7" s="685" t="str">
        <f>F7</f>
        <v>Viken fylke</v>
      </c>
      <c r="M7" s="665">
        <v>1.52</v>
      </c>
      <c r="N7" s="100"/>
      <c r="O7" s="693" t="str">
        <f t="shared" ref="O7:O28" si="0">L7</f>
        <v>Viken fylke</v>
      </c>
      <c r="P7" s="699">
        <v>0.14699999999999999</v>
      </c>
      <c r="Q7" s="642">
        <v>5.3999999999999999E-2</v>
      </c>
      <c r="R7" s="643">
        <v>0.23699999999999999</v>
      </c>
      <c r="S7" s="700">
        <v>0.85299999999999998</v>
      </c>
      <c r="T7" s="3"/>
      <c r="U7" s="670" t="str">
        <f>O7</f>
        <v>Viken fylke</v>
      </c>
      <c r="V7" s="711">
        <v>0.90500000000000003</v>
      </c>
      <c r="W7" s="712">
        <v>4.3999999999999997E-2</v>
      </c>
      <c r="X7" s="713">
        <v>0.222</v>
      </c>
      <c r="Z7" s="685" t="str">
        <f t="shared" ref="Z7:Z12" si="1">U7</f>
        <v>Viken fylke</v>
      </c>
      <c r="AA7" s="643">
        <v>0</v>
      </c>
    </row>
    <row r="8" spans="1:276" ht="14.25" customHeight="1">
      <c r="A8" s="1779"/>
      <c r="B8" s="9"/>
      <c r="C8" s="673" t="s">
        <v>233</v>
      </c>
      <c r="D8" s="647">
        <v>0.81599999999999995</v>
      </c>
      <c r="F8" s="673" t="str">
        <f>C8</f>
        <v xml:space="preserve">Oslo kommune </v>
      </c>
      <c r="G8" s="653">
        <v>0.36199999999999999</v>
      </c>
      <c r="H8" s="653">
        <v>0.47299999999999998</v>
      </c>
      <c r="I8" s="653">
        <v>0.14000000000000001</v>
      </c>
      <c r="J8" s="654">
        <v>2.5000000000000001E-2</v>
      </c>
      <c r="L8" s="685" t="str">
        <f>F8</f>
        <v xml:space="preserve">Oslo kommune </v>
      </c>
      <c r="M8" s="665">
        <v>0.84</v>
      </c>
      <c r="N8" s="100"/>
      <c r="O8" s="693" t="str">
        <f t="shared" si="0"/>
        <v xml:space="preserve">Oslo kommune </v>
      </c>
      <c r="P8" s="699">
        <v>0.16200000000000001</v>
      </c>
      <c r="Q8" s="642">
        <v>9.4E-2</v>
      </c>
      <c r="R8" s="643">
        <v>0.41699999999999998</v>
      </c>
      <c r="S8" s="700">
        <v>0.83799999999999997</v>
      </c>
      <c r="T8" s="3"/>
      <c r="U8" s="670" t="str">
        <f>O8</f>
        <v xml:space="preserve">Oslo kommune </v>
      </c>
      <c r="V8" s="711">
        <v>0.76600000000000001</v>
      </c>
      <c r="W8" s="712">
        <v>0.14099999999999999</v>
      </c>
      <c r="X8" s="713">
        <v>0.219</v>
      </c>
      <c r="Z8" s="685" t="str">
        <f t="shared" si="1"/>
        <v xml:space="preserve">Oslo kommune </v>
      </c>
      <c r="AA8" s="643">
        <v>2.7E-2</v>
      </c>
    </row>
    <row r="9" spans="1:276" ht="14.25" customHeight="1">
      <c r="A9" s="1779"/>
      <c r="B9" s="9"/>
      <c r="C9" s="674"/>
      <c r="D9" s="648"/>
      <c r="F9" s="674"/>
      <c r="G9" s="655"/>
      <c r="H9" s="655"/>
      <c r="I9" s="655"/>
      <c r="J9" s="656"/>
      <c r="L9" s="523"/>
      <c r="M9" s="666"/>
      <c r="O9" s="693"/>
      <c r="P9" s="701"/>
      <c r="Q9" s="642"/>
      <c r="R9" s="643"/>
      <c r="S9" s="702"/>
      <c r="T9" s="3"/>
      <c r="U9" s="674"/>
      <c r="V9" s="714"/>
      <c r="W9" s="715"/>
      <c r="X9" s="716"/>
      <c r="Z9" s="685"/>
      <c r="AA9" s="643"/>
    </row>
    <row r="10" spans="1:276" ht="14.25" customHeight="1">
      <c r="A10" s="1779"/>
      <c r="B10" s="9"/>
      <c r="C10" s="670" t="s">
        <v>161</v>
      </c>
      <c r="D10" s="647">
        <v>0.85599999999999998</v>
      </c>
      <c r="F10" s="670" t="str">
        <f>C10</f>
        <v>Tidligere Østfold fylke</v>
      </c>
      <c r="G10" s="657">
        <v>0.111</v>
      </c>
      <c r="H10" s="657">
        <v>0.41499999999999998</v>
      </c>
      <c r="I10" s="657">
        <v>0.36</v>
      </c>
      <c r="J10" s="658">
        <v>0.113</v>
      </c>
      <c r="L10" s="607" t="str">
        <f>F10</f>
        <v>Tidligere Østfold fylke</v>
      </c>
      <c r="M10" s="664">
        <v>1.53</v>
      </c>
      <c r="N10" s="100"/>
      <c r="O10" s="692" t="str">
        <f t="shared" si="0"/>
        <v>Tidligere Østfold fylke</v>
      </c>
      <c r="P10" s="698">
        <v>0.10199999999999999</v>
      </c>
      <c r="Q10" s="640">
        <v>4.2999999999999997E-2</v>
      </c>
      <c r="R10" s="641">
        <v>0.158</v>
      </c>
      <c r="S10" s="698">
        <v>0.89800000000000002</v>
      </c>
      <c r="T10" s="3"/>
      <c r="U10" s="670" t="str">
        <f>O10</f>
        <v>Tidligere Østfold fylke</v>
      </c>
      <c r="V10" s="717">
        <v>0.90900000000000003</v>
      </c>
      <c r="W10" s="718">
        <v>2.9000000000000001E-2</v>
      </c>
      <c r="X10" s="719">
        <v>0.191</v>
      </c>
      <c r="Y10" s="100"/>
      <c r="Z10" s="684" t="str">
        <f t="shared" si="1"/>
        <v>Tidligere Østfold fylke</v>
      </c>
      <c r="AA10" s="641">
        <v>0</v>
      </c>
    </row>
    <row r="11" spans="1:276" ht="14.25" customHeight="1">
      <c r="A11" s="1779"/>
      <c r="B11" s="9"/>
      <c r="C11" s="670" t="s">
        <v>162</v>
      </c>
      <c r="D11" s="647">
        <v>0.89800000000000002</v>
      </c>
      <c r="F11" s="670" t="str">
        <f>C11</f>
        <v xml:space="preserve">Tidligere Akershus fylke </v>
      </c>
      <c r="G11" s="659">
        <v>0.104</v>
      </c>
      <c r="H11" s="659">
        <v>0.439</v>
      </c>
      <c r="I11" s="659">
        <v>0.36199999999999999</v>
      </c>
      <c r="J11" s="660">
        <v>9.5000000000000001E-2</v>
      </c>
      <c r="L11" s="607" t="str">
        <f>F11</f>
        <v xml:space="preserve">Tidligere Akershus fylke </v>
      </c>
      <c r="M11" s="665">
        <v>1.49</v>
      </c>
      <c r="N11" s="100"/>
      <c r="O11" s="693" t="str">
        <f t="shared" si="0"/>
        <v xml:space="preserve">Tidligere Akershus fylke </v>
      </c>
      <c r="P11" s="700">
        <v>0.17799999999999999</v>
      </c>
      <c r="Q11" s="642">
        <v>5.8999999999999997E-2</v>
      </c>
      <c r="R11" s="643">
        <v>0.30099999999999999</v>
      </c>
      <c r="S11" s="700">
        <v>0.82199999999999995</v>
      </c>
      <c r="T11" s="3"/>
      <c r="U11" s="670" t="str">
        <f>O11</f>
        <v xml:space="preserve">Tidligere Akershus fylke </v>
      </c>
      <c r="V11" s="720">
        <v>0.90200000000000002</v>
      </c>
      <c r="W11" s="721">
        <v>3.4000000000000002E-2</v>
      </c>
      <c r="X11" s="722">
        <v>0.23899999999999999</v>
      </c>
      <c r="Y11" s="100"/>
      <c r="Z11" s="685" t="str">
        <f t="shared" si="1"/>
        <v xml:space="preserve">Tidligere Akershus fylke </v>
      </c>
      <c r="AA11" s="643">
        <v>0</v>
      </c>
    </row>
    <row r="12" spans="1:276" ht="14.25" customHeight="1">
      <c r="A12" s="1779"/>
      <c r="B12" s="9"/>
      <c r="C12" s="670" t="s">
        <v>163</v>
      </c>
      <c r="D12" s="647">
        <v>0.89100000000000001</v>
      </c>
      <c r="F12" s="670" t="str">
        <f>C12</f>
        <v xml:space="preserve">Tidligere Buskerud fylke </v>
      </c>
      <c r="G12" s="659">
        <v>0.10299999999999999</v>
      </c>
      <c r="H12" s="659">
        <v>0.39200000000000002</v>
      </c>
      <c r="I12" s="659">
        <v>0.38</v>
      </c>
      <c r="J12" s="660">
        <v>0.125</v>
      </c>
      <c r="L12" s="607" t="str">
        <f>F12</f>
        <v xml:space="preserve">Tidligere Buskerud fylke </v>
      </c>
      <c r="M12" s="665">
        <v>1.56</v>
      </c>
      <c r="N12" s="100"/>
      <c r="O12" s="693" t="str">
        <f t="shared" si="0"/>
        <v xml:space="preserve">Tidligere Buskerud fylke </v>
      </c>
      <c r="P12" s="700">
        <v>0.115</v>
      </c>
      <c r="Q12" s="642">
        <v>3.5000000000000003E-2</v>
      </c>
      <c r="R12" s="643">
        <v>0.18099999999999999</v>
      </c>
      <c r="S12" s="700">
        <v>0.88500000000000001</v>
      </c>
      <c r="T12" s="3"/>
      <c r="U12" s="670" t="str">
        <f>O12</f>
        <v xml:space="preserve">Tidligere Buskerud fylke </v>
      </c>
      <c r="V12" s="720">
        <v>0.88400000000000001</v>
      </c>
      <c r="W12" s="721">
        <v>8.7999999999999995E-2</v>
      </c>
      <c r="X12" s="722">
        <v>0.23899999999999999</v>
      </c>
      <c r="Y12" s="100"/>
      <c r="Z12" s="685" t="str">
        <f t="shared" si="1"/>
        <v xml:space="preserve">Tidligere Buskerud fylke </v>
      </c>
      <c r="AA12" s="643">
        <v>0</v>
      </c>
    </row>
    <row r="13" spans="1:276" ht="14.25" customHeight="1">
      <c r="A13" s="1779"/>
      <c r="B13" s="9"/>
      <c r="C13" s="674"/>
      <c r="D13" s="647"/>
      <c r="F13" s="674"/>
      <c r="G13" s="655"/>
      <c r="H13" s="655"/>
      <c r="I13" s="655"/>
      <c r="J13" s="661"/>
      <c r="L13" s="607"/>
      <c r="M13" s="667"/>
      <c r="O13" s="694"/>
      <c r="P13" s="703"/>
      <c r="Q13" s="644"/>
      <c r="R13" s="645"/>
      <c r="S13" s="703"/>
      <c r="T13" s="3"/>
      <c r="U13" s="674"/>
      <c r="V13" s="166"/>
      <c r="W13" s="167"/>
      <c r="X13" s="215"/>
      <c r="Y13" s="100"/>
      <c r="Z13" s="724"/>
      <c r="AA13" s="645"/>
    </row>
    <row r="14" spans="1:276" ht="14.25" customHeight="1">
      <c r="A14" s="1779"/>
      <c r="B14" s="9"/>
      <c r="C14" s="675" t="s">
        <v>107</v>
      </c>
      <c r="D14" s="649">
        <v>0.79600000000000004</v>
      </c>
      <c r="E14" s="110"/>
      <c r="F14" s="681" t="str">
        <f t="shared" ref="F14:F28" si="2">C14</f>
        <v>Indre Oslo</v>
      </c>
      <c r="G14" s="662">
        <v>0.57499999999999996</v>
      </c>
      <c r="H14" s="657">
        <v>0.36599999999999999</v>
      </c>
      <c r="I14" s="657">
        <v>4.8000000000000001E-2</v>
      </c>
      <c r="J14" s="658">
        <v>1.0999999999999999E-2</v>
      </c>
      <c r="L14" s="686" t="str">
        <f t="shared" ref="L14:L28" si="3">F14</f>
        <v>Indre Oslo</v>
      </c>
      <c r="M14" s="668">
        <v>0.5</v>
      </c>
      <c r="N14" s="100"/>
      <c r="O14" s="693" t="str">
        <f t="shared" si="0"/>
        <v>Indre Oslo</v>
      </c>
      <c r="P14" s="700">
        <v>0.10199999999999999</v>
      </c>
      <c r="Q14" s="704">
        <v>9.6000000000000002E-2</v>
      </c>
      <c r="R14" s="705">
        <v>0.30599999999999999</v>
      </c>
      <c r="S14" s="700">
        <v>0.89800000000000002</v>
      </c>
      <c r="T14" s="169"/>
      <c r="U14" s="262" t="s">
        <v>448</v>
      </c>
      <c r="V14" s="263"/>
      <c r="W14" s="264"/>
      <c r="X14" s="265"/>
      <c r="Y14" s="100"/>
      <c r="Z14" s="685" t="s">
        <v>107</v>
      </c>
      <c r="AA14" s="643">
        <v>4.7E-2</v>
      </c>
    </row>
    <row r="15" spans="1:276" ht="14.25" customHeight="1">
      <c r="A15" s="1779"/>
      <c r="B15" s="9"/>
      <c r="C15" s="670" t="s">
        <v>108</v>
      </c>
      <c r="D15" s="650">
        <v>0.87</v>
      </c>
      <c r="E15" s="110"/>
      <c r="F15" s="682" t="str">
        <f t="shared" si="2"/>
        <v>Oslo vest</v>
      </c>
      <c r="G15" s="663">
        <v>0.20499999999999999</v>
      </c>
      <c r="H15" s="659">
        <v>0.52300000000000002</v>
      </c>
      <c r="I15" s="659">
        <v>0.23499999999999999</v>
      </c>
      <c r="J15" s="660">
        <v>3.5999999999999997E-2</v>
      </c>
      <c r="L15" s="687" t="str">
        <f t="shared" si="3"/>
        <v>Oslo vest</v>
      </c>
      <c r="M15" s="668">
        <v>1.1100000000000001</v>
      </c>
      <c r="N15" s="100"/>
      <c r="O15" s="693" t="str">
        <f t="shared" si="0"/>
        <v>Oslo vest</v>
      </c>
      <c r="P15" s="700">
        <v>0.20399999999999999</v>
      </c>
      <c r="Q15" s="704">
        <v>8.7999999999999995E-2</v>
      </c>
      <c r="R15" s="705">
        <v>0.46400000000000002</v>
      </c>
      <c r="S15" s="700">
        <v>0.79600000000000004</v>
      </c>
      <c r="T15" s="169"/>
      <c r="U15" s="210"/>
      <c r="V15" s="166"/>
      <c r="W15" s="167"/>
      <c r="X15" s="215"/>
      <c r="Y15" s="100"/>
      <c r="Z15" s="685" t="s">
        <v>108</v>
      </c>
      <c r="AA15" s="643">
        <v>1.4999999999999999E-2</v>
      </c>
    </row>
    <row r="16" spans="1:276" ht="14.25" customHeight="1">
      <c r="A16" s="1779"/>
      <c r="B16" s="9"/>
      <c r="C16" s="670" t="s">
        <v>109</v>
      </c>
      <c r="D16" s="650">
        <v>0.78200000000000003</v>
      </c>
      <c r="E16" s="110"/>
      <c r="F16" s="682" t="str">
        <f t="shared" si="2"/>
        <v>Oslo nordøst</v>
      </c>
      <c r="G16" s="663">
        <v>0.26100000000000001</v>
      </c>
      <c r="H16" s="659">
        <v>0.55000000000000004</v>
      </c>
      <c r="I16" s="659">
        <v>0.159</v>
      </c>
      <c r="J16" s="660">
        <v>0.03</v>
      </c>
      <c r="L16" s="687" t="str">
        <f t="shared" si="3"/>
        <v>Oslo nordøst</v>
      </c>
      <c r="M16" s="668">
        <v>0.96</v>
      </c>
      <c r="N16" s="100"/>
      <c r="O16" s="693" t="str">
        <f t="shared" si="0"/>
        <v>Oslo nordøst</v>
      </c>
      <c r="P16" s="700">
        <v>0.15</v>
      </c>
      <c r="Q16" s="706">
        <v>0.09</v>
      </c>
      <c r="R16" s="707">
        <v>0.35199999999999998</v>
      </c>
      <c r="S16" s="700">
        <v>0.85</v>
      </c>
      <c r="T16" s="169"/>
      <c r="U16" s="210"/>
      <c r="V16" s="166"/>
      <c r="W16" s="167"/>
      <c r="X16" s="215"/>
      <c r="Y16" s="100"/>
      <c r="Z16" s="685" t="s">
        <v>109</v>
      </c>
      <c r="AA16" s="643">
        <v>8.0000000000000002E-3</v>
      </c>
    </row>
    <row r="17" spans="1:276" ht="14.25" customHeight="1">
      <c r="A17" s="1779"/>
      <c r="B17" s="9"/>
      <c r="C17" s="670" t="s">
        <v>110</v>
      </c>
      <c r="D17" s="650">
        <v>0.82799999999999996</v>
      </c>
      <c r="E17" s="110"/>
      <c r="F17" s="682" t="str">
        <f t="shared" si="2"/>
        <v>Oslo sør</v>
      </c>
      <c r="G17" s="663">
        <v>0.222</v>
      </c>
      <c r="H17" s="659">
        <v>0.52600000000000002</v>
      </c>
      <c r="I17" s="659">
        <v>0.21</v>
      </c>
      <c r="J17" s="660">
        <v>4.1000000000000002E-2</v>
      </c>
      <c r="L17" s="687" t="str">
        <f t="shared" si="3"/>
        <v>Oslo sør</v>
      </c>
      <c r="M17" s="668">
        <v>1.08</v>
      </c>
      <c r="N17" s="100"/>
      <c r="O17" s="693" t="str">
        <f t="shared" si="0"/>
        <v>Oslo sør</v>
      </c>
      <c r="P17" s="700">
        <v>0.2</v>
      </c>
      <c r="Q17" s="706">
        <v>8.5000000000000006E-2</v>
      </c>
      <c r="R17" s="707">
        <v>0.47299999999999998</v>
      </c>
      <c r="S17" s="700">
        <v>0.8</v>
      </c>
      <c r="T17" s="169"/>
      <c r="U17" s="210"/>
      <c r="V17" s="166"/>
      <c r="W17" s="167"/>
      <c r="X17" s="215"/>
      <c r="Y17" s="100"/>
      <c r="Z17" s="685" t="s">
        <v>110</v>
      </c>
      <c r="AA17" s="643">
        <v>1.6E-2</v>
      </c>
    </row>
    <row r="18" spans="1:276" ht="14.25" customHeight="1">
      <c r="A18" s="1779"/>
      <c r="B18" s="9"/>
      <c r="C18" s="670" t="s">
        <v>111</v>
      </c>
      <c r="D18" s="650">
        <v>0.90200000000000002</v>
      </c>
      <c r="E18" s="110"/>
      <c r="F18" s="682" t="str">
        <f t="shared" si="2"/>
        <v>Asker og Bærum</v>
      </c>
      <c r="G18" s="663">
        <v>0.10100000000000001</v>
      </c>
      <c r="H18" s="659">
        <v>0.439</v>
      </c>
      <c r="I18" s="659">
        <v>0.376</v>
      </c>
      <c r="J18" s="660">
        <v>8.3000000000000004E-2</v>
      </c>
      <c r="L18" s="687" t="str">
        <f t="shared" si="3"/>
        <v>Asker og Bærum</v>
      </c>
      <c r="M18" s="668">
        <v>1.46</v>
      </c>
      <c r="N18" s="100"/>
      <c r="O18" s="693" t="str">
        <f t="shared" si="0"/>
        <v>Asker og Bærum</v>
      </c>
      <c r="P18" s="700">
        <v>0.20399999999999999</v>
      </c>
      <c r="Q18" s="706">
        <v>6.0999999999999999E-2</v>
      </c>
      <c r="R18" s="707">
        <v>0.35099999999999998</v>
      </c>
      <c r="S18" s="700">
        <v>0.79600000000000004</v>
      </c>
      <c r="T18" s="169"/>
      <c r="U18" s="210"/>
      <c r="V18" s="166"/>
      <c r="W18" s="167"/>
      <c r="X18" s="215"/>
      <c r="Y18" s="100"/>
      <c r="Z18" s="685" t="s">
        <v>111</v>
      </c>
      <c r="AA18" s="643">
        <v>0</v>
      </c>
    </row>
    <row r="19" spans="1:276" ht="14.25" customHeight="1">
      <c r="A19" s="1779"/>
      <c r="B19" s="9"/>
      <c r="C19" s="670" t="s">
        <v>112</v>
      </c>
      <c r="D19" s="650">
        <v>0.90200000000000002</v>
      </c>
      <c r="E19" s="110"/>
      <c r="F19" s="682" t="str">
        <f t="shared" si="2"/>
        <v>Nedre Romerike</v>
      </c>
      <c r="G19" s="663">
        <v>0.10299999999999999</v>
      </c>
      <c r="H19" s="659">
        <v>0.44800000000000001</v>
      </c>
      <c r="I19" s="659">
        <v>0.34100000000000003</v>
      </c>
      <c r="J19" s="660">
        <v>0.108</v>
      </c>
      <c r="L19" s="687" t="str">
        <f t="shared" si="3"/>
        <v>Nedre Romerike</v>
      </c>
      <c r="M19" s="668">
        <v>1.5</v>
      </c>
      <c r="N19" s="100"/>
      <c r="O19" s="693" t="str">
        <f t="shared" si="0"/>
        <v>Nedre Romerike</v>
      </c>
      <c r="P19" s="700">
        <v>0.16500000000000001</v>
      </c>
      <c r="Q19" s="706">
        <v>7.4999999999999997E-2</v>
      </c>
      <c r="R19" s="707">
        <v>0.26100000000000001</v>
      </c>
      <c r="S19" s="700">
        <v>0.83499999999999996</v>
      </c>
      <c r="T19" s="169"/>
      <c r="U19" s="210"/>
      <c r="V19" s="166"/>
      <c r="W19" s="167"/>
      <c r="X19" s="215"/>
      <c r="Y19" s="100"/>
      <c r="Z19" s="685" t="s">
        <v>112</v>
      </c>
      <c r="AA19" s="643">
        <v>0</v>
      </c>
    </row>
    <row r="20" spans="1:276" ht="14.25" customHeight="1">
      <c r="A20" s="1779"/>
      <c r="B20" s="9"/>
      <c r="C20" s="670" t="s">
        <v>113</v>
      </c>
      <c r="D20" s="650">
        <v>0.90400000000000003</v>
      </c>
      <c r="E20" s="110"/>
      <c r="F20" s="682" t="str">
        <f t="shared" si="2"/>
        <v>Øvre Romerike</v>
      </c>
      <c r="G20" s="663">
        <v>8.4000000000000005E-2</v>
      </c>
      <c r="H20" s="659">
        <v>0.34499999999999997</v>
      </c>
      <c r="I20" s="659">
        <v>0.436</v>
      </c>
      <c r="J20" s="660">
        <v>0.13500000000000001</v>
      </c>
      <c r="L20" s="687" t="str">
        <f t="shared" si="3"/>
        <v>Øvre Romerike</v>
      </c>
      <c r="M20" s="668">
        <v>1.69</v>
      </c>
      <c r="N20" s="100"/>
      <c r="O20" s="693" t="str">
        <f t="shared" si="0"/>
        <v>Øvre Romerike</v>
      </c>
      <c r="P20" s="700">
        <v>0.14499999999999999</v>
      </c>
      <c r="Q20" s="704">
        <v>4.4999999999999998E-2</v>
      </c>
      <c r="R20" s="705">
        <v>0.21</v>
      </c>
      <c r="S20" s="700">
        <v>0.85499999999999998</v>
      </c>
      <c r="T20" s="169"/>
      <c r="U20" s="210"/>
      <c r="V20" s="166"/>
      <c r="W20" s="167"/>
      <c r="X20" s="215"/>
      <c r="Y20" s="100"/>
      <c r="Z20" s="685" t="s">
        <v>113</v>
      </c>
      <c r="AA20" s="643">
        <v>0</v>
      </c>
    </row>
    <row r="21" spans="1:276" ht="14.25" customHeight="1">
      <c r="A21" s="1779"/>
      <c r="B21" s="9"/>
      <c r="C21" s="670" t="s">
        <v>114</v>
      </c>
      <c r="D21" s="650">
        <v>0.88700000000000001</v>
      </c>
      <c r="E21" s="110"/>
      <c r="F21" s="682" t="str">
        <f t="shared" si="2"/>
        <v>Follo</v>
      </c>
      <c r="G21" s="663">
        <v>0.115</v>
      </c>
      <c r="H21" s="659">
        <v>0.47499999999999998</v>
      </c>
      <c r="I21" s="659">
        <v>0.32900000000000001</v>
      </c>
      <c r="J21" s="660">
        <v>8.1000000000000003E-2</v>
      </c>
      <c r="L21" s="687" t="str">
        <f t="shared" si="3"/>
        <v>Follo</v>
      </c>
      <c r="M21" s="668">
        <v>1.42</v>
      </c>
      <c r="N21" s="100"/>
      <c r="O21" s="693" t="str">
        <f t="shared" si="0"/>
        <v>Follo</v>
      </c>
      <c r="P21" s="700">
        <v>0.18</v>
      </c>
      <c r="Q21" s="706">
        <v>4.4999999999999998E-2</v>
      </c>
      <c r="R21" s="707">
        <v>0.35</v>
      </c>
      <c r="S21" s="700">
        <v>0.82</v>
      </c>
      <c r="T21" s="169"/>
      <c r="U21" s="210"/>
      <c r="V21" s="166"/>
      <c r="W21" s="167"/>
      <c r="X21" s="215"/>
      <c r="Y21" s="100"/>
      <c r="Z21" s="685" t="s">
        <v>114</v>
      </c>
      <c r="AA21" s="643">
        <v>0</v>
      </c>
    </row>
    <row r="22" spans="1:276" ht="14.25" customHeight="1">
      <c r="A22" s="1779"/>
      <c r="B22" s="9"/>
      <c r="C22" s="673" t="s">
        <v>164</v>
      </c>
      <c r="D22" s="650">
        <v>0.89100000000000001</v>
      </c>
      <c r="E22" s="110"/>
      <c r="F22" s="682" t="str">
        <f t="shared" si="2"/>
        <v>Sarpsborg</v>
      </c>
      <c r="G22" s="663">
        <v>0.108</v>
      </c>
      <c r="H22" s="659">
        <v>0.34699999999999998</v>
      </c>
      <c r="I22" s="659">
        <v>0.40500000000000003</v>
      </c>
      <c r="J22" s="660">
        <v>0.13900000000000001</v>
      </c>
      <c r="L22" s="687" t="str">
        <f t="shared" si="3"/>
        <v>Sarpsborg</v>
      </c>
      <c r="M22" s="668">
        <v>1.63</v>
      </c>
      <c r="N22" s="100"/>
      <c r="O22" s="693" t="str">
        <f t="shared" si="0"/>
        <v>Sarpsborg</v>
      </c>
      <c r="P22" s="700">
        <v>9.9000000000000005E-2</v>
      </c>
      <c r="Q22" s="706">
        <v>3.1E-2</v>
      </c>
      <c r="R22" s="707">
        <v>0.14299999999999999</v>
      </c>
      <c r="S22" s="700">
        <v>0.90100000000000002</v>
      </c>
      <c r="T22" s="169"/>
      <c r="U22" s="210"/>
      <c r="V22" s="166"/>
      <c r="W22" s="167"/>
      <c r="X22" s="215"/>
      <c r="Y22" s="100"/>
      <c r="Z22" s="685" t="s">
        <v>164</v>
      </c>
      <c r="AA22" s="643">
        <v>0</v>
      </c>
    </row>
    <row r="23" spans="1:276" ht="14.25" customHeight="1">
      <c r="A23" s="1779"/>
      <c r="B23" s="9"/>
      <c r="C23" s="673" t="s">
        <v>165</v>
      </c>
      <c r="D23" s="650">
        <v>0.89300000000000002</v>
      </c>
      <c r="E23" s="110"/>
      <c r="F23" s="682" t="str">
        <f t="shared" si="2"/>
        <v>Fredrikstad</v>
      </c>
      <c r="G23" s="663">
        <v>9.7000000000000003E-2</v>
      </c>
      <c r="H23" s="659">
        <v>0.434</v>
      </c>
      <c r="I23" s="659">
        <v>0.36099999999999999</v>
      </c>
      <c r="J23" s="660">
        <v>0.108</v>
      </c>
      <c r="L23" s="687" t="str">
        <f t="shared" si="3"/>
        <v>Fredrikstad</v>
      </c>
      <c r="M23" s="668">
        <v>1.52</v>
      </c>
      <c r="N23" s="100"/>
      <c r="O23" s="693" t="str">
        <f t="shared" si="0"/>
        <v>Fredrikstad</v>
      </c>
      <c r="P23" s="700">
        <v>0.13</v>
      </c>
      <c r="Q23" s="706">
        <v>3.4000000000000002E-2</v>
      </c>
      <c r="R23" s="707">
        <v>0.22700000000000001</v>
      </c>
      <c r="S23" s="700">
        <v>0.87</v>
      </c>
      <c r="T23" s="169"/>
      <c r="U23" s="210"/>
      <c r="V23" s="166"/>
      <c r="W23" s="167"/>
      <c r="X23" s="215"/>
      <c r="Y23" s="100"/>
      <c r="Z23" s="685" t="s">
        <v>165</v>
      </c>
      <c r="AA23" s="643">
        <v>0</v>
      </c>
    </row>
    <row r="24" spans="1:276" ht="14.25" customHeight="1">
      <c r="A24" s="1779"/>
      <c r="B24" s="9"/>
      <c r="C24" s="673" t="s">
        <v>166</v>
      </c>
      <c r="D24" s="650">
        <v>0.879</v>
      </c>
      <c r="E24" s="110"/>
      <c r="F24" s="682" t="str">
        <f t="shared" si="2"/>
        <v>Moss</v>
      </c>
      <c r="G24" s="663">
        <v>0.11600000000000001</v>
      </c>
      <c r="H24" s="659">
        <v>0.45900000000000002</v>
      </c>
      <c r="I24" s="659">
        <v>0.34200000000000003</v>
      </c>
      <c r="J24" s="660">
        <v>8.4000000000000005E-2</v>
      </c>
      <c r="L24" s="687" t="str">
        <f t="shared" si="3"/>
        <v>Moss</v>
      </c>
      <c r="M24" s="669">
        <v>1.44</v>
      </c>
      <c r="O24" s="693" t="str">
        <f t="shared" si="0"/>
        <v>Moss</v>
      </c>
      <c r="P24" s="700">
        <v>0.13800000000000001</v>
      </c>
      <c r="Q24" s="706">
        <v>6.0999999999999999E-2</v>
      </c>
      <c r="R24" s="707">
        <v>0.22900000000000001</v>
      </c>
      <c r="S24" s="700">
        <v>0.86199999999999999</v>
      </c>
      <c r="T24" s="169"/>
      <c r="U24" s="210"/>
      <c r="V24" s="166"/>
      <c r="W24" s="167"/>
      <c r="X24" s="215"/>
      <c r="Y24" s="100"/>
      <c r="Z24" s="685" t="s">
        <v>166</v>
      </c>
      <c r="AA24" s="643">
        <v>0</v>
      </c>
    </row>
    <row r="25" spans="1:276" ht="14.25" customHeight="1">
      <c r="A25" s="1779"/>
      <c r="B25" s="9"/>
      <c r="C25" s="673" t="s">
        <v>356</v>
      </c>
      <c r="D25" s="650">
        <v>0.85499999999999998</v>
      </c>
      <c r="E25" s="110"/>
      <c r="F25" s="682" t="str">
        <f t="shared" si="2"/>
        <v xml:space="preserve">Drammen </v>
      </c>
      <c r="G25" s="663">
        <v>0.121</v>
      </c>
      <c r="H25" s="659">
        <v>0.49299999999999999</v>
      </c>
      <c r="I25" s="659">
        <v>0.308</v>
      </c>
      <c r="J25" s="660">
        <v>7.9000000000000001E-2</v>
      </c>
      <c r="L25" s="687" t="str">
        <f t="shared" si="3"/>
        <v xml:space="preserve">Drammen </v>
      </c>
      <c r="M25" s="668">
        <v>1.36</v>
      </c>
      <c r="N25" s="100"/>
      <c r="O25" s="693" t="str">
        <f t="shared" si="0"/>
        <v xml:space="preserve">Drammen </v>
      </c>
      <c r="P25" s="700">
        <v>0.13300000000000001</v>
      </c>
      <c r="Q25" s="704">
        <v>7.1999999999999995E-2</v>
      </c>
      <c r="R25" s="705">
        <v>0.22</v>
      </c>
      <c r="S25" s="700">
        <v>0.86699999999999999</v>
      </c>
      <c r="T25" s="169"/>
      <c r="U25" s="210"/>
      <c r="V25" s="166"/>
      <c r="W25" s="167"/>
      <c r="X25" s="215"/>
      <c r="Y25" s="100"/>
      <c r="Z25" s="685" t="s">
        <v>356</v>
      </c>
      <c r="AA25" s="643">
        <v>0</v>
      </c>
    </row>
    <row r="26" spans="1:276" ht="14.25" customHeight="1">
      <c r="A26" s="1779"/>
      <c r="B26" s="9"/>
      <c r="C26" s="673" t="s">
        <v>344</v>
      </c>
      <c r="D26" s="650">
        <v>0.90100000000000002</v>
      </c>
      <c r="E26" s="110"/>
      <c r="F26" s="682" t="str">
        <f t="shared" si="2"/>
        <v>Kongsberg</v>
      </c>
      <c r="G26" s="663">
        <v>0.105</v>
      </c>
      <c r="H26" s="659">
        <v>0.46800000000000003</v>
      </c>
      <c r="I26" s="659">
        <v>0.33900000000000002</v>
      </c>
      <c r="J26" s="660">
        <v>8.7999999999999995E-2</v>
      </c>
      <c r="L26" s="687" t="str">
        <f t="shared" si="3"/>
        <v>Kongsberg</v>
      </c>
      <c r="M26" s="668">
        <v>1.45</v>
      </c>
      <c r="N26" s="100"/>
      <c r="O26" s="693" t="str">
        <f t="shared" si="0"/>
        <v>Kongsberg</v>
      </c>
      <c r="P26" s="700">
        <v>6.7000000000000004E-2</v>
      </c>
      <c r="Q26" s="704">
        <v>2.8000000000000001E-2</v>
      </c>
      <c r="R26" s="705">
        <v>0.107</v>
      </c>
      <c r="S26" s="700">
        <v>0.93300000000000005</v>
      </c>
      <c r="T26" s="169"/>
      <c r="U26" s="210"/>
      <c r="V26" s="166"/>
      <c r="W26" s="167"/>
      <c r="X26" s="215"/>
      <c r="Y26" s="100"/>
      <c r="Z26" s="685" t="s">
        <v>344</v>
      </c>
      <c r="AA26" s="643">
        <v>0</v>
      </c>
    </row>
    <row r="27" spans="1:276" ht="14.25" customHeight="1">
      <c r="A27" s="1779"/>
      <c r="B27" s="9"/>
      <c r="C27" s="673" t="s">
        <v>168</v>
      </c>
      <c r="D27" s="650">
        <v>0.91900000000000004</v>
      </c>
      <c r="E27" s="110"/>
      <c r="F27" s="682" t="str">
        <f t="shared" si="2"/>
        <v>Resten av Buskerudbyen</v>
      </c>
      <c r="G27" s="663">
        <v>7.2999999999999995E-2</v>
      </c>
      <c r="H27" s="659">
        <v>0.33300000000000002</v>
      </c>
      <c r="I27" s="659">
        <v>0.42499999999999999</v>
      </c>
      <c r="J27" s="660">
        <v>0.16900000000000001</v>
      </c>
      <c r="L27" s="687" t="str">
        <f t="shared" si="3"/>
        <v>Resten av Buskerudbyen</v>
      </c>
      <c r="M27" s="668">
        <v>1.75</v>
      </c>
      <c r="N27" s="100"/>
      <c r="O27" s="693" t="str">
        <f t="shared" si="0"/>
        <v>Resten av Buskerudbyen</v>
      </c>
      <c r="P27" s="700">
        <v>0.14199999999999999</v>
      </c>
      <c r="Q27" s="704">
        <v>2.9000000000000001E-2</v>
      </c>
      <c r="R27" s="705">
        <v>0.20799999999999999</v>
      </c>
      <c r="S27" s="700">
        <v>0.85799999999999998</v>
      </c>
      <c r="T27" s="169"/>
      <c r="U27" s="210"/>
      <c r="V27" s="166"/>
      <c r="W27" s="167"/>
      <c r="X27" s="215"/>
      <c r="Y27" s="100"/>
      <c r="Z27" s="685" t="s">
        <v>168</v>
      </c>
      <c r="AA27" s="643">
        <v>0</v>
      </c>
    </row>
    <row r="28" spans="1:276" ht="14.25" customHeight="1">
      <c r="A28" s="1779"/>
      <c r="B28" s="9"/>
      <c r="C28" s="673" t="s">
        <v>169</v>
      </c>
      <c r="D28" s="650">
        <v>0.91</v>
      </c>
      <c r="E28" s="110"/>
      <c r="F28" s="682" t="str">
        <f t="shared" si="2"/>
        <v>Ringerike og Hole</v>
      </c>
      <c r="G28" s="663">
        <v>9.0999999999999998E-2</v>
      </c>
      <c r="H28" s="659">
        <v>0.36799999999999999</v>
      </c>
      <c r="I28" s="659">
        <v>0.39900000000000002</v>
      </c>
      <c r="J28" s="660">
        <v>0.14299999999999999</v>
      </c>
      <c r="L28" s="687" t="str">
        <f t="shared" si="3"/>
        <v>Ringerike og Hole</v>
      </c>
      <c r="M28" s="668">
        <v>1.65</v>
      </c>
      <c r="N28" s="100"/>
      <c r="O28" s="693" t="str">
        <f t="shared" si="0"/>
        <v>Ringerike og Hole</v>
      </c>
      <c r="P28" s="700">
        <v>0.13</v>
      </c>
      <c r="Q28" s="704">
        <v>3.1E-2</v>
      </c>
      <c r="R28" s="705">
        <v>0.20100000000000001</v>
      </c>
      <c r="S28" s="700">
        <v>0.87</v>
      </c>
      <c r="T28" s="169"/>
      <c r="U28" s="210"/>
      <c r="V28" s="166"/>
      <c r="W28" s="167"/>
      <c r="X28" s="215"/>
      <c r="Y28" s="100"/>
      <c r="Z28" s="685" t="s">
        <v>169</v>
      </c>
      <c r="AA28" s="643">
        <v>0</v>
      </c>
    </row>
    <row r="29" spans="1:276" s="3" customFormat="1">
      <c r="D29" s="1563"/>
      <c r="E29" s="108"/>
      <c r="K29" s="108"/>
      <c r="N29" s="108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</row>
    <row r="30" spans="1:276" s="5" customFormat="1" ht="15" customHeight="1">
      <c r="A30" s="6"/>
      <c r="B30" s="9"/>
      <c r="C30" s="1792" t="s">
        <v>200</v>
      </c>
      <c r="D30" s="1793"/>
      <c r="E30" s="108"/>
      <c r="F30" s="1792" t="str">
        <f>C30</f>
        <v>Figur</v>
      </c>
      <c r="G30" s="1794"/>
      <c r="H30" s="1794"/>
      <c r="I30" s="1794"/>
      <c r="J30" s="1793"/>
      <c r="K30" s="108"/>
      <c r="L30" s="1792" t="str">
        <f>F30</f>
        <v>Figur</v>
      </c>
      <c r="M30" s="1793"/>
      <c r="N30" s="108"/>
      <c r="O30" s="1768" t="str">
        <f>L30</f>
        <v>Figur</v>
      </c>
      <c r="P30" s="1763"/>
      <c r="Q30" s="1763"/>
      <c r="R30" s="1763"/>
      <c r="S30" s="1763"/>
      <c r="T30" s="4"/>
      <c r="U30" s="1768" t="s">
        <v>319</v>
      </c>
      <c r="V30" s="1763"/>
      <c r="W30" s="1763"/>
      <c r="X30" s="1763"/>
      <c r="Y30" s="168"/>
      <c r="AB30" s="168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</row>
  </sheetData>
  <mergeCells count="22">
    <mergeCell ref="C1:D1"/>
    <mergeCell ref="C3:D3"/>
    <mergeCell ref="F1:J1"/>
    <mergeCell ref="L1:M1"/>
    <mergeCell ref="L3:M3"/>
    <mergeCell ref="U1:X1"/>
    <mergeCell ref="O1:S1"/>
    <mergeCell ref="O3:S3"/>
    <mergeCell ref="Z3:AA3"/>
    <mergeCell ref="U3:X3"/>
    <mergeCell ref="U30:X30"/>
    <mergeCell ref="A3:A28"/>
    <mergeCell ref="F3:J3"/>
    <mergeCell ref="C30:D30"/>
    <mergeCell ref="F30:J30"/>
    <mergeCell ref="L30:M30"/>
    <mergeCell ref="O30:S30"/>
    <mergeCell ref="U4:X4"/>
    <mergeCell ref="O4:S4"/>
    <mergeCell ref="F4:J4"/>
    <mergeCell ref="C4:D4"/>
    <mergeCell ref="L4:M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69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.5703125" defaultRowHeight="15"/>
  <cols>
    <col min="1" max="1" width="3.5703125" style="6" customWidth="1"/>
    <col min="2" max="2" width="2.140625" style="3" customWidth="1"/>
    <col min="3" max="3" width="28.5703125" style="36" customWidth="1"/>
    <col min="4" max="6" width="16.85546875" style="36" customWidth="1"/>
    <col min="7" max="7" width="16.85546875" style="6" customWidth="1"/>
    <col min="8" max="8" width="4.140625" style="3" customWidth="1"/>
    <col min="9" max="9" width="25.7109375" style="36" customWidth="1"/>
    <col min="10" max="13" width="11.5703125" style="36"/>
    <col min="14" max="14" width="3.140625" style="108" customWidth="1"/>
    <col min="15" max="15" width="22.28515625" style="6" customWidth="1"/>
    <col min="16" max="16" width="13.5703125" style="36" customWidth="1"/>
    <col min="17" max="17" width="13.7109375" style="36" customWidth="1"/>
    <col min="18" max="18" width="13.42578125" style="36" customWidth="1"/>
    <col min="19" max="19" width="14.5703125" style="36" customWidth="1"/>
    <col min="20" max="20" width="15.140625" style="36" customWidth="1"/>
    <col min="21" max="21" width="16.85546875" style="36" customWidth="1"/>
    <col min="22" max="22" width="14.7109375" style="36" customWidth="1"/>
    <col min="23" max="23" width="9.7109375" style="36" customWidth="1"/>
    <col min="24" max="24" width="3.140625" style="21" customWidth="1"/>
    <col min="25" max="25" width="26.5703125" style="36" customWidth="1"/>
    <col min="26" max="27" width="11.5703125" style="36"/>
    <col min="28" max="28" width="14.140625" style="36" customWidth="1"/>
    <col min="29" max="29" width="11.5703125" style="36"/>
    <col min="30" max="30" width="3" style="108" customWidth="1"/>
    <col min="31" max="31" width="23.7109375" style="6" customWidth="1"/>
    <col min="32" max="32" width="16.5703125" style="36" customWidth="1"/>
    <col min="33" max="33" width="18.5703125" style="36" customWidth="1"/>
    <col min="34" max="34" width="17.5703125" style="36" customWidth="1"/>
    <col min="35" max="35" width="15.28515625" style="36" customWidth="1"/>
    <col min="36" max="36" width="16.85546875" style="36" customWidth="1"/>
    <col min="37" max="37" width="19.140625" style="36" customWidth="1"/>
    <col min="38" max="38" width="15.140625" style="36" customWidth="1"/>
    <col min="39" max="39" width="8.7109375" style="36" bestFit="1" customWidth="1"/>
    <col min="40" max="40" width="3.7109375" style="21" customWidth="1"/>
    <col min="41" max="41" width="11.5703125" style="36" customWidth="1"/>
    <col min="42" max="16384" width="11.5703125" style="36"/>
  </cols>
  <sheetData>
    <row r="1" spans="1:40" s="90" customFormat="1" ht="16.5">
      <c r="A1" s="1538"/>
      <c r="B1" s="1543"/>
      <c r="C1" s="1811" t="s">
        <v>40</v>
      </c>
      <c r="D1" s="1812"/>
      <c r="E1" s="1812"/>
      <c r="F1" s="1812"/>
      <c r="G1" s="1812"/>
      <c r="H1" s="1547"/>
      <c r="I1" s="1784" t="s">
        <v>450</v>
      </c>
      <c r="J1" s="1777"/>
      <c r="K1" s="1777"/>
      <c r="L1" s="1777"/>
      <c r="M1" s="1777"/>
      <c r="N1" s="1777"/>
      <c r="O1" s="1777"/>
      <c r="P1" s="1777"/>
      <c r="Q1" s="1777"/>
      <c r="R1" s="1777"/>
      <c r="S1" s="1777"/>
      <c r="T1" s="1777"/>
      <c r="U1" s="1777"/>
      <c r="V1" s="1777"/>
      <c r="W1" s="1783"/>
      <c r="X1" s="1547"/>
      <c r="Y1" s="1784" t="s">
        <v>451</v>
      </c>
      <c r="Z1" s="1777"/>
      <c r="AA1" s="1777"/>
      <c r="AB1" s="1777"/>
      <c r="AC1" s="1777"/>
      <c r="AD1" s="1777"/>
      <c r="AE1" s="1777"/>
      <c r="AF1" s="1777"/>
      <c r="AG1" s="1777"/>
      <c r="AH1" s="1777"/>
      <c r="AI1" s="1777"/>
      <c r="AJ1" s="1777"/>
      <c r="AK1" s="1777"/>
      <c r="AL1" s="1777"/>
      <c r="AM1" s="1783"/>
      <c r="AN1" s="1548"/>
    </row>
    <row r="2" spans="1:40">
      <c r="C2" s="1817"/>
      <c r="D2" s="1817"/>
      <c r="E2" s="1817"/>
      <c r="F2" s="1817"/>
      <c r="G2" s="1817"/>
      <c r="I2" s="49"/>
      <c r="J2" s="3"/>
      <c r="K2" s="3"/>
      <c r="L2" s="3"/>
      <c r="M2" s="3"/>
      <c r="P2" s="3"/>
      <c r="Q2" s="3"/>
      <c r="R2" s="3"/>
      <c r="S2" s="3"/>
      <c r="T2" s="3"/>
      <c r="U2" s="3"/>
      <c r="V2" s="3"/>
      <c r="Y2" s="49"/>
      <c r="Z2" s="3"/>
      <c r="AA2" s="3"/>
      <c r="AB2" s="3"/>
      <c r="AC2" s="3"/>
      <c r="AF2" s="3"/>
      <c r="AG2" s="3"/>
      <c r="AH2" s="3"/>
      <c r="AI2" s="3"/>
      <c r="AJ2" s="3"/>
      <c r="AK2" s="3"/>
      <c r="AL2" s="3"/>
      <c r="AM2" s="3"/>
    </row>
    <row r="3" spans="1:40" ht="15" customHeight="1">
      <c r="A3" s="1778" t="s">
        <v>184</v>
      </c>
      <c r="B3" s="11"/>
      <c r="C3" s="1768" t="s">
        <v>171</v>
      </c>
      <c r="D3" s="1763"/>
      <c r="E3" s="1763"/>
      <c r="F3" s="1763"/>
      <c r="G3" s="1763"/>
      <c r="H3" s="171"/>
      <c r="I3" s="1792" t="str">
        <f>C3</f>
        <v>Tabell</v>
      </c>
      <c r="J3" s="1794"/>
      <c r="K3" s="1794"/>
      <c r="L3" s="1794"/>
      <c r="M3" s="1794"/>
      <c r="O3" s="1768" t="str">
        <f>I3</f>
        <v>Tabell</v>
      </c>
      <c r="P3" s="1763"/>
      <c r="Q3" s="1763"/>
      <c r="R3" s="1763"/>
      <c r="S3" s="1763"/>
      <c r="T3" s="1763"/>
      <c r="U3" s="1763"/>
      <c r="V3" s="1763"/>
      <c r="W3" s="1767"/>
      <c r="X3" s="171"/>
      <c r="Y3" s="1768" t="str">
        <f>O3</f>
        <v>Tabell</v>
      </c>
      <c r="Z3" s="1763"/>
      <c r="AA3" s="1763"/>
      <c r="AB3" s="1763"/>
      <c r="AC3" s="1767"/>
      <c r="AE3" s="1768" t="str">
        <f>Y3</f>
        <v>Tabell</v>
      </c>
      <c r="AF3" s="1763"/>
      <c r="AG3" s="1763"/>
      <c r="AH3" s="1763"/>
      <c r="AI3" s="1763"/>
      <c r="AJ3" s="1763"/>
      <c r="AK3" s="1763"/>
      <c r="AL3" s="1763"/>
      <c r="AM3" s="1767"/>
    </row>
    <row r="4" spans="1:40" ht="44.25" customHeight="1">
      <c r="A4" s="1779"/>
      <c r="B4" s="19"/>
      <c r="C4" s="1814" t="s">
        <v>429</v>
      </c>
      <c r="D4" s="1815"/>
      <c r="E4" s="1815"/>
      <c r="F4" s="1815"/>
      <c r="G4" s="1815"/>
      <c r="H4" s="111"/>
      <c r="I4" s="1814" t="s">
        <v>449</v>
      </c>
      <c r="J4" s="1815"/>
      <c r="K4" s="1815"/>
      <c r="L4" s="1815"/>
      <c r="M4" s="1815"/>
      <c r="O4" s="1814" t="s">
        <v>456</v>
      </c>
      <c r="P4" s="1815"/>
      <c r="Q4" s="1815"/>
      <c r="R4" s="1815"/>
      <c r="S4" s="1815"/>
      <c r="T4" s="1815"/>
      <c r="U4" s="1815"/>
      <c r="V4" s="1815"/>
      <c r="W4" s="1816"/>
      <c r="X4" s="111"/>
      <c r="Y4" s="1814" t="s">
        <v>457</v>
      </c>
      <c r="Z4" s="1815"/>
      <c r="AA4" s="1815"/>
      <c r="AB4" s="1815"/>
      <c r="AC4" s="1816"/>
      <c r="AE4" s="1814" t="s">
        <v>160</v>
      </c>
      <c r="AF4" s="1815"/>
      <c r="AG4" s="1815"/>
      <c r="AH4" s="1815"/>
      <c r="AI4" s="1815"/>
      <c r="AJ4" s="1815"/>
      <c r="AK4" s="1815"/>
      <c r="AL4" s="1815"/>
      <c r="AM4" s="1816"/>
    </row>
    <row r="5" spans="1:40" ht="58.5" customHeight="1">
      <c r="A5" s="1779"/>
      <c r="B5" s="9"/>
      <c r="C5" s="725"/>
      <c r="D5" s="726" t="s">
        <v>263</v>
      </c>
      <c r="E5" s="726" t="s">
        <v>262</v>
      </c>
      <c r="F5" s="726" t="s">
        <v>401</v>
      </c>
      <c r="G5" s="727" t="s">
        <v>400</v>
      </c>
      <c r="H5" s="112"/>
      <c r="I5" s="473"/>
      <c r="J5" s="729" t="s">
        <v>144</v>
      </c>
      <c r="K5" s="730" t="s">
        <v>142</v>
      </c>
      <c r="L5" s="730" t="s">
        <v>145</v>
      </c>
      <c r="M5" s="730" t="s">
        <v>146</v>
      </c>
      <c r="O5" s="473"/>
      <c r="P5" s="729" t="s">
        <v>118</v>
      </c>
      <c r="Q5" s="730" t="s">
        <v>119</v>
      </c>
      <c r="R5" s="730" t="s">
        <v>120</v>
      </c>
      <c r="S5" s="730" t="s">
        <v>121</v>
      </c>
      <c r="T5" s="730" t="s">
        <v>94</v>
      </c>
      <c r="U5" s="730" t="s">
        <v>95</v>
      </c>
      <c r="V5" s="730" t="s">
        <v>96</v>
      </c>
      <c r="W5" s="730" t="s">
        <v>4</v>
      </c>
      <c r="X5" s="112"/>
      <c r="Y5" s="782"/>
      <c r="Z5" s="729" t="s">
        <v>144</v>
      </c>
      <c r="AA5" s="730" t="s">
        <v>142</v>
      </c>
      <c r="AB5" s="730" t="s">
        <v>145</v>
      </c>
      <c r="AC5" s="730" t="s">
        <v>146</v>
      </c>
      <c r="AE5" s="782"/>
      <c r="AF5" s="783" t="s">
        <v>118</v>
      </c>
      <c r="AG5" s="784" t="s">
        <v>119</v>
      </c>
      <c r="AH5" s="784" t="s">
        <v>120</v>
      </c>
      <c r="AI5" s="784" t="s">
        <v>121</v>
      </c>
      <c r="AJ5" s="784" t="s">
        <v>94</v>
      </c>
      <c r="AK5" s="784" t="s">
        <v>95</v>
      </c>
      <c r="AL5" s="784" t="s">
        <v>96</v>
      </c>
      <c r="AM5" s="730" t="s">
        <v>2</v>
      </c>
    </row>
    <row r="6" spans="1:40">
      <c r="A6" s="1779"/>
      <c r="B6" s="9"/>
      <c r="C6" s="471" t="s">
        <v>105</v>
      </c>
      <c r="D6" s="733">
        <v>0.92500000000000004</v>
      </c>
      <c r="E6" s="734">
        <v>0.05</v>
      </c>
      <c r="F6" s="733">
        <v>1.7000000000000001E-2</v>
      </c>
      <c r="G6" s="733">
        <v>7.0000000000000001E-3</v>
      </c>
      <c r="H6" s="216"/>
      <c r="I6" s="684" t="str">
        <f>C6</f>
        <v>Hele landet</v>
      </c>
      <c r="J6" s="748">
        <f>P6+Q6</f>
        <v>0.76800000000000002</v>
      </c>
      <c r="K6" s="733">
        <f>R6+S6</f>
        <v>7.8E-2</v>
      </c>
      <c r="L6" s="734">
        <f>U6+V6</f>
        <v>0.109</v>
      </c>
      <c r="M6" s="748">
        <f>V6</f>
        <v>2.9000000000000001E-2</v>
      </c>
      <c r="O6" s="684" t="str">
        <f>I6</f>
        <v>Hele landet</v>
      </c>
      <c r="P6" s="748">
        <v>0.71299999999999997</v>
      </c>
      <c r="Q6" s="733">
        <v>5.5E-2</v>
      </c>
      <c r="R6" s="734">
        <v>6.2E-2</v>
      </c>
      <c r="S6" s="748">
        <v>1.6E-2</v>
      </c>
      <c r="T6" s="733">
        <v>4.4999999999999998E-2</v>
      </c>
      <c r="U6" s="749">
        <v>0.08</v>
      </c>
      <c r="V6" s="749">
        <v>2.9000000000000001E-2</v>
      </c>
      <c r="W6" s="776">
        <v>41552</v>
      </c>
      <c r="X6" s="113"/>
      <c r="Y6" s="684" t="str">
        <f>O6</f>
        <v>Hele landet</v>
      </c>
      <c r="Z6" s="748">
        <f>AF6+AG6</f>
        <v>0.76800000000000002</v>
      </c>
      <c r="AA6" s="733">
        <f>AH6+AI6</f>
        <v>7.8E-2</v>
      </c>
      <c r="AB6" s="734">
        <f>AK6+AL6</f>
        <v>0.109</v>
      </c>
      <c r="AC6" s="733">
        <f>AL6</f>
        <v>2.9000000000000001E-2</v>
      </c>
      <c r="AE6" s="684" t="str">
        <f>Y6</f>
        <v>Hele landet</v>
      </c>
      <c r="AF6" s="748">
        <v>0.71299999999999997</v>
      </c>
      <c r="AG6" s="733">
        <v>5.5E-2</v>
      </c>
      <c r="AH6" s="734">
        <v>6.2E-2</v>
      </c>
      <c r="AI6" s="748">
        <v>1.6E-2</v>
      </c>
      <c r="AJ6" s="733">
        <v>4.4999999999999998E-2</v>
      </c>
      <c r="AK6" s="749">
        <v>0.08</v>
      </c>
      <c r="AL6" s="749">
        <v>2.9000000000000001E-2</v>
      </c>
      <c r="AM6" s="785">
        <v>41552</v>
      </c>
    </row>
    <row r="7" spans="1:40">
      <c r="A7" s="1779"/>
      <c r="B7" s="9"/>
      <c r="C7" s="607" t="s">
        <v>317</v>
      </c>
      <c r="D7" s="735">
        <v>0.93799999999999994</v>
      </c>
      <c r="E7" s="736">
        <v>5.1999999999999998E-2</v>
      </c>
      <c r="F7" s="735">
        <v>8.0000000000000002E-3</v>
      </c>
      <c r="G7" s="735">
        <v>2E-3</v>
      </c>
      <c r="H7" s="216"/>
      <c r="I7" s="685" t="str">
        <f>C7</f>
        <v xml:space="preserve">Viken </v>
      </c>
      <c r="J7" s="750">
        <f t="shared" ref="J7:J28" si="0">P7+Q7</f>
        <v>0.753</v>
      </c>
      <c r="K7" s="735">
        <f t="shared" ref="K7:K28" si="1">R7+S7</f>
        <v>8.4999999999999992E-2</v>
      </c>
      <c r="L7" s="751">
        <f t="shared" ref="L7:L28" si="2">U7+V7</f>
        <v>0.11899999999999999</v>
      </c>
      <c r="M7" s="750">
        <f t="shared" ref="M7:M28" si="3">V7</f>
        <v>3.9E-2</v>
      </c>
      <c r="O7" s="685" t="str">
        <f>I7</f>
        <v xml:space="preserve">Viken </v>
      </c>
      <c r="P7" s="750">
        <v>0.7</v>
      </c>
      <c r="Q7" s="735">
        <v>5.2999999999999999E-2</v>
      </c>
      <c r="R7" s="751">
        <v>7.0999999999999994E-2</v>
      </c>
      <c r="S7" s="750">
        <v>1.4E-2</v>
      </c>
      <c r="T7" s="735">
        <v>4.2999999999999997E-2</v>
      </c>
      <c r="U7" s="752">
        <v>0.08</v>
      </c>
      <c r="V7" s="752">
        <v>3.9E-2</v>
      </c>
      <c r="W7" s="777">
        <v>10564</v>
      </c>
      <c r="X7" s="113"/>
      <c r="Y7" s="685" t="str">
        <f>O7</f>
        <v xml:space="preserve">Viken </v>
      </c>
      <c r="Z7" s="750">
        <f t="shared" ref="Z7:Z8" si="4">AF7+AG7</f>
        <v>0.82600000000000007</v>
      </c>
      <c r="AA7" s="735">
        <f t="shared" ref="AA7:AA8" si="5">AH7+AI7</f>
        <v>8.6999999999999994E-2</v>
      </c>
      <c r="AB7" s="736">
        <f t="shared" ref="AB7:AB8" si="6">AK7+AL7</f>
        <v>5.6999999999999995E-2</v>
      </c>
      <c r="AC7" s="735">
        <f t="shared" ref="AC7:AC8" si="7">AL7</f>
        <v>1.2999999999999999E-2</v>
      </c>
      <c r="AE7" s="685" t="str">
        <f>Y7</f>
        <v xml:space="preserve">Viken </v>
      </c>
      <c r="AF7" s="750">
        <v>0.78300000000000003</v>
      </c>
      <c r="AG7" s="735">
        <v>4.2999999999999997E-2</v>
      </c>
      <c r="AH7" s="751">
        <v>7.2999999999999995E-2</v>
      </c>
      <c r="AI7" s="750">
        <v>1.4E-2</v>
      </c>
      <c r="AJ7" s="735">
        <v>0.03</v>
      </c>
      <c r="AK7" s="752">
        <v>4.3999999999999997E-2</v>
      </c>
      <c r="AL7" s="752">
        <v>1.2999999999999999E-2</v>
      </c>
      <c r="AM7" s="626">
        <v>8202</v>
      </c>
    </row>
    <row r="8" spans="1:40">
      <c r="A8" s="1779"/>
      <c r="B8" s="9"/>
      <c r="C8" s="607" t="s">
        <v>233</v>
      </c>
      <c r="D8" s="735">
        <v>0.747</v>
      </c>
      <c r="E8" s="736">
        <v>0.13900000000000001</v>
      </c>
      <c r="F8" s="735">
        <v>7.2999999999999995E-2</v>
      </c>
      <c r="G8" s="735">
        <v>4.1000000000000002E-2</v>
      </c>
      <c r="H8" s="216"/>
      <c r="I8" s="685" t="str">
        <f>C8</f>
        <v xml:space="preserve">Oslo kommune </v>
      </c>
      <c r="J8" s="753">
        <f t="shared" si="0"/>
        <v>0.56199999999999994</v>
      </c>
      <c r="K8" s="754">
        <f t="shared" si="1"/>
        <v>0.10300000000000001</v>
      </c>
      <c r="L8" s="755">
        <f t="shared" si="2"/>
        <v>0.26100000000000001</v>
      </c>
      <c r="M8" s="753">
        <f t="shared" si="3"/>
        <v>9.1999999999999998E-2</v>
      </c>
      <c r="O8" s="685" t="str">
        <f>I8</f>
        <v xml:space="preserve">Oslo kommune </v>
      </c>
      <c r="P8" s="753">
        <v>0.48599999999999999</v>
      </c>
      <c r="Q8" s="754">
        <v>7.5999999999999998E-2</v>
      </c>
      <c r="R8" s="755">
        <v>8.5000000000000006E-2</v>
      </c>
      <c r="S8" s="753">
        <v>1.7999999999999999E-2</v>
      </c>
      <c r="T8" s="754">
        <v>7.3999999999999996E-2</v>
      </c>
      <c r="U8" s="756">
        <v>0.16900000000000001</v>
      </c>
      <c r="V8" s="756">
        <v>9.1999999999999998E-2</v>
      </c>
      <c r="W8" s="777">
        <v>2954</v>
      </c>
      <c r="X8" s="113"/>
      <c r="Y8" s="685" t="str">
        <f>O8</f>
        <v xml:space="preserve">Oslo kommune </v>
      </c>
      <c r="Z8" s="753">
        <f t="shared" si="4"/>
        <v>0.52600000000000002</v>
      </c>
      <c r="AA8" s="754">
        <f t="shared" si="5"/>
        <v>0.1</v>
      </c>
      <c r="AB8" s="766">
        <f t="shared" si="6"/>
        <v>0.3</v>
      </c>
      <c r="AC8" s="754">
        <f t="shared" si="7"/>
        <v>0.107</v>
      </c>
      <c r="AE8" s="685" t="str">
        <f>Y8</f>
        <v xml:space="preserve">Oslo kommune </v>
      </c>
      <c r="AF8" s="753">
        <v>0.44600000000000001</v>
      </c>
      <c r="AG8" s="754">
        <v>0.08</v>
      </c>
      <c r="AH8" s="755">
        <v>8.1000000000000003E-2</v>
      </c>
      <c r="AI8" s="753">
        <v>1.9E-2</v>
      </c>
      <c r="AJ8" s="754">
        <v>7.3999999999999996E-2</v>
      </c>
      <c r="AK8" s="756">
        <v>0.193</v>
      </c>
      <c r="AL8" s="756">
        <v>0.107</v>
      </c>
      <c r="AM8" s="786">
        <v>5487</v>
      </c>
    </row>
    <row r="9" spans="1:40">
      <c r="A9" s="1779"/>
      <c r="B9" s="9"/>
      <c r="C9" s="523"/>
      <c r="D9" s="737"/>
      <c r="E9" s="738"/>
      <c r="F9" s="737"/>
      <c r="G9" s="739"/>
      <c r="H9" s="113"/>
      <c r="I9" s="523"/>
      <c r="J9" s="757"/>
      <c r="K9" s="758"/>
      <c r="L9" s="759"/>
      <c r="M9" s="757"/>
      <c r="O9" s="523"/>
      <c r="P9" s="757"/>
      <c r="Q9" s="758"/>
      <c r="R9" s="759"/>
      <c r="S9" s="757"/>
      <c r="T9" s="758"/>
      <c r="U9" s="760"/>
      <c r="V9" s="761"/>
      <c r="W9" s="777"/>
      <c r="X9" s="113"/>
      <c r="Y9" s="523"/>
      <c r="Z9" s="757"/>
      <c r="AA9" s="758"/>
      <c r="AB9" s="1751"/>
      <c r="AC9" s="758"/>
      <c r="AE9" s="523"/>
      <c r="AF9" s="757"/>
      <c r="AG9" s="758"/>
      <c r="AH9" s="759"/>
      <c r="AI9" s="757"/>
      <c r="AJ9" s="758"/>
      <c r="AK9" s="760"/>
      <c r="AL9" s="761"/>
      <c r="AM9" s="613"/>
    </row>
    <row r="10" spans="1:40">
      <c r="A10" s="1779"/>
      <c r="B10" s="9"/>
      <c r="C10" s="607" t="s">
        <v>161</v>
      </c>
      <c r="D10" s="733">
        <v>0.95399999999999996</v>
      </c>
      <c r="E10" s="734">
        <v>3.5999999999999997E-2</v>
      </c>
      <c r="F10" s="733">
        <v>8.9999999999999993E-3</v>
      </c>
      <c r="G10" s="733">
        <v>1E-3</v>
      </c>
      <c r="H10" s="216"/>
      <c r="I10" s="607" t="str">
        <f>C10</f>
        <v>Tidligere Østfold fylke</v>
      </c>
      <c r="J10" s="762">
        <f t="shared" si="0"/>
        <v>0.82600000000000007</v>
      </c>
      <c r="K10" s="763">
        <f t="shared" si="1"/>
        <v>8.2000000000000003E-2</v>
      </c>
      <c r="L10" s="764">
        <f t="shared" si="2"/>
        <v>6.6000000000000003E-2</v>
      </c>
      <c r="M10" s="762">
        <f t="shared" si="3"/>
        <v>1.7999999999999999E-2</v>
      </c>
      <c r="O10" s="607" t="str">
        <f>I10</f>
        <v>Tidligere Østfold fylke</v>
      </c>
      <c r="P10" s="762">
        <v>0.78200000000000003</v>
      </c>
      <c r="Q10" s="763">
        <v>4.3999999999999997E-2</v>
      </c>
      <c r="R10" s="764">
        <v>7.0000000000000007E-2</v>
      </c>
      <c r="S10" s="762">
        <v>1.2E-2</v>
      </c>
      <c r="T10" s="763">
        <v>2.5000000000000001E-2</v>
      </c>
      <c r="U10" s="765">
        <v>4.8000000000000001E-2</v>
      </c>
      <c r="V10" s="765">
        <v>1.7999999999999999E-2</v>
      </c>
      <c r="W10" s="776">
        <v>2638</v>
      </c>
      <c r="X10" s="113"/>
      <c r="Y10" s="607" t="str">
        <f>O10</f>
        <v>Tidligere Østfold fylke</v>
      </c>
      <c r="Z10" s="762">
        <f t="shared" ref="Z10:Z12" si="8">AF10+AG10</f>
        <v>0.84400000000000008</v>
      </c>
      <c r="AA10" s="763">
        <f t="shared" ref="AA10:AA12" si="9">AH10+AI10</f>
        <v>8.6999999999999994E-2</v>
      </c>
      <c r="AB10" s="764">
        <f t="shared" ref="AB10:AB12" si="10">AK10+AL10</f>
        <v>4.3999999999999997E-2</v>
      </c>
      <c r="AC10" s="763">
        <f t="shared" ref="AC10:AC12" si="11">AL10</f>
        <v>8.0000000000000002E-3</v>
      </c>
      <c r="AE10" s="607" t="str">
        <f>Y10</f>
        <v>Tidligere Østfold fylke</v>
      </c>
      <c r="AF10" s="762">
        <v>0.80500000000000005</v>
      </c>
      <c r="AG10" s="763">
        <v>3.9E-2</v>
      </c>
      <c r="AH10" s="764">
        <v>7.4999999999999997E-2</v>
      </c>
      <c r="AI10" s="762">
        <v>1.2E-2</v>
      </c>
      <c r="AJ10" s="763">
        <v>2.5999999999999999E-2</v>
      </c>
      <c r="AK10" s="765">
        <v>3.5999999999999997E-2</v>
      </c>
      <c r="AL10" s="765">
        <v>8.0000000000000002E-3</v>
      </c>
      <c r="AM10" s="785">
        <v>2161</v>
      </c>
    </row>
    <row r="11" spans="1:40" ht="15.75" customHeight="1">
      <c r="A11" s="1779"/>
      <c r="B11" s="9"/>
      <c r="C11" s="607" t="s">
        <v>162</v>
      </c>
      <c r="D11" s="735">
        <v>0.92500000000000004</v>
      </c>
      <c r="E11" s="736">
        <v>6.5000000000000002E-2</v>
      </c>
      <c r="F11" s="735">
        <v>7.0000000000000001E-3</v>
      </c>
      <c r="G11" s="735">
        <v>3.0000000000000001E-3</v>
      </c>
      <c r="H11" s="216"/>
      <c r="I11" s="607" t="str">
        <f>C11</f>
        <v xml:space="preserve">Tidligere Akershus fylke </v>
      </c>
      <c r="J11" s="753">
        <f t="shared" si="0"/>
        <v>0.69799999999999995</v>
      </c>
      <c r="K11" s="754">
        <f t="shared" si="1"/>
        <v>0.10100000000000001</v>
      </c>
      <c r="L11" s="755">
        <f t="shared" si="2"/>
        <v>0.153</v>
      </c>
      <c r="M11" s="753">
        <f t="shared" si="3"/>
        <v>5.5E-2</v>
      </c>
      <c r="N11" s="109"/>
      <c r="O11" s="607" t="str">
        <f>I11</f>
        <v xml:space="preserve">Tidligere Akershus fylke </v>
      </c>
      <c r="P11" s="753">
        <v>0.63900000000000001</v>
      </c>
      <c r="Q11" s="754">
        <v>5.8999999999999997E-2</v>
      </c>
      <c r="R11" s="755">
        <v>8.4000000000000005E-2</v>
      </c>
      <c r="S11" s="753">
        <v>1.7000000000000001E-2</v>
      </c>
      <c r="T11" s="754">
        <v>0.05</v>
      </c>
      <c r="U11" s="756">
        <v>9.8000000000000004E-2</v>
      </c>
      <c r="V11" s="756">
        <v>5.5E-2</v>
      </c>
      <c r="W11" s="777">
        <v>4977</v>
      </c>
      <c r="X11" s="113"/>
      <c r="Y11" s="607" t="str">
        <f>O11</f>
        <v xml:space="preserve">Tidligere Akershus fylke </v>
      </c>
      <c r="Z11" s="753">
        <f t="shared" si="8"/>
        <v>0.81200000000000006</v>
      </c>
      <c r="AA11" s="754">
        <f t="shared" si="9"/>
        <v>0.104</v>
      </c>
      <c r="AB11" s="766">
        <f t="shared" si="10"/>
        <v>5.5E-2</v>
      </c>
      <c r="AC11" s="754">
        <f t="shared" si="11"/>
        <v>1.6E-2</v>
      </c>
      <c r="AE11" s="607" t="str">
        <f>Y11</f>
        <v xml:space="preserve">Tidligere Akershus fylke </v>
      </c>
      <c r="AF11" s="753">
        <v>0.76200000000000001</v>
      </c>
      <c r="AG11" s="754">
        <v>0.05</v>
      </c>
      <c r="AH11" s="755">
        <v>8.7999999999999995E-2</v>
      </c>
      <c r="AI11" s="753">
        <v>1.6E-2</v>
      </c>
      <c r="AJ11" s="754">
        <v>2.9000000000000001E-2</v>
      </c>
      <c r="AK11" s="756">
        <v>3.9E-2</v>
      </c>
      <c r="AL11" s="756">
        <v>1.6E-2</v>
      </c>
      <c r="AM11" s="626">
        <v>3762</v>
      </c>
    </row>
    <row r="12" spans="1:40" ht="15.75" customHeight="1">
      <c r="A12" s="1779"/>
      <c r="B12" s="9"/>
      <c r="C12" s="607" t="s">
        <v>163</v>
      </c>
      <c r="D12" s="735">
        <v>0.94799999999999995</v>
      </c>
      <c r="E12" s="736">
        <v>4.1000000000000002E-2</v>
      </c>
      <c r="F12" s="735">
        <v>8.9999999999999993E-3</v>
      </c>
      <c r="G12" s="735">
        <v>3.0000000000000001E-3</v>
      </c>
      <c r="H12" s="216"/>
      <c r="I12" s="607" t="str">
        <f>C12</f>
        <v xml:space="preserve">Tidligere Buskerud fylke </v>
      </c>
      <c r="J12" s="753">
        <f t="shared" si="0"/>
        <v>0.79</v>
      </c>
      <c r="K12" s="754">
        <f t="shared" si="1"/>
        <v>5.9000000000000004E-2</v>
      </c>
      <c r="L12" s="755">
        <f t="shared" si="2"/>
        <v>9.9000000000000005E-2</v>
      </c>
      <c r="M12" s="753">
        <f t="shared" si="3"/>
        <v>2.9000000000000001E-2</v>
      </c>
      <c r="N12" s="109"/>
      <c r="O12" s="607" t="str">
        <f>I12</f>
        <v xml:space="preserve">Tidligere Buskerud fylke </v>
      </c>
      <c r="P12" s="753">
        <v>0.74399999999999999</v>
      </c>
      <c r="Q12" s="754">
        <v>4.5999999999999999E-2</v>
      </c>
      <c r="R12" s="755">
        <v>4.9000000000000002E-2</v>
      </c>
      <c r="S12" s="753">
        <v>0.01</v>
      </c>
      <c r="T12" s="754">
        <v>5.0999999999999997E-2</v>
      </c>
      <c r="U12" s="756">
        <v>7.0000000000000007E-2</v>
      </c>
      <c r="V12" s="756">
        <v>2.9000000000000001E-2</v>
      </c>
      <c r="W12" s="777">
        <v>2918</v>
      </c>
      <c r="X12" s="113"/>
      <c r="Y12" s="607" t="str">
        <f>O12</f>
        <v xml:space="preserve">Tidligere Buskerud fylke </v>
      </c>
      <c r="Z12" s="753">
        <f t="shared" si="8"/>
        <v>0.83600000000000008</v>
      </c>
      <c r="AA12" s="754">
        <f t="shared" si="9"/>
        <v>5.6000000000000001E-2</v>
      </c>
      <c r="AB12" s="766">
        <f t="shared" si="10"/>
        <v>7.0000000000000007E-2</v>
      </c>
      <c r="AC12" s="754">
        <f t="shared" si="11"/>
        <v>1.2999999999999999E-2</v>
      </c>
      <c r="AE12" s="607" t="str">
        <f>Y12</f>
        <v xml:space="preserve">Tidligere Buskerud fylke </v>
      </c>
      <c r="AF12" s="753">
        <v>0.80100000000000005</v>
      </c>
      <c r="AG12" s="754">
        <v>3.5000000000000003E-2</v>
      </c>
      <c r="AH12" s="755">
        <v>4.2000000000000003E-2</v>
      </c>
      <c r="AI12" s="753">
        <v>1.4E-2</v>
      </c>
      <c r="AJ12" s="754">
        <v>3.6999999999999998E-2</v>
      </c>
      <c r="AK12" s="756">
        <v>5.7000000000000002E-2</v>
      </c>
      <c r="AL12" s="756">
        <v>1.2999999999999999E-2</v>
      </c>
      <c r="AM12" s="626">
        <v>2249</v>
      </c>
    </row>
    <row r="13" spans="1:40">
      <c r="A13" s="1779"/>
      <c r="B13" s="9"/>
      <c r="C13" s="607"/>
      <c r="D13" s="735"/>
      <c r="E13" s="736"/>
      <c r="F13" s="735"/>
      <c r="G13" s="735"/>
      <c r="H13" s="113"/>
      <c r="I13" s="607"/>
      <c r="J13" s="753"/>
      <c r="K13" s="754"/>
      <c r="L13" s="766"/>
      <c r="M13" s="753"/>
      <c r="O13" s="607"/>
      <c r="P13" s="753"/>
      <c r="Q13" s="754"/>
      <c r="R13" s="766"/>
      <c r="S13" s="753"/>
      <c r="T13" s="754"/>
      <c r="U13" s="756"/>
      <c r="V13" s="756"/>
      <c r="W13" s="778"/>
      <c r="X13" s="113"/>
      <c r="Y13" s="607"/>
      <c r="Z13" s="753"/>
      <c r="AA13" s="754"/>
      <c r="AB13" s="766"/>
      <c r="AC13" s="754"/>
      <c r="AE13" s="607"/>
      <c r="AF13" s="787"/>
      <c r="AG13" s="788"/>
      <c r="AH13" s="789"/>
      <c r="AI13" s="787"/>
      <c r="AJ13" s="788"/>
      <c r="AK13" s="790"/>
      <c r="AL13" s="790"/>
      <c r="AM13" s="777"/>
    </row>
    <row r="14" spans="1:40">
      <c r="A14" s="1779"/>
      <c r="B14" s="9"/>
      <c r="C14" s="728" t="s">
        <v>107</v>
      </c>
      <c r="D14" s="740">
        <v>0.54700000000000004</v>
      </c>
      <c r="E14" s="741">
        <v>0.13200000000000001</v>
      </c>
      <c r="F14" s="740">
        <v>0.192</v>
      </c>
      <c r="G14" s="740">
        <v>0.129</v>
      </c>
      <c r="H14" s="216"/>
      <c r="I14" s="731" t="str">
        <f t="shared" ref="I14:I28" si="12">C14</f>
        <v>Indre Oslo</v>
      </c>
      <c r="J14" s="767">
        <f t="shared" si="0"/>
        <v>0.49099999999999999</v>
      </c>
      <c r="K14" s="768">
        <f t="shared" si="1"/>
        <v>0.10800000000000001</v>
      </c>
      <c r="L14" s="769">
        <f t="shared" si="2"/>
        <v>0.32500000000000001</v>
      </c>
      <c r="M14" s="767">
        <f t="shared" si="3"/>
        <v>0.10299999999999999</v>
      </c>
      <c r="N14" s="109"/>
      <c r="O14" s="731" t="str">
        <f t="shared" ref="O14:O28" si="13">I14</f>
        <v>Indre Oslo</v>
      </c>
      <c r="P14" s="767">
        <v>0.41899999999999998</v>
      </c>
      <c r="Q14" s="768">
        <v>7.1999999999999995E-2</v>
      </c>
      <c r="R14" s="769">
        <v>8.3000000000000004E-2</v>
      </c>
      <c r="S14" s="767">
        <v>2.5000000000000001E-2</v>
      </c>
      <c r="T14" s="768">
        <v>7.5999999999999998E-2</v>
      </c>
      <c r="U14" s="770">
        <v>0.222</v>
      </c>
      <c r="V14" s="770">
        <v>0.10299999999999999</v>
      </c>
      <c r="W14" s="779">
        <v>800</v>
      </c>
      <c r="X14" s="3"/>
      <c r="Y14" s="731" t="s">
        <v>379</v>
      </c>
      <c r="Z14" s="767">
        <f t="shared" ref="Z14:Z28" si="14">AF14+AG14</f>
        <v>0.32999999999999996</v>
      </c>
      <c r="AA14" s="768">
        <f t="shared" ref="AA14:AA28" si="15">AH14+AI14</f>
        <v>4.5999999999999999E-2</v>
      </c>
      <c r="AB14" s="769">
        <f t="shared" ref="AB14:AB28" si="16">AK14+AL14</f>
        <v>0.58399999999999996</v>
      </c>
      <c r="AC14" s="768">
        <f t="shared" ref="AC14:AC28" si="17">AL14</f>
        <v>0.29099999999999998</v>
      </c>
      <c r="AE14" s="731" t="s">
        <v>379</v>
      </c>
      <c r="AF14" s="791">
        <v>0.24399999999999999</v>
      </c>
      <c r="AG14" s="792">
        <v>8.5999999999999993E-2</v>
      </c>
      <c r="AH14" s="792">
        <v>4.5999999999999999E-2</v>
      </c>
      <c r="AI14" s="792"/>
      <c r="AJ14" s="792">
        <v>0.04</v>
      </c>
      <c r="AK14" s="793">
        <v>0.29299999999999998</v>
      </c>
      <c r="AL14" s="794">
        <v>0.29099999999999998</v>
      </c>
      <c r="AM14" s="779">
        <v>517</v>
      </c>
      <c r="AN14" s="216"/>
    </row>
    <row r="15" spans="1:40">
      <c r="A15" s="1779"/>
      <c r="B15" s="9"/>
      <c r="C15" s="607" t="s">
        <v>108</v>
      </c>
      <c r="D15" s="735">
        <v>0.86299999999999999</v>
      </c>
      <c r="E15" s="736">
        <v>8.3000000000000004E-2</v>
      </c>
      <c r="F15" s="735">
        <v>4.3999999999999997E-2</v>
      </c>
      <c r="G15" s="735">
        <v>0.01</v>
      </c>
      <c r="H15" s="216"/>
      <c r="I15" s="670" t="str">
        <f t="shared" si="12"/>
        <v>Oslo vest</v>
      </c>
      <c r="J15" s="753">
        <f t="shared" si="0"/>
        <v>0.52400000000000002</v>
      </c>
      <c r="K15" s="754">
        <f t="shared" si="1"/>
        <v>0.13</v>
      </c>
      <c r="L15" s="766">
        <f t="shared" si="2"/>
        <v>0.27400000000000002</v>
      </c>
      <c r="M15" s="753">
        <f t="shared" si="3"/>
        <v>0.11</v>
      </c>
      <c r="N15" s="109"/>
      <c r="O15" s="670" t="str">
        <f t="shared" si="13"/>
        <v>Oslo vest</v>
      </c>
      <c r="P15" s="753">
        <v>0.45100000000000001</v>
      </c>
      <c r="Q15" s="754">
        <v>7.2999999999999995E-2</v>
      </c>
      <c r="R15" s="766">
        <v>0.1</v>
      </c>
      <c r="S15" s="753">
        <v>0.03</v>
      </c>
      <c r="T15" s="754">
        <v>7.1999999999999995E-2</v>
      </c>
      <c r="U15" s="756">
        <v>0.16400000000000001</v>
      </c>
      <c r="V15" s="756">
        <v>0.11</v>
      </c>
      <c r="W15" s="780">
        <v>799</v>
      </c>
      <c r="X15" s="3"/>
      <c r="Y15" s="682" t="str">
        <f t="shared" ref="Y15:Y29" si="18">O14</f>
        <v>Indre Oslo</v>
      </c>
      <c r="Z15" s="753">
        <f t="shared" si="14"/>
        <v>0.38900000000000001</v>
      </c>
      <c r="AA15" s="754">
        <f t="shared" si="15"/>
        <v>0.111</v>
      </c>
      <c r="AB15" s="766">
        <f t="shared" si="16"/>
        <v>0.41799999999999998</v>
      </c>
      <c r="AC15" s="754">
        <f t="shared" si="17"/>
        <v>0.13</v>
      </c>
      <c r="AE15" s="682" t="str">
        <f t="shared" ref="AE15:AE29" si="19">Y15</f>
        <v>Indre Oslo</v>
      </c>
      <c r="AF15" s="795">
        <v>0.309</v>
      </c>
      <c r="AG15" s="796">
        <v>0.08</v>
      </c>
      <c r="AH15" s="796">
        <v>8.4000000000000005E-2</v>
      </c>
      <c r="AI15" s="795">
        <v>2.7E-2</v>
      </c>
      <c r="AJ15" s="797">
        <v>8.1000000000000003E-2</v>
      </c>
      <c r="AK15" s="795">
        <v>0.28799999999999998</v>
      </c>
      <c r="AL15" s="795">
        <v>0.13</v>
      </c>
      <c r="AM15" s="780">
        <v>2430</v>
      </c>
      <c r="AN15" s="216"/>
    </row>
    <row r="16" spans="1:40">
      <c r="A16" s="1779"/>
      <c r="B16" s="9"/>
      <c r="C16" s="607" t="s">
        <v>109</v>
      </c>
      <c r="D16" s="735">
        <v>0.746</v>
      </c>
      <c r="E16" s="736">
        <v>0.21099999999999999</v>
      </c>
      <c r="F16" s="735">
        <v>2.9000000000000001E-2</v>
      </c>
      <c r="G16" s="735">
        <v>1.4E-2</v>
      </c>
      <c r="H16" s="216"/>
      <c r="I16" s="670" t="str">
        <f t="shared" si="12"/>
        <v>Oslo nordøst</v>
      </c>
      <c r="J16" s="753">
        <f t="shared" si="0"/>
        <v>0.64300000000000002</v>
      </c>
      <c r="K16" s="754">
        <f t="shared" si="1"/>
        <v>9.2999999999999999E-2</v>
      </c>
      <c r="L16" s="766">
        <f t="shared" si="2"/>
        <v>0.18099999999999999</v>
      </c>
      <c r="M16" s="753">
        <f t="shared" si="3"/>
        <v>6.0999999999999999E-2</v>
      </c>
      <c r="N16" s="109"/>
      <c r="O16" s="670" t="str">
        <f t="shared" si="13"/>
        <v>Oslo nordøst</v>
      </c>
      <c r="P16" s="753">
        <v>0.55000000000000004</v>
      </c>
      <c r="Q16" s="754">
        <v>9.2999999999999999E-2</v>
      </c>
      <c r="R16" s="766">
        <v>8.4000000000000005E-2</v>
      </c>
      <c r="S16" s="753">
        <v>8.9999999999999993E-3</v>
      </c>
      <c r="T16" s="754">
        <v>8.4000000000000005E-2</v>
      </c>
      <c r="U16" s="756">
        <v>0.12</v>
      </c>
      <c r="V16" s="756">
        <v>6.0999999999999999E-2</v>
      </c>
      <c r="W16" s="780">
        <v>492</v>
      </c>
      <c r="X16" s="3"/>
      <c r="Y16" s="670" t="str">
        <f t="shared" si="18"/>
        <v>Oslo vest</v>
      </c>
      <c r="Z16" s="753">
        <f t="shared" si="14"/>
        <v>0.63300000000000001</v>
      </c>
      <c r="AA16" s="754">
        <f t="shared" si="15"/>
        <v>0.14499999999999999</v>
      </c>
      <c r="AB16" s="766">
        <f t="shared" si="16"/>
        <v>0.13400000000000001</v>
      </c>
      <c r="AC16" s="754">
        <f t="shared" si="17"/>
        <v>2.9000000000000001E-2</v>
      </c>
      <c r="AE16" s="670" t="str">
        <f t="shared" si="19"/>
        <v>Oslo vest</v>
      </c>
      <c r="AF16" s="796">
        <v>0.53200000000000003</v>
      </c>
      <c r="AG16" s="796">
        <v>0.10100000000000001</v>
      </c>
      <c r="AH16" s="796">
        <v>0.127</v>
      </c>
      <c r="AI16" s="795">
        <v>1.7999999999999999E-2</v>
      </c>
      <c r="AJ16" s="797">
        <v>8.7999999999999995E-2</v>
      </c>
      <c r="AK16" s="797">
        <v>0.105</v>
      </c>
      <c r="AL16" s="798">
        <v>2.9000000000000001E-2</v>
      </c>
      <c r="AM16" s="780">
        <v>1190</v>
      </c>
      <c r="AN16" s="216"/>
    </row>
    <row r="17" spans="1:40">
      <c r="A17" s="1779"/>
      <c r="B17" s="9"/>
      <c r="C17" s="607" t="s">
        <v>110</v>
      </c>
      <c r="D17" s="735">
        <v>0.80700000000000005</v>
      </c>
      <c r="E17" s="736">
        <v>0.14199999999999999</v>
      </c>
      <c r="F17" s="735">
        <v>3.6999999999999998E-2</v>
      </c>
      <c r="G17" s="735">
        <v>1.4999999999999999E-2</v>
      </c>
      <c r="H17" s="216"/>
      <c r="I17" s="670" t="str">
        <f t="shared" si="12"/>
        <v>Oslo sør</v>
      </c>
      <c r="J17" s="753">
        <f t="shared" si="0"/>
        <v>0.6140000000000001</v>
      </c>
      <c r="K17" s="754">
        <f t="shared" si="1"/>
        <v>8.199999999999999E-2</v>
      </c>
      <c r="L17" s="766">
        <f t="shared" si="2"/>
        <v>0.23499999999999999</v>
      </c>
      <c r="M17" s="753">
        <f t="shared" si="3"/>
        <v>9.0999999999999998E-2</v>
      </c>
      <c r="N17" s="109"/>
      <c r="O17" s="670" t="str">
        <f t="shared" si="13"/>
        <v>Oslo sør</v>
      </c>
      <c r="P17" s="753">
        <v>0.54500000000000004</v>
      </c>
      <c r="Q17" s="754">
        <v>6.9000000000000006E-2</v>
      </c>
      <c r="R17" s="766">
        <v>7.2999999999999995E-2</v>
      </c>
      <c r="S17" s="753">
        <v>8.9999999999999993E-3</v>
      </c>
      <c r="T17" s="754">
        <v>6.9000000000000006E-2</v>
      </c>
      <c r="U17" s="756">
        <v>0.14399999999999999</v>
      </c>
      <c r="V17" s="756">
        <v>9.0999999999999998E-2</v>
      </c>
      <c r="W17" s="780">
        <v>699</v>
      </c>
      <c r="X17" s="3"/>
      <c r="Y17" s="670" t="str">
        <f t="shared" si="18"/>
        <v>Oslo nordøst</v>
      </c>
      <c r="Z17" s="753">
        <f t="shared" si="14"/>
        <v>0.86</v>
      </c>
      <c r="AA17" s="754">
        <f t="shared" si="15"/>
        <v>3.6000000000000004E-2</v>
      </c>
      <c r="AB17" s="766">
        <f t="shared" si="16"/>
        <v>3.7999999999999999E-2</v>
      </c>
      <c r="AC17" s="754">
        <f t="shared" si="17"/>
        <v>2.4E-2</v>
      </c>
      <c r="AE17" s="670" t="str">
        <f t="shared" si="19"/>
        <v>Oslo nordøst</v>
      </c>
      <c r="AF17" s="796">
        <v>0.82299999999999995</v>
      </c>
      <c r="AG17" s="796">
        <v>3.6999999999999998E-2</v>
      </c>
      <c r="AH17" s="796">
        <v>3.4000000000000002E-2</v>
      </c>
      <c r="AI17" s="795">
        <v>2E-3</v>
      </c>
      <c r="AJ17" s="797">
        <v>6.8000000000000005E-2</v>
      </c>
      <c r="AK17" s="797">
        <v>1.4E-2</v>
      </c>
      <c r="AL17" s="798">
        <v>2.4E-2</v>
      </c>
      <c r="AM17" s="780">
        <v>449</v>
      </c>
      <c r="AN17" s="216"/>
    </row>
    <row r="18" spans="1:40">
      <c r="A18" s="1779"/>
      <c r="B18" s="9"/>
      <c r="C18" s="607" t="s">
        <v>111</v>
      </c>
      <c r="D18" s="735">
        <v>0.91800000000000004</v>
      </c>
      <c r="E18" s="736">
        <v>7.2999999999999995E-2</v>
      </c>
      <c r="F18" s="735">
        <v>8.0000000000000002E-3</v>
      </c>
      <c r="G18" s="735">
        <v>2E-3</v>
      </c>
      <c r="H18" s="216"/>
      <c r="I18" s="670" t="str">
        <f t="shared" si="12"/>
        <v>Asker og Bærum</v>
      </c>
      <c r="J18" s="753">
        <f t="shared" si="0"/>
        <v>0.65100000000000002</v>
      </c>
      <c r="K18" s="754">
        <f t="shared" si="1"/>
        <v>0.107</v>
      </c>
      <c r="L18" s="766">
        <f t="shared" si="2"/>
        <v>0.185</v>
      </c>
      <c r="M18" s="753">
        <f t="shared" si="3"/>
        <v>5.8999999999999997E-2</v>
      </c>
      <c r="N18" s="109"/>
      <c r="O18" s="670" t="str">
        <f t="shared" si="13"/>
        <v>Asker og Bærum</v>
      </c>
      <c r="P18" s="753">
        <v>0.59199999999999997</v>
      </c>
      <c r="Q18" s="754">
        <v>5.8999999999999997E-2</v>
      </c>
      <c r="R18" s="766">
        <v>0.09</v>
      </c>
      <c r="S18" s="753">
        <v>1.7000000000000001E-2</v>
      </c>
      <c r="T18" s="754">
        <v>5.6000000000000001E-2</v>
      </c>
      <c r="U18" s="756">
        <v>0.126</v>
      </c>
      <c r="V18" s="756">
        <v>5.8999999999999997E-2</v>
      </c>
      <c r="W18" s="780">
        <v>2659</v>
      </c>
      <c r="X18" s="3"/>
      <c r="Y18" s="670" t="str">
        <f t="shared" si="18"/>
        <v>Oslo sør</v>
      </c>
      <c r="Z18" s="753">
        <f t="shared" si="14"/>
        <v>0.84000000000000008</v>
      </c>
      <c r="AA18" s="754">
        <f t="shared" si="15"/>
        <v>4.7E-2</v>
      </c>
      <c r="AB18" s="766">
        <f t="shared" si="16"/>
        <v>1.9E-2</v>
      </c>
      <c r="AC18" s="754">
        <f t="shared" si="17"/>
        <v>1.0999999999999999E-2</v>
      </c>
      <c r="AE18" s="670" t="str">
        <f t="shared" si="19"/>
        <v>Oslo sør</v>
      </c>
      <c r="AF18" s="796">
        <v>0.78500000000000003</v>
      </c>
      <c r="AG18" s="796">
        <v>5.5E-2</v>
      </c>
      <c r="AH18" s="796">
        <v>3.5999999999999997E-2</v>
      </c>
      <c r="AI18" s="795">
        <v>1.0999999999999999E-2</v>
      </c>
      <c r="AJ18" s="797">
        <v>9.4E-2</v>
      </c>
      <c r="AK18" s="797">
        <v>8.0000000000000002E-3</v>
      </c>
      <c r="AL18" s="798">
        <v>1.0999999999999999E-2</v>
      </c>
      <c r="AM18" s="780">
        <v>283</v>
      </c>
      <c r="AN18" s="216"/>
    </row>
    <row r="19" spans="1:40">
      <c r="A19" s="1779"/>
      <c r="B19" s="9"/>
      <c r="C19" s="607" t="s">
        <v>112</v>
      </c>
      <c r="D19" s="735">
        <v>0.91400000000000003</v>
      </c>
      <c r="E19" s="736">
        <v>7.5999999999999998E-2</v>
      </c>
      <c r="F19" s="735">
        <v>6.0000000000000001E-3</v>
      </c>
      <c r="G19" s="735">
        <v>3.0000000000000001E-3</v>
      </c>
      <c r="H19" s="216"/>
      <c r="I19" s="670" t="str">
        <f t="shared" si="12"/>
        <v>Nedre Romerike</v>
      </c>
      <c r="J19" s="753">
        <f t="shared" si="0"/>
        <v>0.71599999999999997</v>
      </c>
      <c r="K19" s="754">
        <f t="shared" si="1"/>
        <v>9.9000000000000005E-2</v>
      </c>
      <c r="L19" s="766">
        <f t="shared" si="2"/>
        <v>0.14000000000000001</v>
      </c>
      <c r="M19" s="753">
        <f t="shared" si="3"/>
        <v>5.7000000000000002E-2</v>
      </c>
      <c r="N19" s="109"/>
      <c r="O19" s="670" t="str">
        <f t="shared" si="13"/>
        <v>Nedre Romerike</v>
      </c>
      <c r="P19" s="753">
        <v>0.64700000000000002</v>
      </c>
      <c r="Q19" s="754">
        <v>6.9000000000000006E-2</v>
      </c>
      <c r="R19" s="766">
        <v>0.08</v>
      </c>
      <c r="S19" s="753">
        <v>1.9E-2</v>
      </c>
      <c r="T19" s="754">
        <v>4.4999999999999998E-2</v>
      </c>
      <c r="U19" s="756">
        <v>8.3000000000000004E-2</v>
      </c>
      <c r="V19" s="756">
        <v>5.7000000000000002E-2</v>
      </c>
      <c r="W19" s="780">
        <v>1181</v>
      </c>
      <c r="X19" s="3"/>
      <c r="Y19" s="670" t="str">
        <f t="shared" si="18"/>
        <v>Asker og Bærum</v>
      </c>
      <c r="Z19" s="753">
        <f t="shared" si="14"/>
        <v>0.80200000000000005</v>
      </c>
      <c r="AA19" s="754">
        <f t="shared" si="15"/>
        <v>8.4999999999999992E-2</v>
      </c>
      <c r="AB19" s="766">
        <f t="shared" si="16"/>
        <v>8.4000000000000005E-2</v>
      </c>
      <c r="AC19" s="754">
        <f t="shared" si="17"/>
        <v>0.02</v>
      </c>
      <c r="AE19" s="670" t="str">
        <f t="shared" si="19"/>
        <v>Asker og Bærum</v>
      </c>
      <c r="AF19" s="796">
        <v>0.75</v>
      </c>
      <c r="AG19" s="796">
        <v>5.1999999999999998E-2</v>
      </c>
      <c r="AH19" s="796">
        <v>7.1999999999999995E-2</v>
      </c>
      <c r="AI19" s="795">
        <v>1.2999999999999999E-2</v>
      </c>
      <c r="AJ19" s="797">
        <v>0.03</v>
      </c>
      <c r="AK19" s="797">
        <v>6.4000000000000001E-2</v>
      </c>
      <c r="AL19" s="798">
        <v>0.02</v>
      </c>
      <c r="AM19" s="780">
        <v>1921</v>
      </c>
      <c r="AN19" s="216"/>
    </row>
    <row r="20" spans="1:40">
      <c r="A20" s="1779"/>
      <c r="B20" s="9"/>
      <c r="C20" s="607" t="s">
        <v>113</v>
      </c>
      <c r="D20" s="735">
        <v>0.95299999999999996</v>
      </c>
      <c r="E20" s="736">
        <v>4.1000000000000002E-2</v>
      </c>
      <c r="F20" s="735">
        <v>4.0000000000000001E-3</v>
      </c>
      <c r="G20" s="735">
        <v>2E-3</v>
      </c>
      <c r="H20" s="216"/>
      <c r="I20" s="670" t="str">
        <f t="shared" si="12"/>
        <v>Øvre Romerike</v>
      </c>
      <c r="J20" s="753">
        <f t="shared" si="0"/>
        <v>0.79500000000000004</v>
      </c>
      <c r="K20" s="754">
        <f t="shared" si="1"/>
        <v>0.10299999999999999</v>
      </c>
      <c r="L20" s="766">
        <f t="shared" si="2"/>
        <v>8.0999999999999989E-2</v>
      </c>
      <c r="M20" s="753">
        <f t="shared" si="3"/>
        <v>0.03</v>
      </c>
      <c r="N20" s="109"/>
      <c r="O20" s="670" t="str">
        <f t="shared" si="13"/>
        <v>Øvre Romerike</v>
      </c>
      <c r="P20" s="753">
        <v>0.753</v>
      </c>
      <c r="Q20" s="754">
        <v>4.2000000000000003E-2</v>
      </c>
      <c r="R20" s="766">
        <v>8.5999999999999993E-2</v>
      </c>
      <c r="S20" s="753">
        <v>1.7000000000000001E-2</v>
      </c>
      <c r="T20" s="754">
        <v>2.1000000000000001E-2</v>
      </c>
      <c r="U20" s="756">
        <v>5.0999999999999997E-2</v>
      </c>
      <c r="V20" s="756">
        <v>0.03</v>
      </c>
      <c r="W20" s="780">
        <v>617</v>
      </c>
      <c r="X20" s="3"/>
      <c r="Y20" s="670" t="str">
        <f t="shared" si="18"/>
        <v>Nedre Romerike</v>
      </c>
      <c r="Z20" s="753">
        <f t="shared" si="14"/>
        <v>0.82100000000000006</v>
      </c>
      <c r="AA20" s="754">
        <f t="shared" si="15"/>
        <v>0.123</v>
      </c>
      <c r="AB20" s="766">
        <f t="shared" si="16"/>
        <v>3.2000000000000001E-2</v>
      </c>
      <c r="AC20" s="754">
        <f t="shared" si="17"/>
        <v>8.9999999999999993E-3</v>
      </c>
      <c r="AE20" s="670" t="str">
        <f t="shared" si="19"/>
        <v>Nedre Romerike</v>
      </c>
      <c r="AF20" s="796">
        <v>0.77100000000000002</v>
      </c>
      <c r="AG20" s="796">
        <v>0.05</v>
      </c>
      <c r="AH20" s="796">
        <v>9.9000000000000005E-2</v>
      </c>
      <c r="AI20" s="795">
        <v>2.4E-2</v>
      </c>
      <c r="AJ20" s="797">
        <v>2.3E-2</v>
      </c>
      <c r="AK20" s="797">
        <v>2.3E-2</v>
      </c>
      <c r="AL20" s="798">
        <v>8.9999999999999993E-3</v>
      </c>
      <c r="AM20" s="780">
        <v>850</v>
      </c>
      <c r="AN20" s="216"/>
    </row>
    <row r="21" spans="1:40">
      <c r="A21" s="1779"/>
      <c r="B21" s="9"/>
      <c r="C21" s="607" t="s">
        <v>114</v>
      </c>
      <c r="D21" s="735">
        <v>0.92800000000000005</v>
      </c>
      <c r="E21" s="736">
        <v>5.8999999999999997E-2</v>
      </c>
      <c r="F21" s="735">
        <v>8.0000000000000002E-3</v>
      </c>
      <c r="G21" s="735">
        <v>5.0000000000000001E-3</v>
      </c>
      <c r="H21" s="216"/>
      <c r="I21" s="670" t="str">
        <f t="shared" si="12"/>
        <v>Follo</v>
      </c>
      <c r="J21" s="753">
        <f t="shared" si="0"/>
        <v>0.69100000000000006</v>
      </c>
      <c r="K21" s="754">
        <f t="shared" si="1"/>
        <v>0.08</v>
      </c>
      <c r="L21" s="766">
        <f t="shared" si="2"/>
        <v>0.16</v>
      </c>
      <c r="M21" s="753">
        <f t="shared" si="3"/>
        <v>5.7000000000000002E-2</v>
      </c>
      <c r="N21" s="109"/>
      <c r="O21" s="670" t="str">
        <f t="shared" si="13"/>
        <v>Follo</v>
      </c>
      <c r="P21" s="753">
        <v>0.629</v>
      </c>
      <c r="Q21" s="754">
        <v>6.2E-2</v>
      </c>
      <c r="R21" s="766">
        <v>6.8000000000000005E-2</v>
      </c>
      <c r="S21" s="753">
        <v>1.2E-2</v>
      </c>
      <c r="T21" s="754">
        <v>6.7000000000000004E-2</v>
      </c>
      <c r="U21" s="756">
        <v>0.10299999999999999</v>
      </c>
      <c r="V21" s="756">
        <v>5.7000000000000002E-2</v>
      </c>
      <c r="W21" s="780">
        <v>901</v>
      </c>
      <c r="X21" s="3"/>
      <c r="Y21" s="670" t="str">
        <f t="shared" si="18"/>
        <v>Øvre Romerike</v>
      </c>
      <c r="Z21" s="753">
        <f t="shared" si="14"/>
        <v>0.76700000000000002</v>
      </c>
      <c r="AA21" s="754">
        <f t="shared" si="15"/>
        <v>0.188</v>
      </c>
      <c r="AB21" s="766">
        <f t="shared" si="16"/>
        <v>3.2000000000000001E-2</v>
      </c>
      <c r="AC21" s="754">
        <f t="shared" si="17"/>
        <v>1.4999999999999999E-2</v>
      </c>
      <c r="AE21" s="670" t="str">
        <f t="shared" si="19"/>
        <v>Øvre Romerike</v>
      </c>
      <c r="AF21" s="796">
        <v>0.73199999999999998</v>
      </c>
      <c r="AG21" s="796">
        <v>3.5000000000000003E-2</v>
      </c>
      <c r="AH21" s="796">
        <v>0.17100000000000001</v>
      </c>
      <c r="AI21" s="795">
        <v>1.7000000000000001E-2</v>
      </c>
      <c r="AJ21" s="797">
        <v>1.2999999999999999E-2</v>
      </c>
      <c r="AK21" s="797">
        <v>1.7000000000000001E-2</v>
      </c>
      <c r="AL21" s="798">
        <v>1.4999999999999999E-2</v>
      </c>
      <c r="AM21" s="780">
        <v>492</v>
      </c>
      <c r="AN21" s="216"/>
    </row>
    <row r="22" spans="1:40">
      <c r="A22" s="1779"/>
      <c r="B22" s="9"/>
      <c r="C22" s="607" t="s">
        <v>164</v>
      </c>
      <c r="D22" s="735">
        <v>0.94899999999999995</v>
      </c>
      <c r="E22" s="736">
        <v>4.3999999999999997E-2</v>
      </c>
      <c r="F22" s="735">
        <v>6.0000000000000001E-3</v>
      </c>
      <c r="G22" s="735">
        <v>1E-3</v>
      </c>
      <c r="H22" s="216"/>
      <c r="I22" s="670" t="str">
        <f t="shared" si="12"/>
        <v>Sarpsborg</v>
      </c>
      <c r="J22" s="753">
        <f t="shared" si="0"/>
        <v>0.80100000000000005</v>
      </c>
      <c r="K22" s="754">
        <f t="shared" si="1"/>
        <v>7.8E-2</v>
      </c>
      <c r="L22" s="766">
        <f t="shared" si="2"/>
        <v>7.4999999999999997E-2</v>
      </c>
      <c r="M22" s="753">
        <f t="shared" si="3"/>
        <v>2.1999999999999999E-2</v>
      </c>
      <c r="N22" s="109"/>
      <c r="O22" s="670" t="str">
        <f t="shared" si="13"/>
        <v>Sarpsborg</v>
      </c>
      <c r="P22" s="753">
        <v>0.752</v>
      </c>
      <c r="Q22" s="754">
        <v>4.9000000000000002E-2</v>
      </c>
      <c r="R22" s="766">
        <v>5.6000000000000001E-2</v>
      </c>
      <c r="S22" s="753">
        <v>2.1999999999999999E-2</v>
      </c>
      <c r="T22" s="754">
        <v>4.5999999999999999E-2</v>
      </c>
      <c r="U22" s="756">
        <v>5.2999999999999999E-2</v>
      </c>
      <c r="V22" s="756">
        <v>2.1999999999999999E-2</v>
      </c>
      <c r="W22" s="780">
        <v>590</v>
      </c>
      <c r="X22" s="3"/>
      <c r="Y22" s="670" t="str">
        <f t="shared" si="18"/>
        <v>Follo</v>
      </c>
      <c r="Z22" s="753">
        <f t="shared" si="14"/>
        <v>0.876</v>
      </c>
      <c r="AA22" s="754">
        <f t="shared" si="15"/>
        <v>3.2000000000000001E-2</v>
      </c>
      <c r="AB22" s="766">
        <f t="shared" si="16"/>
        <v>4.2000000000000003E-2</v>
      </c>
      <c r="AC22" s="754">
        <f t="shared" si="17"/>
        <v>1.7000000000000001E-2</v>
      </c>
      <c r="AE22" s="670" t="str">
        <f t="shared" si="19"/>
        <v>Follo</v>
      </c>
      <c r="AF22" s="796">
        <v>0.81899999999999995</v>
      </c>
      <c r="AG22" s="796">
        <v>5.7000000000000002E-2</v>
      </c>
      <c r="AH22" s="796">
        <v>2.7E-2</v>
      </c>
      <c r="AI22" s="795">
        <v>5.0000000000000001E-3</v>
      </c>
      <c r="AJ22" s="797">
        <v>0.05</v>
      </c>
      <c r="AK22" s="797">
        <v>2.5000000000000001E-2</v>
      </c>
      <c r="AL22" s="798">
        <v>1.7000000000000001E-2</v>
      </c>
      <c r="AM22" s="780">
        <v>685</v>
      </c>
      <c r="AN22" s="216"/>
    </row>
    <row r="23" spans="1:40">
      <c r="A23" s="1779"/>
      <c r="B23" s="9"/>
      <c r="C23" s="607" t="s">
        <v>165</v>
      </c>
      <c r="D23" s="735">
        <v>0.95899999999999996</v>
      </c>
      <c r="E23" s="736">
        <v>0.03</v>
      </c>
      <c r="F23" s="735">
        <v>1.0999999999999999E-2</v>
      </c>
      <c r="G23" s="742"/>
      <c r="H23" s="216"/>
      <c r="I23" s="670" t="str">
        <f t="shared" si="12"/>
        <v>Fredrikstad</v>
      </c>
      <c r="J23" s="753">
        <f t="shared" si="0"/>
        <v>0.76700000000000002</v>
      </c>
      <c r="K23" s="754">
        <f t="shared" si="1"/>
        <v>0.1</v>
      </c>
      <c r="L23" s="766">
        <f t="shared" si="2"/>
        <v>9.0999999999999998E-2</v>
      </c>
      <c r="M23" s="753">
        <f t="shared" si="3"/>
        <v>1.7000000000000001E-2</v>
      </c>
      <c r="N23" s="109"/>
      <c r="O23" s="670" t="str">
        <f t="shared" si="13"/>
        <v>Fredrikstad</v>
      </c>
      <c r="P23" s="753">
        <v>0.73399999999999999</v>
      </c>
      <c r="Q23" s="754">
        <v>3.3000000000000002E-2</v>
      </c>
      <c r="R23" s="766">
        <v>8.4000000000000005E-2</v>
      </c>
      <c r="S23" s="753">
        <v>1.6E-2</v>
      </c>
      <c r="T23" s="754">
        <v>4.1000000000000002E-2</v>
      </c>
      <c r="U23" s="756">
        <v>7.3999999999999996E-2</v>
      </c>
      <c r="V23" s="756">
        <v>1.7000000000000001E-2</v>
      </c>
      <c r="W23" s="780">
        <v>992</v>
      </c>
      <c r="X23" s="3"/>
      <c r="Y23" s="670" t="str">
        <f t="shared" si="18"/>
        <v>Sarpsborg</v>
      </c>
      <c r="Z23" s="753">
        <f t="shared" si="14"/>
        <v>0.74299999999999999</v>
      </c>
      <c r="AA23" s="754">
        <f t="shared" si="15"/>
        <v>0.19</v>
      </c>
      <c r="AB23" s="766">
        <f t="shared" si="16"/>
        <v>3.7999999999999999E-2</v>
      </c>
      <c r="AC23" s="754">
        <f t="shared" si="17"/>
        <v>1.4E-2</v>
      </c>
      <c r="AE23" s="670" t="str">
        <f t="shared" si="19"/>
        <v>Sarpsborg</v>
      </c>
      <c r="AF23" s="796">
        <v>0.72699999999999998</v>
      </c>
      <c r="AG23" s="796">
        <v>1.6E-2</v>
      </c>
      <c r="AH23" s="796">
        <v>0.158</v>
      </c>
      <c r="AI23" s="795">
        <v>3.2000000000000001E-2</v>
      </c>
      <c r="AJ23" s="797">
        <v>0.03</v>
      </c>
      <c r="AK23" s="797">
        <v>2.4E-2</v>
      </c>
      <c r="AL23" s="798">
        <v>1.4E-2</v>
      </c>
      <c r="AM23" s="780">
        <v>643</v>
      </c>
      <c r="AN23" s="216"/>
    </row>
    <row r="24" spans="1:40">
      <c r="A24" s="1779"/>
      <c r="B24" s="9"/>
      <c r="C24" s="607" t="s">
        <v>166</v>
      </c>
      <c r="D24" s="735">
        <v>0.90500000000000003</v>
      </c>
      <c r="E24" s="736">
        <v>7.0999999999999994E-2</v>
      </c>
      <c r="F24" s="735">
        <v>1.7000000000000001E-2</v>
      </c>
      <c r="G24" s="735">
        <v>7.0000000000000001E-3</v>
      </c>
      <c r="H24" s="216"/>
      <c r="I24" s="670" t="str">
        <f t="shared" si="12"/>
        <v>Moss</v>
      </c>
      <c r="J24" s="753">
        <f t="shared" si="0"/>
        <v>0.77800000000000002</v>
      </c>
      <c r="K24" s="754">
        <f t="shared" si="1"/>
        <v>0.08</v>
      </c>
      <c r="L24" s="766">
        <f t="shared" si="2"/>
        <v>0.11499999999999999</v>
      </c>
      <c r="M24" s="753">
        <f t="shared" si="3"/>
        <v>3.5999999999999997E-2</v>
      </c>
      <c r="N24" s="109"/>
      <c r="O24" s="670" t="str">
        <f t="shared" si="13"/>
        <v>Moss</v>
      </c>
      <c r="P24" s="753">
        <v>0.71499999999999997</v>
      </c>
      <c r="Q24" s="754">
        <v>6.3E-2</v>
      </c>
      <c r="R24" s="766">
        <v>5.5E-2</v>
      </c>
      <c r="S24" s="753">
        <v>2.5000000000000001E-2</v>
      </c>
      <c r="T24" s="754">
        <v>2.7E-2</v>
      </c>
      <c r="U24" s="756">
        <v>7.9000000000000001E-2</v>
      </c>
      <c r="V24" s="756">
        <v>3.5999999999999997E-2</v>
      </c>
      <c r="W24" s="780">
        <v>999</v>
      </c>
      <c r="X24" s="3"/>
      <c r="Y24" s="670" t="str">
        <f t="shared" si="18"/>
        <v>Fredrikstad</v>
      </c>
      <c r="Z24" s="753">
        <f t="shared" si="14"/>
        <v>0.84200000000000008</v>
      </c>
      <c r="AA24" s="754">
        <f t="shared" si="15"/>
        <v>0.03</v>
      </c>
      <c r="AB24" s="766">
        <f t="shared" si="16"/>
        <v>8.6999999999999994E-2</v>
      </c>
      <c r="AC24" s="754">
        <f t="shared" si="17"/>
        <v>8.0000000000000002E-3</v>
      </c>
      <c r="AE24" s="670" t="str">
        <f t="shared" si="19"/>
        <v>Fredrikstad</v>
      </c>
      <c r="AF24" s="796">
        <v>0.80200000000000005</v>
      </c>
      <c r="AG24" s="796">
        <v>0.04</v>
      </c>
      <c r="AH24" s="796">
        <v>2.4E-2</v>
      </c>
      <c r="AI24" s="795">
        <v>6.0000000000000001E-3</v>
      </c>
      <c r="AJ24" s="797">
        <v>0.04</v>
      </c>
      <c r="AK24" s="797">
        <v>7.9000000000000001E-2</v>
      </c>
      <c r="AL24" s="798">
        <v>8.0000000000000002E-3</v>
      </c>
      <c r="AM24" s="780">
        <v>678</v>
      </c>
      <c r="AN24" s="216"/>
    </row>
    <row r="25" spans="1:40">
      <c r="A25" s="1779"/>
      <c r="B25" s="9"/>
      <c r="C25" s="607" t="s">
        <v>356</v>
      </c>
      <c r="D25" s="735">
        <v>0.92900000000000005</v>
      </c>
      <c r="E25" s="736">
        <v>4.8000000000000001E-2</v>
      </c>
      <c r="F25" s="735">
        <v>1.6E-2</v>
      </c>
      <c r="G25" s="735">
        <v>7.0000000000000001E-3</v>
      </c>
      <c r="H25" s="216"/>
      <c r="I25" s="670" t="str">
        <f t="shared" si="12"/>
        <v xml:space="preserve">Drammen </v>
      </c>
      <c r="J25" s="753">
        <f t="shared" si="0"/>
        <v>0.73699999999999999</v>
      </c>
      <c r="K25" s="754">
        <f t="shared" si="1"/>
        <v>7.5999999999999998E-2</v>
      </c>
      <c r="L25" s="766">
        <f t="shared" si="2"/>
        <v>0.14300000000000002</v>
      </c>
      <c r="M25" s="753">
        <f t="shared" si="3"/>
        <v>2.9000000000000001E-2</v>
      </c>
      <c r="N25" s="109"/>
      <c r="O25" s="670" t="str">
        <f t="shared" si="13"/>
        <v xml:space="preserve">Drammen </v>
      </c>
      <c r="P25" s="753">
        <v>0.68799999999999994</v>
      </c>
      <c r="Q25" s="754">
        <v>4.9000000000000002E-2</v>
      </c>
      <c r="R25" s="766">
        <v>6.2E-2</v>
      </c>
      <c r="S25" s="753">
        <v>1.4E-2</v>
      </c>
      <c r="T25" s="754">
        <v>4.2999999999999997E-2</v>
      </c>
      <c r="U25" s="756">
        <v>0.114</v>
      </c>
      <c r="V25" s="756">
        <v>2.9000000000000001E-2</v>
      </c>
      <c r="W25" s="780">
        <v>1065</v>
      </c>
      <c r="X25" s="3"/>
      <c r="Y25" s="670" t="str">
        <f t="shared" si="18"/>
        <v>Moss</v>
      </c>
      <c r="Z25" s="753">
        <f t="shared" si="14"/>
        <v>0.84799999999999998</v>
      </c>
      <c r="AA25" s="754">
        <f t="shared" si="15"/>
        <v>9.4E-2</v>
      </c>
      <c r="AB25" s="766">
        <f t="shared" si="16"/>
        <v>3.6000000000000004E-2</v>
      </c>
      <c r="AC25" s="754">
        <f t="shared" si="17"/>
        <v>7.0000000000000001E-3</v>
      </c>
      <c r="AE25" s="670" t="str">
        <f t="shared" si="19"/>
        <v>Moss</v>
      </c>
      <c r="AF25" s="796">
        <v>0.754</v>
      </c>
      <c r="AG25" s="796">
        <v>9.4E-2</v>
      </c>
      <c r="AH25" s="796">
        <v>8.4000000000000005E-2</v>
      </c>
      <c r="AI25" s="795">
        <v>0.01</v>
      </c>
      <c r="AJ25" s="797">
        <v>2.1999999999999999E-2</v>
      </c>
      <c r="AK25" s="797">
        <v>2.9000000000000001E-2</v>
      </c>
      <c r="AL25" s="798">
        <v>7.0000000000000001E-3</v>
      </c>
      <c r="AM25" s="780">
        <v>620</v>
      </c>
      <c r="AN25" s="216"/>
    </row>
    <row r="26" spans="1:40">
      <c r="A26" s="1779"/>
      <c r="B26" s="9"/>
      <c r="C26" s="607" t="s">
        <v>344</v>
      </c>
      <c r="D26" s="735">
        <v>0.94299999999999995</v>
      </c>
      <c r="E26" s="736">
        <v>4.9000000000000002E-2</v>
      </c>
      <c r="F26" s="735">
        <v>7.0000000000000001E-3</v>
      </c>
      <c r="G26" s="735"/>
      <c r="H26" s="216"/>
      <c r="I26" s="670" t="str">
        <f t="shared" si="12"/>
        <v>Kongsberg</v>
      </c>
      <c r="J26" s="753">
        <f t="shared" si="0"/>
        <v>0.81500000000000006</v>
      </c>
      <c r="K26" s="754">
        <f t="shared" si="1"/>
        <v>0.05</v>
      </c>
      <c r="L26" s="766">
        <f t="shared" si="2"/>
        <v>0.108</v>
      </c>
      <c r="M26" s="753">
        <f t="shared" si="3"/>
        <v>2.7E-2</v>
      </c>
      <c r="N26" s="109"/>
      <c r="O26" s="670" t="str">
        <f t="shared" si="13"/>
        <v>Kongsberg</v>
      </c>
      <c r="P26" s="753">
        <v>0.76500000000000001</v>
      </c>
      <c r="Q26" s="754">
        <v>0.05</v>
      </c>
      <c r="R26" s="766">
        <v>4.1000000000000002E-2</v>
      </c>
      <c r="S26" s="753">
        <v>8.9999999999999993E-3</v>
      </c>
      <c r="T26" s="754">
        <v>2.7E-2</v>
      </c>
      <c r="U26" s="756">
        <v>8.1000000000000003E-2</v>
      </c>
      <c r="V26" s="756">
        <v>2.7E-2</v>
      </c>
      <c r="W26" s="780">
        <v>368</v>
      </c>
      <c r="X26" s="3"/>
      <c r="Y26" s="670" t="str">
        <f t="shared" si="18"/>
        <v xml:space="preserve">Drammen </v>
      </c>
      <c r="Z26" s="753">
        <f t="shared" si="14"/>
        <v>0.72599999999999998</v>
      </c>
      <c r="AA26" s="754">
        <f t="shared" si="15"/>
        <v>9.6000000000000002E-2</v>
      </c>
      <c r="AB26" s="766">
        <f t="shared" si="16"/>
        <v>0.13500000000000001</v>
      </c>
      <c r="AC26" s="754">
        <f t="shared" si="17"/>
        <v>2.3E-2</v>
      </c>
      <c r="AE26" s="670" t="str">
        <f t="shared" si="19"/>
        <v xml:space="preserve">Drammen </v>
      </c>
      <c r="AF26" s="796">
        <v>0.69299999999999995</v>
      </c>
      <c r="AG26" s="796">
        <v>3.3000000000000002E-2</v>
      </c>
      <c r="AH26" s="796">
        <v>7.5999999999999998E-2</v>
      </c>
      <c r="AI26" s="795">
        <v>0.02</v>
      </c>
      <c r="AJ26" s="797">
        <v>4.2000000000000003E-2</v>
      </c>
      <c r="AK26" s="797">
        <v>0.112</v>
      </c>
      <c r="AL26" s="798">
        <v>2.3E-2</v>
      </c>
      <c r="AM26" s="780">
        <v>873</v>
      </c>
      <c r="AN26" s="216"/>
    </row>
    <row r="27" spans="1:40">
      <c r="A27" s="1779"/>
      <c r="B27" s="9"/>
      <c r="C27" s="607" t="s">
        <v>168</v>
      </c>
      <c r="D27" s="735">
        <v>0.95099999999999996</v>
      </c>
      <c r="E27" s="736">
        <v>4.9000000000000002E-2</v>
      </c>
      <c r="F27" s="742"/>
      <c r="G27" s="735"/>
      <c r="H27" s="216"/>
      <c r="I27" s="670" t="str">
        <f t="shared" si="12"/>
        <v>Resten av Buskerudbyen</v>
      </c>
      <c r="J27" s="753">
        <f t="shared" si="0"/>
        <v>0.78100000000000003</v>
      </c>
      <c r="K27" s="754">
        <f t="shared" si="1"/>
        <v>6.4000000000000001E-2</v>
      </c>
      <c r="L27" s="766">
        <f t="shared" si="2"/>
        <v>9.2999999999999999E-2</v>
      </c>
      <c r="M27" s="753">
        <f t="shared" si="3"/>
        <v>3.4000000000000002E-2</v>
      </c>
      <c r="N27" s="109"/>
      <c r="O27" s="670" t="str">
        <f t="shared" si="13"/>
        <v>Resten av Buskerudbyen</v>
      </c>
      <c r="P27" s="753">
        <v>0.72499999999999998</v>
      </c>
      <c r="Q27" s="754">
        <v>5.6000000000000001E-2</v>
      </c>
      <c r="R27" s="766">
        <v>5.2999999999999999E-2</v>
      </c>
      <c r="S27" s="753">
        <v>1.0999999999999999E-2</v>
      </c>
      <c r="T27" s="754">
        <v>6.2E-2</v>
      </c>
      <c r="U27" s="756">
        <v>5.8999999999999997E-2</v>
      </c>
      <c r="V27" s="756">
        <v>3.4000000000000002E-2</v>
      </c>
      <c r="W27" s="780">
        <v>570</v>
      </c>
      <c r="X27" s="3"/>
      <c r="Y27" s="670" t="str">
        <f t="shared" si="18"/>
        <v>Kongsberg</v>
      </c>
      <c r="Z27" s="753">
        <f t="shared" si="14"/>
        <v>0.874</v>
      </c>
      <c r="AA27" s="754">
        <f t="shared" si="15"/>
        <v>4.4999999999999998E-2</v>
      </c>
      <c r="AB27" s="766">
        <f t="shared" si="16"/>
        <v>6.3E-2</v>
      </c>
      <c r="AC27" s="754">
        <f t="shared" si="17"/>
        <v>1.4999999999999999E-2</v>
      </c>
      <c r="AE27" s="670" t="str">
        <f t="shared" si="19"/>
        <v>Kongsberg</v>
      </c>
      <c r="AF27" s="796">
        <v>0.79600000000000004</v>
      </c>
      <c r="AG27" s="796">
        <v>7.8E-2</v>
      </c>
      <c r="AH27" s="796">
        <v>4.1000000000000002E-2</v>
      </c>
      <c r="AI27" s="795">
        <v>4.0000000000000001E-3</v>
      </c>
      <c r="AJ27" s="797">
        <v>1.9E-2</v>
      </c>
      <c r="AK27" s="797">
        <v>4.8000000000000001E-2</v>
      </c>
      <c r="AL27" s="798">
        <v>1.4999999999999999E-2</v>
      </c>
      <c r="AM27" s="780">
        <v>390</v>
      </c>
      <c r="AN27" s="216"/>
    </row>
    <row r="28" spans="1:40">
      <c r="A28" s="1779"/>
      <c r="B28" s="9"/>
      <c r="C28" s="607" t="s">
        <v>169</v>
      </c>
      <c r="D28" s="735">
        <v>0.93600000000000005</v>
      </c>
      <c r="E28" s="736">
        <v>0.05</v>
      </c>
      <c r="F28" s="735">
        <v>1.2999999999999999E-2</v>
      </c>
      <c r="G28" s="735">
        <v>2E-3</v>
      </c>
      <c r="H28" s="216"/>
      <c r="I28" s="670" t="str">
        <f t="shared" si="12"/>
        <v>Ringerike og Hole</v>
      </c>
      <c r="J28" s="753">
        <f t="shared" si="0"/>
        <v>0.82500000000000007</v>
      </c>
      <c r="K28" s="754">
        <f t="shared" si="1"/>
        <v>6.2E-2</v>
      </c>
      <c r="L28" s="766">
        <f t="shared" si="2"/>
        <v>7.6999999999999999E-2</v>
      </c>
      <c r="M28" s="753">
        <f t="shared" si="3"/>
        <v>1.7999999999999999E-2</v>
      </c>
      <c r="N28" s="109"/>
      <c r="O28" s="670" t="str">
        <f t="shared" si="13"/>
        <v>Ringerike og Hole</v>
      </c>
      <c r="P28" s="753">
        <v>0.78700000000000003</v>
      </c>
      <c r="Q28" s="754">
        <v>3.7999999999999999E-2</v>
      </c>
      <c r="R28" s="766">
        <v>5.6000000000000001E-2</v>
      </c>
      <c r="S28" s="753">
        <v>6.0000000000000001E-3</v>
      </c>
      <c r="T28" s="754">
        <v>3.5999999999999997E-2</v>
      </c>
      <c r="U28" s="756">
        <v>5.8999999999999997E-2</v>
      </c>
      <c r="V28" s="756">
        <v>1.7999999999999999E-2</v>
      </c>
      <c r="W28" s="780">
        <v>528</v>
      </c>
      <c r="X28" s="3"/>
      <c r="Y28" s="670" t="str">
        <f t="shared" si="18"/>
        <v>Resten av Buskerudbyen</v>
      </c>
      <c r="Z28" s="753">
        <f t="shared" si="14"/>
        <v>0.92400000000000004</v>
      </c>
      <c r="AA28" s="754">
        <f t="shared" si="15"/>
        <v>4.0000000000000001E-3</v>
      </c>
      <c r="AB28" s="766">
        <f t="shared" si="16"/>
        <v>8.0000000000000002E-3</v>
      </c>
      <c r="AC28" s="754">
        <f t="shared" si="17"/>
        <v>4.0000000000000001E-3</v>
      </c>
      <c r="AE28" s="670" t="str">
        <f t="shared" si="19"/>
        <v>Resten av Buskerudbyen</v>
      </c>
      <c r="AF28" s="796">
        <v>0.90100000000000002</v>
      </c>
      <c r="AG28" s="796">
        <v>2.3E-2</v>
      </c>
      <c r="AH28" s="799">
        <v>4.0000000000000001E-3</v>
      </c>
      <c r="AI28" s="800"/>
      <c r="AJ28" s="797">
        <v>6.5000000000000002E-2</v>
      </c>
      <c r="AK28" s="797">
        <v>4.0000000000000001E-3</v>
      </c>
      <c r="AL28" s="798">
        <v>4.0000000000000001E-3</v>
      </c>
      <c r="AM28" s="780">
        <v>385</v>
      </c>
      <c r="AN28" s="216"/>
    </row>
    <row r="29" spans="1:40">
      <c r="C29" s="523"/>
      <c r="D29" s="743"/>
      <c r="E29" s="744"/>
      <c r="F29" s="743"/>
      <c r="G29" s="745"/>
      <c r="H29" s="216"/>
      <c r="I29" s="732"/>
      <c r="J29" s="747"/>
      <c r="K29" s="747"/>
      <c r="L29" s="747"/>
      <c r="M29" s="747"/>
      <c r="O29" s="732"/>
      <c r="P29" s="771"/>
      <c r="Q29" s="772"/>
      <c r="R29" s="773"/>
      <c r="S29" s="774"/>
      <c r="T29" s="772"/>
      <c r="U29" s="775"/>
      <c r="V29" s="775"/>
      <c r="W29" s="781"/>
      <c r="Y29" s="732" t="str">
        <f t="shared" si="18"/>
        <v>Ringerike og Hole</v>
      </c>
      <c r="Z29" s="1748">
        <f t="shared" ref="Z29" si="20">AF29+AG29</f>
        <v>0.80900000000000005</v>
      </c>
      <c r="AA29" s="1749">
        <f t="shared" ref="AA29" si="21">AH29+AI29</f>
        <v>6.6000000000000003E-2</v>
      </c>
      <c r="AB29" s="1750">
        <f t="shared" ref="AB29" si="22">AK29+AL29</f>
        <v>9.2999999999999999E-2</v>
      </c>
      <c r="AC29" s="1749">
        <f t="shared" ref="AC29" si="23">AL29</f>
        <v>7.0000000000000001E-3</v>
      </c>
      <c r="AE29" s="732" t="str">
        <f t="shared" si="19"/>
        <v>Ringerike og Hole</v>
      </c>
      <c r="AF29" s="801">
        <v>0.78300000000000003</v>
      </c>
      <c r="AG29" s="801">
        <v>2.5999999999999999E-2</v>
      </c>
      <c r="AH29" s="801">
        <v>3.3000000000000002E-2</v>
      </c>
      <c r="AI29" s="802">
        <v>3.3000000000000002E-2</v>
      </c>
      <c r="AJ29" s="803">
        <v>3.3000000000000002E-2</v>
      </c>
      <c r="AK29" s="803">
        <v>8.5999999999999993E-2</v>
      </c>
      <c r="AL29" s="804">
        <v>7.0000000000000001E-3</v>
      </c>
      <c r="AM29" s="781">
        <v>374</v>
      </c>
      <c r="AN29" s="216"/>
    </row>
    <row r="30" spans="1:40">
      <c r="AF30" s="1639"/>
      <c r="AG30" s="1639"/>
      <c r="AH30" s="1639"/>
      <c r="AJ30" s="1639"/>
      <c r="AK30" s="1639"/>
      <c r="AL30" s="1639"/>
    </row>
    <row r="31" spans="1:40" ht="15" customHeight="1">
      <c r="B31" s="11"/>
      <c r="C31" s="1768" t="s">
        <v>200</v>
      </c>
      <c r="D31" s="1763"/>
      <c r="E31" s="1763"/>
      <c r="F31" s="1763"/>
      <c r="G31" s="1763"/>
      <c r="H31" s="171"/>
      <c r="I31" s="1792" t="str">
        <f>C31</f>
        <v>Figur</v>
      </c>
      <c r="J31" s="1794"/>
      <c r="K31" s="1794"/>
      <c r="L31" s="1794"/>
      <c r="M31" s="1794"/>
      <c r="O31" s="1768" t="str">
        <f>I31</f>
        <v>Figur</v>
      </c>
      <c r="P31" s="1763"/>
      <c r="Q31" s="1763"/>
      <c r="R31" s="1763"/>
      <c r="S31" s="1763"/>
      <c r="T31" s="1763"/>
      <c r="U31" s="1763"/>
      <c r="V31" s="1763"/>
      <c r="W31" s="1767"/>
      <c r="X31" s="171"/>
      <c r="Y31" s="1792" t="str">
        <f>O31</f>
        <v>Figur</v>
      </c>
      <c r="Z31" s="1794"/>
      <c r="AA31" s="1794"/>
      <c r="AB31" s="1794"/>
      <c r="AC31" s="1794"/>
      <c r="AE31" s="1768" t="str">
        <f>Y31</f>
        <v>Figur</v>
      </c>
      <c r="AF31" s="1763"/>
      <c r="AG31" s="1763"/>
      <c r="AH31" s="1763"/>
      <c r="AI31" s="1763"/>
      <c r="AJ31" s="1763"/>
      <c r="AK31" s="1763"/>
      <c r="AL31" s="1763"/>
      <c r="AM31" s="1767"/>
    </row>
    <row r="32" spans="1:40">
      <c r="AF32" s="6" t="s">
        <v>158</v>
      </c>
      <c r="AG32" s="114"/>
      <c r="AH32" s="114"/>
      <c r="AI32" s="114"/>
      <c r="AJ32" s="114"/>
    </row>
    <row r="33" spans="31:40">
      <c r="AF33" s="6"/>
      <c r="AG33" s="115"/>
      <c r="AH33" s="115"/>
      <c r="AI33" s="115"/>
      <c r="AJ33" s="115"/>
    </row>
    <row r="34" spans="31:40">
      <c r="AF34" s="116"/>
      <c r="AG34" s="116"/>
      <c r="AH34" s="116"/>
      <c r="AI34" s="116"/>
      <c r="AJ34" s="116"/>
      <c r="AK34" s="116"/>
      <c r="AL34" s="116"/>
      <c r="AM34" s="93"/>
    </row>
    <row r="35" spans="31:40">
      <c r="AE35" s="117"/>
      <c r="AF35" s="117"/>
      <c r="AG35" s="1813"/>
      <c r="AH35" s="1813"/>
      <c r="AI35" s="1813"/>
      <c r="AJ35" s="1813"/>
      <c r="AK35" s="1813"/>
      <c r="AL35" s="1813"/>
      <c r="AM35" s="1813"/>
      <c r="AN35" s="219"/>
    </row>
    <row r="36" spans="31:40">
      <c r="AE36" s="117"/>
      <c r="AF36" s="117"/>
      <c r="AG36" s="118"/>
      <c r="AH36" s="118"/>
      <c r="AI36" s="118"/>
      <c r="AJ36" s="118"/>
      <c r="AK36" s="118"/>
      <c r="AL36" s="118"/>
      <c r="AM36" s="118"/>
      <c r="AN36" s="219"/>
    </row>
    <row r="37" spans="31:40">
      <c r="AE37" s="119"/>
      <c r="AF37" s="120"/>
      <c r="AG37" s="121"/>
      <c r="AH37" s="121"/>
      <c r="AI37" s="121"/>
      <c r="AJ37" s="122"/>
      <c r="AK37" s="121"/>
      <c r="AL37" s="121"/>
      <c r="AM37" s="121"/>
      <c r="AN37" s="219"/>
    </row>
    <row r="38" spans="31:40">
      <c r="AE38" s="119"/>
      <c r="AF38" s="120"/>
      <c r="AG38" s="121"/>
      <c r="AH38" s="121"/>
      <c r="AI38" s="121"/>
      <c r="AJ38" s="121"/>
      <c r="AK38" s="121"/>
      <c r="AL38" s="121"/>
      <c r="AM38" s="121"/>
      <c r="AN38" s="219"/>
    </row>
    <row r="39" spans="31:40">
      <c r="AE39" s="119"/>
      <c r="AF39" s="120"/>
      <c r="AG39" s="121"/>
      <c r="AH39" s="121"/>
      <c r="AI39" s="121"/>
      <c r="AJ39" s="121"/>
      <c r="AK39" s="121"/>
      <c r="AL39" s="121"/>
      <c r="AM39" s="121"/>
      <c r="AN39" s="219"/>
    </row>
    <row r="40" spans="31:40">
      <c r="AE40" s="119"/>
      <c r="AF40" s="120"/>
      <c r="AG40" s="121"/>
      <c r="AH40" s="121"/>
      <c r="AI40" s="121"/>
      <c r="AJ40" s="121"/>
      <c r="AK40" s="121"/>
      <c r="AL40" s="121"/>
      <c r="AM40" s="121"/>
      <c r="AN40" s="219"/>
    </row>
    <row r="41" spans="31:40">
      <c r="AE41" s="119"/>
      <c r="AF41" s="120"/>
      <c r="AG41" s="121"/>
      <c r="AH41" s="121"/>
      <c r="AI41" s="121"/>
      <c r="AJ41" s="121"/>
      <c r="AK41" s="121"/>
      <c r="AL41" s="121"/>
      <c r="AM41" s="121"/>
      <c r="AN41" s="219"/>
    </row>
    <row r="43" spans="31:40">
      <c r="AF43" s="123"/>
      <c r="AG43" s="123"/>
      <c r="AH43" s="123"/>
      <c r="AI43" s="123"/>
      <c r="AJ43" s="123"/>
      <c r="AK43" s="123"/>
      <c r="AL43" s="123"/>
      <c r="AM43" s="94"/>
    </row>
    <row r="44" spans="31:40">
      <c r="AF44" s="123"/>
      <c r="AG44" s="123"/>
      <c r="AH44" s="123"/>
      <c r="AI44" s="123"/>
      <c r="AJ44" s="123"/>
      <c r="AK44" s="123"/>
      <c r="AL44" s="123"/>
      <c r="AM44" s="94"/>
    </row>
    <row r="45" spans="31:40">
      <c r="AF45" s="123"/>
      <c r="AG45" s="123"/>
      <c r="AH45" s="123"/>
      <c r="AI45" s="123"/>
      <c r="AJ45" s="123"/>
      <c r="AK45" s="123"/>
      <c r="AL45" s="123"/>
      <c r="AM45" s="94"/>
    </row>
    <row r="46" spans="31:40">
      <c r="AF46" s="123"/>
      <c r="AG46" s="123"/>
      <c r="AH46" s="123"/>
      <c r="AI46" s="123"/>
      <c r="AJ46" s="123"/>
      <c r="AK46" s="123"/>
      <c r="AL46" s="123"/>
      <c r="AM46" s="94"/>
    </row>
    <row r="47" spans="31:40">
      <c r="AF47" s="123"/>
      <c r="AG47" s="123"/>
      <c r="AH47" s="123"/>
      <c r="AI47" s="123"/>
      <c r="AJ47" s="123"/>
      <c r="AK47" s="123"/>
      <c r="AL47" s="123"/>
      <c r="AM47" s="94"/>
    </row>
    <row r="48" spans="31:40">
      <c r="AF48" s="123"/>
      <c r="AG48" s="123"/>
      <c r="AH48" s="123"/>
      <c r="AI48" s="123"/>
      <c r="AJ48" s="123"/>
      <c r="AK48" s="123"/>
      <c r="AL48" s="123"/>
      <c r="AM48" s="94"/>
    </row>
    <row r="49" spans="32:39">
      <c r="AF49" s="123"/>
      <c r="AG49" s="123"/>
      <c r="AH49" s="123"/>
      <c r="AI49" s="123"/>
      <c r="AJ49" s="123"/>
      <c r="AK49" s="123"/>
      <c r="AL49" s="123"/>
      <c r="AM49" s="94"/>
    </row>
    <row r="50" spans="32:39">
      <c r="AF50" s="123"/>
      <c r="AG50" s="123"/>
      <c r="AH50" s="123"/>
      <c r="AI50" s="123"/>
      <c r="AJ50" s="123"/>
      <c r="AK50" s="123"/>
      <c r="AL50" s="123"/>
      <c r="AM50" s="94"/>
    </row>
    <row r="51" spans="32:39">
      <c r="AF51" s="123"/>
      <c r="AG51" s="123"/>
      <c r="AH51" s="123"/>
      <c r="AI51" s="123"/>
      <c r="AJ51" s="123"/>
      <c r="AK51" s="123"/>
      <c r="AL51" s="123"/>
      <c r="AM51" s="94"/>
    </row>
    <row r="52" spans="32:39">
      <c r="AF52" s="123"/>
      <c r="AG52" s="123"/>
      <c r="AH52" s="123"/>
      <c r="AI52" s="123"/>
      <c r="AJ52" s="123"/>
      <c r="AK52" s="123"/>
      <c r="AL52" s="123"/>
      <c r="AM52" s="94"/>
    </row>
    <row r="53" spans="32:39">
      <c r="AF53" s="123"/>
      <c r="AG53" s="123"/>
      <c r="AH53" s="123"/>
      <c r="AI53" s="123"/>
      <c r="AJ53" s="123"/>
      <c r="AK53" s="123"/>
      <c r="AL53" s="123"/>
      <c r="AM53" s="94"/>
    </row>
    <row r="54" spans="32:39">
      <c r="AF54" s="123"/>
      <c r="AG54" s="123"/>
      <c r="AH54" s="123"/>
      <c r="AI54" s="123"/>
      <c r="AJ54" s="123"/>
      <c r="AK54" s="123"/>
      <c r="AL54" s="123"/>
      <c r="AM54" s="94"/>
    </row>
    <row r="55" spans="32:39">
      <c r="AF55" s="123"/>
      <c r="AG55" s="123"/>
      <c r="AH55" s="123"/>
      <c r="AI55" s="123"/>
      <c r="AJ55" s="123"/>
      <c r="AK55" s="123"/>
      <c r="AL55" s="123"/>
      <c r="AM55" s="94"/>
    </row>
    <row r="56" spans="32:39">
      <c r="AF56" s="123"/>
      <c r="AG56" s="123"/>
      <c r="AH56" s="123"/>
      <c r="AI56" s="123"/>
      <c r="AJ56" s="123"/>
      <c r="AK56" s="123"/>
      <c r="AL56" s="123"/>
      <c r="AM56" s="94"/>
    </row>
    <row r="57" spans="32:39">
      <c r="AF57" s="123"/>
      <c r="AG57" s="123"/>
      <c r="AH57" s="123"/>
      <c r="AI57" s="123"/>
      <c r="AJ57" s="123"/>
      <c r="AK57" s="123"/>
      <c r="AL57" s="123"/>
      <c r="AM57" s="94"/>
    </row>
    <row r="58" spans="32:39">
      <c r="AF58" s="123"/>
      <c r="AG58" s="123"/>
      <c r="AH58" s="123"/>
      <c r="AI58" s="120"/>
      <c r="AJ58" s="123"/>
      <c r="AK58" s="123"/>
      <c r="AL58" s="123"/>
      <c r="AM58" s="94"/>
    </row>
    <row r="59" spans="32:39">
      <c r="AF59" s="123"/>
      <c r="AG59" s="123"/>
      <c r="AH59" s="123"/>
      <c r="AI59" s="123"/>
      <c r="AJ59" s="123"/>
      <c r="AK59" s="123"/>
      <c r="AL59" s="123"/>
      <c r="AM59" s="94"/>
    </row>
    <row r="66" spans="3:7">
      <c r="G66" s="93"/>
    </row>
    <row r="67" spans="3:7">
      <c r="G67" s="93"/>
    </row>
    <row r="68" spans="3:7">
      <c r="C68" s="116"/>
      <c r="D68" s="116"/>
      <c r="E68" s="116"/>
      <c r="F68" s="116"/>
      <c r="G68" s="93"/>
    </row>
    <row r="69" spans="3:7">
      <c r="G69" s="93"/>
    </row>
  </sheetData>
  <mergeCells count="21">
    <mergeCell ref="A3:A28"/>
    <mergeCell ref="C1:G1"/>
    <mergeCell ref="C3:G3"/>
    <mergeCell ref="O4:W4"/>
    <mergeCell ref="O3:W3"/>
    <mergeCell ref="I1:W1"/>
    <mergeCell ref="C2:G2"/>
    <mergeCell ref="AG35:AM35"/>
    <mergeCell ref="Y1:AM1"/>
    <mergeCell ref="C31:G31"/>
    <mergeCell ref="I31:M31"/>
    <mergeCell ref="O31:W31"/>
    <mergeCell ref="Y31:AC31"/>
    <mergeCell ref="AE31:AM31"/>
    <mergeCell ref="AE4:AM4"/>
    <mergeCell ref="AE3:AM3"/>
    <mergeCell ref="I4:M4"/>
    <mergeCell ref="C4:G4"/>
    <mergeCell ref="Y3:AC3"/>
    <mergeCell ref="Y4:AC4"/>
    <mergeCell ref="I3:M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R669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.42578125" defaultRowHeight="14.25"/>
  <cols>
    <col min="1" max="1" width="3.5703125" style="6" customWidth="1"/>
    <col min="2" max="2" width="2.140625" style="3" customWidth="1"/>
    <col min="3" max="3" width="27.28515625" style="6" customWidth="1"/>
    <col min="4" max="10" width="11.42578125" style="6"/>
    <col min="11" max="11" width="3.5703125" style="3" customWidth="1"/>
    <col min="12" max="12" width="34.140625" style="6" customWidth="1"/>
    <col min="13" max="17" width="11.42578125" style="6"/>
    <col min="18" max="18" width="10.28515625" style="108" customWidth="1"/>
    <col min="19" max="19" width="4.5703125" style="108" customWidth="1"/>
    <col min="20" max="20" width="25" style="6" customWidth="1"/>
    <col min="21" max="21" width="36.140625" style="6" customWidth="1"/>
    <col min="22" max="22" width="5" style="108" customWidth="1"/>
    <col min="23" max="23" width="23.28515625" style="6" customWidth="1"/>
    <col min="24" max="24" width="12" style="6" customWidth="1"/>
    <col min="25" max="31" width="10" style="6" customWidth="1"/>
    <col min="32" max="32" width="3.28515625" style="108" customWidth="1"/>
    <col min="33" max="33" width="23.42578125" style="108" customWidth="1"/>
    <col min="34" max="41" width="9.85546875" style="6" customWidth="1"/>
    <col min="42" max="42" width="3.85546875" style="3" customWidth="1"/>
    <col min="43" max="43" width="30.5703125" style="3" customWidth="1"/>
    <col min="44" max="49" width="13.85546875" style="6" customWidth="1"/>
    <col min="50" max="50" width="5.140625" style="108" customWidth="1"/>
    <col min="51" max="51" width="22.28515625" style="6" customWidth="1"/>
    <col min="52" max="56" width="11.42578125" style="6"/>
    <col min="57" max="57" width="3.140625" style="108" customWidth="1"/>
    <col min="58" max="58" width="23.28515625" style="108" customWidth="1"/>
    <col min="59" max="64" width="11.42578125" style="6"/>
    <col min="65" max="65" width="3.140625" style="108" customWidth="1"/>
    <col min="66" max="66" width="20.85546875" style="6" customWidth="1"/>
    <col min="67" max="67" width="13.140625" style="6" customWidth="1"/>
    <col min="68" max="68" width="14" style="6" customWidth="1"/>
    <col min="69" max="69" width="12.7109375" style="6" customWidth="1"/>
    <col min="70" max="70" width="3.140625" style="24" customWidth="1"/>
    <col min="71" max="71" width="24" style="6" bestFit="1" customWidth="1"/>
    <col min="72" max="77" width="11.42578125" style="6"/>
    <col min="78" max="78" width="2.7109375" style="6" customWidth="1"/>
    <col min="79" max="16384" width="11.42578125" style="6"/>
  </cols>
  <sheetData>
    <row r="1" spans="1:96" s="1542" customFormat="1" ht="16.5">
      <c r="A1" s="1538"/>
      <c r="B1" s="1543"/>
      <c r="C1" s="1811" t="s">
        <v>23</v>
      </c>
      <c r="D1" s="1812"/>
      <c r="E1" s="1812"/>
      <c r="F1" s="1812"/>
      <c r="G1" s="1812"/>
      <c r="H1" s="1812"/>
      <c r="I1" s="1812"/>
      <c r="J1" s="1812"/>
      <c r="K1" s="1549"/>
      <c r="L1" s="1780" t="s">
        <v>419</v>
      </c>
      <c r="M1" s="1780"/>
      <c r="N1" s="1780"/>
      <c r="O1" s="1780"/>
      <c r="P1" s="1780"/>
      <c r="Q1" s="1780"/>
      <c r="R1" s="1780"/>
      <c r="S1" s="1544"/>
      <c r="T1" s="1780" t="s">
        <v>98</v>
      </c>
      <c r="U1" s="1780"/>
      <c r="V1" s="1544"/>
      <c r="W1" s="1780" t="s">
        <v>273</v>
      </c>
      <c r="X1" s="1780"/>
      <c r="Y1" s="1780"/>
      <c r="Z1" s="1780"/>
      <c r="AA1" s="1780"/>
      <c r="AB1" s="1780"/>
      <c r="AC1" s="1780"/>
      <c r="AD1" s="1780"/>
      <c r="AE1" s="1780"/>
      <c r="AF1" s="1544"/>
      <c r="AG1" s="1811" t="s">
        <v>275</v>
      </c>
      <c r="AH1" s="1812"/>
      <c r="AI1" s="1812"/>
      <c r="AJ1" s="1812"/>
      <c r="AK1" s="1812"/>
      <c r="AL1" s="1812"/>
      <c r="AM1" s="1812"/>
      <c r="AN1" s="1812"/>
      <c r="AO1" s="1812"/>
      <c r="AP1" s="1549"/>
      <c r="AQ1" s="1824" t="s">
        <v>460</v>
      </c>
      <c r="AR1" s="1824"/>
      <c r="AS1" s="1824"/>
      <c r="AT1" s="1824"/>
      <c r="AU1" s="1824"/>
      <c r="AV1" s="1824"/>
      <c r="AW1" s="1824"/>
      <c r="AX1" s="1544"/>
      <c r="AY1" s="1811" t="s">
        <v>461</v>
      </c>
      <c r="AZ1" s="1812"/>
      <c r="BA1" s="1812"/>
      <c r="BB1" s="1812"/>
      <c r="BC1" s="1812"/>
      <c r="BD1" s="1812"/>
      <c r="BE1" s="1544"/>
      <c r="BF1" s="1811" t="s">
        <v>778</v>
      </c>
      <c r="BG1" s="1812"/>
      <c r="BH1" s="1812"/>
      <c r="BI1" s="1812"/>
      <c r="BJ1" s="1812"/>
      <c r="BK1" s="1812"/>
      <c r="BL1" s="1812"/>
      <c r="BM1" s="1544"/>
      <c r="BN1" s="1784" t="s">
        <v>41</v>
      </c>
      <c r="BO1" s="1780"/>
      <c r="BP1" s="1780"/>
      <c r="BQ1" s="1780"/>
      <c r="BR1" s="1550"/>
      <c r="BS1" s="1784" t="s">
        <v>282</v>
      </c>
      <c r="BT1" s="1780"/>
      <c r="BU1" s="1780"/>
      <c r="BV1" s="1780"/>
      <c r="BW1" s="1780"/>
      <c r="BX1" s="1780"/>
      <c r="BY1" s="1780"/>
      <c r="BZ1" s="1538"/>
      <c r="CA1" s="1538"/>
      <c r="CB1" s="1538"/>
      <c r="CC1" s="1538"/>
      <c r="CD1" s="1538"/>
      <c r="CE1" s="1538"/>
      <c r="CF1" s="1538"/>
      <c r="CG1" s="1538"/>
      <c r="CH1" s="1538"/>
      <c r="CI1" s="1538"/>
      <c r="CJ1" s="1538"/>
      <c r="CK1" s="1538"/>
      <c r="CL1" s="1538"/>
      <c r="CM1" s="1538"/>
      <c r="CN1" s="1538"/>
      <c r="CO1" s="1538"/>
      <c r="CP1" s="1538"/>
      <c r="CQ1" s="1538"/>
      <c r="CR1" s="1538"/>
    </row>
    <row r="2" spans="1:96" s="3" customFormat="1">
      <c r="A2" s="6"/>
      <c r="C2" s="51"/>
      <c r="R2" s="108"/>
      <c r="S2" s="108"/>
      <c r="T2" s="266" t="s">
        <v>452</v>
      </c>
      <c r="V2" s="108"/>
      <c r="W2" s="51"/>
      <c r="AF2" s="108"/>
      <c r="AG2" s="49"/>
      <c r="AX2" s="108"/>
      <c r="AY2" s="1564"/>
      <c r="BE2" s="108"/>
      <c r="BF2" s="108"/>
      <c r="BM2" s="108"/>
      <c r="BN2" s="6"/>
      <c r="BR2" s="24"/>
      <c r="BS2" s="51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</row>
    <row r="3" spans="1:96" s="5" customFormat="1" ht="15">
      <c r="A3" s="1825" t="s">
        <v>184</v>
      </c>
      <c r="B3" s="9"/>
      <c r="C3" s="1832" t="s">
        <v>171</v>
      </c>
      <c r="D3" s="1833"/>
      <c r="E3" s="1833"/>
      <c r="F3" s="1833"/>
      <c r="G3" s="1833"/>
      <c r="H3" s="1833"/>
      <c r="I3" s="1833"/>
      <c r="J3" s="1834"/>
      <c r="K3" s="177"/>
      <c r="L3" s="1832" t="s">
        <v>171</v>
      </c>
      <c r="M3" s="1833"/>
      <c r="N3" s="1833"/>
      <c r="O3" s="1833"/>
      <c r="P3" s="1833"/>
      <c r="Q3" s="1833"/>
      <c r="R3" s="1834"/>
      <c r="S3" s="108"/>
      <c r="T3" s="1818" t="str">
        <f>C3</f>
        <v>Tabell</v>
      </c>
      <c r="U3" s="1820"/>
      <c r="V3" s="108"/>
      <c r="W3" s="1818" t="str">
        <f>T3</f>
        <v>Tabell</v>
      </c>
      <c r="X3" s="1819"/>
      <c r="Y3" s="1819"/>
      <c r="Z3" s="1819"/>
      <c r="AA3" s="1819"/>
      <c r="AB3" s="1819"/>
      <c r="AC3" s="1819"/>
      <c r="AD3" s="1819"/>
      <c r="AE3" s="1820"/>
      <c r="AF3" s="108"/>
      <c r="AG3" s="1789" t="str">
        <f>W3</f>
        <v>Tabell</v>
      </c>
      <c r="AH3" s="1790"/>
      <c r="AI3" s="1790"/>
      <c r="AJ3" s="1790"/>
      <c r="AK3" s="1790"/>
      <c r="AL3" s="1790"/>
      <c r="AM3" s="1790"/>
      <c r="AN3" s="1790"/>
      <c r="AO3" s="1791"/>
      <c r="AP3" s="177"/>
      <c r="AQ3" s="1818" t="s">
        <v>171</v>
      </c>
      <c r="AR3" s="1819"/>
      <c r="AS3" s="1819"/>
      <c r="AT3" s="1819"/>
      <c r="AU3" s="1819"/>
      <c r="AV3" s="1819"/>
      <c r="AW3" s="1820"/>
      <c r="AX3" s="108"/>
      <c r="AY3" s="1808" t="str">
        <f>AG3</f>
        <v>Tabell</v>
      </c>
      <c r="AZ3" s="1809"/>
      <c r="BA3" s="1809"/>
      <c r="BB3" s="1809"/>
      <c r="BC3" s="1809"/>
      <c r="BD3" s="1810"/>
      <c r="BE3" s="108"/>
      <c r="BF3" s="1808" t="str">
        <f>AY3</f>
        <v>Tabell</v>
      </c>
      <c r="BG3" s="1809"/>
      <c r="BH3" s="1809"/>
      <c r="BI3" s="1809"/>
      <c r="BJ3" s="1809"/>
      <c r="BK3" s="1809"/>
      <c r="BL3" s="1810"/>
      <c r="BM3" s="108"/>
      <c r="BN3" s="1792" t="str">
        <f>BF3</f>
        <v>Tabell</v>
      </c>
      <c r="BO3" s="1794"/>
      <c r="BP3" s="1794"/>
      <c r="BQ3" s="1793"/>
      <c r="BR3" s="16"/>
      <c r="BS3" s="1792" t="str">
        <f>BN3</f>
        <v>Tabell</v>
      </c>
      <c r="BT3" s="1794"/>
      <c r="BU3" s="1794"/>
      <c r="BV3" s="1794"/>
      <c r="BW3" s="1794"/>
      <c r="BX3" s="1794"/>
      <c r="BY3" s="1793"/>
      <c r="BZ3" s="3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</row>
    <row r="4" spans="1:96" s="14" customFormat="1" ht="30" customHeight="1">
      <c r="A4" s="1826"/>
      <c r="B4" s="25"/>
      <c r="C4" s="1827" t="s">
        <v>458</v>
      </c>
      <c r="D4" s="1828"/>
      <c r="E4" s="1828"/>
      <c r="F4" s="1828"/>
      <c r="G4" s="1828"/>
      <c r="H4" s="1828"/>
      <c r="I4" s="1828"/>
      <c r="J4" s="1829"/>
      <c r="K4" s="209"/>
      <c r="L4" s="1827" t="s">
        <v>459</v>
      </c>
      <c r="M4" s="1828"/>
      <c r="N4" s="1828"/>
      <c r="O4" s="1828"/>
      <c r="P4" s="1828"/>
      <c r="Q4" s="1828"/>
      <c r="R4" s="1829"/>
      <c r="S4" s="109"/>
      <c r="T4" s="1830" t="s">
        <v>453</v>
      </c>
      <c r="U4" s="1831"/>
      <c r="V4" s="109"/>
      <c r="W4" s="1827" t="s">
        <v>454</v>
      </c>
      <c r="X4" s="1828"/>
      <c r="Y4" s="1828"/>
      <c r="Z4" s="1828"/>
      <c r="AA4" s="1828"/>
      <c r="AB4" s="1828"/>
      <c r="AC4" s="1828"/>
      <c r="AD4" s="1828"/>
      <c r="AE4" s="1829"/>
      <c r="AF4" s="109"/>
      <c r="AG4" s="1835" t="s">
        <v>455</v>
      </c>
      <c r="AH4" s="1836"/>
      <c r="AI4" s="1836"/>
      <c r="AJ4" s="1836"/>
      <c r="AK4" s="1836"/>
      <c r="AL4" s="1836"/>
      <c r="AM4" s="1836"/>
      <c r="AN4" s="1836"/>
      <c r="AO4" s="1837"/>
      <c r="AP4" s="154"/>
      <c r="AQ4" s="1841" t="s">
        <v>454</v>
      </c>
      <c r="AR4" s="1842"/>
      <c r="AS4" s="1842"/>
      <c r="AT4" s="1842"/>
      <c r="AU4" s="1842"/>
      <c r="AV4" s="1842"/>
      <c r="AW4" s="1843"/>
      <c r="AX4" s="109"/>
      <c r="AY4" s="1838" t="s">
        <v>462</v>
      </c>
      <c r="AZ4" s="1839"/>
      <c r="BA4" s="1839"/>
      <c r="BB4" s="1839"/>
      <c r="BC4" s="1839"/>
      <c r="BD4" s="1840"/>
      <c r="BE4" s="109"/>
      <c r="BF4" s="1838" t="s">
        <v>740</v>
      </c>
      <c r="BG4" s="1839"/>
      <c r="BH4" s="1839"/>
      <c r="BI4" s="1839"/>
      <c r="BJ4" s="1839"/>
      <c r="BK4" s="1839"/>
      <c r="BL4" s="1840"/>
      <c r="BM4" s="109"/>
      <c r="BN4" s="1814" t="s">
        <v>425</v>
      </c>
      <c r="BO4" s="1815"/>
      <c r="BP4" s="1815"/>
      <c r="BQ4" s="1815"/>
      <c r="BR4" s="30"/>
      <c r="BS4" s="1821" t="s">
        <v>403</v>
      </c>
      <c r="BT4" s="1822"/>
      <c r="BU4" s="1822"/>
      <c r="BV4" s="1822"/>
      <c r="BW4" s="1822"/>
      <c r="BX4" s="1822"/>
      <c r="BY4" s="1823"/>
      <c r="BZ4" s="3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</row>
    <row r="5" spans="1:96" ht="40.5" customHeight="1">
      <c r="A5" s="1826"/>
      <c r="B5" s="9"/>
      <c r="C5" s="670"/>
      <c r="D5" s="825" t="s">
        <v>11</v>
      </c>
      <c r="E5" s="826" t="s">
        <v>12</v>
      </c>
      <c r="F5" s="827" t="s">
        <v>13</v>
      </c>
      <c r="G5" s="828" t="s">
        <v>14</v>
      </c>
      <c r="H5" s="829" t="s">
        <v>15</v>
      </c>
      <c r="I5" s="829" t="s">
        <v>276</v>
      </c>
      <c r="J5" s="830" t="s">
        <v>277</v>
      </c>
      <c r="K5" s="155"/>
      <c r="L5" s="670"/>
      <c r="M5" s="825" t="s">
        <v>11</v>
      </c>
      <c r="N5" s="826" t="s">
        <v>12</v>
      </c>
      <c r="O5" s="827" t="s">
        <v>13</v>
      </c>
      <c r="P5" s="828" t="s">
        <v>402</v>
      </c>
      <c r="Q5" s="829" t="s">
        <v>276</v>
      </c>
      <c r="R5" s="829" t="s">
        <v>277</v>
      </c>
      <c r="S5" s="155"/>
      <c r="T5" s="605"/>
      <c r="U5" s="831" t="s">
        <v>39</v>
      </c>
      <c r="W5" s="731"/>
      <c r="X5" s="860" t="s">
        <v>274</v>
      </c>
      <c r="Y5" s="861" t="s">
        <v>270</v>
      </c>
      <c r="Z5" s="862" t="s">
        <v>271</v>
      </c>
      <c r="AA5" s="863" t="s">
        <v>272</v>
      </c>
      <c r="AB5" s="863" t="s">
        <v>268</v>
      </c>
      <c r="AC5" s="864" t="s">
        <v>269</v>
      </c>
      <c r="AD5" s="862" t="s">
        <v>16</v>
      </c>
      <c r="AE5" s="865" t="s">
        <v>17</v>
      </c>
      <c r="AG5" s="731"/>
      <c r="AH5" s="861" t="str">
        <f>X5</f>
        <v>Minst 12 avganger pr time</v>
      </c>
      <c r="AI5" s="861" t="str">
        <f>Y5</f>
        <v>8 avganger pr time</v>
      </c>
      <c r="AJ5" s="861" t="s">
        <v>271</v>
      </c>
      <c r="AK5" s="861" t="str">
        <f>AA5</f>
        <v>4 avganger pr time</v>
      </c>
      <c r="AL5" s="861" t="str">
        <f>AB5</f>
        <v>2-3 avganger per time</v>
      </c>
      <c r="AM5" s="861" t="str">
        <f>AC5</f>
        <v xml:space="preserve">1 avgang pr time </v>
      </c>
      <c r="AN5" s="861" t="str">
        <f>AD5</f>
        <v>Sjeldnere</v>
      </c>
      <c r="AO5" s="866" t="str">
        <f>AE5</f>
        <v>Vet ikke</v>
      </c>
      <c r="AP5" s="155"/>
      <c r="AQ5" s="868"/>
      <c r="AR5" s="869" t="s">
        <v>374</v>
      </c>
      <c r="AS5" s="870" t="s">
        <v>375</v>
      </c>
      <c r="AT5" s="783" t="s">
        <v>376</v>
      </c>
      <c r="AU5" s="784" t="s">
        <v>377</v>
      </c>
      <c r="AV5" s="784" t="s">
        <v>16</v>
      </c>
      <c r="AW5" s="871" t="s">
        <v>277</v>
      </c>
      <c r="AY5" s="670"/>
      <c r="AZ5" s="827" t="s">
        <v>18</v>
      </c>
      <c r="BA5" s="872" t="s">
        <v>19</v>
      </c>
      <c r="BB5" s="873" t="s">
        <v>20</v>
      </c>
      <c r="BC5" s="873" t="s">
        <v>21</v>
      </c>
      <c r="BD5" s="874" t="s">
        <v>22</v>
      </c>
      <c r="BF5" s="498"/>
      <c r="BG5" s="873" t="s">
        <v>148</v>
      </c>
      <c r="BH5" s="889" t="s">
        <v>18</v>
      </c>
      <c r="BI5" s="827" t="s">
        <v>19</v>
      </c>
      <c r="BJ5" s="889" t="s">
        <v>20</v>
      </c>
      <c r="BK5" s="827" t="s">
        <v>21</v>
      </c>
      <c r="BL5" s="827" t="s">
        <v>22</v>
      </c>
      <c r="BN5" s="605"/>
      <c r="BO5" s="690" t="s">
        <v>278</v>
      </c>
      <c r="BP5" s="783" t="s">
        <v>404</v>
      </c>
      <c r="BQ5" s="783" t="s">
        <v>279</v>
      </c>
      <c r="BS5" s="607"/>
      <c r="BT5" s="900" t="s">
        <v>283</v>
      </c>
      <c r="BU5" s="900" t="s">
        <v>280</v>
      </c>
      <c r="BV5" s="900" t="s">
        <v>281</v>
      </c>
      <c r="BW5" s="900" t="s">
        <v>284</v>
      </c>
      <c r="BX5" s="900" t="s">
        <v>37</v>
      </c>
      <c r="BY5" s="900" t="s">
        <v>4</v>
      </c>
      <c r="BZ5" s="3"/>
    </row>
    <row r="6" spans="1:96" ht="12.75">
      <c r="A6" s="1826"/>
      <c r="B6" s="9"/>
      <c r="C6" s="672" t="s">
        <v>105</v>
      </c>
      <c r="D6" s="805">
        <v>0.443</v>
      </c>
      <c r="E6" s="805">
        <v>0.183</v>
      </c>
      <c r="F6" s="805">
        <v>0.14099999999999999</v>
      </c>
      <c r="G6" s="806">
        <v>3.3000000000000002E-2</v>
      </c>
      <c r="H6" s="807">
        <v>5.8000000000000003E-2</v>
      </c>
      <c r="I6" s="807">
        <v>6.4000000000000001E-2</v>
      </c>
      <c r="J6" s="808">
        <v>7.5999999999999998E-2</v>
      </c>
      <c r="K6" s="172"/>
      <c r="L6" s="672" t="s">
        <v>105</v>
      </c>
      <c r="M6" s="805">
        <f>D6</f>
        <v>0.443</v>
      </c>
      <c r="N6" s="805">
        <f t="shared" ref="N6:O6" si="0">E6</f>
        <v>0.183</v>
      </c>
      <c r="O6" s="805">
        <f t="shared" si="0"/>
        <v>0.14099999999999999</v>
      </c>
      <c r="P6" s="806">
        <f>G6+H6</f>
        <v>9.0999999999999998E-2</v>
      </c>
      <c r="Q6" s="807">
        <f>I6</f>
        <v>6.4000000000000001E-2</v>
      </c>
      <c r="R6" s="807">
        <f>J6</f>
        <v>7.5999999999999998E-2</v>
      </c>
      <c r="S6" s="174"/>
      <c r="T6" s="471" t="str">
        <f>C6</f>
        <v>Hele landet</v>
      </c>
      <c r="U6" s="832">
        <v>602.51600000000008</v>
      </c>
      <c r="V6" s="211"/>
      <c r="W6" s="672" t="str">
        <f>T6</f>
        <v>Hele landet</v>
      </c>
      <c r="X6" s="840">
        <v>5.3999999999999999E-2</v>
      </c>
      <c r="Y6" s="840">
        <v>4.3999999999999997E-2</v>
      </c>
      <c r="Z6" s="840">
        <v>6.5000000000000002E-2</v>
      </c>
      <c r="AA6" s="841">
        <v>0.122</v>
      </c>
      <c r="AB6" s="842">
        <v>0.20699999999999999</v>
      </c>
      <c r="AC6" s="842">
        <v>0.14499999999999999</v>
      </c>
      <c r="AD6" s="842">
        <v>0.128</v>
      </c>
      <c r="AE6" s="843">
        <v>0.23400000000000001</v>
      </c>
      <c r="AF6" s="212"/>
      <c r="AG6" s="672" t="str">
        <f>W6</f>
        <v>Hele landet</v>
      </c>
      <c r="AH6" s="840">
        <v>7.4999999999999997E-2</v>
      </c>
      <c r="AI6" s="840">
        <v>5.0999999999999997E-2</v>
      </c>
      <c r="AJ6" s="840">
        <v>8.7999999999999995E-2</v>
      </c>
      <c r="AK6" s="840">
        <v>0.13600000000000001</v>
      </c>
      <c r="AL6" s="841">
        <v>0.21199999999999999</v>
      </c>
      <c r="AM6" s="842">
        <v>0.13500000000000001</v>
      </c>
      <c r="AN6" s="842">
        <v>0.107</v>
      </c>
      <c r="AO6" s="843">
        <v>0.19600000000000001</v>
      </c>
      <c r="AP6" s="143"/>
      <c r="AQ6" s="673" t="str">
        <f>AG6</f>
        <v>Hele landet</v>
      </c>
      <c r="AR6" s="840">
        <f>X6+Y6</f>
        <v>9.8000000000000004E-2</v>
      </c>
      <c r="AS6" s="840">
        <f>Z6+AA6</f>
        <v>0.187</v>
      </c>
      <c r="AT6" s="841">
        <f>AB6</f>
        <v>0.20699999999999999</v>
      </c>
      <c r="AU6" s="842">
        <f>AC6</f>
        <v>0.14499999999999999</v>
      </c>
      <c r="AV6" s="842">
        <f>AD6</f>
        <v>0.128</v>
      </c>
      <c r="AW6" s="843">
        <f>AE6</f>
        <v>0.23400000000000001</v>
      </c>
      <c r="AX6" s="178"/>
      <c r="AY6" s="875" t="str">
        <f>AG6</f>
        <v>Hele landet</v>
      </c>
      <c r="AZ6" s="840">
        <v>0.27900000000000003</v>
      </c>
      <c r="BA6" s="840">
        <v>0.23499999999999999</v>
      </c>
      <c r="BB6" s="841">
        <v>0.14899999999999999</v>
      </c>
      <c r="BC6" s="842">
        <v>0.128</v>
      </c>
      <c r="BD6" s="843">
        <v>0.20899999999999999</v>
      </c>
      <c r="BE6" s="178"/>
      <c r="BF6" s="881" t="str">
        <f>AY6</f>
        <v>Hele landet</v>
      </c>
      <c r="BG6" s="840">
        <v>6.8000000000000005E-2</v>
      </c>
      <c r="BH6" s="840">
        <v>0.16</v>
      </c>
      <c r="BI6" s="840">
        <v>0.192</v>
      </c>
      <c r="BJ6" s="841">
        <v>0.17599999999999999</v>
      </c>
      <c r="BK6" s="842">
        <v>0.111</v>
      </c>
      <c r="BL6" s="842">
        <v>0.29299999999999998</v>
      </c>
      <c r="BM6" s="212"/>
      <c r="BN6" s="684" t="str">
        <f>BF6</f>
        <v>Hele landet</v>
      </c>
      <c r="BO6" s="840">
        <v>0.40899999999999997</v>
      </c>
      <c r="BP6" s="841">
        <v>0.185</v>
      </c>
      <c r="BQ6" s="842">
        <v>0.40600000000000003</v>
      </c>
      <c r="BR6" s="178"/>
      <c r="BS6" s="881" t="str">
        <f>BN6</f>
        <v>Hele landet</v>
      </c>
      <c r="BT6" s="840">
        <v>0.54500000000000004</v>
      </c>
      <c r="BU6" s="840">
        <v>0.27600000000000002</v>
      </c>
      <c r="BV6" s="840">
        <v>9.8000000000000004E-2</v>
      </c>
      <c r="BW6" s="841">
        <v>2.3E-2</v>
      </c>
      <c r="BX6" s="895">
        <v>5.8999999999999997E-2</v>
      </c>
      <c r="BY6" s="776">
        <v>57537</v>
      </c>
      <c r="BZ6" s="213"/>
    </row>
    <row r="7" spans="1:96" ht="12.75">
      <c r="A7" s="1826"/>
      <c r="B7" s="9"/>
      <c r="C7" s="673" t="s">
        <v>317</v>
      </c>
      <c r="D7" s="809">
        <v>0.38100000000000001</v>
      </c>
      <c r="E7" s="809">
        <v>0.2</v>
      </c>
      <c r="F7" s="809">
        <v>0.17499999999999999</v>
      </c>
      <c r="G7" s="810">
        <v>4.5999999999999999E-2</v>
      </c>
      <c r="H7" s="811">
        <v>7.0000000000000007E-2</v>
      </c>
      <c r="I7" s="811">
        <v>0.05</v>
      </c>
      <c r="J7" s="812">
        <v>7.8E-2</v>
      </c>
      <c r="K7" s="172"/>
      <c r="L7" s="673" t="s">
        <v>317</v>
      </c>
      <c r="M7" s="809">
        <f t="shared" ref="M7:M28" si="1">D7</f>
        <v>0.38100000000000001</v>
      </c>
      <c r="N7" s="809">
        <f t="shared" ref="N7:N28" si="2">E7</f>
        <v>0.2</v>
      </c>
      <c r="O7" s="809">
        <f t="shared" ref="O7:O28" si="3">F7</f>
        <v>0.17499999999999999</v>
      </c>
      <c r="P7" s="810">
        <f t="shared" ref="P7:P28" si="4">G7+H7</f>
        <v>0.11600000000000001</v>
      </c>
      <c r="Q7" s="811">
        <f t="shared" ref="Q7:Q28" si="5">I7</f>
        <v>0.05</v>
      </c>
      <c r="R7" s="811">
        <f t="shared" ref="R7:R28" si="6">J7</f>
        <v>7.8E-2</v>
      </c>
      <c r="S7" s="175"/>
      <c r="T7" s="607" t="str">
        <f>C7</f>
        <v xml:space="preserve">Viken </v>
      </c>
      <c r="U7" s="833">
        <v>713.13</v>
      </c>
      <c r="V7" s="211"/>
      <c r="W7" s="673" t="str">
        <f>T7</f>
        <v xml:space="preserve">Viken </v>
      </c>
      <c r="X7" s="844">
        <v>1.6E-2</v>
      </c>
      <c r="Y7" s="844">
        <v>2.1000000000000001E-2</v>
      </c>
      <c r="Z7" s="844">
        <v>5.8999999999999997E-2</v>
      </c>
      <c r="AA7" s="845">
        <v>0.14299999999999999</v>
      </c>
      <c r="AB7" s="846">
        <v>0.25600000000000001</v>
      </c>
      <c r="AC7" s="846">
        <v>0.191</v>
      </c>
      <c r="AD7" s="846">
        <v>8.7999999999999995E-2</v>
      </c>
      <c r="AE7" s="847">
        <v>0.22700000000000001</v>
      </c>
      <c r="AF7" s="212"/>
      <c r="AG7" s="673" t="str">
        <f>W7</f>
        <v xml:space="preserve">Viken </v>
      </c>
      <c r="AH7" s="844">
        <v>2.5999999999999999E-2</v>
      </c>
      <c r="AI7" s="844">
        <v>3.6999999999999998E-2</v>
      </c>
      <c r="AJ7" s="844">
        <v>9.0999999999999998E-2</v>
      </c>
      <c r="AK7" s="844">
        <v>0.16800000000000001</v>
      </c>
      <c r="AL7" s="845">
        <v>0.27100000000000002</v>
      </c>
      <c r="AM7" s="846">
        <v>0.152</v>
      </c>
      <c r="AN7" s="846">
        <v>6.4000000000000001E-2</v>
      </c>
      <c r="AO7" s="847">
        <v>0.192</v>
      </c>
      <c r="AP7" s="143"/>
      <c r="AQ7" s="673" t="str">
        <f>AG7</f>
        <v xml:space="preserve">Viken </v>
      </c>
      <c r="AR7" s="844">
        <f t="shared" ref="AR7:AR28" si="7">X7+Y7</f>
        <v>3.7000000000000005E-2</v>
      </c>
      <c r="AS7" s="844">
        <f t="shared" ref="AS7:AS28" si="8">Z7+AA7</f>
        <v>0.20199999999999999</v>
      </c>
      <c r="AT7" s="845">
        <f t="shared" ref="AT7:AT28" si="9">AB7</f>
        <v>0.25600000000000001</v>
      </c>
      <c r="AU7" s="846">
        <f t="shared" ref="AU7:AU28" si="10">AC7</f>
        <v>0.191</v>
      </c>
      <c r="AV7" s="846">
        <f t="shared" ref="AV7:AV28" si="11">AD7</f>
        <v>8.7999999999999995E-2</v>
      </c>
      <c r="AW7" s="847">
        <f t="shared" ref="AW7:AW28" si="12">AE7</f>
        <v>0.22700000000000001</v>
      </c>
      <c r="AX7" s="178"/>
      <c r="AY7" s="876" t="str">
        <f>AG7</f>
        <v xml:space="preserve">Viken </v>
      </c>
      <c r="AZ7" s="844">
        <v>0.20699999999999999</v>
      </c>
      <c r="BA7" s="844">
        <v>0.27300000000000002</v>
      </c>
      <c r="BB7" s="845">
        <v>0.19400000000000001</v>
      </c>
      <c r="BC7" s="846">
        <v>0.11700000000000001</v>
      </c>
      <c r="BD7" s="847">
        <v>0.21</v>
      </c>
      <c r="BE7" s="178"/>
      <c r="BF7" s="882" t="str">
        <f>AY7</f>
        <v xml:space="preserve">Viken </v>
      </c>
      <c r="BG7" s="844">
        <v>1.9E-2</v>
      </c>
      <c r="BH7" s="844">
        <v>0.125</v>
      </c>
      <c r="BI7" s="844">
        <v>0.20699999999999999</v>
      </c>
      <c r="BJ7" s="845">
        <v>0.22800000000000001</v>
      </c>
      <c r="BK7" s="846">
        <v>0.16900000000000001</v>
      </c>
      <c r="BL7" s="846">
        <v>0.252</v>
      </c>
      <c r="BM7" s="212"/>
      <c r="BN7" s="685" t="str">
        <f>BF7</f>
        <v xml:space="preserve">Viken </v>
      </c>
      <c r="BO7" s="844">
        <v>0.47899999999999998</v>
      </c>
      <c r="BP7" s="845">
        <v>0.152</v>
      </c>
      <c r="BQ7" s="846">
        <v>0.36799999999999999</v>
      </c>
      <c r="BR7" s="178"/>
      <c r="BS7" s="882" t="str">
        <f t="shared" ref="BS7:BS28" si="13">BN7</f>
        <v xml:space="preserve">Viken </v>
      </c>
      <c r="BT7" s="844">
        <v>0.60299999999999998</v>
      </c>
      <c r="BU7" s="844">
        <v>0.26300000000000001</v>
      </c>
      <c r="BV7" s="844">
        <v>5.2999999999999999E-2</v>
      </c>
      <c r="BW7" s="845">
        <v>3.3000000000000002E-2</v>
      </c>
      <c r="BX7" s="891">
        <v>4.8000000000000001E-2</v>
      </c>
      <c r="BY7" s="777">
        <v>13413</v>
      </c>
      <c r="BZ7" s="213"/>
    </row>
    <row r="8" spans="1:96" ht="12.75">
      <c r="A8" s="1826"/>
      <c r="B8" s="9"/>
      <c r="C8" s="673" t="s">
        <v>233</v>
      </c>
      <c r="D8" s="809">
        <v>0.54300000000000004</v>
      </c>
      <c r="E8" s="809">
        <v>0.23599999999999999</v>
      </c>
      <c r="F8" s="809">
        <v>0.112</v>
      </c>
      <c r="G8" s="810">
        <v>1.2999999999999999E-2</v>
      </c>
      <c r="H8" s="811">
        <v>1.9E-2</v>
      </c>
      <c r="I8" s="811">
        <v>7.0000000000000001E-3</v>
      </c>
      <c r="J8" s="812">
        <v>7.0999999999999994E-2</v>
      </c>
      <c r="K8" s="172"/>
      <c r="L8" s="673" t="s">
        <v>233</v>
      </c>
      <c r="M8" s="809">
        <f t="shared" si="1"/>
        <v>0.54300000000000004</v>
      </c>
      <c r="N8" s="809">
        <f t="shared" si="2"/>
        <v>0.23599999999999999</v>
      </c>
      <c r="O8" s="809">
        <f t="shared" si="3"/>
        <v>0.112</v>
      </c>
      <c r="P8" s="810">
        <f t="shared" si="4"/>
        <v>3.2000000000000001E-2</v>
      </c>
      <c r="Q8" s="811">
        <f t="shared" si="5"/>
        <v>7.0000000000000001E-3</v>
      </c>
      <c r="R8" s="811">
        <f t="shared" si="6"/>
        <v>7.0999999999999994E-2</v>
      </c>
      <c r="S8" s="175"/>
      <c r="T8" s="607" t="str">
        <f>C8</f>
        <v xml:space="preserve">Oslo kommune </v>
      </c>
      <c r="U8" s="833">
        <v>444.56800000000004</v>
      </c>
      <c r="V8" s="211"/>
      <c r="W8" s="673" t="str">
        <f>T8</f>
        <v xml:space="preserve">Oslo kommune </v>
      </c>
      <c r="X8" s="844">
        <v>0.24299999999999999</v>
      </c>
      <c r="Y8" s="844">
        <v>0.19900000000000001</v>
      </c>
      <c r="Z8" s="844">
        <v>0.155</v>
      </c>
      <c r="AA8" s="845">
        <v>0.221</v>
      </c>
      <c r="AB8" s="846">
        <v>4.9000000000000002E-2</v>
      </c>
      <c r="AC8" s="846">
        <v>1.2E-2</v>
      </c>
      <c r="AD8" s="846">
        <v>6.0000000000000001E-3</v>
      </c>
      <c r="AE8" s="847">
        <v>0.11600000000000001</v>
      </c>
      <c r="AF8" s="212"/>
      <c r="AG8" s="673" t="str">
        <f>W8</f>
        <v xml:space="preserve">Oslo kommune </v>
      </c>
      <c r="AH8" s="844">
        <v>0.32600000000000001</v>
      </c>
      <c r="AI8" s="844">
        <v>0.19900000000000001</v>
      </c>
      <c r="AJ8" s="844">
        <v>0.155</v>
      </c>
      <c r="AK8" s="844">
        <v>0.20100000000000001</v>
      </c>
      <c r="AL8" s="845">
        <v>3.1E-2</v>
      </c>
      <c r="AM8" s="846">
        <v>7.0000000000000001E-3</v>
      </c>
      <c r="AN8" s="846">
        <v>3.0000000000000001E-3</v>
      </c>
      <c r="AO8" s="847">
        <v>7.8E-2</v>
      </c>
      <c r="AP8" s="143"/>
      <c r="AQ8" s="673" t="str">
        <f>AG8</f>
        <v xml:space="preserve">Oslo kommune </v>
      </c>
      <c r="AR8" s="844">
        <f t="shared" si="7"/>
        <v>0.442</v>
      </c>
      <c r="AS8" s="844">
        <f t="shared" si="8"/>
        <v>0.376</v>
      </c>
      <c r="AT8" s="845">
        <f t="shared" si="9"/>
        <v>4.9000000000000002E-2</v>
      </c>
      <c r="AU8" s="846">
        <f t="shared" si="10"/>
        <v>1.2E-2</v>
      </c>
      <c r="AV8" s="846">
        <f t="shared" si="11"/>
        <v>6.0000000000000001E-3</v>
      </c>
      <c r="AW8" s="847">
        <f t="shared" si="12"/>
        <v>0.11600000000000001</v>
      </c>
      <c r="AX8" s="178"/>
      <c r="AY8" s="876" t="str">
        <f>AG8</f>
        <v xml:space="preserve">Oslo kommune </v>
      </c>
      <c r="AZ8" s="844">
        <v>0.78100000000000003</v>
      </c>
      <c r="BA8" s="844">
        <v>0.152</v>
      </c>
      <c r="BB8" s="845">
        <v>1.7000000000000001E-2</v>
      </c>
      <c r="BC8" s="846">
        <v>7.0000000000000001E-3</v>
      </c>
      <c r="BD8" s="847">
        <v>4.2999999999999997E-2</v>
      </c>
      <c r="BE8" s="178"/>
      <c r="BF8" s="882" t="str">
        <f>AY8</f>
        <v xml:space="preserve">Oslo kommune </v>
      </c>
      <c r="BG8" s="844">
        <v>0.30199999999999999</v>
      </c>
      <c r="BH8" s="844">
        <v>0.376</v>
      </c>
      <c r="BI8" s="844">
        <v>0.13400000000000001</v>
      </c>
      <c r="BJ8" s="845">
        <v>0.13400000000000001</v>
      </c>
      <c r="BK8" s="846">
        <v>1.7000000000000001E-2</v>
      </c>
      <c r="BL8" s="846">
        <v>3.6999999999999998E-2</v>
      </c>
      <c r="BM8" s="212"/>
      <c r="BN8" s="685" t="str">
        <f>BF8</f>
        <v xml:space="preserve">Oslo kommune </v>
      </c>
      <c r="BO8" s="844">
        <v>0.68</v>
      </c>
      <c r="BP8" s="845">
        <v>0.246</v>
      </c>
      <c r="BQ8" s="846">
        <v>7.3999999999999996E-2</v>
      </c>
      <c r="BR8" s="178"/>
      <c r="BS8" s="882" t="str">
        <f t="shared" si="13"/>
        <v xml:space="preserve">Oslo kommune </v>
      </c>
      <c r="BT8" s="844">
        <v>0.377</v>
      </c>
      <c r="BU8" s="844">
        <v>0.49199999999999999</v>
      </c>
      <c r="BV8" s="844">
        <v>8.5000000000000006E-2</v>
      </c>
      <c r="BW8" s="845">
        <v>2E-3</v>
      </c>
      <c r="BX8" s="891">
        <v>4.3999999999999997E-2</v>
      </c>
      <c r="BY8" s="777">
        <v>7548</v>
      </c>
      <c r="BZ8" s="213"/>
    </row>
    <row r="9" spans="1:96" ht="15.75" customHeight="1">
      <c r="A9" s="1826"/>
      <c r="B9" s="9"/>
      <c r="C9" s="674"/>
      <c r="D9" s="813"/>
      <c r="E9" s="814"/>
      <c r="F9" s="813"/>
      <c r="G9" s="746"/>
      <c r="H9" s="815"/>
      <c r="I9" s="815"/>
      <c r="J9" s="816"/>
      <c r="K9" s="173"/>
      <c r="L9" s="674"/>
      <c r="M9" s="813"/>
      <c r="N9" s="814"/>
      <c r="O9" s="813"/>
      <c r="P9" s="746"/>
      <c r="Q9" s="815"/>
      <c r="R9" s="815"/>
      <c r="S9" s="176"/>
      <c r="T9" s="523"/>
      <c r="U9" s="834"/>
      <c r="W9" s="674"/>
      <c r="X9" s="642"/>
      <c r="Y9" s="813"/>
      <c r="Z9" s="814"/>
      <c r="AA9" s="848"/>
      <c r="AB9" s="815"/>
      <c r="AC9" s="849"/>
      <c r="AD9" s="815"/>
      <c r="AE9" s="850"/>
      <c r="AG9" s="867"/>
      <c r="AH9" s="813"/>
      <c r="AI9" s="813"/>
      <c r="AJ9" s="813"/>
      <c r="AK9" s="814"/>
      <c r="AL9" s="848"/>
      <c r="AM9" s="849"/>
      <c r="AN9" s="815"/>
      <c r="AO9" s="850"/>
      <c r="AP9" s="156"/>
      <c r="AQ9" s="867"/>
      <c r="AR9" s="851"/>
      <c r="AS9" s="851"/>
      <c r="AT9" s="852"/>
      <c r="AU9" s="853"/>
      <c r="AV9" s="853"/>
      <c r="AW9" s="854"/>
      <c r="AX9" s="124"/>
      <c r="AY9" s="877"/>
      <c r="AZ9" s="813"/>
      <c r="BA9" s="814"/>
      <c r="BB9" s="848"/>
      <c r="BC9" s="849"/>
      <c r="BD9" s="816"/>
      <c r="BE9" s="124"/>
      <c r="BF9" s="883"/>
      <c r="BG9" s="813"/>
      <c r="BH9" s="814"/>
      <c r="BI9" s="813"/>
      <c r="BJ9" s="746"/>
      <c r="BK9" s="815"/>
      <c r="BL9" s="815"/>
      <c r="BN9" s="523"/>
      <c r="BO9" s="893"/>
      <c r="BP9" s="848"/>
      <c r="BQ9" s="815"/>
      <c r="BR9" s="99"/>
      <c r="BS9" s="883"/>
      <c r="BT9" s="893"/>
      <c r="BU9" s="893"/>
      <c r="BV9" s="893"/>
      <c r="BW9" s="896"/>
      <c r="BX9" s="430"/>
      <c r="BY9" s="897"/>
      <c r="BZ9" s="3"/>
    </row>
    <row r="10" spans="1:96">
      <c r="A10" s="1826"/>
      <c r="B10" s="9"/>
      <c r="C10" s="670" t="s">
        <v>161</v>
      </c>
      <c r="D10" s="805">
        <v>0.39400000000000002</v>
      </c>
      <c r="E10" s="805">
        <v>0.15</v>
      </c>
      <c r="F10" s="805">
        <v>0.157</v>
      </c>
      <c r="G10" s="806">
        <v>0.04</v>
      </c>
      <c r="H10" s="807">
        <v>7.3999999999999996E-2</v>
      </c>
      <c r="I10" s="807">
        <v>7.0000000000000007E-2</v>
      </c>
      <c r="J10" s="808">
        <v>0.11600000000000001</v>
      </c>
      <c r="K10" s="172"/>
      <c r="L10" s="670" t="s">
        <v>161</v>
      </c>
      <c r="M10" s="805">
        <f t="shared" si="1"/>
        <v>0.39400000000000002</v>
      </c>
      <c r="N10" s="805">
        <f t="shared" si="2"/>
        <v>0.15</v>
      </c>
      <c r="O10" s="805">
        <f t="shared" si="3"/>
        <v>0.157</v>
      </c>
      <c r="P10" s="806">
        <f t="shared" si="4"/>
        <v>0.11399999999999999</v>
      </c>
      <c r="Q10" s="807">
        <f t="shared" si="5"/>
        <v>7.0000000000000007E-2</v>
      </c>
      <c r="R10" s="807">
        <f t="shared" si="6"/>
        <v>0.11600000000000001</v>
      </c>
      <c r="S10" s="96"/>
      <c r="T10" s="499" t="str">
        <f>C10</f>
        <v>Tidligere Østfold fylke</v>
      </c>
      <c r="U10" s="835">
        <v>688.69400000000007</v>
      </c>
      <c r="W10" s="675" t="str">
        <f>T10</f>
        <v>Tidligere Østfold fylke</v>
      </c>
      <c r="X10" s="840">
        <v>8.9999999999999993E-3</v>
      </c>
      <c r="Y10" s="840">
        <v>8.0000000000000002E-3</v>
      </c>
      <c r="Z10" s="840">
        <v>1.2999999999999999E-2</v>
      </c>
      <c r="AA10" s="841">
        <v>5.8999999999999997E-2</v>
      </c>
      <c r="AB10" s="842">
        <v>0.17</v>
      </c>
      <c r="AC10" s="842">
        <v>0.26800000000000002</v>
      </c>
      <c r="AD10" s="842">
        <v>0.13400000000000001</v>
      </c>
      <c r="AE10" s="843">
        <v>0.33900000000000002</v>
      </c>
      <c r="AF10" s="212"/>
      <c r="AG10" s="675" t="str">
        <f>W10</f>
        <v>Tidligere Østfold fylke</v>
      </c>
      <c r="AH10" s="840">
        <v>0.01</v>
      </c>
      <c r="AI10" s="840">
        <v>1.6E-2</v>
      </c>
      <c r="AJ10" s="840">
        <v>2.4E-2</v>
      </c>
      <c r="AK10" s="840">
        <v>7.1999999999999995E-2</v>
      </c>
      <c r="AL10" s="841">
        <v>0.214</v>
      </c>
      <c r="AM10" s="842">
        <v>0.26200000000000001</v>
      </c>
      <c r="AN10" s="842">
        <v>0.105</v>
      </c>
      <c r="AO10" s="843">
        <v>0.29599999999999999</v>
      </c>
      <c r="AP10" s="143"/>
      <c r="AQ10" s="675" t="str">
        <f>AG10</f>
        <v>Tidligere Østfold fylke</v>
      </c>
      <c r="AR10" s="840">
        <f t="shared" si="7"/>
        <v>1.7000000000000001E-2</v>
      </c>
      <c r="AS10" s="840">
        <f t="shared" si="8"/>
        <v>7.1999999999999995E-2</v>
      </c>
      <c r="AT10" s="841">
        <f t="shared" si="9"/>
        <v>0.17</v>
      </c>
      <c r="AU10" s="842">
        <f t="shared" si="10"/>
        <v>0.26800000000000002</v>
      </c>
      <c r="AV10" s="842">
        <f t="shared" si="11"/>
        <v>0.13400000000000001</v>
      </c>
      <c r="AW10" s="843">
        <f t="shared" si="12"/>
        <v>0.33900000000000002</v>
      </c>
      <c r="AX10" s="178"/>
      <c r="AY10" s="878" t="str">
        <f>AG10</f>
        <v>Tidligere Østfold fylke</v>
      </c>
      <c r="AZ10" s="840">
        <v>9.6000000000000002E-2</v>
      </c>
      <c r="BA10" s="840">
        <v>0.17199999999999999</v>
      </c>
      <c r="BB10" s="841">
        <v>0.26200000000000001</v>
      </c>
      <c r="BC10" s="842">
        <v>0.20599999999999999</v>
      </c>
      <c r="BD10" s="843">
        <v>0.26400000000000001</v>
      </c>
      <c r="BE10" s="178"/>
      <c r="BF10" s="884" t="str">
        <f>AY10</f>
        <v>Tidligere Østfold fylke</v>
      </c>
      <c r="BG10" s="840">
        <v>1.2E-2</v>
      </c>
      <c r="BH10" s="840">
        <v>6.3E-2</v>
      </c>
      <c r="BI10" s="840">
        <v>0.14299999999999999</v>
      </c>
      <c r="BJ10" s="841">
        <v>0.21</v>
      </c>
      <c r="BK10" s="842">
        <v>0.189</v>
      </c>
      <c r="BL10" s="842">
        <v>0.38300000000000001</v>
      </c>
      <c r="BM10" s="212"/>
      <c r="BN10" s="471" t="str">
        <f>BF10</f>
        <v>Tidligere Østfold fylke</v>
      </c>
      <c r="BO10" s="840">
        <v>0.32500000000000001</v>
      </c>
      <c r="BP10" s="841">
        <v>0.129</v>
      </c>
      <c r="BQ10" s="842">
        <v>0.54600000000000004</v>
      </c>
      <c r="BR10" s="178"/>
      <c r="BS10" s="884" t="str">
        <f t="shared" si="13"/>
        <v>Tidligere Østfold fylke</v>
      </c>
      <c r="BT10" s="840">
        <v>0.69499999999999995</v>
      </c>
      <c r="BU10" s="840">
        <v>0.154</v>
      </c>
      <c r="BV10" s="840">
        <v>3.2000000000000001E-2</v>
      </c>
      <c r="BW10" s="841">
        <v>6.8000000000000005E-2</v>
      </c>
      <c r="BX10" s="895">
        <v>5.0999999999999997E-2</v>
      </c>
      <c r="BY10" s="776">
        <v>2665</v>
      </c>
      <c r="BZ10" s="213"/>
    </row>
    <row r="11" spans="1:96">
      <c r="A11" s="1826"/>
      <c r="B11" s="9"/>
      <c r="C11" s="670" t="s">
        <v>162</v>
      </c>
      <c r="D11" s="809">
        <v>0.36899999999999999</v>
      </c>
      <c r="E11" s="809">
        <v>0.23</v>
      </c>
      <c r="F11" s="809">
        <v>0.19400000000000001</v>
      </c>
      <c r="G11" s="810">
        <v>0.05</v>
      </c>
      <c r="H11" s="811">
        <v>6.2E-2</v>
      </c>
      <c r="I11" s="811">
        <v>3.1E-2</v>
      </c>
      <c r="J11" s="812">
        <v>6.2E-2</v>
      </c>
      <c r="K11" s="172"/>
      <c r="L11" s="670" t="s">
        <v>162</v>
      </c>
      <c r="M11" s="809">
        <f t="shared" si="1"/>
        <v>0.36899999999999999</v>
      </c>
      <c r="N11" s="809">
        <f t="shared" si="2"/>
        <v>0.23</v>
      </c>
      <c r="O11" s="809">
        <f t="shared" si="3"/>
        <v>0.19400000000000001</v>
      </c>
      <c r="P11" s="810">
        <f t="shared" si="4"/>
        <v>0.112</v>
      </c>
      <c r="Q11" s="811">
        <f t="shared" si="5"/>
        <v>3.1E-2</v>
      </c>
      <c r="R11" s="811">
        <f t="shared" si="6"/>
        <v>6.2E-2</v>
      </c>
      <c r="S11" s="97"/>
      <c r="T11" s="500" t="str">
        <f>C11</f>
        <v xml:space="preserve">Tidligere Akershus fylke </v>
      </c>
      <c r="U11" s="835">
        <v>729.13099999999997</v>
      </c>
      <c r="W11" s="670" t="str">
        <f>T11</f>
        <v xml:space="preserve">Tidligere Akershus fylke </v>
      </c>
      <c r="X11" s="844">
        <v>2.1999999999999999E-2</v>
      </c>
      <c r="Y11" s="844">
        <v>3.3000000000000002E-2</v>
      </c>
      <c r="Z11" s="844">
        <v>7.8E-2</v>
      </c>
      <c r="AA11" s="845">
        <v>0.224</v>
      </c>
      <c r="AB11" s="846">
        <v>0.29899999999999999</v>
      </c>
      <c r="AC11" s="846">
        <v>0.13100000000000001</v>
      </c>
      <c r="AD11" s="846">
        <v>4.5999999999999999E-2</v>
      </c>
      <c r="AE11" s="847">
        <v>0.16700000000000001</v>
      </c>
      <c r="AF11" s="212"/>
      <c r="AG11" s="670" t="str">
        <f>W11</f>
        <v xml:space="preserve">Tidligere Akershus fylke </v>
      </c>
      <c r="AH11" s="844">
        <v>0.04</v>
      </c>
      <c r="AI11" s="844">
        <v>5.8999999999999997E-2</v>
      </c>
      <c r="AJ11" s="844">
        <v>0.13400000000000001</v>
      </c>
      <c r="AK11" s="844">
        <v>0.25</v>
      </c>
      <c r="AL11" s="845">
        <v>0.28299999999999997</v>
      </c>
      <c r="AM11" s="846">
        <v>7.6999999999999999E-2</v>
      </c>
      <c r="AN11" s="846">
        <v>2.5000000000000001E-2</v>
      </c>
      <c r="AO11" s="847">
        <v>0.13300000000000001</v>
      </c>
      <c r="AP11" s="143"/>
      <c r="AQ11" s="670" t="str">
        <f>AG11</f>
        <v xml:space="preserve">Tidligere Akershus fylke </v>
      </c>
      <c r="AR11" s="844">
        <f t="shared" si="7"/>
        <v>5.5E-2</v>
      </c>
      <c r="AS11" s="844">
        <f t="shared" si="8"/>
        <v>0.30199999999999999</v>
      </c>
      <c r="AT11" s="845">
        <f t="shared" si="9"/>
        <v>0.29899999999999999</v>
      </c>
      <c r="AU11" s="846">
        <f t="shared" si="10"/>
        <v>0.13100000000000001</v>
      </c>
      <c r="AV11" s="846">
        <f t="shared" si="11"/>
        <v>4.5999999999999999E-2</v>
      </c>
      <c r="AW11" s="847">
        <f t="shared" si="12"/>
        <v>0.16700000000000001</v>
      </c>
      <c r="AX11" s="178"/>
      <c r="AY11" s="879" t="str">
        <f>AG11</f>
        <v xml:space="preserve">Tidligere Akershus fylke </v>
      </c>
      <c r="AZ11" s="844">
        <v>0.28999999999999998</v>
      </c>
      <c r="BA11" s="844">
        <v>0.32400000000000001</v>
      </c>
      <c r="BB11" s="845">
        <v>0.14899999999999999</v>
      </c>
      <c r="BC11" s="846">
        <v>7.3999999999999996E-2</v>
      </c>
      <c r="BD11" s="847">
        <v>0.16200000000000001</v>
      </c>
      <c r="BE11" s="178"/>
      <c r="BF11" s="885" t="str">
        <f>AY11</f>
        <v xml:space="preserve">Tidligere Akershus fylke </v>
      </c>
      <c r="BG11" s="844">
        <v>2.5999999999999999E-2</v>
      </c>
      <c r="BH11" s="844">
        <v>0.17</v>
      </c>
      <c r="BI11" s="844">
        <v>0.24</v>
      </c>
      <c r="BJ11" s="845">
        <v>0.23699999999999999</v>
      </c>
      <c r="BK11" s="846">
        <v>0.16600000000000001</v>
      </c>
      <c r="BL11" s="846">
        <v>0.161</v>
      </c>
      <c r="BM11" s="212"/>
      <c r="BN11" s="607" t="str">
        <f>BF11</f>
        <v xml:space="preserve">Tidligere Akershus fylke </v>
      </c>
      <c r="BO11" s="844">
        <v>0.60499999999999998</v>
      </c>
      <c r="BP11" s="845">
        <v>0.17499999999999999</v>
      </c>
      <c r="BQ11" s="846">
        <v>0.22</v>
      </c>
      <c r="BR11" s="178"/>
      <c r="BS11" s="885" t="str">
        <f t="shared" si="13"/>
        <v xml:space="preserve">Tidligere Akershus fylke </v>
      </c>
      <c r="BT11" s="844">
        <v>0.56000000000000005</v>
      </c>
      <c r="BU11" s="844">
        <v>0.31</v>
      </c>
      <c r="BV11" s="844">
        <v>5.6000000000000001E-2</v>
      </c>
      <c r="BW11" s="845">
        <v>2.5000000000000001E-2</v>
      </c>
      <c r="BX11" s="891">
        <v>4.8000000000000001E-2</v>
      </c>
      <c r="BY11" s="777">
        <v>7519</v>
      </c>
      <c r="BZ11" s="213"/>
    </row>
    <row r="12" spans="1:96">
      <c r="A12" s="1826"/>
      <c r="B12" s="9"/>
      <c r="C12" s="670" t="s">
        <v>163</v>
      </c>
      <c r="D12" s="809">
        <v>0.39300000000000002</v>
      </c>
      <c r="E12" s="809">
        <v>0.18099999999999999</v>
      </c>
      <c r="F12" s="809">
        <v>0.16200000000000001</v>
      </c>
      <c r="G12" s="810">
        <v>0.04</v>
      </c>
      <c r="H12" s="811">
        <v>8.4000000000000005E-2</v>
      </c>
      <c r="I12" s="811">
        <v>6.5000000000000002E-2</v>
      </c>
      <c r="J12" s="812">
        <v>7.4999999999999997E-2</v>
      </c>
      <c r="K12" s="172"/>
      <c r="L12" s="670" t="s">
        <v>163</v>
      </c>
      <c r="M12" s="809">
        <f t="shared" si="1"/>
        <v>0.39300000000000002</v>
      </c>
      <c r="N12" s="809">
        <f t="shared" si="2"/>
        <v>0.18099999999999999</v>
      </c>
      <c r="O12" s="809">
        <f t="shared" si="3"/>
        <v>0.16200000000000001</v>
      </c>
      <c r="P12" s="810">
        <f t="shared" si="4"/>
        <v>0.124</v>
      </c>
      <c r="Q12" s="811">
        <f t="shared" si="5"/>
        <v>6.5000000000000002E-2</v>
      </c>
      <c r="R12" s="811">
        <f t="shared" si="6"/>
        <v>7.4999999999999997E-2</v>
      </c>
      <c r="S12" s="97"/>
      <c r="T12" s="500" t="str">
        <f>C12</f>
        <v xml:space="preserve">Tidligere Buskerud fylke </v>
      </c>
      <c r="U12" s="835">
        <v>709.99400000000003</v>
      </c>
      <c r="W12" s="670" t="str">
        <f>T12</f>
        <v xml:space="preserve">Tidligere Buskerud fylke </v>
      </c>
      <c r="X12" s="844">
        <v>1.0999999999999999E-2</v>
      </c>
      <c r="Y12" s="844">
        <v>0.01</v>
      </c>
      <c r="Z12" s="844">
        <v>6.2E-2</v>
      </c>
      <c r="AA12" s="845">
        <v>6.0999999999999999E-2</v>
      </c>
      <c r="AB12" s="846">
        <v>0.26200000000000001</v>
      </c>
      <c r="AC12" s="846">
        <v>0.219</v>
      </c>
      <c r="AD12" s="846">
        <v>0.13700000000000001</v>
      </c>
      <c r="AE12" s="847">
        <v>0.23799999999999999</v>
      </c>
      <c r="AF12" s="212"/>
      <c r="AG12" s="670" t="str">
        <f>W12</f>
        <v xml:space="preserve">Tidligere Buskerud fylke </v>
      </c>
      <c r="AH12" s="844">
        <v>1.2E-2</v>
      </c>
      <c r="AI12" s="844">
        <v>1.2999999999999999E-2</v>
      </c>
      <c r="AJ12" s="844">
        <v>6.9000000000000006E-2</v>
      </c>
      <c r="AK12" s="844">
        <v>9.4E-2</v>
      </c>
      <c r="AL12" s="845">
        <v>0.29899999999999999</v>
      </c>
      <c r="AM12" s="846">
        <v>0.19900000000000001</v>
      </c>
      <c r="AN12" s="846">
        <v>0.10199999999999999</v>
      </c>
      <c r="AO12" s="847">
        <v>0.21099999999999999</v>
      </c>
      <c r="AP12" s="143"/>
      <c r="AQ12" s="670" t="str">
        <f>AG12</f>
        <v xml:space="preserve">Tidligere Buskerud fylke </v>
      </c>
      <c r="AR12" s="844">
        <f t="shared" si="7"/>
        <v>2.0999999999999998E-2</v>
      </c>
      <c r="AS12" s="844">
        <f t="shared" si="8"/>
        <v>0.123</v>
      </c>
      <c r="AT12" s="845">
        <f t="shared" si="9"/>
        <v>0.26200000000000001</v>
      </c>
      <c r="AU12" s="846">
        <f t="shared" si="10"/>
        <v>0.219</v>
      </c>
      <c r="AV12" s="846">
        <f t="shared" si="11"/>
        <v>0.13700000000000001</v>
      </c>
      <c r="AW12" s="847">
        <f t="shared" si="12"/>
        <v>0.23799999999999999</v>
      </c>
      <c r="AX12" s="178"/>
      <c r="AY12" s="879" t="str">
        <f>AG12</f>
        <v xml:space="preserve">Tidligere Buskerud fylke </v>
      </c>
      <c r="AZ12" s="844">
        <v>0.129</v>
      </c>
      <c r="BA12" s="844">
        <v>0.26100000000000001</v>
      </c>
      <c r="BB12" s="845">
        <v>0.20699999999999999</v>
      </c>
      <c r="BC12" s="846">
        <v>0.14099999999999999</v>
      </c>
      <c r="BD12" s="847">
        <v>0.26200000000000001</v>
      </c>
      <c r="BE12" s="178"/>
      <c r="BF12" s="885" t="str">
        <f>AY12</f>
        <v xml:space="preserve">Tidligere Buskerud fylke </v>
      </c>
      <c r="BG12" s="844">
        <v>1.0999999999999999E-2</v>
      </c>
      <c r="BH12" s="844">
        <v>8.8999999999999996E-2</v>
      </c>
      <c r="BI12" s="844">
        <v>0.19800000000000001</v>
      </c>
      <c r="BJ12" s="845">
        <v>0.20599999999999999</v>
      </c>
      <c r="BK12" s="846">
        <v>0.16</v>
      </c>
      <c r="BL12" s="846">
        <v>0.33600000000000002</v>
      </c>
      <c r="BM12" s="212"/>
      <c r="BN12" s="607" t="str">
        <f>BF12</f>
        <v xml:space="preserve">Tidligere Buskerud fylke </v>
      </c>
      <c r="BO12" s="844">
        <v>0.39700000000000002</v>
      </c>
      <c r="BP12" s="845">
        <v>0.122</v>
      </c>
      <c r="BQ12" s="846">
        <v>0.48099999999999998</v>
      </c>
      <c r="BR12" s="178"/>
      <c r="BS12" s="885" t="str">
        <f t="shared" si="13"/>
        <v xml:space="preserve">Tidligere Buskerud fylke </v>
      </c>
      <c r="BT12" s="844">
        <v>0.65700000000000003</v>
      </c>
      <c r="BU12" s="844">
        <v>0.219</v>
      </c>
      <c r="BV12" s="844">
        <v>0.05</v>
      </c>
      <c r="BW12" s="845">
        <v>2.8000000000000001E-2</v>
      </c>
      <c r="BX12" s="891">
        <v>4.4999999999999998E-2</v>
      </c>
      <c r="BY12" s="777">
        <v>3202</v>
      </c>
      <c r="BZ12" s="213"/>
    </row>
    <row r="13" spans="1:96" ht="15.75" customHeight="1">
      <c r="A13" s="1826"/>
      <c r="B13" s="9"/>
      <c r="C13" s="674"/>
      <c r="D13" s="817"/>
      <c r="E13" s="817"/>
      <c r="F13" s="817"/>
      <c r="G13" s="818"/>
      <c r="H13" s="819"/>
      <c r="I13" s="819"/>
      <c r="J13" s="820"/>
      <c r="K13" s="172"/>
      <c r="L13" s="674"/>
      <c r="M13" s="817"/>
      <c r="N13" s="817"/>
      <c r="O13" s="817"/>
      <c r="P13" s="818"/>
      <c r="Q13" s="819"/>
      <c r="R13" s="819"/>
      <c r="S13" s="98"/>
      <c r="T13" s="500"/>
      <c r="U13" s="835"/>
      <c r="W13" s="674"/>
      <c r="X13" s="851"/>
      <c r="Y13" s="851"/>
      <c r="Z13" s="851"/>
      <c r="AA13" s="852"/>
      <c r="AB13" s="853"/>
      <c r="AC13" s="853"/>
      <c r="AD13" s="853"/>
      <c r="AE13" s="854"/>
      <c r="AF13" s="212"/>
      <c r="AG13" s="674"/>
      <c r="AH13" s="851"/>
      <c r="AI13" s="851"/>
      <c r="AJ13" s="851"/>
      <c r="AK13" s="851"/>
      <c r="AL13" s="852"/>
      <c r="AM13" s="853"/>
      <c r="AN13" s="853"/>
      <c r="AO13" s="854"/>
      <c r="AP13" s="143"/>
      <c r="AQ13" s="674"/>
      <c r="AR13" s="851"/>
      <c r="AS13" s="851"/>
      <c r="AT13" s="852"/>
      <c r="AU13" s="853"/>
      <c r="AV13" s="853"/>
      <c r="AW13" s="854"/>
      <c r="AX13" s="178"/>
      <c r="AY13" s="877"/>
      <c r="AZ13" s="851"/>
      <c r="BA13" s="851"/>
      <c r="BB13" s="852"/>
      <c r="BC13" s="853"/>
      <c r="BD13" s="854"/>
      <c r="BE13" s="178"/>
      <c r="BF13" s="885"/>
      <c r="BG13" s="851"/>
      <c r="BH13" s="851"/>
      <c r="BI13" s="851"/>
      <c r="BJ13" s="852"/>
      <c r="BK13" s="853"/>
      <c r="BL13" s="853"/>
      <c r="BM13" s="212"/>
      <c r="BN13" s="607"/>
      <c r="BO13" s="851"/>
      <c r="BP13" s="852"/>
      <c r="BQ13" s="853"/>
      <c r="BR13" s="178"/>
      <c r="BS13" s="883"/>
      <c r="BT13" s="851"/>
      <c r="BU13" s="851"/>
      <c r="BV13" s="851"/>
      <c r="BW13" s="852"/>
      <c r="BX13" s="894"/>
      <c r="BY13" s="898"/>
      <c r="BZ13" s="3"/>
    </row>
    <row r="14" spans="1:96">
      <c r="A14" s="1826"/>
      <c r="B14" s="9"/>
      <c r="C14" s="675" t="s">
        <v>107</v>
      </c>
      <c r="D14" s="809">
        <v>0.69299999999999995</v>
      </c>
      <c r="E14" s="809">
        <v>0.17100000000000001</v>
      </c>
      <c r="F14" s="809">
        <v>5.0999999999999997E-2</v>
      </c>
      <c r="G14" s="810">
        <v>5.0000000000000001E-3</v>
      </c>
      <c r="H14" s="811">
        <v>1.4E-2</v>
      </c>
      <c r="I14" s="811">
        <v>4.0000000000000001E-3</v>
      </c>
      <c r="J14" s="812">
        <v>6.0999999999999999E-2</v>
      </c>
      <c r="K14" s="172"/>
      <c r="L14" s="675" t="s">
        <v>107</v>
      </c>
      <c r="M14" s="809">
        <f t="shared" si="1"/>
        <v>0.69299999999999995</v>
      </c>
      <c r="N14" s="809">
        <f t="shared" si="2"/>
        <v>0.17100000000000001</v>
      </c>
      <c r="O14" s="809">
        <f t="shared" si="3"/>
        <v>5.0999999999999997E-2</v>
      </c>
      <c r="P14" s="810">
        <f t="shared" si="4"/>
        <v>1.9E-2</v>
      </c>
      <c r="Q14" s="811">
        <f t="shared" si="5"/>
        <v>4.0000000000000001E-3</v>
      </c>
      <c r="R14" s="811">
        <f t="shared" si="6"/>
        <v>6.0999999999999999E-2</v>
      </c>
      <c r="S14" s="175"/>
      <c r="T14" s="731" t="str">
        <f t="shared" ref="T14:T28" si="14">C14</f>
        <v>Indre Oslo</v>
      </c>
      <c r="U14" s="836">
        <v>315.87799999999999</v>
      </c>
      <c r="W14" s="675" t="str">
        <f t="shared" ref="W14:W28" si="15">T14</f>
        <v>Indre Oslo</v>
      </c>
      <c r="X14" s="844">
        <v>0.434</v>
      </c>
      <c r="Y14" s="844">
        <v>0.16300000000000001</v>
      </c>
      <c r="Z14" s="844">
        <v>0.189</v>
      </c>
      <c r="AA14" s="845">
        <v>7.1999999999999995E-2</v>
      </c>
      <c r="AB14" s="846">
        <v>1.0999999999999999E-2</v>
      </c>
      <c r="AC14" s="846">
        <v>5.0000000000000001E-3</v>
      </c>
      <c r="AD14" s="846">
        <v>4.0000000000000001E-3</v>
      </c>
      <c r="AE14" s="847">
        <v>0.122</v>
      </c>
      <c r="AF14" s="212"/>
      <c r="AG14" s="675" t="str">
        <f t="shared" ref="AG14:AG28" si="16">W14</f>
        <v>Indre Oslo</v>
      </c>
      <c r="AH14" s="844">
        <v>0.56599999999999995</v>
      </c>
      <c r="AI14" s="844">
        <v>0.115</v>
      </c>
      <c r="AJ14" s="844">
        <v>0.16500000000000001</v>
      </c>
      <c r="AK14" s="844">
        <v>5.8999999999999997E-2</v>
      </c>
      <c r="AL14" s="845">
        <v>0.01</v>
      </c>
      <c r="AM14" s="846">
        <v>5.0000000000000001E-3</v>
      </c>
      <c r="AN14" s="846">
        <v>1E-3</v>
      </c>
      <c r="AO14" s="847">
        <v>0.08</v>
      </c>
      <c r="AP14" s="143"/>
      <c r="AQ14" s="675" t="str">
        <f t="shared" ref="AQ14:AQ28" si="17">AG14</f>
        <v>Indre Oslo</v>
      </c>
      <c r="AR14" s="844">
        <f t="shared" si="7"/>
        <v>0.59699999999999998</v>
      </c>
      <c r="AS14" s="844">
        <f t="shared" si="8"/>
        <v>0.26100000000000001</v>
      </c>
      <c r="AT14" s="845">
        <f t="shared" si="9"/>
        <v>1.0999999999999999E-2</v>
      </c>
      <c r="AU14" s="846">
        <f t="shared" si="10"/>
        <v>5.0000000000000001E-3</v>
      </c>
      <c r="AV14" s="846"/>
      <c r="AW14" s="847">
        <f t="shared" si="12"/>
        <v>0.122</v>
      </c>
      <c r="AX14" s="178"/>
      <c r="AY14" s="878" t="str">
        <f t="shared" ref="AY14:AY28" si="18">AG14</f>
        <v>Indre Oslo</v>
      </c>
      <c r="AZ14" s="844">
        <v>0.9</v>
      </c>
      <c r="BA14" s="844">
        <v>6.3E-2</v>
      </c>
      <c r="BB14" s="845">
        <v>5.0000000000000001E-3</v>
      </c>
      <c r="BC14" s="846">
        <v>5.0000000000000001E-3</v>
      </c>
      <c r="BD14" s="847">
        <v>2.7E-2</v>
      </c>
      <c r="BE14" s="178"/>
      <c r="BF14" s="886" t="str">
        <f t="shared" ref="BF14:BF28" si="19">AY14</f>
        <v>Indre Oslo</v>
      </c>
      <c r="BG14" s="891">
        <v>0.51</v>
      </c>
      <c r="BH14" s="844">
        <v>0.34200000000000003</v>
      </c>
      <c r="BI14" s="844">
        <v>5.6000000000000001E-2</v>
      </c>
      <c r="BJ14" s="845">
        <v>6.0999999999999999E-2</v>
      </c>
      <c r="BK14" s="846">
        <v>5.0000000000000001E-3</v>
      </c>
      <c r="BL14" s="846">
        <v>2.5999999999999999E-2</v>
      </c>
      <c r="BM14" s="212"/>
      <c r="BN14" s="686" t="str">
        <f t="shared" ref="BN14:BN28" si="20">BF14</f>
        <v>Indre Oslo</v>
      </c>
      <c r="BO14" s="891">
        <v>0.755</v>
      </c>
      <c r="BP14" s="845">
        <v>0.19400000000000001</v>
      </c>
      <c r="BQ14" s="846">
        <v>5.0999999999999997E-2</v>
      </c>
      <c r="BR14" s="178"/>
      <c r="BS14" s="884" t="str">
        <f t="shared" si="13"/>
        <v>Indre Oslo</v>
      </c>
      <c r="BT14" s="844">
        <v>0.36599999999999999</v>
      </c>
      <c r="BU14" s="844">
        <v>0.53800000000000003</v>
      </c>
      <c r="BV14" s="844">
        <v>5.5E-2</v>
      </c>
      <c r="BW14" s="845">
        <v>2E-3</v>
      </c>
      <c r="BX14" s="891">
        <v>3.9E-2</v>
      </c>
      <c r="BY14" s="777">
        <v>2937</v>
      </c>
      <c r="BZ14" s="213"/>
    </row>
    <row r="15" spans="1:96">
      <c r="A15" s="1826"/>
      <c r="B15" s="9"/>
      <c r="C15" s="670" t="s">
        <v>108</v>
      </c>
      <c r="D15" s="809">
        <v>0.49199999999999999</v>
      </c>
      <c r="E15" s="809">
        <v>0.27100000000000002</v>
      </c>
      <c r="F15" s="809">
        <v>0.13600000000000001</v>
      </c>
      <c r="G15" s="810">
        <v>1.6E-2</v>
      </c>
      <c r="H15" s="811">
        <v>1.4E-2</v>
      </c>
      <c r="I15" s="811">
        <v>6.0000000000000001E-3</v>
      </c>
      <c r="J15" s="812">
        <v>6.6000000000000003E-2</v>
      </c>
      <c r="K15" s="172"/>
      <c r="L15" s="670" t="s">
        <v>108</v>
      </c>
      <c r="M15" s="809">
        <f t="shared" si="1"/>
        <v>0.49199999999999999</v>
      </c>
      <c r="N15" s="809">
        <f t="shared" si="2"/>
        <v>0.27100000000000002</v>
      </c>
      <c r="O15" s="809">
        <f t="shared" si="3"/>
        <v>0.13600000000000001</v>
      </c>
      <c r="P15" s="810">
        <f t="shared" si="4"/>
        <v>0.03</v>
      </c>
      <c r="Q15" s="811">
        <f t="shared" si="5"/>
        <v>6.0000000000000001E-3</v>
      </c>
      <c r="R15" s="811">
        <f t="shared" si="6"/>
        <v>6.6000000000000003E-2</v>
      </c>
      <c r="S15" s="175"/>
      <c r="T15" s="670" t="str">
        <f t="shared" si="14"/>
        <v>Oslo vest</v>
      </c>
      <c r="U15" s="837">
        <v>493.99399999999997</v>
      </c>
      <c r="W15" s="670" t="str">
        <f t="shared" si="15"/>
        <v>Oslo vest</v>
      </c>
      <c r="X15" s="844">
        <v>0.151</v>
      </c>
      <c r="Y15" s="844">
        <v>0.14899999999999999</v>
      </c>
      <c r="Z15" s="844">
        <v>0.157</v>
      </c>
      <c r="AA15" s="845">
        <v>0.38100000000000001</v>
      </c>
      <c r="AB15" s="846">
        <v>5.7000000000000002E-2</v>
      </c>
      <c r="AC15" s="846">
        <v>0.01</v>
      </c>
      <c r="AD15" s="846">
        <v>0.01</v>
      </c>
      <c r="AE15" s="847">
        <v>8.4000000000000005E-2</v>
      </c>
      <c r="AF15" s="212"/>
      <c r="AG15" s="670" t="str">
        <f t="shared" si="16"/>
        <v>Oslo vest</v>
      </c>
      <c r="AH15" s="844">
        <v>0.2</v>
      </c>
      <c r="AI15" s="844">
        <v>0.183</v>
      </c>
      <c r="AJ15" s="844">
        <v>0.17299999999999999</v>
      </c>
      <c r="AK15" s="844">
        <v>0.34399999999999997</v>
      </c>
      <c r="AL15" s="845">
        <v>3.5000000000000003E-2</v>
      </c>
      <c r="AM15" s="846">
        <v>6.0000000000000001E-3</v>
      </c>
      <c r="AN15" s="846">
        <v>5.0000000000000001E-3</v>
      </c>
      <c r="AO15" s="847">
        <v>5.5E-2</v>
      </c>
      <c r="AP15" s="143"/>
      <c r="AQ15" s="670" t="str">
        <f t="shared" si="17"/>
        <v>Oslo vest</v>
      </c>
      <c r="AR15" s="844">
        <f t="shared" si="7"/>
        <v>0.3</v>
      </c>
      <c r="AS15" s="844">
        <f t="shared" si="8"/>
        <v>0.53800000000000003</v>
      </c>
      <c r="AT15" s="845">
        <f t="shared" si="9"/>
        <v>5.7000000000000002E-2</v>
      </c>
      <c r="AU15" s="846">
        <f t="shared" si="10"/>
        <v>0.01</v>
      </c>
      <c r="AV15" s="846">
        <f t="shared" si="11"/>
        <v>0.01</v>
      </c>
      <c r="AW15" s="847">
        <f t="shared" si="12"/>
        <v>8.4000000000000005E-2</v>
      </c>
      <c r="AX15" s="178"/>
      <c r="AY15" s="879" t="str">
        <f t="shared" si="18"/>
        <v>Oslo vest</v>
      </c>
      <c r="AZ15" s="844">
        <v>0.75900000000000001</v>
      </c>
      <c r="BA15" s="844">
        <v>0.182</v>
      </c>
      <c r="BB15" s="845">
        <v>1.2999999999999999E-2</v>
      </c>
      <c r="BC15" s="846">
        <v>8.9999999999999993E-3</v>
      </c>
      <c r="BD15" s="847">
        <v>3.5999999999999997E-2</v>
      </c>
      <c r="BE15" s="178"/>
      <c r="BF15" s="887" t="str">
        <f t="shared" si="19"/>
        <v>Oslo vest</v>
      </c>
      <c r="BG15" s="891">
        <v>0.14799999999999999</v>
      </c>
      <c r="BH15" s="844">
        <v>0.45300000000000001</v>
      </c>
      <c r="BI15" s="844">
        <v>0.19700000000000001</v>
      </c>
      <c r="BJ15" s="845">
        <v>0.153</v>
      </c>
      <c r="BK15" s="846">
        <v>1.9E-2</v>
      </c>
      <c r="BL15" s="846">
        <v>0.03</v>
      </c>
      <c r="BM15" s="212"/>
      <c r="BN15" s="687" t="str">
        <f t="shared" si="20"/>
        <v>Oslo vest</v>
      </c>
      <c r="BO15" s="891">
        <v>0.69699999999999995</v>
      </c>
      <c r="BP15" s="845">
        <v>0.24</v>
      </c>
      <c r="BQ15" s="846">
        <v>6.3E-2</v>
      </c>
      <c r="BR15" s="178"/>
      <c r="BS15" s="885" t="str">
        <f t="shared" si="13"/>
        <v>Oslo vest</v>
      </c>
      <c r="BT15" s="844">
        <v>0.439</v>
      </c>
      <c r="BU15" s="844">
        <v>0.42</v>
      </c>
      <c r="BV15" s="844">
        <v>0.10199999999999999</v>
      </c>
      <c r="BW15" s="845">
        <v>3.0000000000000001E-3</v>
      </c>
      <c r="BX15" s="891">
        <v>3.5999999999999997E-2</v>
      </c>
      <c r="BY15" s="777">
        <v>1722</v>
      </c>
      <c r="BZ15" s="213"/>
    </row>
    <row r="16" spans="1:96">
      <c r="A16" s="1826"/>
      <c r="B16" s="9"/>
      <c r="C16" s="670" t="s">
        <v>109</v>
      </c>
      <c r="D16" s="809">
        <v>0.41899999999999998</v>
      </c>
      <c r="E16" s="809">
        <v>0.26800000000000002</v>
      </c>
      <c r="F16" s="809">
        <v>0.16200000000000001</v>
      </c>
      <c r="G16" s="810">
        <v>2.1000000000000001E-2</v>
      </c>
      <c r="H16" s="811">
        <v>2.9000000000000001E-2</v>
      </c>
      <c r="I16" s="811">
        <v>1.2E-2</v>
      </c>
      <c r="J16" s="812">
        <v>8.8999999999999996E-2</v>
      </c>
      <c r="K16" s="172"/>
      <c r="L16" s="670" t="s">
        <v>109</v>
      </c>
      <c r="M16" s="809">
        <f t="shared" si="1"/>
        <v>0.41899999999999998</v>
      </c>
      <c r="N16" s="809">
        <f t="shared" si="2"/>
        <v>0.26800000000000002</v>
      </c>
      <c r="O16" s="809">
        <f t="shared" si="3"/>
        <v>0.16200000000000001</v>
      </c>
      <c r="P16" s="810">
        <f t="shared" si="4"/>
        <v>0.05</v>
      </c>
      <c r="Q16" s="811">
        <f t="shared" si="5"/>
        <v>1.2E-2</v>
      </c>
      <c r="R16" s="811">
        <f t="shared" si="6"/>
        <v>8.8999999999999996E-2</v>
      </c>
      <c r="S16" s="175"/>
      <c r="T16" s="670" t="str">
        <f t="shared" si="14"/>
        <v>Oslo nordøst</v>
      </c>
      <c r="U16" s="837">
        <v>549.56400000000008</v>
      </c>
      <c r="W16" s="670" t="str">
        <f t="shared" si="15"/>
        <v>Oslo nordøst</v>
      </c>
      <c r="X16" s="844">
        <v>0.108</v>
      </c>
      <c r="Y16" s="844">
        <v>0.27800000000000002</v>
      </c>
      <c r="Z16" s="844">
        <v>0.115</v>
      </c>
      <c r="AA16" s="845">
        <v>0.27200000000000002</v>
      </c>
      <c r="AB16" s="846">
        <v>7.3999999999999996E-2</v>
      </c>
      <c r="AC16" s="846">
        <v>1.9E-2</v>
      </c>
      <c r="AD16" s="846">
        <v>8.9999999999999993E-3</v>
      </c>
      <c r="AE16" s="847">
        <v>0.126</v>
      </c>
      <c r="AF16" s="212"/>
      <c r="AG16" s="670" t="str">
        <f t="shared" si="16"/>
        <v>Oslo nordøst</v>
      </c>
      <c r="AH16" s="844">
        <v>0.16300000000000001</v>
      </c>
      <c r="AI16" s="844">
        <v>0.28399999999999997</v>
      </c>
      <c r="AJ16" s="844">
        <v>0.11600000000000001</v>
      </c>
      <c r="AK16" s="844">
        <v>0.28599999999999998</v>
      </c>
      <c r="AL16" s="845">
        <v>4.4999999999999998E-2</v>
      </c>
      <c r="AM16" s="846">
        <v>0.01</v>
      </c>
      <c r="AN16" s="846">
        <v>4.0000000000000001E-3</v>
      </c>
      <c r="AO16" s="847">
        <v>9.2999999999999999E-2</v>
      </c>
      <c r="AP16" s="143"/>
      <c r="AQ16" s="670" t="str">
        <f t="shared" si="17"/>
        <v>Oslo nordøst</v>
      </c>
      <c r="AR16" s="844">
        <f t="shared" si="7"/>
        <v>0.38600000000000001</v>
      </c>
      <c r="AS16" s="844">
        <f t="shared" si="8"/>
        <v>0.38700000000000001</v>
      </c>
      <c r="AT16" s="845">
        <f t="shared" si="9"/>
        <v>7.3999999999999996E-2</v>
      </c>
      <c r="AU16" s="846">
        <f t="shared" si="10"/>
        <v>1.9E-2</v>
      </c>
      <c r="AV16" s="846">
        <f t="shared" si="11"/>
        <v>8.9999999999999993E-3</v>
      </c>
      <c r="AW16" s="847">
        <f t="shared" si="12"/>
        <v>0.126</v>
      </c>
      <c r="AX16" s="178"/>
      <c r="AY16" s="879" t="str">
        <f t="shared" si="18"/>
        <v>Oslo nordøst</v>
      </c>
      <c r="AZ16" s="844">
        <v>0.66400000000000003</v>
      </c>
      <c r="BA16" s="844">
        <v>0.23</v>
      </c>
      <c r="BB16" s="845">
        <v>2.4E-2</v>
      </c>
      <c r="BC16" s="846">
        <v>0.01</v>
      </c>
      <c r="BD16" s="847">
        <v>7.1999999999999995E-2</v>
      </c>
      <c r="BE16" s="178"/>
      <c r="BF16" s="887" t="str">
        <f t="shared" si="19"/>
        <v>Oslo nordøst</v>
      </c>
      <c r="BG16" s="891">
        <v>0.20499999999999999</v>
      </c>
      <c r="BH16" s="844">
        <v>0.33</v>
      </c>
      <c r="BI16" s="844">
        <v>0.183</v>
      </c>
      <c r="BJ16" s="845">
        <v>0.2</v>
      </c>
      <c r="BK16" s="846">
        <v>2.3E-2</v>
      </c>
      <c r="BL16" s="846">
        <v>5.8999999999999997E-2</v>
      </c>
      <c r="BM16" s="212"/>
      <c r="BN16" s="687" t="str">
        <f t="shared" si="20"/>
        <v>Oslo nordøst</v>
      </c>
      <c r="BO16" s="891">
        <v>0.55600000000000005</v>
      </c>
      <c r="BP16" s="845">
        <v>0.32200000000000001</v>
      </c>
      <c r="BQ16" s="846">
        <v>0.121</v>
      </c>
      <c r="BR16" s="178"/>
      <c r="BS16" s="885" t="str">
        <f t="shared" si="13"/>
        <v>Oslo nordøst</v>
      </c>
      <c r="BT16" s="844">
        <v>0.33900000000000002</v>
      </c>
      <c r="BU16" s="844">
        <v>0.49</v>
      </c>
      <c r="BV16" s="844">
        <v>0.104</v>
      </c>
      <c r="BW16" s="845">
        <v>2E-3</v>
      </c>
      <c r="BX16" s="891">
        <v>6.4000000000000001E-2</v>
      </c>
      <c r="BY16" s="777">
        <v>1073</v>
      </c>
      <c r="BZ16" s="213"/>
    </row>
    <row r="17" spans="1:96">
      <c r="A17" s="1826"/>
      <c r="B17" s="9"/>
      <c r="C17" s="670" t="s">
        <v>110</v>
      </c>
      <c r="D17" s="809">
        <v>0.45800000000000002</v>
      </c>
      <c r="E17" s="809">
        <v>0.27500000000000002</v>
      </c>
      <c r="F17" s="809">
        <v>0.14699999999999999</v>
      </c>
      <c r="G17" s="810">
        <v>1.4E-2</v>
      </c>
      <c r="H17" s="811">
        <v>2.4E-2</v>
      </c>
      <c r="I17" s="811">
        <v>5.0000000000000001E-3</v>
      </c>
      <c r="J17" s="812">
        <v>7.6999999999999999E-2</v>
      </c>
      <c r="K17" s="172"/>
      <c r="L17" s="670" t="s">
        <v>110</v>
      </c>
      <c r="M17" s="809">
        <f t="shared" si="1"/>
        <v>0.45800000000000002</v>
      </c>
      <c r="N17" s="809">
        <f t="shared" si="2"/>
        <v>0.27500000000000002</v>
      </c>
      <c r="O17" s="809">
        <f t="shared" si="3"/>
        <v>0.14699999999999999</v>
      </c>
      <c r="P17" s="810">
        <f t="shared" si="4"/>
        <v>3.7999999999999999E-2</v>
      </c>
      <c r="Q17" s="811">
        <f t="shared" si="5"/>
        <v>5.0000000000000001E-3</v>
      </c>
      <c r="R17" s="811">
        <f t="shared" si="6"/>
        <v>7.6999999999999999E-2</v>
      </c>
      <c r="S17" s="175"/>
      <c r="T17" s="670" t="str">
        <f t="shared" si="14"/>
        <v>Oslo sør</v>
      </c>
      <c r="U17" s="837">
        <v>518.78599999999994</v>
      </c>
      <c r="W17" s="670" t="str">
        <f t="shared" si="15"/>
        <v>Oslo sør</v>
      </c>
      <c r="X17" s="844">
        <v>9.1999999999999998E-2</v>
      </c>
      <c r="Y17" s="844">
        <v>0.255</v>
      </c>
      <c r="Z17" s="844">
        <v>0.14199999999999999</v>
      </c>
      <c r="AA17" s="845">
        <v>0.27200000000000002</v>
      </c>
      <c r="AB17" s="846">
        <v>9.2999999999999999E-2</v>
      </c>
      <c r="AC17" s="846">
        <v>1.9E-2</v>
      </c>
      <c r="AD17" s="846">
        <v>5.0000000000000001E-3</v>
      </c>
      <c r="AE17" s="847">
        <v>0.122</v>
      </c>
      <c r="AF17" s="212"/>
      <c r="AG17" s="670" t="str">
        <f t="shared" si="16"/>
        <v>Oslo sør</v>
      </c>
      <c r="AH17" s="844">
        <v>0.14799999999999999</v>
      </c>
      <c r="AI17" s="844">
        <v>0.311</v>
      </c>
      <c r="AJ17" s="844">
        <v>0.17100000000000001</v>
      </c>
      <c r="AK17" s="844">
        <v>0.219</v>
      </c>
      <c r="AL17" s="845">
        <v>5.3999999999999999E-2</v>
      </c>
      <c r="AM17" s="846">
        <v>0.01</v>
      </c>
      <c r="AN17" s="846">
        <v>6.0000000000000001E-3</v>
      </c>
      <c r="AO17" s="847">
        <v>0.08</v>
      </c>
      <c r="AP17" s="143"/>
      <c r="AQ17" s="670" t="str">
        <f t="shared" si="17"/>
        <v>Oslo sør</v>
      </c>
      <c r="AR17" s="844">
        <f t="shared" si="7"/>
        <v>0.34699999999999998</v>
      </c>
      <c r="AS17" s="844">
        <f t="shared" si="8"/>
        <v>0.41400000000000003</v>
      </c>
      <c r="AT17" s="845">
        <f t="shared" si="9"/>
        <v>9.2999999999999999E-2</v>
      </c>
      <c r="AU17" s="846">
        <f t="shared" si="10"/>
        <v>1.9E-2</v>
      </c>
      <c r="AV17" s="846"/>
      <c r="AW17" s="847">
        <f t="shared" si="12"/>
        <v>0.122</v>
      </c>
      <c r="AX17" s="178"/>
      <c r="AY17" s="879" t="str">
        <f t="shared" si="18"/>
        <v>Oslo sør</v>
      </c>
      <c r="AZ17" s="844">
        <v>0.7</v>
      </c>
      <c r="BA17" s="844">
        <v>0.20799999999999999</v>
      </c>
      <c r="BB17" s="845">
        <v>3.7999999999999999E-2</v>
      </c>
      <c r="BC17" s="846">
        <v>7.0000000000000001E-3</v>
      </c>
      <c r="BD17" s="847">
        <v>4.7E-2</v>
      </c>
      <c r="BE17" s="178"/>
      <c r="BF17" s="887" t="str">
        <f t="shared" si="19"/>
        <v>Oslo sør</v>
      </c>
      <c r="BG17" s="891">
        <v>0.16800000000000001</v>
      </c>
      <c r="BH17" s="844">
        <v>0.41899999999999998</v>
      </c>
      <c r="BI17" s="844">
        <v>0.16</v>
      </c>
      <c r="BJ17" s="845">
        <v>0.17899999999999999</v>
      </c>
      <c r="BK17" s="846">
        <v>3.3000000000000002E-2</v>
      </c>
      <c r="BL17" s="846">
        <v>4.2000000000000003E-2</v>
      </c>
      <c r="BM17" s="212"/>
      <c r="BN17" s="687" t="str">
        <f t="shared" si="20"/>
        <v>Oslo sør</v>
      </c>
      <c r="BO17" s="891">
        <v>0.629</v>
      </c>
      <c r="BP17" s="845">
        <v>0.29299999999999998</v>
      </c>
      <c r="BQ17" s="846">
        <v>7.8E-2</v>
      </c>
      <c r="BR17" s="178"/>
      <c r="BS17" s="885" t="str">
        <f t="shared" si="13"/>
        <v>Oslo sør</v>
      </c>
      <c r="BT17" s="844">
        <v>0.38900000000000001</v>
      </c>
      <c r="BU17" s="844">
        <v>0.45400000000000001</v>
      </c>
      <c r="BV17" s="844">
        <v>0.113</v>
      </c>
      <c r="BW17" s="845">
        <v>1E-3</v>
      </c>
      <c r="BX17" s="891">
        <v>4.2999999999999997E-2</v>
      </c>
      <c r="BY17" s="777">
        <v>1475</v>
      </c>
      <c r="BZ17" s="213"/>
    </row>
    <row r="18" spans="1:96">
      <c r="A18" s="1826"/>
      <c r="B18" s="9"/>
      <c r="C18" s="670" t="s">
        <v>111</v>
      </c>
      <c r="D18" s="809">
        <v>0.36699999999999999</v>
      </c>
      <c r="E18" s="809">
        <v>0.248</v>
      </c>
      <c r="F18" s="809">
        <v>0.20799999999999999</v>
      </c>
      <c r="G18" s="810">
        <v>4.9000000000000002E-2</v>
      </c>
      <c r="H18" s="811">
        <v>4.2999999999999997E-2</v>
      </c>
      <c r="I18" s="811">
        <v>1.7000000000000001E-2</v>
      </c>
      <c r="J18" s="812">
        <v>6.8000000000000005E-2</v>
      </c>
      <c r="K18" s="172"/>
      <c r="L18" s="670" t="s">
        <v>111</v>
      </c>
      <c r="M18" s="809">
        <f t="shared" si="1"/>
        <v>0.36699999999999999</v>
      </c>
      <c r="N18" s="809">
        <f t="shared" si="2"/>
        <v>0.248</v>
      </c>
      <c r="O18" s="809">
        <f t="shared" si="3"/>
        <v>0.20799999999999999</v>
      </c>
      <c r="P18" s="810">
        <f t="shared" si="4"/>
        <v>9.1999999999999998E-2</v>
      </c>
      <c r="Q18" s="811">
        <f t="shared" si="5"/>
        <v>1.7000000000000001E-2</v>
      </c>
      <c r="R18" s="811">
        <f t="shared" si="6"/>
        <v>6.8000000000000005E-2</v>
      </c>
      <c r="S18" s="175"/>
      <c r="T18" s="670" t="str">
        <f t="shared" si="14"/>
        <v>Asker og Bærum</v>
      </c>
      <c r="U18" s="837">
        <v>707.45299999999997</v>
      </c>
      <c r="W18" s="670" t="str">
        <f t="shared" si="15"/>
        <v>Asker og Bærum</v>
      </c>
      <c r="X18" s="844">
        <v>3.3000000000000002E-2</v>
      </c>
      <c r="Y18" s="844">
        <v>5.6000000000000001E-2</v>
      </c>
      <c r="Z18" s="844">
        <v>7.9000000000000001E-2</v>
      </c>
      <c r="AA18" s="845">
        <v>0.377</v>
      </c>
      <c r="AB18" s="846">
        <v>0.21199999999999999</v>
      </c>
      <c r="AC18" s="846">
        <v>6.4000000000000001E-2</v>
      </c>
      <c r="AD18" s="846">
        <v>3.3000000000000002E-2</v>
      </c>
      <c r="AE18" s="847">
        <v>0.14799999999999999</v>
      </c>
      <c r="AF18" s="212"/>
      <c r="AG18" s="670" t="str">
        <f t="shared" si="16"/>
        <v>Asker og Bærum</v>
      </c>
      <c r="AH18" s="844">
        <v>5.3999999999999999E-2</v>
      </c>
      <c r="AI18" s="844">
        <v>9.1999999999999998E-2</v>
      </c>
      <c r="AJ18" s="844">
        <v>0.14599999999999999</v>
      </c>
      <c r="AK18" s="844">
        <v>0.36499999999999999</v>
      </c>
      <c r="AL18" s="845">
        <v>0.16600000000000001</v>
      </c>
      <c r="AM18" s="846">
        <v>4.5999999999999999E-2</v>
      </c>
      <c r="AN18" s="846">
        <v>1.7000000000000001E-2</v>
      </c>
      <c r="AO18" s="847">
        <v>0.115</v>
      </c>
      <c r="AP18" s="143"/>
      <c r="AQ18" s="670" t="str">
        <f t="shared" si="17"/>
        <v>Asker og Bærum</v>
      </c>
      <c r="AR18" s="844">
        <f t="shared" si="7"/>
        <v>8.8999999999999996E-2</v>
      </c>
      <c r="AS18" s="844">
        <f t="shared" si="8"/>
        <v>0.45600000000000002</v>
      </c>
      <c r="AT18" s="845">
        <f t="shared" si="9"/>
        <v>0.21199999999999999</v>
      </c>
      <c r="AU18" s="846">
        <f t="shared" si="10"/>
        <v>6.4000000000000001E-2</v>
      </c>
      <c r="AV18" s="846">
        <f t="shared" si="11"/>
        <v>3.3000000000000002E-2</v>
      </c>
      <c r="AW18" s="847">
        <f t="shared" si="12"/>
        <v>0.14799999999999999</v>
      </c>
      <c r="AX18" s="178"/>
      <c r="AY18" s="879" t="str">
        <f t="shared" si="18"/>
        <v>Asker og Bærum</v>
      </c>
      <c r="AZ18" s="844">
        <v>0.42899999999999999</v>
      </c>
      <c r="BA18" s="844">
        <v>0.309</v>
      </c>
      <c r="BB18" s="845">
        <v>9.5000000000000001E-2</v>
      </c>
      <c r="BC18" s="846">
        <v>4.3999999999999997E-2</v>
      </c>
      <c r="BD18" s="847">
        <v>0.124</v>
      </c>
      <c r="BE18" s="178"/>
      <c r="BF18" s="887" t="str">
        <f t="shared" si="19"/>
        <v>Asker og Bærum</v>
      </c>
      <c r="BG18" s="891">
        <v>3.5000000000000003E-2</v>
      </c>
      <c r="BH18" s="844">
        <v>0.248</v>
      </c>
      <c r="BI18" s="844">
        <v>0.253</v>
      </c>
      <c r="BJ18" s="845">
        <v>0.23799999999999999</v>
      </c>
      <c r="BK18" s="846">
        <v>0.123</v>
      </c>
      <c r="BL18" s="846">
        <v>0.10299999999999999</v>
      </c>
      <c r="BM18" s="212"/>
      <c r="BN18" s="687" t="str">
        <f t="shared" si="20"/>
        <v>Asker og Bærum</v>
      </c>
      <c r="BO18" s="891">
        <v>0.64100000000000001</v>
      </c>
      <c r="BP18" s="845">
        <v>0.17899999999999999</v>
      </c>
      <c r="BQ18" s="846">
        <v>0.18099999999999999</v>
      </c>
      <c r="BR18" s="178"/>
      <c r="BS18" s="885" t="str">
        <f t="shared" si="13"/>
        <v>Asker og Bærum</v>
      </c>
      <c r="BT18" s="844">
        <v>0.54500000000000004</v>
      </c>
      <c r="BU18" s="844">
        <v>0.32700000000000001</v>
      </c>
      <c r="BV18" s="844">
        <v>6.7000000000000004E-2</v>
      </c>
      <c r="BW18" s="845">
        <v>1.7999999999999999E-2</v>
      </c>
      <c r="BX18" s="891">
        <v>4.2000000000000003E-2</v>
      </c>
      <c r="BY18" s="777">
        <v>4007</v>
      </c>
      <c r="BZ18" s="213"/>
    </row>
    <row r="19" spans="1:96">
      <c r="A19" s="1826"/>
      <c r="B19" s="9"/>
      <c r="C19" s="670" t="s">
        <v>112</v>
      </c>
      <c r="D19" s="809">
        <v>0.39</v>
      </c>
      <c r="E19" s="809">
        <v>0.22900000000000001</v>
      </c>
      <c r="F19" s="809">
        <v>0.17799999999999999</v>
      </c>
      <c r="G19" s="810">
        <v>4.1000000000000002E-2</v>
      </c>
      <c r="H19" s="811">
        <v>7.0000000000000007E-2</v>
      </c>
      <c r="I19" s="811">
        <v>2.4E-2</v>
      </c>
      <c r="J19" s="812">
        <v>6.8000000000000005E-2</v>
      </c>
      <c r="K19" s="172"/>
      <c r="L19" s="670" t="s">
        <v>112</v>
      </c>
      <c r="M19" s="809">
        <f t="shared" si="1"/>
        <v>0.39</v>
      </c>
      <c r="N19" s="809">
        <f t="shared" si="2"/>
        <v>0.22900000000000001</v>
      </c>
      <c r="O19" s="809">
        <f t="shared" si="3"/>
        <v>0.17799999999999999</v>
      </c>
      <c r="P19" s="810">
        <f t="shared" si="4"/>
        <v>0.11100000000000002</v>
      </c>
      <c r="Q19" s="811">
        <f t="shared" si="5"/>
        <v>2.4E-2</v>
      </c>
      <c r="R19" s="811">
        <f t="shared" si="6"/>
        <v>6.8000000000000005E-2</v>
      </c>
      <c r="S19" s="175"/>
      <c r="T19" s="670" t="str">
        <f t="shared" si="14"/>
        <v>Nedre Romerike</v>
      </c>
      <c r="U19" s="838">
        <v>712.07500000000005</v>
      </c>
      <c r="W19" s="670" t="str">
        <f t="shared" si="15"/>
        <v>Nedre Romerike</v>
      </c>
      <c r="X19" s="844">
        <v>0.02</v>
      </c>
      <c r="Y19" s="844">
        <v>2.9000000000000001E-2</v>
      </c>
      <c r="Z19" s="844">
        <v>8.8999999999999996E-2</v>
      </c>
      <c r="AA19" s="845">
        <v>0.157</v>
      </c>
      <c r="AB19" s="846">
        <v>0.28499999999999998</v>
      </c>
      <c r="AC19" s="846">
        <v>0.17599999999999999</v>
      </c>
      <c r="AD19" s="846">
        <v>5.5E-2</v>
      </c>
      <c r="AE19" s="847">
        <v>0.19</v>
      </c>
      <c r="AF19" s="212"/>
      <c r="AG19" s="670" t="str">
        <f t="shared" si="16"/>
        <v>Nedre Romerike</v>
      </c>
      <c r="AH19" s="844">
        <v>3.3000000000000002E-2</v>
      </c>
      <c r="AI19" s="844">
        <v>0.05</v>
      </c>
      <c r="AJ19" s="844">
        <v>0.14299999999999999</v>
      </c>
      <c r="AK19" s="844">
        <v>0.218</v>
      </c>
      <c r="AL19" s="845">
        <v>0.28499999999999998</v>
      </c>
      <c r="AM19" s="846">
        <v>0.09</v>
      </c>
      <c r="AN19" s="846">
        <v>2.8000000000000001E-2</v>
      </c>
      <c r="AO19" s="847">
        <v>0.153</v>
      </c>
      <c r="AP19" s="143"/>
      <c r="AQ19" s="670" t="str">
        <f t="shared" si="17"/>
        <v>Nedre Romerike</v>
      </c>
      <c r="AR19" s="844">
        <f t="shared" si="7"/>
        <v>4.9000000000000002E-2</v>
      </c>
      <c r="AS19" s="844">
        <f t="shared" si="8"/>
        <v>0.246</v>
      </c>
      <c r="AT19" s="845">
        <f t="shared" si="9"/>
        <v>0.28499999999999998</v>
      </c>
      <c r="AU19" s="846">
        <f t="shared" si="10"/>
        <v>0.17599999999999999</v>
      </c>
      <c r="AV19" s="846">
        <f t="shared" si="11"/>
        <v>5.5E-2</v>
      </c>
      <c r="AW19" s="847">
        <f t="shared" si="12"/>
        <v>0.19</v>
      </c>
      <c r="AX19" s="178"/>
      <c r="AY19" s="879" t="str">
        <f t="shared" si="18"/>
        <v>Nedre Romerike</v>
      </c>
      <c r="AZ19" s="844">
        <v>0.25600000000000001</v>
      </c>
      <c r="BA19" s="844">
        <v>0.318</v>
      </c>
      <c r="BB19" s="845">
        <v>0.17199999999999999</v>
      </c>
      <c r="BC19" s="846">
        <v>0.10100000000000001</v>
      </c>
      <c r="BD19" s="847">
        <v>0.153</v>
      </c>
      <c r="BE19" s="178"/>
      <c r="BF19" s="887" t="str">
        <f t="shared" si="19"/>
        <v>Nedre Romerike</v>
      </c>
      <c r="BG19" s="891">
        <v>3.1E-2</v>
      </c>
      <c r="BH19" s="844">
        <v>0.157</v>
      </c>
      <c r="BI19" s="844">
        <v>0.218</v>
      </c>
      <c r="BJ19" s="845">
        <v>0.249</v>
      </c>
      <c r="BK19" s="846">
        <v>0.17199999999999999</v>
      </c>
      <c r="BL19" s="846">
        <v>0.17399999999999999</v>
      </c>
      <c r="BM19" s="212"/>
      <c r="BN19" s="687" t="str">
        <f t="shared" si="20"/>
        <v>Nedre Romerike</v>
      </c>
      <c r="BO19" s="891">
        <v>0.60199999999999998</v>
      </c>
      <c r="BP19" s="845">
        <v>0.16500000000000001</v>
      </c>
      <c r="BQ19" s="846">
        <v>0.23200000000000001</v>
      </c>
      <c r="BR19" s="178"/>
      <c r="BS19" s="885" t="str">
        <f t="shared" si="13"/>
        <v>Nedre Romerike</v>
      </c>
      <c r="BT19" s="844">
        <v>0.57099999999999995</v>
      </c>
      <c r="BU19" s="844">
        <v>0.30299999999999999</v>
      </c>
      <c r="BV19" s="844">
        <v>5.2999999999999999E-2</v>
      </c>
      <c r="BW19" s="845">
        <v>2.5000000000000001E-2</v>
      </c>
      <c r="BX19" s="891">
        <v>4.8000000000000001E-2</v>
      </c>
      <c r="BY19" s="777">
        <v>1699</v>
      </c>
      <c r="BZ19" s="213"/>
    </row>
    <row r="20" spans="1:96">
      <c r="A20" s="1826"/>
      <c r="B20" s="9"/>
      <c r="C20" s="670" t="s">
        <v>113</v>
      </c>
      <c r="D20" s="809">
        <v>0.30499999999999999</v>
      </c>
      <c r="E20" s="809">
        <v>0.192</v>
      </c>
      <c r="F20" s="809">
        <v>0.20499999999999999</v>
      </c>
      <c r="G20" s="810">
        <v>6.6000000000000003E-2</v>
      </c>
      <c r="H20" s="811">
        <v>0.104</v>
      </c>
      <c r="I20" s="811">
        <v>7.6999999999999999E-2</v>
      </c>
      <c r="J20" s="812">
        <v>5.1999999999999998E-2</v>
      </c>
      <c r="K20" s="172"/>
      <c r="L20" s="670" t="s">
        <v>113</v>
      </c>
      <c r="M20" s="809">
        <f t="shared" si="1"/>
        <v>0.30499999999999999</v>
      </c>
      <c r="N20" s="809">
        <f t="shared" si="2"/>
        <v>0.192</v>
      </c>
      <c r="O20" s="809">
        <f t="shared" si="3"/>
        <v>0.20499999999999999</v>
      </c>
      <c r="P20" s="810">
        <f t="shared" si="4"/>
        <v>0.16999999999999998</v>
      </c>
      <c r="Q20" s="811">
        <f t="shared" si="5"/>
        <v>7.6999999999999999E-2</v>
      </c>
      <c r="R20" s="811">
        <f t="shared" si="6"/>
        <v>5.1999999999999998E-2</v>
      </c>
      <c r="S20" s="175"/>
      <c r="T20" s="670" t="str">
        <f t="shared" si="14"/>
        <v>Øvre Romerike</v>
      </c>
      <c r="U20" s="838">
        <v>862.40599999999995</v>
      </c>
      <c r="W20" s="670" t="str">
        <f t="shared" si="15"/>
        <v>Øvre Romerike</v>
      </c>
      <c r="X20" s="844">
        <v>8.0000000000000002E-3</v>
      </c>
      <c r="Y20" s="844">
        <v>3.0000000000000001E-3</v>
      </c>
      <c r="Z20" s="844">
        <v>1.4E-2</v>
      </c>
      <c r="AA20" s="845">
        <v>0.109</v>
      </c>
      <c r="AB20" s="846">
        <v>0.32200000000000001</v>
      </c>
      <c r="AC20" s="846">
        <v>0.17399999999999999</v>
      </c>
      <c r="AD20" s="846">
        <v>0.13600000000000001</v>
      </c>
      <c r="AE20" s="847">
        <v>0.23400000000000001</v>
      </c>
      <c r="AF20" s="212"/>
      <c r="AG20" s="670" t="str">
        <f t="shared" si="16"/>
        <v>Øvre Romerike</v>
      </c>
      <c r="AH20" s="844">
        <v>8.9999999999999993E-3</v>
      </c>
      <c r="AI20" s="844">
        <v>7.0000000000000001E-3</v>
      </c>
      <c r="AJ20" s="844">
        <v>1.7000000000000001E-2</v>
      </c>
      <c r="AK20" s="844">
        <v>0.13800000000000001</v>
      </c>
      <c r="AL20" s="845">
        <v>0.38200000000000001</v>
      </c>
      <c r="AM20" s="846">
        <v>0.16200000000000001</v>
      </c>
      <c r="AN20" s="846">
        <v>8.6999999999999994E-2</v>
      </c>
      <c r="AO20" s="847">
        <v>0.19800000000000001</v>
      </c>
      <c r="AP20" s="143"/>
      <c r="AQ20" s="670" t="str">
        <f t="shared" si="17"/>
        <v>Øvre Romerike</v>
      </c>
      <c r="AR20" s="844">
        <f t="shared" si="7"/>
        <v>1.0999999999999999E-2</v>
      </c>
      <c r="AS20" s="844">
        <f t="shared" si="8"/>
        <v>0.123</v>
      </c>
      <c r="AT20" s="845">
        <f t="shared" si="9"/>
        <v>0.32200000000000001</v>
      </c>
      <c r="AU20" s="846">
        <f t="shared" si="10"/>
        <v>0.17399999999999999</v>
      </c>
      <c r="AV20" s="846">
        <f t="shared" si="11"/>
        <v>0.13600000000000001</v>
      </c>
      <c r="AW20" s="847">
        <f t="shared" si="12"/>
        <v>0.23400000000000001</v>
      </c>
      <c r="AX20" s="178"/>
      <c r="AY20" s="879" t="str">
        <f t="shared" si="18"/>
        <v>Øvre Romerike</v>
      </c>
      <c r="AZ20" s="844">
        <v>0.11600000000000001</v>
      </c>
      <c r="BA20" s="844">
        <v>0.219</v>
      </c>
      <c r="BB20" s="845">
        <v>0.19800000000000001</v>
      </c>
      <c r="BC20" s="846">
        <v>0.14799999999999999</v>
      </c>
      <c r="BD20" s="847">
        <v>0.31900000000000001</v>
      </c>
      <c r="BE20" s="178"/>
      <c r="BF20" s="887" t="str">
        <f t="shared" si="19"/>
        <v>Øvre Romerike</v>
      </c>
      <c r="BG20" s="891">
        <v>5.0000000000000001E-3</v>
      </c>
      <c r="BH20" s="844">
        <v>6.2E-2</v>
      </c>
      <c r="BI20" s="844">
        <v>0.16</v>
      </c>
      <c r="BJ20" s="845">
        <v>0.17699999999999999</v>
      </c>
      <c r="BK20" s="846">
        <v>0.216</v>
      </c>
      <c r="BL20" s="846">
        <v>0.38</v>
      </c>
      <c r="BM20" s="212"/>
      <c r="BN20" s="687" t="str">
        <f t="shared" si="20"/>
        <v>Øvre Romerike</v>
      </c>
      <c r="BO20" s="891">
        <v>0.48799999999999999</v>
      </c>
      <c r="BP20" s="845">
        <v>0.154</v>
      </c>
      <c r="BQ20" s="846">
        <v>0.35799999999999998</v>
      </c>
      <c r="BR20" s="178"/>
      <c r="BS20" s="885" t="str">
        <f t="shared" si="13"/>
        <v>Øvre Romerike</v>
      </c>
      <c r="BT20" s="844">
        <v>0.63</v>
      </c>
      <c r="BU20" s="844">
        <v>0.21199999999999999</v>
      </c>
      <c r="BV20" s="844">
        <v>4.3999999999999997E-2</v>
      </c>
      <c r="BW20" s="845">
        <v>4.2999999999999997E-2</v>
      </c>
      <c r="BX20" s="891">
        <v>7.0999999999999994E-2</v>
      </c>
      <c r="BY20" s="777">
        <v>801</v>
      </c>
      <c r="BZ20" s="213"/>
    </row>
    <row r="21" spans="1:96">
      <c r="A21" s="1826"/>
      <c r="B21" s="9"/>
      <c r="C21" s="670" t="s">
        <v>114</v>
      </c>
      <c r="D21" s="809">
        <v>0.38100000000000001</v>
      </c>
      <c r="E21" s="809">
        <v>0.224</v>
      </c>
      <c r="F21" s="809">
        <v>0.19600000000000001</v>
      </c>
      <c r="G21" s="810">
        <v>5.8000000000000003E-2</v>
      </c>
      <c r="H21" s="811">
        <v>5.0999999999999997E-2</v>
      </c>
      <c r="I21" s="811">
        <v>3.1E-2</v>
      </c>
      <c r="J21" s="812">
        <v>0.06</v>
      </c>
      <c r="K21" s="172"/>
      <c r="L21" s="670" t="s">
        <v>114</v>
      </c>
      <c r="M21" s="809">
        <f t="shared" si="1"/>
        <v>0.38100000000000001</v>
      </c>
      <c r="N21" s="809">
        <f t="shared" si="2"/>
        <v>0.224</v>
      </c>
      <c r="O21" s="809">
        <f t="shared" si="3"/>
        <v>0.19600000000000001</v>
      </c>
      <c r="P21" s="810">
        <f t="shared" si="4"/>
        <v>0.109</v>
      </c>
      <c r="Q21" s="811">
        <f t="shared" si="5"/>
        <v>3.1E-2</v>
      </c>
      <c r="R21" s="811">
        <f t="shared" si="6"/>
        <v>0.06</v>
      </c>
      <c r="S21" s="175"/>
      <c r="T21" s="670" t="str">
        <f t="shared" si="14"/>
        <v>Follo</v>
      </c>
      <c r="U21" s="838">
        <v>712.274</v>
      </c>
      <c r="W21" s="670" t="str">
        <f t="shared" si="15"/>
        <v>Follo</v>
      </c>
      <c r="X21" s="844">
        <v>1.4999999999999999E-2</v>
      </c>
      <c r="Y21" s="844">
        <v>1.6E-2</v>
      </c>
      <c r="Z21" s="844">
        <v>9.2999999999999999E-2</v>
      </c>
      <c r="AA21" s="845">
        <v>0.11700000000000001</v>
      </c>
      <c r="AB21" s="846">
        <v>0.41499999999999998</v>
      </c>
      <c r="AC21" s="846">
        <v>0.18</v>
      </c>
      <c r="AD21" s="846">
        <v>2.5000000000000001E-2</v>
      </c>
      <c r="AE21" s="847">
        <v>0.13800000000000001</v>
      </c>
      <c r="AF21" s="212"/>
      <c r="AG21" s="670" t="str">
        <f t="shared" si="16"/>
        <v>Follo</v>
      </c>
      <c r="AH21" s="844">
        <v>3.9E-2</v>
      </c>
      <c r="AI21" s="844">
        <v>4.2999999999999997E-2</v>
      </c>
      <c r="AJ21" s="844">
        <v>0.161</v>
      </c>
      <c r="AK21" s="844">
        <v>0.151</v>
      </c>
      <c r="AL21" s="845">
        <v>0.39800000000000002</v>
      </c>
      <c r="AM21" s="846">
        <v>8.4000000000000005E-2</v>
      </c>
      <c r="AN21" s="846">
        <v>1.2999999999999999E-2</v>
      </c>
      <c r="AO21" s="847">
        <v>0.111</v>
      </c>
      <c r="AP21" s="143"/>
      <c r="AQ21" s="670" t="str">
        <f t="shared" si="17"/>
        <v>Follo</v>
      </c>
      <c r="AR21" s="844">
        <f t="shared" si="7"/>
        <v>3.1E-2</v>
      </c>
      <c r="AS21" s="844">
        <f t="shared" si="8"/>
        <v>0.21000000000000002</v>
      </c>
      <c r="AT21" s="845">
        <f t="shared" si="9"/>
        <v>0.41499999999999998</v>
      </c>
      <c r="AU21" s="846">
        <f t="shared" si="10"/>
        <v>0.18</v>
      </c>
      <c r="AV21" s="846">
        <f t="shared" si="11"/>
        <v>2.5000000000000001E-2</v>
      </c>
      <c r="AW21" s="847">
        <f t="shared" si="12"/>
        <v>0.13800000000000001</v>
      </c>
      <c r="AX21" s="178"/>
      <c r="AY21" s="879" t="str">
        <f t="shared" si="18"/>
        <v>Follo</v>
      </c>
      <c r="AZ21" s="844">
        <v>0.19</v>
      </c>
      <c r="BA21" s="844">
        <v>0.38900000000000001</v>
      </c>
      <c r="BB21" s="845">
        <v>0.193</v>
      </c>
      <c r="BC21" s="846">
        <v>7.5999999999999998E-2</v>
      </c>
      <c r="BD21" s="847">
        <v>0.152</v>
      </c>
      <c r="BE21" s="178"/>
      <c r="BF21" s="887" t="str">
        <f t="shared" si="19"/>
        <v>Follo</v>
      </c>
      <c r="BG21" s="891">
        <v>1.6E-2</v>
      </c>
      <c r="BH21" s="844">
        <v>0.115</v>
      </c>
      <c r="BI21" s="844">
        <v>0.26800000000000002</v>
      </c>
      <c r="BJ21" s="845">
        <v>0.253</v>
      </c>
      <c r="BK21" s="846">
        <v>0.21099999999999999</v>
      </c>
      <c r="BL21" s="846">
        <v>0.13600000000000001</v>
      </c>
      <c r="BM21" s="212"/>
      <c r="BN21" s="687" t="str">
        <f t="shared" si="20"/>
        <v>Follo</v>
      </c>
      <c r="BO21" s="891">
        <v>0.60699999999999998</v>
      </c>
      <c r="BP21" s="845">
        <v>0.17599999999999999</v>
      </c>
      <c r="BQ21" s="846">
        <v>0.217</v>
      </c>
      <c r="BR21" s="178"/>
      <c r="BS21" s="885" t="str">
        <f t="shared" si="13"/>
        <v>Follo</v>
      </c>
      <c r="BT21" s="844">
        <v>0.54800000000000004</v>
      </c>
      <c r="BU21" s="844">
        <v>0.33500000000000002</v>
      </c>
      <c r="BV21" s="844">
        <v>0.05</v>
      </c>
      <c r="BW21" s="845">
        <v>2.5999999999999999E-2</v>
      </c>
      <c r="BX21" s="891">
        <v>4.1000000000000002E-2</v>
      </c>
      <c r="BY21" s="777">
        <v>1443</v>
      </c>
      <c r="BZ21" s="213"/>
    </row>
    <row r="22" spans="1:96">
      <c r="A22" s="1826"/>
      <c r="B22" s="9"/>
      <c r="C22" s="670" t="s">
        <v>164</v>
      </c>
      <c r="D22" s="809">
        <v>0.44500000000000001</v>
      </c>
      <c r="E22" s="809">
        <v>0.17499999999999999</v>
      </c>
      <c r="F22" s="809">
        <v>0.13500000000000001</v>
      </c>
      <c r="G22" s="810">
        <v>3.1E-2</v>
      </c>
      <c r="H22" s="811">
        <v>5.8999999999999997E-2</v>
      </c>
      <c r="I22" s="811">
        <v>0.06</v>
      </c>
      <c r="J22" s="812">
        <v>9.4E-2</v>
      </c>
      <c r="K22" s="172"/>
      <c r="L22" s="670" t="s">
        <v>164</v>
      </c>
      <c r="M22" s="809">
        <f t="shared" si="1"/>
        <v>0.44500000000000001</v>
      </c>
      <c r="N22" s="809">
        <f t="shared" si="2"/>
        <v>0.17499999999999999</v>
      </c>
      <c r="O22" s="809">
        <f t="shared" si="3"/>
        <v>0.13500000000000001</v>
      </c>
      <c r="P22" s="810">
        <f t="shared" si="4"/>
        <v>0.09</v>
      </c>
      <c r="Q22" s="811">
        <f t="shared" si="5"/>
        <v>0.06</v>
      </c>
      <c r="R22" s="811">
        <f t="shared" si="6"/>
        <v>9.4E-2</v>
      </c>
      <c r="S22" s="175"/>
      <c r="T22" s="670" t="str">
        <f t="shared" si="14"/>
        <v>Sarpsborg</v>
      </c>
      <c r="U22" s="838">
        <v>578.03499999999997</v>
      </c>
      <c r="W22" s="670" t="str">
        <f t="shared" si="15"/>
        <v>Sarpsborg</v>
      </c>
      <c r="X22" s="844">
        <v>1.7999999999999999E-2</v>
      </c>
      <c r="Y22" s="844">
        <v>1.2999999999999999E-2</v>
      </c>
      <c r="Z22" s="844">
        <v>2.3E-2</v>
      </c>
      <c r="AA22" s="845">
        <v>6.6000000000000003E-2</v>
      </c>
      <c r="AB22" s="846">
        <v>0.156</v>
      </c>
      <c r="AC22" s="846">
        <v>0.251</v>
      </c>
      <c r="AD22" s="846">
        <v>0.109</v>
      </c>
      <c r="AE22" s="847">
        <v>0.36499999999999999</v>
      </c>
      <c r="AF22" s="212"/>
      <c r="AG22" s="670" t="str">
        <f t="shared" si="16"/>
        <v>Sarpsborg</v>
      </c>
      <c r="AH22" s="844">
        <v>2.4E-2</v>
      </c>
      <c r="AI22" s="844">
        <v>0.03</v>
      </c>
      <c r="AJ22" s="844">
        <v>2.3E-2</v>
      </c>
      <c r="AK22" s="844">
        <v>8.5999999999999993E-2</v>
      </c>
      <c r="AL22" s="845">
        <v>0.186</v>
      </c>
      <c r="AM22" s="846">
        <v>0.24299999999999999</v>
      </c>
      <c r="AN22" s="846">
        <v>8.5999999999999993E-2</v>
      </c>
      <c r="AO22" s="847">
        <v>0.32100000000000001</v>
      </c>
      <c r="AP22" s="143"/>
      <c r="AQ22" s="670" t="str">
        <f t="shared" si="17"/>
        <v>Sarpsborg</v>
      </c>
      <c r="AR22" s="844">
        <f t="shared" si="7"/>
        <v>3.1E-2</v>
      </c>
      <c r="AS22" s="844">
        <f t="shared" si="8"/>
        <v>8.8999999999999996E-2</v>
      </c>
      <c r="AT22" s="845">
        <f t="shared" si="9"/>
        <v>0.156</v>
      </c>
      <c r="AU22" s="846">
        <f t="shared" si="10"/>
        <v>0.251</v>
      </c>
      <c r="AV22" s="846">
        <f t="shared" si="11"/>
        <v>0.109</v>
      </c>
      <c r="AW22" s="847">
        <f t="shared" si="12"/>
        <v>0.36499999999999999</v>
      </c>
      <c r="AX22" s="178"/>
      <c r="AY22" s="879" t="str">
        <f t="shared" si="18"/>
        <v>Sarpsborg</v>
      </c>
      <c r="AZ22" s="844">
        <v>0.122</v>
      </c>
      <c r="BA22" s="844">
        <v>0.20100000000000001</v>
      </c>
      <c r="BB22" s="845">
        <v>0.30199999999999999</v>
      </c>
      <c r="BC22" s="846">
        <v>0.13500000000000001</v>
      </c>
      <c r="BD22" s="847">
        <v>0.24099999999999999</v>
      </c>
      <c r="BE22" s="178"/>
      <c r="BF22" s="887" t="str">
        <f t="shared" si="19"/>
        <v>Sarpsborg</v>
      </c>
      <c r="BG22" s="891">
        <v>2.1999999999999999E-2</v>
      </c>
      <c r="BH22" s="844">
        <v>6.6000000000000003E-2</v>
      </c>
      <c r="BI22" s="844">
        <v>0.16900000000000001</v>
      </c>
      <c r="BJ22" s="845">
        <v>0.25900000000000001</v>
      </c>
      <c r="BK22" s="846">
        <v>0.16200000000000001</v>
      </c>
      <c r="BL22" s="846">
        <v>0.32300000000000001</v>
      </c>
      <c r="BM22" s="212"/>
      <c r="BN22" s="687" t="str">
        <f t="shared" si="20"/>
        <v>Sarpsborg</v>
      </c>
      <c r="BO22" s="891">
        <v>0.28699999999999998</v>
      </c>
      <c r="BP22" s="845">
        <v>0.14599999999999999</v>
      </c>
      <c r="BQ22" s="846">
        <v>0.56699999999999995</v>
      </c>
      <c r="BR22" s="178"/>
      <c r="BS22" s="885" t="str">
        <f t="shared" si="13"/>
        <v>Sarpsborg</v>
      </c>
      <c r="BT22" s="844">
        <v>0.67500000000000004</v>
      </c>
      <c r="BU22" s="844">
        <v>0.17599999999999999</v>
      </c>
      <c r="BV22" s="844">
        <v>4.7E-2</v>
      </c>
      <c r="BW22" s="845">
        <v>5.7000000000000002E-2</v>
      </c>
      <c r="BX22" s="891">
        <v>4.4999999999999998E-2</v>
      </c>
      <c r="BY22" s="777">
        <v>578</v>
      </c>
      <c r="BZ22" s="213"/>
    </row>
    <row r="23" spans="1:96">
      <c r="A23" s="1826"/>
      <c r="B23" s="9"/>
      <c r="C23" s="670" t="s">
        <v>165</v>
      </c>
      <c r="D23" s="809">
        <v>0.46800000000000003</v>
      </c>
      <c r="E23" s="809">
        <v>0.186</v>
      </c>
      <c r="F23" s="809">
        <v>0.14299999999999999</v>
      </c>
      <c r="G23" s="810">
        <v>2.8000000000000001E-2</v>
      </c>
      <c r="H23" s="811">
        <v>4.3999999999999997E-2</v>
      </c>
      <c r="I23" s="811">
        <v>4.8000000000000001E-2</v>
      </c>
      <c r="J23" s="812">
        <v>8.4000000000000005E-2</v>
      </c>
      <c r="K23" s="172"/>
      <c r="L23" s="670" t="s">
        <v>165</v>
      </c>
      <c r="M23" s="809">
        <f t="shared" si="1"/>
        <v>0.46800000000000003</v>
      </c>
      <c r="N23" s="809">
        <f t="shared" si="2"/>
        <v>0.186</v>
      </c>
      <c r="O23" s="809">
        <f t="shared" si="3"/>
        <v>0.14299999999999999</v>
      </c>
      <c r="P23" s="810">
        <f t="shared" si="4"/>
        <v>7.1999999999999995E-2</v>
      </c>
      <c r="Q23" s="811">
        <f t="shared" si="5"/>
        <v>4.8000000000000001E-2</v>
      </c>
      <c r="R23" s="811">
        <f t="shared" si="6"/>
        <v>8.4000000000000005E-2</v>
      </c>
      <c r="S23" s="175"/>
      <c r="T23" s="670" t="str">
        <f t="shared" si="14"/>
        <v>Fredrikstad</v>
      </c>
      <c r="U23" s="838">
        <v>560.47800000000007</v>
      </c>
      <c r="W23" s="670" t="str">
        <f t="shared" si="15"/>
        <v>Fredrikstad</v>
      </c>
      <c r="X23" s="844">
        <v>0.01</v>
      </c>
      <c r="Y23" s="844">
        <v>1.9E-2</v>
      </c>
      <c r="Z23" s="844">
        <v>2.5000000000000001E-2</v>
      </c>
      <c r="AA23" s="845">
        <v>9.6000000000000002E-2</v>
      </c>
      <c r="AB23" s="846">
        <v>0.161</v>
      </c>
      <c r="AC23" s="846">
        <v>0.27600000000000002</v>
      </c>
      <c r="AD23" s="846">
        <v>0.107</v>
      </c>
      <c r="AE23" s="847">
        <v>0.30499999999999999</v>
      </c>
      <c r="AF23" s="212"/>
      <c r="AG23" s="670" t="str">
        <f t="shared" si="16"/>
        <v>Fredrikstad</v>
      </c>
      <c r="AH23" s="844">
        <v>1.2999999999999999E-2</v>
      </c>
      <c r="AI23" s="844">
        <v>3.2000000000000001E-2</v>
      </c>
      <c r="AJ23" s="844">
        <v>2.8000000000000001E-2</v>
      </c>
      <c r="AK23" s="844">
        <v>0.10299999999999999</v>
      </c>
      <c r="AL23" s="845">
        <v>0.20499999999999999</v>
      </c>
      <c r="AM23" s="846">
        <v>0.27500000000000002</v>
      </c>
      <c r="AN23" s="846">
        <v>7.4999999999999997E-2</v>
      </c>
      <c r="AO23" s="847">
        <v>0.26900000000000002</v>
      </c>
      <c r="AP23" s="143"/>
      <c r="AQ23" s="670" t="str">
        <f t="shared" si="17"/>
        <v>Fredrikstad</v>
      </c>
      <c r="AR23" s="844">
        <f t="shared" si="7"/>
        <v>2.8999999999999998E-2</v>
      </c>
      <c r="AS23" s="844">
        <f t="shared" si="8"/>
        <v>0.121</v>
      </c>
      <c r="AT23" s="845">
        <f t="shared" si="9"/>
        <v>0.161</v>
      </c>
      <c r="AU23" s="846">
        <f t="shared" si="10"/>
        <v>0.27600000000000002</v>
      </c>
      <c r="AV23" s="846">
        <f t="shared" si="11"/>
        <v>0.107</v>
      </c>
      <c r="AW23" s="847">
        <f t="shared" si="12"/>
        <v>0.30499999999999999</v>
      </c>
      <c r="AX23" s="178"/>
      <c r="AY23" s="879" t="str">
        <f t="shared" si="18"/>
        <v>Fredrikstad</v>
      </c>
      <c r="AZ23" s="844">
        <v>0.161</v>
      </c>
      <c r="BA23" s="844">
        <v>0.18099999999999999</v>
      </c>
      <c r="BB23" s="845">
        <v>0.31900000000000001</v>
      </c>
      <c r="BC23" s="846">
        <v>0.157</v>
      </c>
      <c r="BD23" s="847">
        <v>0.182</v>
      </c>
      <c r="BE23" s="178"/>
      <c r="BF23" s="887" t="str">
        <f t="shared" si="19"/>
        <v>Fredrikstad</v>
      </c>
      <c r="BG23" s="891">
        <v>2.1000000000000001E-2</v>
      </c>
      <c r="BH23" s="844">
        <v>9.8000000000000004E-2</v>
      </c>
      <c r="BI23" s="844">
        <v>0.151</v>
      </c>
      <c r="BJ23" s="845">
        <v>0.28199999999999997</v>
      </c>
      <c r="BK23" s="846">
        <v>0.17299999999999999</v>
      </c>
      <c r="BL23" s="846">
        <v>0.27500000000000002</v>
      </c>
      <c r="BM23" s="212"/>
      <c r="BN23" s="687" t="str">
        <f t="shared" si="20"/>
        <v>Fredrikstad</v>
      </c>
      <c r="BO23" s="891">
        <v>0.29299999999999998</v>
      </c>
      <c r="BP23" s="845">
        <v>0.14099999999999999</v>
      </c>
      <c r="BQ23" s="846">
        <v>0.56599999999999995</v>
      </c>
      <c r="BR23" s="178"/>
      <c r="BS23" s="885" t="str">
        <f t="shared" si="13"/>
        <v>Fredrikstad</v>
      </c>
      <c r="BT23" s="844">
        <v>0.61499999999999999</v>
      </c>
      <c r="BU23" s="844">
        <v>0.20899999999999999</v>
      </c>
      <c r="BV23" s="844">
        <v>5.7000000000000002E-2</v>
      </c>
      <c r="BW23" s="845">
        <v>5.7000000000000002E-2</v>
      </c>
      <c r="BX23" s="891">
        <v>6.2E-2</v>
      </c>
      <c r="BY23" s="777">
        <v>918</v>
      </c>
      <c r="BZ23" s="213"/>
    </row>
    <row r="24" spans="1:96">
      <c r="A24" s="1826"/>
      <c r="B24" s="9"/>
      <c r="C24" s="670" t="s">
        <v>166</v>
      </c>
      <c r="D24" s="809">
        <v>0.47099999999999997</v>
      </c>
      <c r="E24" s="809">
        <v>0.152</v>
      </c>
      <c r="F24" s="809">
        <v>0.13100000000000001</v>
      </c>
      <c r="G24" s="810">
        <v>4.2999999999999997E-2</v>
      </c>
      <c r="H24" s="811">
        <v>6.6000000000000003E-2</v>
      </c>
      <c r="I24" s="811">
        <v>5.0999999999999997E-2</v>
      </c>
      <c r="J24" s="812">
        <v>8.5999999999999993E-2</v>
      </c>
      <c r="K24" s="172"/>
      <c r="L24" s="670" t="s">
        <v>166</v>
      </c>
      <c r="M24" s="809">
        <f t="shared" si="1"/>
        <v>0.47099999999999997</v>
      </c>
      <c r="N24" s="809">
        <f t="shared" si="2"/>
        <v>0.152</v>
      </c>
      <c r="O24" s="809">
        <f t="shared" si="3"/>
        <v>0.13100000000000001</v>
      </c>
      <c r="P24" s="810">
        <f t="shared" si="4"/>
        <v>0.109</v>
      </c>
      <c r="Q24" s="811">
        <f t="shared" si="5"/>
        <v>5.0999999999999997E-2</v>
      </c>
      <c r="R24" s="811">
        <f t="shared" si="6"/>
        <v>8.5999999999999993E-2</v>
      </c>
      <c r="S24" s="175"/>
      <c r="T24" s="670" t="str">
        <f t="shared" si="14"/>
        <v>Moss</v>
      </c>
      <c r="U24" s="838">
        <v>606.51200000000006</v>
      </c>
      <c r="W24" s="670" t="str">
        <f t="shared" si="15"/>
        <v>Moss</v>
      </c>
      <c r="X24" s="844">
        <v>1.6E-2</v>
      </c>
      <c r="Y24" s="844">
        <v>3.0000000000000001E-3</v>
      </c>
      <c r="Z24" s="844">
        <v>1.2999999999999999E-2</v>
      </c>
      <c r="AA24" s="845">
        <v>6.2E-2</v>
      </c>
      <c r="AB24" s="846">
        <v>0.27100000000000002</v>
      </c>
      <c r="AC24" s="846">
        <v>0.17799999999999999</v>
      </c>
      <c r="AD24" s="846">
        <v>9.2999999999999999E-2</v>
      </c>
      <c r="AE24" s="847">
        <v>0.36499999999999999</v>
      </c>
      <c r="AF24" s="212"/>
      <c r="AG24" s="670" t="str">
        <f t="shared" si="16"/>
        <v>Moss</v>
      </c>
      <c r="AH24" s="844">
        <v>1.2999999999999999E-2</v>
      </c>
      <c r="AI24" s="844">
        <v>6.0000000000000001E-3</v>
      </c>
      <c r="AJ24" s="844">
        <v>0.02</v>
      </c>
      <c r="AK24" s="844">
        <v>0.115</v>
      </c>
      <c r="AL24" s="845">
        <v>0.28899999999999998</v>
      </c>
      <c r="AM24" s="846">
        <v>0.159</v>
      </c>
      <c r="AN24" s="846">
        <v>7.9000000000000001E-2</v>
      </c>
      <c r="AO24" s="847">
        <v>0.32</v>
      </c>
      <c r="AP24" s="143"/>
      <c r="AQ24" s="670" t="str">
        <f t="shared" si="17"/>
        <v>Moss</v>
      </c>
      <c r="AR24" s="844">
        <f t="shared" si="7"/>
        <v>1.9E-2</v>
      </c>
      <c r="AS24" s="844">
        <f t="shared" si="8"/>
        <v>7.4999999999999997E-2</v>
      </c>
      <c r="AT24" s="845">
        <f t="shared" si="9"/>
        <v>0.27100000000000002</v>
      </c>
      <c r="AU24" s="846">
        <f t="shared" si="10"/>
        <v>0.17799999999999999</v>
      </c>
      <c r="AV24" s="846">
        <f t="shared" si="11"/>
        <v>9.2999999999999999E-2</v>
      </c>
      <c r="AW24" s="847">
        <f t="shared" si="12"/>
        <v>0.36499999999999999</v>
      </c>
      <c r="AX24" s="178"/>
      <c r="AY24" s="879" t="str">
        <f t="shared" si="18"/>
        <v>Moss</v>
      </c>
      <c r="AZ24" s="844">
        <v>0.108</v>
      </c>
      <c r="BA24" s="844">
        <v>0.27</v>
      </c>
      <c r="BB24" s="845">
        <v>0.246</v>
      </c>
      <c r="BC24" s="846">
        <v>0.14799999999999999</v>
      </c>
      <c r="BD24" s="847">
        <v>0.22800000000000001</v>
      </c>
      <c r="BE24" s="178"/>
      <c r="BF24" s="887" t="str">
        <f t="shared" si="19"/>
        <v>Moss</v>
      </c>
      <c r="BG24" s="891">
        <v>1.4E-2</v>
      </c>
      <c r="BH24" s="844">
        <v>7.6999999999999999E-2</v>
      </c>
      <c r="BI24" s="844">
        <v>0.21</v>
      </c>
      <c r="BJ24" s="845">
        <v>0.214</v>
      </c>
      <c r="BK24" s="846">
        <v>0.17499999999999999</v>
      </c>
      <c r="BL24" s="846">
        <v>0.31</v>
      </c>
      <c r="BM24" s="212"/>
      <c r="BN24" s="687" t="str">
        <f t="shared" si="20"/>
        <v>Moss</v>
      </c>
      <c r="BO24" s="891">
        <v>0.38400000000000001</v>
      </c>
      <c r="BP24" s="845">
        <v>0.11700000000000001</v>
      </c>
      <c r="BQ24" s="846">
        <v>0.499</v>
      </c>
      <c r="BR24" s="178"/>
      <c r="BS24" s="885" t="str">
        <f t="shared" si="13"/>
        <v>Moss</v>
      </c>
      <c r="BT24" s="844">
        <v>0.60899999999999999</v>
      </c>
      <c r="BU24" s="844">
        <v>0.28599999999999998</v>
      </c>
      <c r="BV24" s="844">
        <v>3.5999999999999997E-2</v>
      </c>
      <c r="BW24" s="845">
        <v>2.1999999999999999E-2</v>
      </c>
      <c r="BX24" s="891">
        <v>4.5999999999999999E-2</v>
      </c>
      <c r="BY24" s="777">
        <v>1108</v>
      </c>
      <c r="BZ24" s="213"/>
    </row>
    <row r="25" spans="1:96">
      <c r="A25" s="1826"/>
      <c r="B25" s="9"/>
      <c r="C25" s="670" t="s">
        <v>356</v>
      </c>
      <c r="D25" s="809">
        <v>0.53400000000000003</v>
      </c>
      <c r="E25" s="809">
        <v>0.18</v>
      </c>
      <c r="F25" s="809">
        <v>0.11600000000000001</v>
      </c>
      <c r="G25" s="810">
        <v>2.5999999999999999E-2</v>
      </c>
      <c r="H25" s="811">
        <v>4.7E-2</v>
      </c>
      <c r="I25" s="811">
        <v>1.7999999999999999E-2</v>
      </c>
      <c r="J25" s="812">
        <v>0.08</v>
      </c>
      <c r="K25" s="172"/>
      <c r="L25" s="670" t="s">
        <v>356</v>
      </c>
      <c r="M25" s="809">
        <f t="shared" si="1"/>
        <v>0.53400000000000003</v>
      </c>
      <c r="N25" s="809">
        <f t="shared" si="2"/>
        <v>0.18</v>
      </c>
      <c r="O25" s="809">
        <f t="shared" si="3"/>
        <v>0.11600000000000001</v>
      </c>
      <c r="P25" s="810">
        <f t="shared" si="4"/>
        <v>7.2999999999999995E-2</v>
      </c>
      <c r="Q25" s="811">
        <f t="shared" si="5"/>
        <v>1.7999999999999999E-2</v>
      </c>
      <c r="R25" s="811">
        <f t="shared" si="6"/>
        <v>0.08</v>
      </c>
      <c r="S25" s="175"/>
      <c r="T25" s="670" t="str">
        <f t="shared" si="14"/>
        <v xml:space="preserve">Drammen </v>
      </c>
      <c r="U25" s="838">
        <v>500.37699999999995</v>
      </c>
      <c r="W25" s="670" t="str">
        <f t="shared" si="15"/>
        <v xml:space="preserve">Drammen </v>
      </c>
      <c r="X25" s="844">
        <v>1.7000000000000001E-2</v>
      </c>
      <c r="Y25" s="844">
        <v>1.4E-2</v>
      </c>
      <c r="Z25" s="844">
        <v>0.14799999999999999</v>
      </c>
      <c r="AA25" s="845">
        <v>0.11</v>
      </c>
      <c r="AB25" s="846">
        <v>0.33200000000000002</v>
      </c>
      <c r="AC25" s="846">
        <v>0.19400000000000001</v>
      </c>
      <c r="AD25" s="846">
        <v>3.1E-2</v>
      </c>
      <c r="AE25" s="847">
        <v>0.154</v>
      </c>
      <c r="AF25" s="212"/>
      <c r="AG25" s="670" t="str">
        <f t="shared" si="16"/>
        <v xml:space="preserve">Drammen </v>
      </c>
      <c r="AH25" s="844">
        <v>1.9E-2</v>
      </c>
      <c r="AI25" s="844">
        <v>2.3E-2</v>
      </c>
      <c r="AJ25" s="844">
        <v>0.16400000000000001</v>
      </c>
      <c r="AK25" s="844">
        <v>0.15</v>
      </c>
      <c r="AL25" s="845">
        <v>0.38900000000000001</v>
      </c>
      <c r="AM25" s="846">
        <v>0.112</v>
      </c>
      <c r="AN25" s="846">
        <v>1.2999999999999999E-2</v>
      </c>
      <c r="AO25" s="847">
        <v>0.13</v>
      </c>
      <c r="AP25" s="143"/>
      <c r="AQ25" s="670" t="str">
        <f t="shared" si="17"/>
        <v xml:space="preserve">Drammen </v>
      </c>
      <c r="AR25" s="844">
        <f t="shared" si="7"/>
        <v>3.1E-2</v>
      </c>
      <c r="AS25" s="844">
        <f t="shared" si="8"/>
        <v>0.25800000000000001</v>
      </c>
      <c r="AT25" s="845">
        <f t="shared" si="9"/>
        <v>0.33200000000000002</v>
      </c>
      <c r="AU25" s="846">
        <f t="shared" si="10"/>
        <v>0.19400000000000001</v>
      </c>
      <c r="AV25" s="846">
        <f t="shared" si="11"/>
        <v>3.1E-2</v>
      </c>
      <c r="AW25" s="847">
        <f t="shared" si="12"/>
        <v>0.154</v>
      </c>
      <c r="AX25" s="178"/>
      <c r="AY25" s="879" t="str">
        <f t="shared" si="18"/>
        <v xml:space="preserve">Drammen </v>
      </c>
      <c r="AZ25" s="844">
        <v>0.25700000000000001</v>
      </c>
      <c r="BA25" s="844">
        <v>0.376</v>
      </c>
      <c r="BB25" s="845">
        <v>0.214</v>
      </c>
      <c r="BC25" s="846">
        <v>4.8000000000000001E-2</v>
      </c>
      <c r="BD25" s="847">
        <v>0.104</v>
      </c>
      <c r="BE25" s="178"/>
      <c r="BF25" s="887" t="str">
        <f t="shared" si="19"/>
        <v xml:space="preserve">Drammen </v>
      </c>
      <c r="BG25" s="891">
        <v>0.02</v>
      </c>
      <c r="BH25" s="844">
        <v>0.17299999999999999</v>
      </c>
      <c r="BI25" s="844">
        <v>0.29899999999999999</v>
      </c>
      <c r="BJ25" s="845">
        <v>0.28699999999999998</v>
      </c>
      <c r="BK25" s="846">
        <v>0.109</v>
      </c>
      <c r="BL25" s="846">
        <v>0.112</v>
      </c>
      <c r="BM25" s="212"/>
      <c r="BN25" s="687" t="str">
        <f t="shared" si="20"/>
        <v xml:space="preserve">Drammen </v>
      </c>
      <c r="BO25" s="891">
        <v>0.47499999999999998</v>
      </c>
      <c r="BP25" s="845">
        <v>0.14099999999999999</v>
      </c>
      <c r="BQ25" s="846">
        <v>0.38400000000000001</v>
      </c>
      <c r="BR25" s="178"/>
      <c r="BS25" s="885" t="str">
        <f t="shared" si="13"/>
        <v xml:space="preserve">Drammen </v>
      </c>
      <c r="BT25" s="844">
        <v>0.58499999999999996</v>
      </c>
      <c r="BU25" s="844">
        <v>0.29699999999999999</v>
      </c>
      <c r="BV25" s="844">
        <v>5.3999999999999999E-2</v>
      </c>
      <c r="BW25" s="845">
        <v>5.0000000000000001E-3</v>
      </c>
      <c r="BX25" s="891">
        <v>5.8999999999999997E-2</v>
      </c>
      <c r="BY25" s="777">
        <v>1350</v>
      </c>
      <c r="BZ25" s="213"/>
    </row>
    <row r="26" spans="1:96">
      <c r="A26" s="1826"/>
      <c r="B26" s="9"/>
      <c r="C26" s="670" t="s">
        <v>344</v>
      </c>
      <c r="D26" s="809">
        <v>0.437</v>
      </c>
      <c r="E26" s="809">
        <v>0.13800000000000001</v>
      </c>
      <c r="F26" s="809">
        <v>0.13800000000000001</v>
      </c>
      <c r="G26" s="810">
        <v>5.1999999999999998E-2</v>
      </c>
      <c r="H26" s="811">
        <v>5.1999999999999998E-2</v>
      </c>
      <c r="I26" s="811">
        <v>0.09</v>
      </c>
      <c r="J26" s="812">
        <v>9.4E-2</v>
      </c>
      <c r="K26" s="172"/>
      <c r="L26" s="670" t="s">
        <v>344</v>
      </c>
      <c r="M26" s="809">
        <f t="shared" si="1"/>
        <v>0.437</v>
      </c>
      <c r="N26" s="809">
        <f t="shared" si="2"/>
        <v>0.13800000000000001</v>
      </c>
      <c r="O26" s="809">
        <f t="shared" si="3"/>
        <v>0.13800000000000001</v>
      </c>
      <c r="P26" s="810">
        <f t="shared" si="4"/>
        <v>0.104</v>
      </c>
      <c r="Q26" s="811">
        <f t="shared" si="5"/>
        <v>0.09</v>
      </c>
      <c r="R26" s="811">
        <f t="shared" si="6"/>
        <v>9.4E-2</v>
      </c>
      <c r="S26" s="175"/>
      <c r="T26" s="670" t="str">
        <f t="shared" si="14"/>
        <v>Kongsberg</v>
      </c>
      <c r="U26" s="838">
        <v>638.42200000000003</v>
      </c>
      <c r="W26" s="670" t="str">
        <f t="shared" si="15"/>
        <v>Kongsberg</v>
      </c>
      <c r="X26" s="844">
        <v>1.0999999999999999E-2</v>
      </c>
      <c r="Y26" s="844">
        <v>3.0000000000000001E-3</v>
      </c>
      <c r="Z26" s="844"/>
      <c r="AA26" s="845">
        <v>1.9E-2</v>
      </c>
      <c r="AB26" s="846">
        <v>0.18</v>
      </c>
      <c r="AC26" s="846">
        <v>0.27100000000000002</v>
      </c>
      <c r="AD26" s="846">
        <v>0.182</v>
      </c>
      <c r="AE26" s="847">
        <v>0.33500000000000002</v>
      </c>
      <c r="AF26" s="212"/>
      <c r="AG26" s="670" t="str">
        <f t="shared" si="16"/>
        <v>Kongsberg</v>
      </c>
      <c r="AH26" s="844">
        <v>8.0000000000000002E-3</v>
      </c>
      <c r="AI26" s="844">
        <v>5.0000000000000001E-3</v>
      </c>
      <c r="AJ26" s="844">
        <v>8.0000000000000002E-3</v>
      </c>
      <c r="AK26" s="844">
        <v>1.9E-2</v>
      </c>
      <c r="AL26" s="845">
        <v>0.23599999999999999</v>
      </c>
      <c r="AM26" s="846">
        <v>0.308</v>
      </c>
      <c r="AN26" s="846">
        <v>0.13100000000000001</v>
      </c>
      <c r="AO26" s="847">
        <v>0.28399999999999997</v>
      </c>
      <c r="AP26" s="143"/>
      <c r="AQ26" s="670" t="str">
        <f t="shared" si="17"/>
        <v>Kongsberg</v>
      </c>
      <c r="AR26" s="844">
        <f t="shared" si="7"/>
        <v>1.3999999999999999E-2</v>
      </c>
      <c r="AS26" s="844">
        <f t="shared" si="8"/>
        <v>1.9E-2</v>
      </c>
      <c r="AT26" s="845">
        <f t="shared" si="9"/>
        <v>0.18</v>
      </c>
      <c r="AU26" s="846">
        <f t="shared" si="10"/>
        <v>0.27100000000000002</v>
      </c>
      <c r="AV26" s="846">
        <f t="shared" si="11"/>
        <v>0.182</v>
      </c>
      <c r="AW26" s="847">
        <f t="shared" si="12"/>
        <v>0.33500000000000002</v>
      </c>
      <c r="AX26" s="178"/>
      <c r="AY26" s="879" t="str">
        <f t="shared" si="18"/>
        <v>Kongsberg</v>
      </c>
      <c r="AZ26" s="844">
        <v>2.8000000000000001E-2</v>
      </c>
      <c r="BA26" s="844">
        <v>0.214</v>
      </c>
      <c r="BB26" s="845">
        <v>0.23400000000000001</v>
      </c>
      <c r="BC26" s="846">
        <v>0.23799999999999999</v>
      </c>
      <c r="BD26" s="847">
        <v>0.28599999999999998</v>
      </c>
      <c r="BE26" s="178"/>
      <c r="BF26" s="887" t="str">
        <f t="shared" si="19"/>
        <v>Kongsberg</v>
      </c>
      <c r="BG26" s="891">
        <v>7.0000000000000001E-3</v>
      </c>
      <c r="BH26" s="844">
        <v>2.1000000000000001E-2</v>
      </c>
      <c r="BI26" s="844">
        <v>0.156</v>
      </c>
      <c r="BJ26" s="845">
        <v>0.22500000000000001</v>
      </c>
      <c r="BK26" s="846">
        <v>0.14499999999999999</v>
      </c>
      <c r="BL26" s="846">
        <v>0.44600000000000001</v>
      </c>
      <c r="BM26" s="212"/>
      <c r="BN26" s="687" t="str">
        <f t="shared" si="20"/>
        <v>Kongsberg</v>
      </c>
      <c r="BO26" s="891">
        <v>0.40200000000000002</v>
      </c>
      <c r="BP26" s="845">
        <v>8.1000000000000003E-2</v>
      </c>
      <c r="BQ26" s="846">
        <v>0.51700000000000002</v>
      </c>
      <c r="BR26" s="178"/>
      <c r="BS26" s="885" t="str">
        <f t="shared" si="13"/>
        <v>Kongsberg</v>
      </c>
      <c r="BT26" s="844">
        <v>0.81399999999999995</v>
      </c>
      <c r="BU26" s="844">
        <v>9.5000000000000001E-2</v>
      </c>
      <c r="BV26" s="844">
        <v>3.2000000000000001E-2</v>
      </c>
      <c r="BW26" s="845">
        <v>2.7E-2</v>
      </c>
      <c r="BX26" s="891">
        <v>3.2000000000000001E-2</v>
      </c>
      <c r="BY26" s="777">
        <v>367</v>
      </c>
      <c r="BZ26" s="213"/>
    </row>
    <row r="27" spans="1:96">
      <c r="A27" s="1826"/>
      <c r="B27" s="9"/>
      <c r="C27" s="670" t="s">
        <v>168</v>
      </c>
      <c r="D27" s="809">
        <v>0.377</v>
      </c>
      <c r="E27" s="809">
        <v>0.16800000000000001</v>
      </c>
      <c r="F27" s="809">
        <v>0.16</v>
      </c>
      <c r="G27" s="810">
        <v>6.9000000000000006E-2</v>
      </c>
      <c r="H27" s="811">
        <v>0.109</v>
      </c>
      <c r="I27" s="811">
        <v>5.5E-2</v>
      </c>
      <c r="J27" s="812">
        <v>6.3E-2</v>
      </c>
      <c r="K27" s="172"/>
      <c r="L27" s="670" t="s">
        <v>168</v>
      </c>
      <c r="M27" s="809">
        <f t="shared" si="1"/>
        <v>0.377</v>
      </c>
      <c r="N27" s="809">
        <f t="shared" si="2"/>
        <v>0.16800000000000001</v>
      </c>
      <c r="O27" s="809">
        <f t="shared" si="3"/>
        <v>0.16</v>
      </c>
      <c r="P27" s="810">
        <f t="shared" si="4"/>
        <v>0.17799999999999999</v>
      </c>
      <c r="Q27" s="811">
        <f t="shared" si="5"/>
        <v>5.5E-2</v>
      </c>
      <c r="R27" s="811">
        <f t="shared" si="6"/>
        <v>6.3E-2</v>
      </c>
      <c r="S27" s="175"/>
      <c r="T27" s="670" t="str">
        <f t="shared" si="14"/>
        <v>Resten av Buskerudbyen</v>
      </c>
      <c r="U27" s="838">
        <v>796.38299999999992</v>
      </c>
      <c r="W27" s="670" t="str">
        <f t="shared" si="15"/>
        <v>Resten av Buskerudbyen</v>
      </c>
      <c r="X27" s="844">
        <v>8.0000000000000002E-3</v>
      </c>
      <c r="Y27" s="844">
        <v>2E-3</v>
      </c>
      <c r="Z27" s="844">
        <v>5.0000000000000001E-3</v>
      </c>
      <c r="AA27" s="845">
        <v>4.4999999999999998E-2</v>
      </c>
      <c r="AB27" s="846">
        <v>0.29299999999999998</v>
      </c>
      <c r="AC27" s="846">
        <v>0.38200000000000001</v>
      </c>
      <c r="AD27" s="846">
        <v>7.9000000000000001E-2</v>
      </c>
      <c r="AE27" s="847">
        <v>0.188</v>
      </c>
      <c r="AF27" s="212"/>
      <c r="AG27" s="670" t="str">
        <f t="shared" si="16"/>
        <v>Resten av Buskerudbyen</v>
      </c>
      <c r="AH27" s="844">
        <v>0.01</v>
      </c>
      <c r="AI27" s="844">
        <v>3.0000000000000001E-3</v>
      </c>
      <c r="AJ27" s="844">
        <v>0.01</v>
      </c>
      <c r="AK27" s="844">
        <v>0.1</v>
      </c>
      <c r="AL27" s="845">
        <v>0.34399999999999997</v>
      </c>
      <c r="AM27" s="846">
        <v>0.30599999999999999</v>
      </c>
      <c r="AN27" s="846">
        <v>5.8999999999999997E-2</v>
      </c>
      <c r="AO27" s="847">
        <v>0.16800000000000001</v>
      </c>
      <c r="AP27" s="143"/>
      <c r="AQ27" s="670" t="str">
        <f t="shared" si="17"/>
        <v>Resten av Buskerudbyen</v>
      </c>
      <c r="AR27" s="844">
        <f t="shared" si="7"/>
        <v>0.01</v>
      </c>
      <c r="AS27" s="844">
        <f t="shared" si="8"/>
        <v>4.9999999999999996E-2</v>
      </c>
      <c r="AT27" s="845">
        <f t="shared" si="9"/>
        <v>0.29299999999999998</v>
      </c>
      <c r="AU27" s="846">
        <f t="shared" si="10"/>
        <v>0.38200000000000001</v>
      </c>
      <c r="AV27" s="846">
        <f t="shared" si="11"/>
        <v>7.9000000000000001E-2</v>
      </c>
      <c r="AW27" s="847">
        <f t="shared" si="12"/>
        <v>0.188</v>
      </c>
      <c r="AX27" s="178"/>
      <c r="AY27" s="879" t="str">
        <f t="shared" si="18"/>
        <v>Resten av Buskerudbyen</v>
      </c>
      <c r="AZ27" s="844">
        <v>5.0999999999999997E-2</v>
      </c>
      <c r="BA27" s="844">
        <v>0.22700000000000001</v>
      </c>
      <c r="BB27" s="845">
        <v>0.309</v>
      </c>
      <c r="BC27" s="846">
        <v>0.13400000000000001</v>
      </c>
      <c r="BD27" s="847">
        <v>0.27900000000000003</v>
      </c>
      <c r="BE27" s="178"/>
      <c r="BF27" s="887" t="str">
        <f t="shared" si="19"/>
        <v>Resten av Buskerudbyen</v>
      </c>
      <c r="BG27" s="891">
        <v>5.0000000000000001E-3</v>
      </c>
      <c r="BH27" s="844">
        <v>3.5000000000000003E-2</v>
      </c>
      <c r="BI27" s="844">
        <v>0.151</v>
      </c>
      <c r="BJ27" s="845">
        <v>0.26700000000000002</v>
      </c>
      <c r="BK27" s="846">
        <v>0.23100000000000001</v>
      </c>
      <c r="BL27" s="846">
        <v>0.311</v>
      </c>
      <c r="BM27" s="212"/>
      <c r="BN27" s="687" t="str">
        <f t="shared" si="20"/>
        <v>Resten av Buskerudbyen</v>
      </c>
      <c r="BO27" s="891">
        <v>0.44700000000000001</v>
      </c>
      <c r="BP27" s="845">
        <v>0.111</v>
      </c>
      <c r="BQ27" s="846">
        <v>0.443</v>
      </c>
      <c r="BR27" s="178"/>
      <c r="BS27" s="885" t="str">
        <f t="shared" si="13"/>
        <v>Resten av Buskerudbyen</v>
      </c>
      <c r="BT27" s="844">
        <v>0.63800000000000001</v>
      </c>
      <c r="BU27" s="844">
        <v>0.246</v>
      </c>
      <c r="BV27" s="844">
        <v>4.2999999999999997E-2</v>
      </c>
      <c r="BW27" s="845">
        <v>2.5000000000000001E-2</v>
      </c>
      <c r="BX27" s="891">
        <v>4.8000000000000001E-2</v>
      </c>
      <c r="BY27" s="777">
        <v>614</v>
      </c>
      <c r="BZ27" s="213"/>
    </row>
    <row r="28" spans="1:96">
      <c r="A28" s="1826"/>
      <c r="B28" s="9"/>
      <c r="C28" s="670" t="s">
        <v>169</v>
      </c>
      <c r="D28" s="809">
        <v>0.374</v>
      </c>
      <c r="E28" s="809">
        <v>0.17899999999999999</v>
      </c>
      <c r="F28" s="809">
        <v>0.189</v>
      </c>
      <c r="G28" s="810">
        <v>3.4000000000000002E-2</v>
      </c>
      <c r="H28" s="811">
        <v>7.4999999999999997E-2</v>
      </c>
      <c r="I28" s="811">
        <v>7.4999999999999997E-2</v>
      </c>
      <c r="J28" s="812">
        <v>7.2999999999999995E-2</v>
      </c>
      <c r="K28" s="172"/>
      <c r="L28" s="670" t="s">
        <v>169</v>
      </c>
      <c r="M28" s="809">
        <f t="shared" si="1"/>
        <v>0.374</v>
      </c>
      <c r="N28" s="809">
        <f t="shared" si="2"/>
        <v>0.17899999999999999</v>
      </c>
      <c r="O28" s="809">
        <f t="shared" si="3"/>
        <v>0.189</v>
      </c>
      <c r="P28" s="810">
        <f t="shared" si="4"/>
        <v>0.109</v>
      </c>
      <c r="Q28" s="811">
        <f t="shared" si="5"/>
        <v>7.4999999999999997E-2</v>
      </c>
      <c r="R28" s="811">
        <f t="shared" si="6"/>
        <v>7.2999999999999995E-2</v>
      </c>
      <c r="S28" s="175"/>
      <c r="T28" s="670" t="str">
        <f t="shared" si="14"/>
        <v>Ringerike og Hole</v>
      </c>
      <c r="U28" s="838">
        <v>722.03700000000003</v>
      </c>
      <c r="W28" s="670" t="str">
        <f t="shared" si="15"/>
        <v>Ringerike og Hole</v>
      </c>
      <c r="X28" s="844">
        <v>8.0000000000000002E-3</v>
      </c>
      <c r="Y28" s="844">
        <v>7.0000000000000001E-3</v>
      </c>
      <c r="Z28" s="844">
        <v>7.0000000000000001E-3</v>
      </c>
      <c r="AA28" s="845">
        <v>3.5999999999999997E-2</v>
      </c>
      <c r="AB28" s="846">
        <v>0.192</v>
      </c>
      <c r="AC28" s="846">
        <v>0.224</v>
      </c>
      <c r="AD28" s="846">
        <v>0.20499999999999999</v>
      </c>
      <c r="AE28" s="847">
        <v>0.32100000000000001</v>
      </c>
      <c r="AF28" s="212"/>
      <c r="AG28" s="670" t="str">
        <f t="shared" si="16"/>
        <v>Ringerike og Hole</v>
      </c>
      <c r="AH28" s="844">
        <v>1.2E-2</v>
      </c>
      <c r="AI28" s="844">
        <v>5.0000000000000001E-3</v>
      </c>
      <c r="AJ28" s="844">
        <v>1.7999999999999999E-2</v>
      </c>
      <c r="AK28" s="844">
        <v>0.08</v>
      </c>
      <c r="AL28" s="845">
        <v>0.26900000000000002</v>
      </c>
      <c r="AM28" s="846">
        <v>0.18099999999999999</v>
      </c>
      <c r="AN28" s="846">
        <v>0.16900000000000001</v>
      </c>
      <c r="AO28" s="847">
        <v>0.26600000000000001</v>
      </c>
      <c r="AP28" s="143"/>
      <c r="AQ28" s="670" t="str">
        <f t="shared" si="17"/>
        <v>Ringerike og Hole</v>
      </c>
      <c r="AR28" s="844">
        <f t="shared" si="7"/>
        <v>1.4999999999999999E-2</v>
      </c>
      <c r="AS28" s="844">
        <f t="shared" si="8"/>
        <v>4.2999999999999997E-2</v>
      </c>
      <c r="AT28" s="845">
        <f t="shared" si="9"/>
        <v>0.192</v>
      </c>
      <c r="AU28" s="846">
        <f t="shared" si="10"/>
        <v>0.224</v>
      </c>
      <c r="AV28" s="846">
        <f t="shared" si="11"/>
        <v>0.20499999999999999</v>
      </c>
      <c r="AW28" s="847">
        <f t="shared" si="12"/>
        <v>0.32100000000000001</v>
      </c>
      <c r="AX28" s="178"/>
      <c r="AY28" s="879" t="str">
        <f t="shared" si="18"/>
        <v>Ringerike og Hole</v>
      </c>
      <c r="AZ28" s="844">
        <v>5.3999999999999999E-2</v>
      </c>
      <c r="BA28" s="844">
        <v>0.20499999999999999</v>
      </c>
      <c r="BB28" s="845">
        <v>0.21199999999999999</v>
      </c>
      <c r="BC28" s="846">
        <v>0.251</v>
      </c>
      <c r="BD28" s="847">
        <v>0.27900000000000003</v>
      </c>
      <c r="BE28" s="178"/>
      <c r="BF28" s="887" t="str">
        <f t="shared" si="19"/>
        <v>Ringerike og Hole</v>
      </c>
      <c r="BG28" s="891">
        <v>8.9999999999999993E-3</v>
      </c>
      <c r="BH28" s="844">
        <v>3.2000000000000001E-2</v>
      </c>
      <c r="BI28" s="844">
        <v>0.158</v>
      </c>
      <c r="BJ28" s="845">
        <v>0.17499999999999999</v>
      </c>
      <c r="BK28" s="846">
        <v>0.17699999999999999</v>
      </c>
      <c r="BL28" s="846">
        <v>0.44900000000000001</v>
      </c>
      <c r="BM28" s="212"/>
      <c r="BN28" s="687" t="str">
        <f t="shared" si="20"/>
        <v>Ringerike og Hole</v>
      </c>
      <c r="BO28" s="891">
        <v>0.26700000000000002</v>
      </c>
      <c r="BP28" s="845">
        <v>0.14099999999999999</v>
      </c>
      <c r="BQ28" s="846">
        <v>0.59199999999999997</v>
      </c>
      <c r="BR28" s="178"/>
      <c r="BS28" s="885" t="str">
        <f t="shared" si="13"/>
        <v>Ringerike og Hole</v>
      </c>
      <c r="BT28" s="844">
        <v>0.61599999999999999</v>
      </c>
      <c r="BU28" s="844">
        <v>0.17599999999999999</v>
      </c>
      <c r="BV28" s="844">
        <v>9.7000000000000003E-2</v>
      </c>
      <c r="BW28" s="845">
        <v>3.5000000000000003E-2</v>
      </c>
      <c r="BX28" s="891">
        <v>7.5999999999999998E-2</v>
      </c>
      <c r="BY28" s="777">
        <v>438</v>
      </c>
      <c r="BZ28" s="213"/>
    </row>
    <row r="29" spans="1:96">
      <c r="C29" s="732"/>
      <c r="D29" s="821"/>
      <c r="E29" s="821"/>
      <c r="F29" s="821"/>
      <c r="G29" s="822"/>
      <c r="H29" s="823"/>
      <c r="I29" s="823"/>
      <c r="J29" s="824"/>
      <c r="K29" s="172"/>
      <c r="L29" s="732"/>
      <c r="M29" s="821"/>
      <c r="N29" s="821"/>
      <c r="O29" s="821"/>
      <c r="P29" s="822"/>
      <c r="Q29" s="823"/>
      <c r="R29" s="824"/>
      <c r="S29" s="175"/>
      <c r="T29" s="732"/>
      <c r="U29" s="839"/>
      <c r="W29" s="732"/>
      <c r="X29" s="855"/>
      <c r="Y29" s="856"/>
      <c r="Z29" s="856"/>
      <c r="AA29" s="857"/>
      <c r="AB29" s="858"/>
      <c r="AC29" s="858"/>
      <c r="AD29" s="858"/>
      <c r="AE29" s="859"/>
      <c r="AF29" s="212"/>
      <c r="AG29" s="732"/>
      <c r="AH29" s="855"/>
      <c r="AI29" s="856"/>
      <c r="AJ29" s="856"/>
      <c r="AK29" s="856"/>
      <c r="AL29" s="857"/>
      <c r="AM29" s="858"/>
      <c r="AN29" s="858"/>
      <c r="AO29" s="859"/>
      <c r="AP29" s="143"/>
      <c r="AQ29" s="732"/>
      <c r="AR29" s="856"/>
      <c r="AS29" s="856"/>
      <c r="AT29" s="857"/>
      <c r="AU29" s="858"/>
      <c r="AV29" s="858"/>
      <c r="AW29" s="859"/>
      <c r="AX29" s="178"/>
      <c r="AY29" s="880"/>
      <c r="AZ29" s="856"/>
      <c r="BA29" s="856"/>
      <c r="BB29" s="857"/>
      <c r="BC29" s="858"/>
      <c r="BD29" s="859"/>
      <c r="BE29" s="178"/>
      <c r="BF29" s="888"/>
      <c r="BG29" s="892"/>
      <c r="BH29" s="851"/>
      <c r="BI29" s="851"/>
      <c r="BJ29" s="852"/>
      <c r="BK29" s="853"/>
      <c r="BL29" s="853"/>
      <c r="BM29" s="212"/>
      <c r="BN29" s="890"/>
      <c r="BO29" s="894"/>
      <c r="BP29" s="852"/>
      <c r="BQ29" s="853"/>
      <c r="BR29" s="178"/>
      <c r="BS29" s="890"/>
      <c r="BT29" s="851"/>
      <c r="BU29" s="851"/>
      <c r="BV29" s="851"/>
      <c r="BW29" s="852"/>
      <c r="BX29" s="894"/>
      <c r="BY29" s="899"/>
      <c r="BZ29" s="213"/>
    </row>
    <row r="30" spans="1:96">
      <c r="C30" s="3"/>
      <c r="D30" s="3"/>
      <c r="E30" s="3"/>
      <c r="F30" s="3"/>
      <c r="G30" s="3"/>
      <c r="H30" s="3"/>
      <c r="I30" s="3"/>
      <c r="J30" s="3"/>
      <c r="L30" s="3"/>
      <c r="M30" s="3"/>
      <c r="N30" s="3"/>
      <c r="O30" s="3"/>
      <c r="P30" s="3"/>
      <c r="Q30" s="3"/>
      <c r="T30" s="3"/>
      <c r="U30" s="3"/>
      <c r="W30" s="3"/>
      <c r="X30" s="3"/>
      <c r="Y30" s="3"/>
      <c r="Z30" s="3"/>
      <c r="AA30" s="3"/>
      <c r="AB30" s="3"/>
      <c r="AC30" s="3"/>
      <c r="AD30" s="3"/>
      <c r="AE30" s="3"/>
      <c r="AR30" s="3"/>
      <c r="AS30" s="3"/>
      <c r="AT30" s="3"/>
      <c r="AU30" s="3"/>
      <c r="AV30" s="3"/>
      <c r="AW30" s="3"/>
      <c r="AY30" s="3"/>
      <c r="AZ30" s="3"/>
      <c r="BA30" s="3"/>
      <c r="BB30" s="3"/>
      <c r="BC30" s="3"/>
      <c r="BD30" s="3"/>
      <c r="BG30" s="3"/>
      <c r="BH30" s="3"/>
      <c r="BI30" s="3"/>
      <c r="BJ30" s="3"/>
      <c r="BK30" s="3"/>
      <c r="BL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</row>
    <row r="31" spans="1:96" s="5" customFormat="1" ht="15">
      <c r="A31" s="6"/>
      <c r="B31" s="9"/>
      <c r="C31" s="1792" t="s">
        <v>200</v>
      </c>
      <c r="D31" s="1794"/>
      <c r="E31" s="1794"/>
      <c r="F31" s="1794"/>
      <c r="G31" s="1794"/>
      <c r="H31" s="1794"/>
      <c r="I31" s="1794"/>
      <c r="J31" s="1793"/>
      <c r="K31" s="177"/>
      <c r="L31" s="1768" t="s">
        <v>200</v>
      </c>
      <c r="M31" s="1763"/>
      <c r="N31" s="1763"/>
      <c r="O31" s="1763"/>
      <c r="P31" s="1763"/>
      <c r="Q31" s="1763"/>
      <c r="R31" s="1767"/>
      <c r="S31" s="108"/>
      <c r="T31" s="1768" t="str">
        <f>C31</f>
        <v>Figur</v>
      </c>
      <c r="U31" s="1763"/>
      <c r="V31" s="108"/>
      <c r="W31" s="1768" t="str">
        <f>T31</f>
        <v>Figur</v>
      </c>
      <c r="X31" s="1763"/>
      <c r="Y31" s="1763"/>
      <c r="Z31" s="1763"/>
      <c r="AA31" s="1763"/>
      <c r="AB31" s="1763"/>
      <c r="AC31" s="1763"/>
      <c r="AD31" s="1763"/>
      <c r="AE31" s="1763"/>
      <c r="AF31" s="108"/>
      <c r="AG31" s="1768" t="str">
        <f>W31</f>
        <v>Figur</v>
      </c>
      <c r="AH31" s="1763"/>
      <c r="AI31" s="1763"/>
      <c r="AJ31" s="1763"/>
      <c r="AK31" s="1763"/>
      <c r="AL31" s="1763"/>
      <c r="AM31" s="1763"/>
      <c r="AN31" s="1763"/>
      <c r="AO31" s="1763"/>
      <c r="AP31" s="177"/>
      <c r="AQ31" s="1768" t="s">
        <v>200</v>
      </c>
      <c r="AR31" s="1763"/>
      <c r="AS31" s="1763"/>
      <c r="AT31" s="1763"/>
      <c r="AU31" s="1763"/>
      <c r="AV31" s="1763"/>
      <c r="AW31" s="1767"/>
      <c r="AX31" s="108"/>
      <c r="AY31" s="1792" t="str">
        <f>AG31</f>
        <v>Figur</v>
      </c>
      <c r="AZ31" s="1794"/>
      <c r="BA31" s="1794"/>
      <c r="BB31" s="1794"/>
      <c r="BC31" s="1794"/>
      <c r="BD31" s="1793"/>
      <c r="BE31" s="108"/>
      <c r="BF31" s="1792" t="str">
        <f>AY31</f>
        <v>Figur</v>
      </c>
      <c r="BG31" s="1794"/>
      <c r="BH31" s="1794"/>
      <c r="BI31" s="1794"/>
      <c r="BJ31" s="1794"/>
      <c r="BK31" s="1794"/>
      <c r="BL31" s="1793"/>
      <c r="BM31" s="108"/>
      <c r="BN31" s="1792" t="str">
        <f>BF31</f>
        <v>Figur</v>
      </c>
      <c r="BO31" s="1794"/>
      <c r="BP31" s="1794"/>
      <c r="BQ31" s="1793"/>
      <c r="BR31" s="16"/>
      <c r="BS31" s="1792" t="str">
        <f>BN31</f>
        <v>Figur</v>
      </c>
      <c r="BT31" s="1794"/>
      <c r="BU31" s="1794"/>
      <c r="BV31" s="1794"/>
      <c r="BW31" s="1794"/>
      <c r="BX31" s="1794"/>
      <c r="BY31" s="1793"/>
      <c r="BZ31" s="3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</row>
    <row r="32" spans="1:96">
      <c r="BR32" s="6"/>
    </row>
    <row r="33" spans="21:74" ht="15">
      <c r="U33" s="42"/>
      <c r="AG33"/>
      <c r="BR33" s="6"/>
    </row>
    <row r="34" spans="21:74" ht="15">
      <c r="U34" s="42"/>
      <c r="AG34"/>
      <c r="AH34" s="79"/>
      <c r="AI34" s="79"/>
      <c r="AJ34" s="79"/>
      <c r="AK34" s="79"/>
      <c r="BR34" s="6"/>
    </row>
    <row r="35" spans="21:74" ht="15">
      <c r="U35" s="42"/>
      <c r="AG35"/>
      <c r="AH35" s="79"/>
      <c r="AI35" s="79"/>
      <c r="AJ35" s="79"/>
      <c r="AK35" s="79"/>
      <c r="BR35" s="6"/>
    </row>
    <row r="36" spans="21:74" ht="15">
      <c r="U36" s="42"/>
      <c r="AG36"/>
      <c r="AH36" s="79"/>
      <c r="AI36" s="79"/>
      <c r="AJ36" s="79"/>
      <c r="AK36" s="79"/>
      <c r="BR36" s="6"/>
    </row>
    <row r="37" spans="21:74" ht="15">
      <c r="U37" s="42"/>
      <c r="AG37"/>
      <c r="AH37" s="79"/>
      <c r="AI37" s="79"/>
      <c r="AJ37" s="79"/>
      <c r="AK37" s="79"/>
      <c r="BR37" s="6"/>
    </row>
    <row r="38" spans="21:74" ht="15">
      <c r="U38" s="42"/>
      <c r="AG38"/>
      <c r="AH38" s="79"/>
      <c r="AI38" s="79"/>
      <c r="AJ38" s="79"/>
      <c r="AK38" s="79"/>
      <c r="BR38" s="6"/>
    </row>
    <row r="39" spans="21:74" ht="15">
      <c r="U39" s="42"/>
      <c r="AG39"/>
      <c r="AH39" s="79"/>
      <c r="AI39" s="79"/>
      <c r="AJ39" s="79"/>
      <c r="AK39" s="79"/>
      <c r="BR39" s="6"/>
    </row>
    <row r="40" spans="21:74" ht="15">
      <c r="U40" s="42"/>
      <c r="AG40"/>
      <c r="AH40" s="79"/>
      <c r="AI40" s="79"/>
      <c r="AJ40" s="79"/>
      <c r="AK40" s="79"/>
      <c r="BR40" s="6"/>
    </row>
    <row r="41" spans="21:74" ht="15">
      <c r="U41" s="42"/>
      <c r="AG41"/>
      <c r="AH41" s="79"/>
      <c r="AI41" s="79"/>
      <c r="AJ41" s="79"/>
      <c r="AK41" s="79"/>
      <c r="BR41" s="6"/>
    </row>
    <row r="42" spans="21:74" ht="15">
      <c r="U42" s="42"/>
      <c r="AG42"/>
      <c r="AH42" s="79"/>
      <c r="AI42" s="79"/>
      <c r="AJ42" s="79"/>
      <c r="AK42" s="79"/>
      <c r="BR42" s="6"/>
    </row>
    <row r="43" spans="21:74" ht="15">
      <c r="U43" s="42"/>
      <c r="AG43"/>
      <c r="AH43" s="79"/>
      <c r="AI43" s="79"/>
      <c r="AJ43" s="79"/>
      <c r="AK43" s="79"/>
      <c r="BR43" s="6"/>
    </row>
    <row r="44" spans="21:74" ht="15">
      <c r="U44" s="42"/>
      <c r="AG44"/>
      <c r="AH44" s="79"/>
      <c r="AI44" s="79"/>
      <c r="AJ44" s="79"/>
      <c r="AK44" s="79"/>
      <c r="BR44" s="6"/>
      <c r="BT44" s="79"/>
      <c r="BU44" s="79"/>
      <c r="BV44" s="79"/>
    </row>
    <row r="45" spans="21:74" ht="15">
      <c r="U45" s="42"/>
      <c r="AG45"/>
      <c r="AH45" s="79"/>
      <c r="AI45" s="79"/>
      <c r="AJ45" s="79"/>
      <c r="AK45" s="79"/>
      <c r="BR45" s="6"/>
    </row>
    <row r="46" spans="21:74" ht="15">
      <c r="U46" s="42"/>
      <c r="AG46"/>
      <c r="AH46" s="79"/>
      <c r="AI46" s="79"/>
      <c r="AJ46" s="79"/>
      <c r="AK46" s="79"/>
      <c r="BR46" s="6"/>
    </row>
    <row r="47" spans="21:74" ht="15">
      <c r="U47" s="42"/>
      <c r="AG47"/>
      <c r="AH47" s="79"/>
      <c r="AI47" s="79"/>
      <c r="AJ47" s="79"/>
      <c r="AK47" s="79"/>
      <c r="BR47" s="6"/>
    </row>
    <row r="48" spans="21:74" ht="15">
      <c r="U48" s="42"/>
      <c r="AG48"/>
      <c r="AH48" s="79"/>
      <c r="AI48" s="79"/>
      <c r="AJ48" s="79"/>
      <c r="AK48" s="79"/>
      <c r="BR48" s="6"/>
    </row>
    <row r="49" spans="10:74" ht="15">
      <c r="U49" s="42"/>
      <c r="AG49"/>
      <c r="AH49" s="79"/>
      <c r="AI49" s="79"/>
      <c r="AJ49" s="79"/>
      <c r="AK49" s="79"/>
      <c r="BR49" s="6"/>
    </row>
    <row r="50" spans="10:74" ht="15">
      <c r="U50" s="42"/>
      <c r="AG50"/>
      <c r="AH50" s="79"/>
      <c r="AI50" s="79"/>
      <c r="AJ50" s="79"/>
      <c r="AK50" s="79"/>
      <c r="BR50" s="6"/>
      <c r="BT50" s="79"/>
      <c r="BU50" s="79"/>
      <c r="BV50" s="79"/>
    </row>
    <row r="51" spans="10:74" ht="15">
      <c r="U51" s="42"/>
      <c r="AG51"/>
      <c r="AH51" s="79"/>
      <c r="AI51" s="79"/>
      <c r="AJ51" s="79"/>
      <c r="AK51" s="79"/>
      <c r="BR51" s="6"/>
      <c r="BT51" s="79"/>
      <c r="BU51" s="79"/>
      <c r="BV51" s="79"/>
    </row>
    <row r="52" spans="10:74" ht="15">
      <c r="U52" s="42"/>
      <c r="AG52"/>
      <c r="BR52" s="6"/>
      <c r="BT52" s="79"/>
      <c r="BU52" s="79"/>
      <c r="BV52" s="79"/>
    </row>
    <row r="53" spans="10:74" ht="15">
      <c r="U53" s="42"/>
      <c r="AG53"/>
      <c r="BR53" s="6"/>
      <c r="BT53" s="79"/>
      <c r="BU53" s="79"/>
      <c r="BV53" s="79"/>
    </row>
    <row r="54" spans="10:74" ht="15">
      <c r="U54" s="42"/>
      <c r="AG54"/>
      <c r="BR54" s="6"/>
      <c r="BT54" s="79"/>
      <c r="BU54" s="79"/>
      <c r="BV54" s="79"/>
    </row>
    <row r="55" spans="10:74" ht="15">
      <c r="U55" s="42"/>
      <c r="AG55"/>
      <c r="BR55" s="6"/>
      <c r="BT55" s="79"/>
      <c r="BU55" s="79"/>
      <c r="BV55" s="79"/>
    </row>
    <row r="56" spans="10:74" ht="15">
      <c r="U56" s="42"/>
      <c r="AG56"/>
      <c r="BR56" s="6"/>
      <c r="BT56" s="79"/>
      <c r="BU56" s="79"/>
      <c r="BV56" s="79"/>
    </row>
    <row r="57" spans="10:74" ht="15">
      <c r="U57" s="42"/>
      <c r="AG57"/>
      <c r="BR57" s="6"/>
      <c r="BT57" s="79"/>
      <c r="BU57" s="79"/>
      <c r="BV57" s="79"/>
    </row>
    <row r="58" spans="10:74" ht="15">
      <c r="U58" s="42"/>
      <c r="AG58"/>
      <c r="BR58" s="6"/>
      <c r="BT58" s="79"/>
      <c r="BU58" s="79"/>
      <c r="BV58" s="79"/>
    </row>
    <row r="59" spans="10:74" ht="15">
      <c r="U59" s="42"/>
      <c r="AG59"/>
      <c r="BR59" s="6"/>
      <c r="BT59" s="79"/>
      <c r="BU59" s="79"/>
      <c r="BV59" s="79"/>
    </row>
    <row r="60" spans="10:74" ht="15">
      <c r="U60" s="42"/>
      <c r="AG60"/>
      <c r="BR60" s="6"/>
      <c r="BT60" s="79"/>
      <c r="BU60" s="79"/>
      <c r="BV60" s="79"/>
    </row>
    <row r="61" spans="10:74" ht="15">
      <c r="U61" s="42"/>
      <c r="AG61"/>
      <c r="BR61" s="6"/>
      <c r="BT61" s="79"/>
      <c r="BU61" s="79"/>
      <c r="BV61" s="79"/>
    </row>
    <row r="62" spans="10:74" ht="15">
      <c r="J62"/>
      <c r="K62"/>
      <c r="L62"/>
      <c r="M62"/>
      <c r="N62"/>
      <c r="O62"/>
      <c r="P62"/>
      <c r="Q62"/>
      <c r="R62"/>
      <c r="S62"/>
      <c r="T62"/>
      <c r="U62" s="42"/>
      <c r="V62" s="6"/>
      <c r="AE62" s="108"/>
      <c r="AG62"/>
      <c r="AX62" s="3"/>
      <c r="BD62" s="108"/>
      <c r="BF62" s="6"/>
      <c r="BL62" s="108"/>
      <c r="BM62" s="6"/>
      <c r="BR62" s="6"/>
      <c r="BS62" s="79"/>
      <c r="BT62" s="79"/>
      <c r="BU62" s="79"/>
    </row>
    <row r="63" spans="10:74" ht="15">
      <c r="J63"/>
      <c r="K63"/>
      <c r="L63"/>
      <c r="M63"/>
      <c r="N63"/>
      <c r="O63"/>
      <c r="P63"/>
      <c r="Q63"/>
      <c r="R63"/>
      <c r="S63"/>
      <c r="T63"/>
      <c r="U63" s="42"/>
      <c r="V63" s="6"/>
      <c r="AE63" s="108"/>
      <c r="AG63"/>
      <c r="AX63" s="3"/>
      <c r="BD63" s="108"/>
      <c r="BF63" s="6"/>
      <c r="BL63" s="108"/>
      <c r="BM63" s="6"/>
      <c r="BR63" s="6"/>
      <c r="BS63" s="79"/>
      <c r="BT63" s="79"/>
      <c r="BU63" s="79"/>
    </row>
    <row r="64" spans="10:74" ht="15">
      <c r="J64"/>
      <c r="K64"/>
      <c r="L64"/>
      <c r="M64"/>
      <c r="N64"/>
      <c r="O64"/>
      <c r="P64"/>
      <c r="Q64"/>
      <c r="R64"/>
      <c r="S64"/>
      <c r="T64"/>
      <c r="U64" s="42"/>
      <c r="V64" s="6"/>
      <c r="AE64" s="108"/>
      <c r="AG64"/>
      <c r="AX64" s="3"/>
      <c r="BD64" s="108"/>
      <c r="BF64" s="6"/>
      <c r="BL64" s="108"/>
      <c r="BM64" s="6"/>
      <c r="BR64" s="6"/>
      <c r="BS64" s="79"/>
      <c r="BT64" s="79"/>
      <c r="BU64" s="79"/>
    </row>
    <row r="65" spans="10:73" ht="15">
      <c r="J65"/>
      <c r="K65"/>
      <c r="L65"/>
      <c r="M65"/>
      <c r="N65"/>
      <c r="O65"/>
      <c r="P65"/>
      <c r="Q65"/>
      <c r="R65"/>
      <c r="S65"/>
      <c r="T65"/>
      <c r="U65" s="42"/>
      <c r="V65" s="6"/>
      <c r="AE65" s="108"/>
      <c r="AG65"/>
      <c r="AX65" s="3"/>
      <c r="BD65" s="108"/>
      <c r="BF65" s="6"/>
      <c r="BL65" s="108"/>
      <c r="BM65" s="6"/>
      <c r="BR65" s="6"/>
      <c r="BS65" s="79"/>
      <c r="BT65" s="79"/>
      <c r="BU65" s="79"/>
    </row>
    <row r="66" spans="10:73" ht="15">
      <c r="J66"/>
      <c r="K66"/>
      <c r="L66"/>
      <c r="M66"/>
      <c r="N66"/>
      <c r="O66"/>
      <c r="P66"/>
      <c r="Q66"/>
      <c r="R66"/>
      <c r="S66"/>
      <c r="T66"/>
      <c r="U66" s="42"/>
      <c r="V66" s="6"/>
      <c r="AE66" s="108"/>
      <c r="AG66"/>
      <c r="AX66" s="3"/>
      <c r="BD66" s="108"/>
      <c r="BF66" s="6"/>
      <c r="BL66" s="108"/>
      <c r="BM66" s="6"/>
      <c r="BR66" s="6"/>
    </row>
    <row r="67" spans="10:73" ht="15">
      <c r="J67"/>
      <c r="K67"/>
      <c r="L67"/>
      <c r="M67"/>
      <c r="N67"/>
      <c r="O67"/>
      <c r="P67"/>
      <c r="Q67"/>
      <c r="R67"/>
      <c r="S67"/>
      <c r="T67"/>
      <c r="U67" s="42"/>
      <c r="V67" s="6"/>
      <c r="AE67" s="108"/>
      <c r="AG67"/>
      <c r="AX67" s="3"/>
      <c r="BD67" s="108"/>
      <c r="BF67" s="6"/>
      <c r="BL67" s="108"/>
      <c r="BM67" s="6"/>
      <c r="BR67" s="6"/>
      <c r="BS67" s="79"/>
      <c r="BT67" s="79"/>
      <c r="BU67" s="79"/>
    </row>
    <row r="68" spans="10:73" ht="15">
      <c r="J68"/>
      <c r="K68"/>
      <c r="L68"/>
      <c r="M68"/>
      <c r="N68"/>
      <c r="O68"/>
      <c r="P68"/>
      <c r="Q68"/>
      <c r="R68"/>
      <c r="S68"/>
      <c r="T68"/>
      <c r="U68" s="42"/>
      <c r="V68" s="6"/>
      <c r="AE68" s="108"/>
      <c r="AG68"/>
      <c r="AX68" s="3"/>
      <c r="BD68" s="108"/>
      <c r="BF68" s="6"/>
      <c r="BL68" s="108"/>
      <c r="BM68" s="6"/>
      <c r="BR68" s="6"/>
      <c r="BS68" s="79"/>
      <c r="BT68" s="79"/>
      <c r="BU68" s="79"/>
    </row>
    <row r="69" spans="10:73" ht="15">
      <c r="J69"/>
      <c r="K69"/>
      <c r="L69"/>
      <c r="M69"/>
      <c r="N69"/>
      <c r="O69"/>
      <c r="P69"/>
      <c r="Q69"/>
      <c r="R69"/>
      <c r="S69"/>
      <c r="T69"/>
      <c r="U69" s="95"/>
      <c r="V69" s="6"/>
      <c r="AE69" s="108"/>
      <c r="AG69"/>
      <c r="AX69" s="3"/>
      <c r="BD69" s="108"/>
      <c r="BF69" s="6"/>
      <c r="BL69" s="108"/>
      <c r="BM69" s="6"/>
      <c r="BR69" s="6"/>
      <c r="BS69" s="79"/>
      <c r="BT69" s="79"/>
      <c r="BU69" s="79"/>
    </row>
    <row r="70" spans="10:73" ht="15">
      <c r="J70"/>
      <c r="K70"/>
      <c r="L70"/>
      <c r="M70"/>
      <c r="N70"/>
      <c r="O70"/>
      <c r="P70"/>
      <c r="Q70"/>
      <c r="R70"/>
      <c r="S70"/>
      <c r="T70"/>
      <c r="U70" s="108"/>
      <c r="V70" s="6"/>
      <c r="AE70" s="108"/>
      <c r="AG70"/>
      <c r="AX70" s="3"/>
      <c r="BD70" s="108"/>
      <c r="BF70" s="6"/>
      <c r="BL70" s="108"/>
      <c r="BM70" s="6"/>
      <c r="BR70" s="6"/>
      <c r="BS70" s="79"/>
      <c r="BT70" s="79"/>
      <c r="BU70" s="79"/>
    </row>
    <row r="71" spans="10:73" ht="15">
      <c r="J71"/>
      <c r="K71"/>
      <c r="L71"/>
      <c r="M71"/>
      <c r="N71"/>
      <c r="O71"/>
      <c r="P71"/>
      <c r="Q71"/>
      <c r="R71"/>
      <c r="S71"/>
      <c r="T71"/>
      <c r="U71" s="108"/>
      <c r="V71" s="6"/>
      <c r="AE71" s="108"/>
      <c r="AG71"/>
      <c r="AX71" s="3"/>
      <c r="BD71" s="108"/>
      <c r="BF71" s="6"/>
      <c r="BL71" s="108"/>
      <c r="BM71" s="6"/>
      <c r="BR71" s="6"/>
    </row>
    <row r="72" spans="10:73" ht="15">
      <c r="J72"/>
      <c r="K72"/>
      <c r="L72"/>
      <c r="M72"/>
      <c r="N72"/>
      <c r="O72"/>
      <c r="P72"/>
      <c r="Q72"/>
      <c r="R72"/>
      <c r="S72"/>
      <c r="T72"/>
      <c r="U72" s="108"/>
      <c r="V72" s="6"/>
      <c r="AE72" s="108"/>
      <c r="AG72"/>
      <c r="AX72" s="3"/>
      <c r="BD72" s="108"/>
      <c r="BF72" s="6"/>
      <c r="BL72" s="108"/>
      <c r="BM72" s="6"/>
      <c r="BR72" s="6"/>
      <c r="BS72" s="79"/>
      <c r="BT72" s="79"/>
      <c r="BU72" s="79"/>
    </row>
    <row r="73" spans="10:73" ht="15">
      <c r="J73"/>
      <c r="K73"/>
      <c r="L73"/>
      <c r="M73"/>
      <c r="N73"/>
      <c r="O73"/>
      <c r="P73"/>
      <c r="Q73"/>
      <c r="R73"/>
      <c r="S73"/>
      <c r="T73"/>
      <c r="U73" s="108"/>
      <c r="V73" s="6"/>
      <c r="AE73" s="108"/>
      <c r="AG73"/>
      <c r="AX73" s="3"/>
      <c r="BD73" s="108"/>
      <c r="BF73" s="6"/>
      <c r="BL73" s="108"/>
      <c r="BM73" s="6"/>
      <c r="BR73" s="6"/>
      <c r="BS73" s="79"/>
      <c r="BT73" s="79"/>
      <c r="BU73" s="79"/>
    </row>
    <row r="74" spans="10:73" ht="15">
      <c r="J74"/>
      <c r="K74"/>
      <c r="L74"/>
      <c r="M74"/>
      <c r="N74"/>
      <c r="O74"/>
      <c r="P74"/>
      <c r="Q74"/>
      <c r="R74"/>
      <c r="S74"/>
      <c r="T74"/>
      <c r="U74" s="108"/>
      <c r="V74" s="6"/>
      <c r="AE74" s="108"/>
      <c r="AG74"/>
      <c r="AX74" s="3"/>
      <c r="BD74" s="108"/>
      <c r="BF74" s="6"/>
      <c r="BL74" s="108"/>
      <c r="BM74" s="6"/>
      <c r="BR74" s="6"/>
      <c r="BS74" s="79"/>
      <c r="BT74" s="79"/>
      <c r="BU74" s="79"/>
    </row>
    <row r="75" spans="10:73" ht="15">
      <c r="J75"/>
      <c r="K75"/>
      <c r="L75"/>
      <c r="M75"/>
      <c r="N75"/>
      <c r="O75"/>
      <c r="P75"/>
      <c r="Q75"/>
      <c r="R75"/>
      <c r="S75"/>
      <c r="T75"/>
      <c r="U75" s="108"/>
      <c r="V75" s="6"/>
      <c r="AE75" s="108"/>
      <c r="AG75"/>
      <c r="AX75" s="3"/>
      <c r="BD75" s="108"/>
      <c r="BF75" s="6"/>
      <c r="BL75" s="108"/>
      <c r="BM75" s="6"/>
      <c r="BR75" s="6"/>
    </row>
    <row r="76" spans="10:73" ht="15">
      <c r="J76"/>
      <c r="K76"/>
      <c r="L76"/>
      <c r="M76"/>
      <c r="N76"/>
      <c r="O76"/>
      <c r="P76"/>
      <c r="Q76"/>
      <c r="R76"/>
      <c r="S76"/>
      <c r="T76"/>
      <c r="U76" s="108"/>
      <c r="V76" s="6"/>
      <c r="AE76" s="108"/>
      <c r="AG76"/>
      <c r="AX76" s="3"/>
      <c r="BD76" s="108"/>
      <c r="BF76" s="6"/>
      <c r="BL76" s="108"/>
      <c r="BM76" s="6"/>
      <c r="BR76" s="6"/>
    </row>
    <row r="77" spans="10:73" ht="15">
      <c r="J77"/>
      <c r="K77"/>
      <c r="L77"/>
      <c r="M77"/>
      <c r="N77"/>
      <c r="O77"/>
      <c r="P77"/>
      <c r="Q77"/>
      <c r="R77"/>
      <c r="S77"/>
      <c r="T77"/>
      <c r="U77" s="108"/>
      <c r="V77" s="6"/>
      <c r="AE77" s="108"/>
      <c r="AG77"/>
      <c r="AX77" s="3"/>
      <c r="BD77" s="108"/>
      <c r="BF77" s="6"/>
      <c r="BL77" s="108"/>
      <c r="BM77" s="6"/>
      <c r="BR77" s="6"/>
    </row>
    <row r="78" spans="10:73" ht="15">
      <c r="J78"/>
      <c r="K78"/>
      <c r="L78"/>
      <c r="M78"/>
      <c r="N78"/>
      <c r="O78"/>
      <c r="P78"/>
      <c r="Q78"/>
      <c r="R78"/>
      <c r="S78"/>
      <c r="T78"/>
      <c r="U78" s="108"/>
      <c r="V78" s="6"/>
      <c r="AE78" s="108"/>
      <c r="AG78"/>
      <c r="AX78" s="3"/>
      <c r="BD78" s="108"/>
      <c r="BF78" s="6"/>
      <c r="BL78" s="108"/>
      <c r="BM78" s="6"/>
      <c r="BR78" s="6"/>
    </row>
    <row r="79" spans="10:73" ht="15">
      <c r="J79"/>
      <c r="K79"/>
      <c r="L79"/>
      <c r="M79"/>
      <c r="N79"/>
      <c r="O79"/>
      <c r="P79"/>
      <c r="Q79"/>
      <c r="R79"/>
      <c r="S79"/>
      <c r="T79"/>
      <c r="U79" s="108"/>
      <c r="V79" s="6"/>
      <c r="AE79" s="108"/>
      <c r="AG79"/>
      <c r="AX79" s="3"/>
      <c r="BD79" s="108"/>
      <c r="BF79" s="6"/>
      <c r="BL79" s="108"/>
      <c r="BM79" s="6"/>
      <c r="BR79" s="6"/>
    </row>
    <row r="80" spans="10:73" ht="15">
      <c r="J80"/>
      <c r="K80"/>
      <c r="L80"/>
      <c r="M80"/>
      <c r="N80"/>
      <c r="O80"/>
      <c r="P80"/>
      <c r="Q80"/>
      <c r="R80"/>
      <c r="S80"/>
      <c r="T80"/>
      <c r="U80" s="108"/>
      <c r="V80" s="6"/>
      <c r="AE80" s="108"/>
      <c r="AG80"/>
      <c r="AX80" s="3"/>
      <c r="BD80" s="108"/>
      <c r="BF80" s="6"/>
      <c r="BL80" s="108"/>
      <c r="BM80" s="6"/>
      <c r="BR80" s="6"/>
    </row>
    <row r="81" spans="10:70" ht="15">
      <c r="J81"/>
      <c r="K81"/>
      <c r="L81"/>
      <c r="M81"/>
      <c r="N81"/>
      <c r="O81"/>
      <c r="P81"/>
      <c r="Q81"/>
      <c r="R81"/>
      <c r="S81"/>
      <c r="T81"/>
      <c r="U81" s="108"/>
      <c r="V81" s="6"/>
      <c r="AE81" s="108"/>
      <c r="AG81"/>
      <c r="AX81" s="3"/>
      <c r="BD81" s="108"/>
      <c r="BF81" s="6"/>
      <c r="BL81" s="108"/>
      <c r="BM81" s="6"/>
      <c r="BR81" s="6"/>
    </row>
    <row r="82" spans="10:70" ht="15">
      <c r="J82"/>
      <c r="K82"/>
      <c r="L82"/>
      <c r="M82"/>
      <c r="N82"/>
      <c r="O82"/>
      <c r="P82"/>
      <c r="Q82"/>
      <c r="R82"/>
      <c r="S82"/>
      <c r="T82"/>
      <c r="U82" s="108"/>
      <c r="V82" s="6"/>
      <c r="AE82" s="108"/>
      <c r="AG82"/>
      <c r="AX82" s="3"/>
      <c r="BD82" s="108"/>
      <c r="BF82" s="6"/>
      <c r="BL82" s="108"/>
      <c r="BM82" s="6"/>
      <c r="BR82" s="6"/>
    </row>
    <row r="83" spans="10:70" ht="15">
      <c r="J83"/>
      <c r="K83"/>
      <c r="L83"/>
      <c r="M83"/>
      <c r="N83"/>
      <c r="O83"/>
      <c r="P83"/>
      <c r="Q83"/>
      <c r="R83"/>
      <c r="S83"/>
      <c r="T83"/>
      <c r="U83" s="108"/>
      <c r="V83" s="6"/>
      <c r="AE83" s="108"/>
      <c r="AG83"/>
      <c r="AX83" s="3"/>
      <c r="BD83" s="108"/>
      <c r="BF83" s="6"/>
      <c r="BL83" s="108"/>
      <c r="BM83" s="6"/>
      <c r="BR83" s="6"/>
    </row>
    <row r="84" spans="10:70" ht="15">
      <c r="J84"/>
      <c r="K84"/>
      <c r="L84"/>
      <c r="M84"/>
      <c r="N84"/>
      <c r="O84"/>
      <c r="P84"/>
      <c r="Q84"/>
      <c r="R84"/>
      <c r="S84"/>
      <c r="T84"/>
      <c r="U84" s="108"/>
      <c r="V84" s="6"/>
      <c r="AE84" s="108"/>
      <c r="AG84"/>
      <c r="AX84" s="3"/>
      <c r="BD84" s="108"/>
      <c r="BF84" s="6"/>
      <c r="BL84" s="108"/>
      <c r="BM84" s="6"/>
      <c r="BR84" s="6"/>
    </row>
    <row r="85" spans="10:70" ht="15">
      <c r="J85"/>
      <c r="K85"/>
      <c r="L85"/>
      <c r="M85"/>
      <c r="N85"/>
      <c r="O85"/>
      <c r="P85"/>
      <c r="Q85"/>
      <c r="R85"/>
      <c r="S85"/>
      <c r="T85"/>
      <c r="U85" s="108"/>
      <c r="V85" s="6"/>
      <c r="AE85" s="108"/>
      <c r="AG85"/>
      <c r="AX85" s="3"/>
      <c r="BD85" s="108"/>
      <c r="BF85" s="6"/>
      <c r="BL85" s="108"/>
      <c r="BM85" s="6"/>
      <c r="BR85" s="6"/>
    </row>
    <row r="86" spans="10:70" ht="15">
      <c r="J86"/>
      <c r="K86"/>
      <c r="L86"/>
      <c r="M86"/>
      <c r="N86"/>
      <c r="O86"/>
      <c r="P86"/>
      <c r="Q86"/>
      <c r="R86"/>
      <c r="S86"/>
      <c r="T86"/>
      <c r="U86" s="108"/>
      <c r="V86" s="6"/>
      <c r="AE86" s="108"/>
      <c r="AG86"/>
      <c r="AX86" s="3"/>
      <c r="BD86" s="108"/>
      <c r="BF86" s="6"/>
      <c r="BL86" s="108"/>
      <c r="BM86" s="6"/>
      <c r="BR86" s="6"/>
    </row>
    <row r="87" spans="10:70" ht="15">
      <c r="J87"/>
      <c r="K87"/>
      <c r="L87"/>
      <c r="M87"/>
      <c r="N87"/>
      <c r="O87"/>
      <c r="P87"/>
      <c r="Q87"/>
      <c r="R87"/>
      <c r="S87"/>
      <c r="T87"/>
      <c r="U87" s="108"/>
      <c r="V87" s="6"/>
      <c r="AE87" s="108"/>
      <c r="AG87"/>
      <c r="AX87" s="3"/>
      <c r="BD87" s="108"/>
      <c r="BF87" s="6"/>
      <c r="BL87" s="108"/>
      <c r="BM87" s="6"/>
      <c r="BR87" s="6"/>
    </row>
    <row r="88" spans="10:70" ht="15">
      <c r="J88"/>
      <c r="K88"/>
      <c r="L88"/>
      <c r="M88"/>
      <c r="N88"/>
      <c r="O88"/>
      <c r="P88"/>
      <c r="Q88"/>
      <c r="R88"/>
      <c r="S88"/>
      <c r="T88"/>
      <c r="AG88"/>
      <c r="BR88" s="6"/>
    </row>
    <row r="89" spans="10:70" ht="15">
      <c r="J89"/>
      <c r="K89"/>
      <c r="L89"/>
      <c r="M89"/>
      <c r="N89"/>
      <c r="O89"/>
      <c r="P89"/>
      <c r="Q89"/>
      <c r="R89"/>
      <c r="S89"/>
      <c r="T89"/>
      <c r="AG89"/>
      <c r="BR89" s="6"/>
    </row>
    <row r="90" spans="10:70" ht="15">
      <c r="J90"/>
      <c r="K90"/>
      <c r="L90"/>
      <c r="M90"/>
      <c r="N90"/>
      <c r="O90"/>
      <c r="P90"/>
      <c r="Q90"/>
      <c r="R90"/>
      <c r="S90"/>
      <c r="T90"/>
      <c r="AG90"/>
      <c r="BR90" s="6"/>
    </row>
    <row r="91" spans="10:70" ht="15">
      <c r="J91"/>
      <c r="K91"/>
      <c r="L91"/>
      <c r="M91"/>
      <c r="N91"/>
      <c r="O91"/>
      <c r="P91"/>
      <c r="Q91"/>
      <c r="R91"/>
      <c r="S91"/>
      <c r="T91"/>
      <c r="AG91"/>
      <c r="BR91" s="6"/>
    </row>
    <row r="92" spans="10:70" ht="15">
      <c r="J92"/>
      <c r="K92"/>
      <c r="L92"/>
      <c r="M92"/>
      <c r="N92"/>
      <c r="O92"/>
      <c r="P92"/>
      <c r="Q92"/>
      <c r="R92"/>
      <c r="S92"/>
      <c r="T92"/>
      <c r="AG92"/>
      <c r="BR92" s="6"/>
    </row>
    <row r="93" spans="10:70" ht="15">
      <c r="J93"/>
      <c r="K93"/>
      <c r="L93"/>
      <c r="M93"/>
      <c r="N93"/>
      <c r="O93"/>
      <c r="P93"/>
      <c r="Q93"/>
      <c r="R93"/>
      <c r="S93"/>
      <c r="T93"/>
      <c r="AG93"/>
      <c r="BR93" s="6"/>
    </row>
    <row r="94" spans="10:70" ht="15">
      <c r="J94"/>
      <c r="K94"/>
      <c r="L94"/>
      <c r="M94"/>
      <c r="N94"/>
      <c r="O94"/>
      <c r="P94"/>
      <c r="Q94"/>
      <c r="R94"/>
      <c r="S94"/>
      <c r="T94"/>
      <c r="AG94"/>
      <c r="BR94" s="6"/>
    </row>
    <row r="95" spans="10:70" ht="15">
      <c r="J95"/>
      <c r="K95"/>
      <c r="L95"/>
      <c r="M95"/>
      <c r="N95"/>
      <c r="O95"/>
      <c r="P95"/>
      <c r="Q95"/>
      <c r="R95"/>
      <c r="S95"/>
      <c r="T95"/>
      <c r="AG95"/>
      <c r="BR95" s="6"/>
    </row>
    <row r="96" spans="10:70" ht="15">
      <c r="J96"/>
      <c r="K96"/>
      <c r="L96"/>
      <c r="M96"/>
      <c r="N96"/>
      <c r="O96"/>
      <c r="P96"/>
      <c r="Q96"/>
      <c r="R96"/>
      <c r="S96"/>
      <c r="T96"/>
      <c r="AG96"/>
      <c r="BR96" s="6"/>
    </row>
    <row r="97" spans="10:70" ht="15">
      <c r="J97"/>
      <c r="K97"/>
      <c r="L97"/>
      <c r="M97"/>
      <c r="N97"/>
      <c r="O97"/>
      <c r="P97"/>
      <c r="Q97"/>
      <c r="R97"/>
      <c r="S97"/>
      <c r="T97"/>
      <c r="AG97"/>
      <c r="BR97" s="6"/>
    </row>
    <row r="98" spans="10:70" ht="15">
      <c r="J98"/>
      <c r="K98"/>
      <c r="L98"/>
      <c r="M98"/>
      <c r="N98"/>
      <c r="O98"/>
      <c r="P98"/>
      <c r="Q98"/>
      <c r="R98"/>
      <c r="S98"/>
      <c r="T98"/>
      <c r="AG98"/>
      <c r="BR98" s="6"/>
    </row>
    <row r="99" spans="10:70" ht="15">
      <c r="J99"/>
      <c r="K99"/>
      <c r="L99"/>
      <c r="M99"/>
      <c r="N99"/>
      <c r="O99"/>
      <c r="P99"/>
      <c r="Q99"/>
      <c r="R99"/>
      <c r="S99"/>
      <c r="T99"/>
      <c r="AG99"/>
      <c r="BR99" s="6"/>
    </row>
    <row r="100" spans="10:70" ht="15">
      <c r="J100"/>
      <c r="K100"/>
      <c r="L100"/>
      <c r="M100"/>
      <c r="N100"/>
      <c r="O100"/>
      <c r="P100"/>
      <c r="Q100"/>
      <c r="R100"/>
      <c r="S100"/>
      <c r="T100"/>
      <c r="AG100"/>
      <c r="BR100" s="6"/>
    </row>
    <row r="101" spans="10:70" ht="15">
      <c r="J101"/>
      <c r="K101"/>
      <c r="L101"/>
      <c r="M101"/>
      <c r="N101"/>
      <c r="O101"/>
      <c r="P101"/>
      <c r="Q101"/>
      <c r="R101"/>
      <c r="S101"/>
      <c r="T101"/>
      <c r="AG101"/>
      <c r="BR101" s="6"/>
    </row>
    <row r="102" spans="10:70" ht="15">
      <c r="J102"/>
      <c r="K102"/>
      <c r="L102"/>
      <c r="M102"/>
      <c r="N102"/>
      <c r="O102"/>
      <c r="P102"/>
      <c r="Q102"/>
      <c r="R102"/>
      <c r="S102"/>
      <c r="T102"/>
      <c r="AG102"/>
      <c r="BR102" s="6"/>
    </row>
    <row r="103" spans="10:70" ht="15">
      <c r="J103"/>
      <c r="K103"/>
      <c r="L103"/>
      <c r="M103"/>
      <c r="N103"/>
      <c r="O103"/>
      <c r="P103"/>
      <c r="Q103"/>
      <c r="R103"/>
      <c r="S103"/>
      <c r="T103"/>
      <c r="AG103"/>
      <c r="BR103" s="6"/>
    </row>
    <row r="104" spans="10:70" ht="15">
      <c r="J104"/>
      <c r="K104"/>
      <c r="L104"/>
      <c r="M104"/>
      <c r="N104"/>
      <c r="O104"/>
      <c r="P104"/>
      <c r="Q104"/>
      <c r="R104"/>
      <c r="S104"/>
      <c r="T104"/>
      <c r="AG104"/>
      <c r="BR104" s="6"/>
    </row>
    <row r="105" spans="10:70" ht="15">
      <c r="J105"/>
      <c r="K105"/>
      <c r="L105"/>
      <c r="M105"/>
      <c r="N105"/>
      <c r="O105"/>
      <c r="P105"/>
      <c r="Q105"/>
      <c r="R105"/>
      <c r="S105"/>
      <c r="T105"/>
      <c r="AG105"/>
      <c r="BR105" s="6"/>
    </row>
    <row r="106" spans="10:70" ht="15">
      <c r="J106"/>
      <c r="K106"/>
      <c r="L106"/>
      <c r="M106"/>
      <c r="N106"/>
      <c r="O106"/>
      <c r="P106"/>
      <c r="Q106"/>
      <c r="R106"/>
      <c r="S106"/>
      <c r="T106"/>
      <c r="AG106"/>
      <c r="BR106" s="6"/>
    </row>
    <row r="107" spans="10:70" ht="15">
      <c r="J107"/>
      <c r="K107"/>
      <c r="L107"/>
      <c r="M107"/>
      <c r="N107"/>
      <c r="O107"/>
      <c r="P107"/>
      <c r="Q107"/>
      <c r="R107"/>
      <c r="S107"/>
      <c r="T107"/>
      <c r="AG107"/>
      <c r="BR107" s="6"/>
    </row>
    <row r="108" spans="10:70" ht="15">
      <c r="J108"/>
      <c r="K108"/>
      <c r="L108"/>
      <c r="M108"/>
      <c r="N108"/>
      <c r="O108"/>
      <c r="P108"/>
      <c r="Q108"/>
      <c r="R108"/>
      <c r="S108"/>
      <c r="T108"/>
      <c r="AG108"/>
      <c r="BR108" s="6"/>
    </row>
    <row r="109" spans="10:70" ht="15">
      <c r="J109"/>
      <c r="K109"/>
      <c r="L109"/>
      <c r="M109"/>
      <c r="N109"/>
      <c r="O109"/>
      <c r="P109"/>
      <c r="Q109"/>
      <c r="R109"/>
      <c r="S109"/>
      <c r="T109"/>
      <c r="AG109"/>
      <c r="BR109" s="6"/>
    </row>
    <row r="110" spans="10:70" ht="15">
      <c r="J110"/>
      <c r="K110"/>
      <c r="L110"/>
      <c r="M110"/>
      <c r="N110"/>
      <c r="O110"/>
      <c r="P110"/>
      <c r="Q110"/>
      <c r="R110"/>
      <c r="S110"/>
      <c r="T110"/>
      <c r="AG110"/>
      <c r="BR110" s="6"/>
    </row>
    <row r="111" spans="10:70" ht="15">
      <c r="J111"/>
      <c r="K111"/>
      <c r="L111"/>
      <c r="M111"/>
      <c r="N111"/>
      <c r="O111"/>
      <c r="P111"/>
      <c r="Q111"/>
      <c r="R111"/>
      <c r="S111"/>
      <c r="T111"/>
      <c r="AG111"/>
      <c r="BR111" s="6"/>
    </row>
    <row r="112" spans="10:70" ht="15">
      <c r="J112"/>
      <c r="K112"/>
      <c r="L112"/>
      <c r="M112"/>
      <c r="N112"/>
      <c r="O112"/>
      <c r="P112"/>
      <c r="Q112"/>
      <c r="R112"/>
      <c r="S112"/>
      <c r="T112"/>
      <c r="AG112"/>
      <c r="BR112" s="6"/>
    </row>
    <row r="113" spans="10:70" ht="15">
      <c r="J113"/>
      <c r="K113"/>
      <c r="L113"/>
      <c r="M113"/>
      <c r="N113"/>
      <c r="O113"/>
      <c r="P113"/>
      <c r="Q113"/>
      <c r="R113"/>
      <c r="S113"/>
      <c r="T113"/>
      <c r="AG113"/>
      <c r="BR113" s="6"/>
    </row>
    <row r="114" spans="10:70" ht="15">
      <c r="J114"/>
      <c r="K114"/>
      <c r="L114"/>
      <c r="M114"/>
      <c r="N114"/>
      <c r="O114"/>
      <c r="P114"/>
      <c r="Q114"/>
      <c r="R114"/>
      <c r="S114"/>
      <c r="T114"/>
      <c r="AG114"/>
      <c r="BR114" s="6"/>
    </row>
    <row r="115" spans="10:70" ht="15">
      <c r="J115"/>
      <c r="K115"/>
      <c r="L115"/>
      <c r="M115"/>
      <c r="N115"/>
      <c r="O115"/>
      <c r="P115"/>
      <c r="Q115"/>
      <c r="R115"/>
      <c r="S115"/>
      <c r="T115"/>
      <c r="AG115"/>
      <c r="BR115" s="6"/>
    </row>
    <row r="116" spans="10:70" ht="15">
      <c r="J116"/>
      <c r="K116"/>
      <c r="L116"/>
      <c r="M116"/>
      <c r="N116"/>
      <c r="O116"/>
      <c r="P116"/>
      <c r="Q116"/>
      <c r="R116"/>
      <c r="S116"/>
      <c r="T116"/>
      <c r="AG116"/>
      <c r="BR116" s="6"/>
    </row>
    <row r="117" spans="10:70" ht="15">
      <c r="J117"/>
      <c r="K117"/>
      <c r="L117"/>
      <c r="M117"/>
      <c r="N117"/>
      <c r="O117"/>
      <c r="P117"/>
      <c r="Q117"/>
      <c r="R117"/>
      <c r="S117"/>
      <c r="T117"/>
      <c r="AG117"/>
      <c r="BR117" s="6"/>
    </row>
    <row r="118" spans="10:70" ht="15">
      <c r="J118"/>
      <c r="K118"/>
      <c r="L118"/>
      <c r="M118"/>
      <c r="N118"/>
      <c r="O118"/>
      <c r="P118"/>
      <c r="Q118"/>
      <c r="R118"/>
      <c r="S118"/>
      <c r="T118"/>
      <c r="AG118"/>
      <c r="BR118" s="6"/>
    </row>
    <row r="119" spans="10:70" ht="15">
      <c r="J119"/>
      <c r="K119"/>
      <c r="L119"/>
      <c r="M119"/>
      <c r="N119"/>
      <c r="O119"/>
      <c r="P119"/>
      <c r="Q119"/>
      <c r="R119"/>
      <c r="S119"/>
      <c r="T119"/>
      <c r="AG119"/>
      <c r="BR119" s="6"/>
    </row>
    <row r="120" spans="10:70" ht="15">
      <c r="J120"/>
      <c r="K120"/>
      <c r="L120"/>
      <c r="M120"/>
      <c r="N120"/>
      <c r="O120"/>
      <c r="P120"/>
      <c r="Q120"/>
      <c r="R120"/>
      <c r="S120"/>
      <c r="T120"/>
      <c r="AG120"/>
      <c r="BR120" s="6"/>
    </row>
    <row r="121" spans="10:70" ht="15">
      <c r="J121"/>
      <c r="K121"/>
      <c r="L121"/>
      <c r="M121"/>
      <c r="N121"/>
      <c r="O121"/>
      <c r="P121"/>
      <c r="Q121"/>
      <c r="R121"/>
      <c r="S121"/>
      <c r="T121"/>
      <c r="AG121"/>
      <c r="BR121" s="6"/>
    </row>
    <row r="122" spans="10:70" ht="15">
      <c r="J122"/>
      <c r="K122"/>
      <c r="L122"/>
      <c r="M122"/>
      <c r="N122"/>
      <c r="O122"/>
      <c r="P122"/>
      <c r="Q122"/>
      <c r="R122"/>
      <c r="S122"/>
      <c r="T122"/>
      <c r="AG122"/>
      <c r="BR122" s="6"/>
    </row>
    <row r="123" spans="10:70" ht="15">
      <c r="J123"/>
      <c r="K123"/>
      <c r="L123"/>
      <c r="M123"/>
      <c r="N123"/>
      <c r="O123"/>
      <c r="P123"/>
      <c r="Q123"/>
      <c r="R123"/>
      <c r="S123"/>
      <c r="T123"/>
      <c r="AG123"/>
      <c r="BR123" s="6"/>
    </row>
    <row r="124" spans="10:70" ht="15">
      <c r="J124"/>
      <c r="K124"/>
      <c r="L124"/>
      <c r="M124"/>
      <c r="N124"/>
      <c r="O124"/>
      <c r="P124"/>
      <c r="Q124"/>
      <c r="R124"/>
      <c r="S124"/>
      <c r="T124"/>
      <c r="AG124"/>
      <c r="BR124" s="6"/>
    </row>
    <row r="125" spans="10:70" ht="15">
      <c r="J125"/>
      <c r="K125"/>
      <c r="L125"/>
      <c r="M125"/>
      <c r="N125"/>
      <c r="O125"/>
      <c r="P125"/>
      <c r="Q125"/>
      <c r="R125"/>
      <c r="S125"/>
      <c r="T125"/>
      <c r="AG125"/>
      <c r="BR125" s="6"/>
    </row>
    <row r="126" spans="10:70" ht="15">
      <c r="J126"/>
      <c r="K126"/>
      <c r="L126"/>
      <c r="M126"/>
      <c r="N126"/>
      <c r="O126"/>
      <c r="P126"/>
      <c r="Q126"/>
      <c r="R126"/>
      <c r="S126"/>
      <c r="T126"/>
      <c r="BR126" s="6"/>
    </row>
    <row r="127" spans="10:70" ht="15">
      <c r="J127"/>
      <c r="K127"/>
      <c r="L127"/>
      <c r="M127"/>
      <c r="N127"/>
      <c r="O127"/>
      <c r="P127"/>
      <c r="Q127"/>
      <c r="R127"/>
      <c r="S127"/>
      <c r="T127"/>
      <c r="BR127" s="6"/>
    </row>
    <row r="128" spans="10:70" ht="15">
      <c r="J128"/>
      <c r="K128"/>
      <c r="L128"/>
      <c r="M128"/>
      <c r="N128"/>
      <c r="O128"/>
      <c r="P128"/>
      <c r="Q128"/>
      <c r="R128"/>
      <c r="S128"/>
      <c r="T128"/>
      <c r="BR128" s="6"/>
    </row>
    <row r="129" spans="10:70" ht="15">
      <c r="J129"/>
      <c r="K129"/>
      <c r="L129"/>
      <c r="M129"/>
      <c r="N129"/>
      <c r="O129"/>
      <c r="P129"/>
      <c r="Q129"/>
      <c r="R129"/>
      <c r="S129"/>
      <c r="T129"/>
      <c r="BR129" s="6"/>
    </row>
    <row r="130" spans="10:70" ht="15">
      <c r="J130"/>
      <c r="K130"/>
      <c r="L130"/>
      <c r="M130"/>
      <c r="N130"/>
      <c r="O130"/>
      <c r="P130"/>
      <c r="Q130"/>
      <c r="R130"/>
      <c r="S130"/>
      <c r="T130"/>
      <c r="BR130" s="6"/>
    </row>
    <row r="131" spans="10:70" ht="15">
      <c r="J131"/>
      <c r="K131"/>
      <c r="L131"/>
      <c r="M131"/>
      <c r="N131"/>
      <c r="O131"/>
      <c r="P131"/>
      <c r="Q131"/>
      <c r="R131"/>
      <c r="S131"/>
      <c r="T131"/>
      <c r="BR131" s="6"/>
    </row>
    <row r="132" spans="10:70" ht="15">
      <c r="J132"/>
      <c r="K132"/>
      <c r="L132"/>
      <c r="M132"/>
      <c r="N132"/>
      <c r="O132"/>
      <c r="P132"/>
      <c r="Q132"/>
      <c r="R132"/>
      <c r="S132"/>
      <c r="T132"/>
      <c r="BR132" s="6"/>
    </row>
    <row r="133" spans="10:70" ht="15">
      <c r="J133"/>
      <c r="K133"/>
      <c r="L133"/>
      <c r="M133"/>
      <c r="N133"/>
      <c r="O133"/>
      <c r="P133"/>
      <c r="Q133"/>
      <c r="R133"/>
      <c r="S133"/>
      <c r="T133"/>
      <c r="BR133" s="6"/>
    </row>
    <row r="134" spans="10:70" ht="15">
      <c r="J134"/>
      <c r="K134"/>
      <c r="L134"/>
      <c r="M134"/>
      <c r="N134"/>
      <c r="O134"/>
      <c r="P134"/>
      <c r="Q134"/>
      <c r="R134"/>
      <c r="S134"/>
      <c r="T134"/>
      <c r="BR134" s="6"/>
    </row>
    <row r="135" spans="10:70" ht="15">
      <c r="J135"/>
      <c r="K135"/>
      <c r="L135"/>
      <c r="M135"/>
      <c r="N135"/>
      <c r="O135"/>
      <c r="P135"/>
      <c r="Q135"/>
      <c r="R135"/>
      <c r="S135"/>
      <c r="T135"/>
      <c r="BR135" s="6"/>
    </row>
    <row r="136" spans="10:70" ht="15">
      <c r="J136"/>
      <c r="K136"/>
      <c r="L136"/>
      <c r="M136"/>
      <c r="N136"/>
      <c r="O136"/>
      <c r="P136"/>
      <c r="Q136"/>
      <c r="R136"/>
      <c r="S136"/>
      <c r="T136"/>
      <c r="BR136" s="6"/>
    </row>
    <row r="137" spans="10:70" ht="15">
      <c r="J137"/>
      <c r="K137"/>
      <c r="L137"/>
      <c r="M137"/>
      <c r="N137"/>
      <c r="O137"/>
      <c r="P137"/>
      <c r="Q137"/>
      <c r="R137"/>
      <c r="S137"/>
      <c r="T137"/>
      <c r="BR137" s="6"/>
    </row>
    <row r="138" spans="10:70" ht="15">
      <c r="J138"/>
      <c r="K138"/>
      <c r="L138"/>
      <c r="M138"/>
      <c r="N138"/>
      <c r="O138"/>
      <c r="P138"/>
      <c r="Q138"/>
      <c r="R138"/>
      <c r="S138"/>
      <c r="T138"/>
      <c r="BR138" s="6"/>
    </row>
    <row r="139" spans="10:70" ht="15">
      <c r="J139"/>
      <c r="K139"/>
      <c r="L139"/>
      <c r="M139"/>
      <c r="N139"/>
      <c r="O139"/>
      <c r="P139"/>
      <c r="Q139"/>
      <c r="R139"/>
      <c r="S139"/>
      <c r="T139"/>
      <c r="BR139" s="6"/>
    </row>
    <row r="140" spans="10:70" ht="15">
      <c r="J140"/>
      <c r="K140"/>
      <c r="L140"/>
      <c r="M140"/>
      <c r="N140"/>
      <c r="O140"/>
      <c r="P140"/>
      <c r="Q140"/>
      <c r="R140"/>
      <c r="S140"/>
      <c r="T140"/>
      <c r="BR140" s="6"/>
    </row>
    <row r="141" spans="10:70" ht="15">
      <c r="J141"/>
      <c r="K141"/>
      <c r="L141"/>
      <c r="M141"/>
      <c r="N141"/>
      <c r="O141"/>
      <c r="P141"/>
      <c r="Q141"/>
      <c r="R141"/>
      <c r="S141"/>
      <c r="T141"/>
      <c r="BR141" s="6"/>
    </row>
    <row r="142" spans="10:70" ht="15">
      <c r="J142"/>
      <c r="K142"/>
      <c r="L142"/>
      <c r="M142"/>
      <c r="N142"/>
      <c r="O142"/>
      <c r="P142"/>
      <c r="Q142"/>
      <c r="R142"/>
      <c r="S142"/>
      <c r="T142"/>
      <c r="BR142" s="6"/>
    </row>
    <row r="143" spans="10:70" ht="15">
      <c r="J143"/>
      <c r="K143"/>
      <c r="L143"/>
      <c r="M143"/>
      <c r="N143"/>
      <c r="O143"/>
      <c r="P143"/>
      <c r="Q143"/>
      <c r="R143"/>
      <c r="S143"/>
      <c r="T143"/>
      <c r="BR143" s="6"/>
    </row>
    <row r="144" spans="10:70" ht="15">
      <c r="J144"/>
      <c r="K144"/>
      <c r="L144"/>
      <c r="M144"/>
      <c r="N144"/>
      <c r="O144"/>
      <c r="P144"/>
      <c r="Q144"/>
      <c r="R144"/>
      <c r="S144"/>
      <c r="T144"/>
      <c r="BR144" s="6"/>
    </row>
    <row r="145" spans="10:70" ht="15">
      <c r="J145"/>
      <c r="K145"/>
      <c r="L145"/>
      <c r="M145"/>
      <c r="N145"/>
      <c r="O145"/>
      <c r="P145"/>
      <c r="Q145"/>
      <c r="R145"/>
      <c r="S145"/>
      <c r="T145"/>
      <c r="BR145" s="6"/>
    </row>
    <row r="146" spans="10:70" ht="15">
      <c r="J146"/>
      <c r="K146"/>
      <c r="L146"/>
      <c r="M146"/>
      <c r="N146"/>
      <c r="O146"/>
      <c r="P146"/>
      <c r="Q146"/>
      <c r="R146"/>
      <c r="S146"/>
      <c r="T146"/>
      <c r="BR146" s="6"/>
    </row>
    <row r="147" spans="10:70" ht="15">
      <c r="J147"/>
      <c r="K147"/>
      <c r="L147"/>
      <c r="M147"/>
      <c r="N147"/>
      <c r="O147"/>
      <c r="P147"/>
      <c r="Q147"/>
      <c r="R147"/>
      <c r="S147"/>
      <c r="T147"/>
      <c r="BR147" s="6"/>
    </row>
    <row r="148" spans="10:70" ht="15">
      <c r="J148"/>
      <c r="K148"/>
      <c r="L148"/>
      <c r="M148"/>
      <c r="N148"/>
      <c r="O148"/>
      <c r="P148"/>
      <c r="Q148"/>
      <c r="R148"/>
      <c r="S148"/>
      <c r="T148"/>
      <c r="BR148" s="6"/>
    </row>
    <row r="149" spans="10:70" ht="15">
      <c r="J149"/>
      <c r="K149"/>
      <c r="L149"/>
      <c r="M149"/>
      <c r="N149"/>
      <c r="O149"/>
      <c r="P149"/>
      <c r="Q149"/>
      <c r="R149"/>
      <c r="S149"/>
      <c r="T149"/>
      <c r="BR149" s="6"/>
    </row>
    <row r="150" spans="10:70" ht="15">
      <c r="J150"/>
      <c r="K150"/>
      <c r="L150"/>
      <c r="M150"/>
      <c r="N150"/>
      <c r="O150"/>
      <c r="P150"/>
      <c r="Q150"/>
      <c r="R150"/>
      <c r="S150"/>
      <c r="T150"/>
      <c r="BR150" s="6"/>
    </row>
    <row r="151" spans="10:70" ht="15">
      <c r="J151"/>
      <c r="K151"/>
      <c r="L151"/>
      <c r="M151"/>
      <c r="N151"/>
      <c r="O151"/>
      <c r="P151"/>
      <c r="Q151"/>
      <c r="R151"/>
      <c r="S151"/>
      <c r="T151"/>
      <c r="BR151" s="6"/>
    </row>
    <row r="152" spans="10:70" ht="15">
      <c r="J152"/>
      <c r="K152"/>
      <c r="L152"/>
      <c r="M152"/>
      <c r="N152"/>
      <c r="O152"/>
      <c r="P152"/>
      <c r="Q152"/>
      <c r="R152"/>
      <c r="S152"/>
      <c r="T152"/>
      <c r="BR152" s="6"/>
    </row>
    <row r="153" spans="10:70">
      <c r="BR153" s="6"/>
    </row>
    <row r="154" spans="10:70">
      <c r="BR154" s="6"/>
    </row>
    <row r="155" spans="10:70">
      <c r="BR155" s="6"/>
    </row>
    <row r="156" spans="10:70">
      <c r="BR156" s="6"/>
    </row>
    <row r="157" spans="10:70">
      <c r="BR157" s="6"/>
    </row>
    <row r="158" spans="10:70">
      <c r="BR158" s="6"/>
    </row>
    <row r="159" spans="10:70">
      <c r="BR159" s="6"/>
    </row>
    <row r="160" spans="10:70">
      <c r="BR160" s="6"/>
    </row>
    <row r="161" spans="70:70">
      <c r="BR161" s="6"/>
    </row>
    <row r="162" spans="70:70">
      <c r="BR162" s="6"/>
    </row>
    <row r="163" spans="70:70">
      <c r="BR163" s="6"/>
    </row>
    <row r="164" spans="70:70">
      <c r="BR164" s="6"/>
    </row>
    <row r="165" spans="70:70">
      <c r="BR165" s="6"/>
    </row>
    <row r="166" spans="70:70">
      <c r="BR166" s="6"/>
    </row>
    <row r="167" spans="70:70">
      <c r="BR167" s="6"/>
    </row>
    <row r="168" spans="70:70">
      <c r="BR168" s="6"/>
    </row>
    <row r="169" spans="70:70">
      <c r="BR169" s="6"/>
    </row>
    <row r="170" spans="70:70">
      <c r="BR170" s="6"/>
    </row>
    <row r="171" spans="70:70">
      <c r="BR171" s="6"/>
    </row>
    <row r="172" spans="70:70">
      <c r="BR172" s="6"/>
    </row>
    <row r="173" spans="70:70">
      <c r="BR173" s="6"/>
    </row>
    <row r="174" spans="70:70">
      <c r="BR174" s="6"/>
    </row>
    <row r="175" spans="70:70">
      <c r="BR175" s="6"/>
    </row>
    <row r="176" spans="70:70">
      <c r="BR176" s="6"/>
    </row>
    <row r="177" spans="70:70">
      <c r="BR177" s="6"/>
    </row>
    <row r="178" spans="70:70">
      <c r="BR178" s="6"/>
    </row>
    <row r="179" spans="70:70">
      <c r="BR179" s="6"/>
    </row>
    <row r="180" spans="70:70">
      <c r="BR180" s="6"/>
    </row>
    <row r="181" spans="70:70">
      <c r="BR181" s="6"/>
    </row>
    <row r="182" spans="70:70">
      <c r="BR182" s="6"/>
    </row>
    <row r="183" spans="70:70">
      <c r="BR183" s="6"/>
    </row>
    <row r="184" spans="70:70">
      <c r="BR184" s="6"/>
    </row>
    <row r="185" spans="70:70">
      <c r="BR185" s="6"/>
    </row>
    <row r="186" spans="70:70">
      <c r="BR186" s="6"/>
    </row>
    <row r="187" spans="70:70">
      <c r="BR187" s="6"/>
    </row>
    <row r="188" spans="70:70">
      <c r="BR188" s="6"/>
    </row>
    <row r="189" spans="70:70">
      <c r="BR189" s="6"/>
    </row>
    <row r="190" spans="70:70">
      <c r="BR190" s="6"/>
    </row>
    <row r="191" spans="70:70">
      <c r="BR191" s="6"/>
    </row>
    <row r="192" spans="70:70">
      <c r="BR192" s="6"/>
    </row>
    <row r="193" spans="70:70">
      <c r="BR193" s="6"/>
    </row>
    <row r="194" spans="70:70">
      <c r="BR194" s="6"/>
    </row>
    <row r="195" spans="70:70">
      <c r="BR195" s="6"/>
    </row>
    <row r="196" spans="70:70">
      <c r="BR196" s="6"/>
    </row>
    <row r="197" spans="70:70">
      <c r="BR197" s="6"/>
    </row>
    <row r="198" spans="70:70">
      <c r="BR198" s="6"/>
    </row>
    <row r="199" spans="70:70">
      <c r="BR199" s="6"/>
    </row>
    <row r="200" spans="70:70">
      <c r="BR200" s="6"/>
    </row>
    <row r="201" spans="70:70">
      <c r="BR201" s="6"/>
    </row>
    <row r="202" spans="70:70">
      <c r="BR202" s="6"/>
    </row>
    <row r="203" spans="70:70">
      <c r="BR203" s="6"/>
    </row>
    <row r="204" spans="70:70">
      <c r="BR204" s="6"/>
    </row>
    <row r="205" spans="70:70">
      <c r="BR205" s="6"/>
    </row>
    <row r="206" spans="70:70">
      <c r="BR206" s="6"/>
    </row>
    <row r="207" spans="70:70">
      <c r="BR207" s="6"/>
    </row>
    <row r="208" spans="70:70">
      <c r="BR208" s="6"/>
    </row>
    <row r="209" spans="70:70">
      <c r="BR209" s="6"/>
    </row>
    <row r="210" spans="70:70">
      <c r="BR210" s="6"/>
    </row>
    <row r="211" spans="70:70">
      <c r="BR211" s="6"/>
    </row>
    <row r="212" spans="70:70">
      <c r="BR212" s="6"/>
    </row>
    <row r="213" spans="70:70">
      <c r="BR213" s="6"/>
    </row>
    <row r="214" spans="70:70">
      <c r="BR214" s="6"/>
    </row>
    <row r="215" spans="70:70">
      <c r="BR215" s="6"/>
    </row>
    <row r="216" spans="70:70">
      <c r="BR216" s="6"/>
    </row>
    <row r="217" spans="70:70">
      <c r="BR217" s="6"/>
    </row>
    <row r="218" spans="70:70">
      <c r="BR218" s="6"/>
    </row>
    <row r="219" spans="70:70">
      <c r="BR219" s="6"/>
    </row>
    <row r="220" spans="70:70">
      <c r="BR220" s="6"/>
    </row>
    <row r="221" spans="70:70">
      <c r="BR221" s="6"/>
    </row>
    <row r="222" spans="70:70">
      <c r="BR222" s="6"/>
    </row>
    <row r="223" spans="70:70">
      <c r="BR223" s="6"/>
    </row>
    <row r="224" spans="70:70">
      <c r="BR224" s="6"/>
    </row>
    <row r="225" spans="70:70">
      <c r="BR225" s="6"/>
    </row>
    <row r="226" spans="70:70">
      <c r="BR226" s="6"/>
    </row>
    <row r="227" spans="70:70">
      <c r="BR227" s="6"/>
    </row>
    <row r="228" spans="70:70">
      <c r="BR228" s="6"/>
    </row>
    <row r="229" spans="70:70">
      <c r="BR229" s="6"/>
    </row>
    <row r="230" spans="70:70">
      <c r="BR230" s="6"/>
    </row>
    <row r="231" spans="70:70">
      <c r="BR231" s="6"/>
    </row>
    <row r="232" spans="70:70">
      <c r="BR232" s="6"/>
    </row>
    <row r="233" spans="70:70">
      <c r="BR233" s="6"/>
    </row>
    <row r="234" spans="70:70">
      <c r="BR234" s="6"/>
    </row>
    <row r="235" spans="70:70">
      <c r="BR235" s="6"/>
    </row>
    <row r="236" spans="70:70">
      <c r="BR236" s="6"/>
    </row>
    <row r="237" spans="70:70">
      <c r="BR237" s="6"/>
    </row>
    <row r="238" spans="70:70">
      <c r="BR238" s="6"/>
    </row>
    <row r="239" spans="70:70">
      <c r="BR239" s="6"/>
    </row>
    <row r="240" spans="70:70">
      <c r="BR240" s="6"/>
    </row>
    <row r="241" spans="70:70">
      <c r="BR241" s="6"/>
    </row>
    <row r="242" spans="70:70">
      <c r="BR242" s="6"/>
    </row>
    <row r="243" spans="70:70">
      <c r="BR243" s="6"/>
    </row>
    <row r="244" spans="70:70">
      <c r="BR244" s="6"/>
    </row>
    <row r="245" spans="70:70">
      <c r="BR245" s="6"/>
    </row>
    <row r="246" spans="70:70">
      <c r="BR246" s="6"/>
    </row>
    <row r="247" spans="70:70">
      <c r="BR247" s="6"/>
    </row>
    <row r="248" spans="70:70">
      <c r="BR248" s="6"/>
    </row>
    <row r="249" spans="70:70">
      <c r="BR249" s="6"/>
    </row>
    <row r="250" spans="70:70">
      <c r="BR250" s="6"/>
    </row>
    <row r="251" spans="70:70">
      <c r="BR251" s="6"/>
    </row>
    <row r="252" spans="70:70">
      <c r="BR252" s="6"/>
    </row>
    <row r="253" spans="70:70">
      <c r="BR253" s="6"/>
    </row>
    <row r="254" spans="70:70">
      <c r="BR254" s="6"/>
    </row>
    <row r="255" spans="70:70">
      <c r="BR255" s="6"/>
    </row>
    <row r="256" spans="70:70">
      <c r="BR256" s="6"/>
    </row>
    <row r="257" spans="70:70">
      <c r="BR257" s="6"/>
    </row>
    <row r="258" spans="70:70">
      <c r="BR258" s="6"/>
    </row>
    <row r="259" spans="70:70">
      <c r="BR259" s="6"/>
    </row>
    <row r="260" spans="70:70">
      <c r="BR260" s="6"/>
    </row>
    <row r="261" spans="70:70">
      <c r="BR261" s="6"/>
    </row>
    <row r="262" spans="70:70">
      <c r="BR262" s="6"/>
    </row>
    <row r="263" spans="70:70">
      <c r="BR263" s="6"/>
    </row>
    <row r="264" spans="70:70">
      <c r="BR264" s="6"/>
    </row>
    <row r="265" spans="70:70">
      <c r="BR265" s="6"/>
    </row>
    <row r="266" spans="70:70">
      <c r="BR266" s="6"/>
    </row>
    <row r="267" spans="70:70">
      <c r="BR267" s="6"/>
    </row>
    <row r="268" spans="70:70">
      <c r="BR268" s="6"/>
    </row>
    <row r="269" spans="70:70">
      <c r="BR269" s="6"/>
    </row>
    <row r="270" spans="70:70">
      <c r="BR270" s="6"/>
    </row>
    <row r="271" spans="70:70">
      <c r="BR271" s="6"/>
    </row>
    <row r="272" spans="70:70">
      <c r="BR272" s="6"/>
    </row>
    <row r="273" spans="70:70">
      <c r="BR273" s="6"/>
    </row>
    <row r="274" spans="70:70">
      <c r="BR274" s="6"/>
    </row>
    <row r="275" spans="70:70">
      <c r="BR275" s="6"/>
    </row>
    <row r="276" spans="70:70">
      <c r="BR276" s="6"/>
    </row>
    <row r="277" spans="70:70">
      <c r="BR277" s="6"/>
    </row>
    <row r="278" spans="70:70">
      <c r="BR278" s="6"/>
    </row>
    <row r="279" spans="70:70">
      <c r="BR279" s="6"/>
    </row>
    <row r="280" spans="70:70">
      <c r="BR280" s="6"/>
    </row>
    <row r="281" spans="70:70">
      <c r="BR281" s="6"/>
    </row>
    <row r="282" spans="70:70">
      <c r="BR282" s="6"/>
    </row>
    <row r="283" spans="70:70">
      <c r="BR283" s="6"/>
    </row>
    <row r="284" spans="70:70">
      <c r="BR284" s="6"/>
    </row>
    <row r="285" spans="70:70">
      <c r="BR285" s="6"/>
    </row>
    <row r="286" spans="70:70">
      <c r="BR286" s="6"/>
    </row>
    <row r="287" spans="70:70">
      <c r="BR287" s="6"/>
    </row>
    <row r="288" spans="70:70">
      <c r="BR288" s="6"/>
    </row>
    <row r="289" spans="70:70">
      <c r="BR289" s="6"/>
    </row>
    <row r="290" spans="70:70">
      <c r="BR290" s="6"/>
    </row>
    <row r="291" spans="70:70">
      <c r="BR291" s="6"/>
    </row>
    <row r="292" spans="70:70">
      <c r="BR292" s="6"/>
    </row>
    <row r="293" spans="70:70">
      <c r="BR293" s="6"/>
    </row>
    <row r="294" spans="70:70">
      <c r="BR294" s="6"/>
    </row>
    <row r="295" spans="70:70">
      <c r="BR295" s="6"/>
    </row>
    <row r="296" spans="70:70">
      <c r="BR296" s="6"/>
    </row>
    <row r="297" spans="70:70">
      <c r="BR297" s="6"/>
    </row>
    <row r="298" spans="70:70">
      <c r="BR298" s="6"/>
    </row>
    <row r="299" spans="70:70">
      <c r="BR299" s="6"/>
    </row>
    <row r="300" spans="70:70">
      <c r="BR300" s="6"/>
    </row>
    <row r="301" spans="70:70">
      <c r="BR301" s="6"/>
    </row>
    <row r="302" spans="70:70">
      <c r="BR302" s="6"/>
    </row>
    <row r="303" spans="70:70">
      <c r="BR303" s="6"/>
    </row>
    <row r="304" spans="70:70">
      <c r="BR304" s="6"/>
    </row>
    <row r="305" spans="70:70">
      <c r="BR305" s="6"/>
    </row>
    <row r="306" spans="70:70">
      <c r="BR306" s="6"/>
    </row>
    <row r="307" spans="70:70">
      <c r="BR307" s="6"/>
    </row>
    <row r="308" spans="70:70">
      <c r="BR308" s="6"/>
    </row>
    <row r="309" spans="70:70">
      <c r="BR309" s="6"/>
    </row>
    <row r="310" spans="70:70">
      <c r="BR310" s="6"/>
    </row>
    <row r="311" spans="70:70">
      <c r="BR311" s="6"/>
    </row>
    <row r="312" spans="70:70">
      <c r="BR312" s="6"/>
    </row>
    <row r="313" spans="70:70">
      <c r="BR313" s="6"/>
    </row>
    <row r="314" spans="70:70">
      <c r="BR314" s="6"/>
    </row>
    <row r="315" spans="70:70">
      <c r="BR315" s="6"/>
    </row>
    <row r="316" spans="70:70">
      <c r="BR316" s="6"/>
    </row>
    <row r="317" spans="70:70">
      <c r="BR317" s="6"/>
    </row>
    <row r="318" spans="70:70">
      <c r="BR318" s="6"/>
    </row>
    <row r="319" spans="70:70">
      <c r="BR319" s="6"/>
    </row>
    <row r="320" spans="70:70">
      <c r="BR320" s="6"/>
    </row>
    <row r="321" spans="70:70">
      <c r="BR321" s="6"/>
    </row>
    <row r="322" spans="70:70">
      <c r="BR322" s="6"/>
    </row>
    <row r="323" spans="70:70">
      <c r="BR323" s="6"/>
    </row>
    <row r="324" spans="70:70">
      <c r="BR324" s="6"/>
    </row>
    <row r="325" spans="70:70">
      <c r="BR325" s="6"/>
    </row>
    <row r="326" spans="70:70">
      <c r="BR326" s="6"/>
    </row>
    <row r="327" spans="70:70">
      <c r="BR327" s="6"/>
    </row>
    <row r="328" spans="70:70">
      <c r="BR328" s="6"/>
    </row>
    <row r="329" spans="70:70">
      <c r="BR329" s="6"/>
    </row>
    <row r="330" spans="70:70">
      <c r="BR330" s="6"/>
    </row>
    <row r="331" spans="70:70">
      <c r="BR331" s="6"/>
    </row>
    <row r="332" spans="70:70">
      <c r="BR332" s="6"/>
    </row>
    <row r="333" spans="70:70">
      <c r="BR333" s="6"/>
    </row>
    <row r="334" spans="70:70">
      <c r="BR334" s="6"/>
    </row>
    <row r="335" spans="70:70">
      <c r="BR335" s="6"/>
    </row>
    <row r="336" spans="70:70">
      <c r="BR336" s="6"/>
    </row>
    <row r="337" spans="70:70">
      <c r="BR337" s="6"/>
    </row>
    <row r="338" spans="70:70">
      <c r="BR338" s="6"/>
    </row>
    <row r="339" spans="70:70">
      <c r="BR339" s="6"/>
    </row>
    <row r="340" spans="70:70">
      <c r="BR340" s="6"/>
    </row>
    <row r="341" spans="70:70">
      <c r="BR341" s="6"/>
    </row>
    <row r="342" spans="70:70">
      <c r="BR342" s="6"/>
    </row>
    <row r="343" spans="70:70">
      <c r="BR343" s="6"/>
    </row>
    <row r="344" spans="70:70">
      <c r="BR344" s="6"/>
    </row>
    <row r="345" spans="70:70">
      <c r="BR345" s="6"/>
    </row>
    <row r="346" spans="70:70">
      <c r="BR346" s="6"/>
    </row>
    <row r="347" spans="70:70">
      <c r="BR347" s="6"/>
    </row>
    <row r="348" spans="70:70">
      <c r="BR348" s="6"/>
    </row>
    <row r="349" spans="70:70">
      <c r="BR349" s="6"/>
    </row>
    <row r="350" spans="70:70">
      <c r="BR350" s="6"/>
    </row>
    <row r="351" spans="70:70">
      <c r="BR351" s="6"/>
    </row>
    <row r="352" spans="70:70">
      <c r="BR352" s="6"/>
    </row>
    <row r="353" spans="70:70">
      <c r="BR353" s="6"/>
    </row>
    <row r="354" spans="70:70">
      <c r="BR354" s="6"/>
    </row>
    <row r="355" spans="70:70">
      <c r="BR355" s="6"/>
    </row>
    <row r="356" spans="70:70">
      <c r="BR356" s="6"/>
    </row>
    <row r="357" spans="70:70">
      <c r="BR357" s="6"/>
    </row>
    <row r="358" spans="70:70">
      <c r="BR358" s="6"/>
    </row>
    <row r="359" spans="70:70">
      <c r="BR359" s="6"/>
    </row>
    <row r="360" spans="70:70">
      <c r="BR360" s="6"/>
    </row>
    <row r="361" spans="70:70">
      <c r="BR361" s="6"/>
    </row>
    <row r="362" spans="70:70">
      <c r="BR362" s="6"/>
    </row>
    <row r="363" spans="70:70">
      <c r="BR363" s="6"/>
    </row>
    <row r="364" spans="70:70">
      <c r="BR364" s="6"/>
    </row>
    <row r="365" spans="70:70">
      <c r="BR365" s="6"/>
    </row>
    <row r="366" spans="70:70">
      <c r="BR366" s="6"/>
    </row>
    <row r="367" spans="70:70">
      <c r="BR367" s="6"/>
    </row>
    <row r="368" spans="70:70">
      <c r="BR368" s="6"/>
    </row>
    <row r="369" spans="70:70">
      <c r="BR369" s="6"/>
    </row>
    <row r="370" spans="70:70">
      <c r="BR370" s="6"/>
    </row>
    <row r="371" spans="70:70">
      <c r="BR371" s="6"/>
    </row>
    <row r="372" spans="70:70">
      <c r="BR372" s="6"/>
    </row>
    <row r="373" spans="70:70">
      <c r="BR373" s="6"/>
    </row>
    <row r="374" spans="70:70">
      <c r="BR374" s="6"/>
    </row>
    <row r="375" spans="70:70">
      <c r="BR375" s="6"/>
    </row>
    <row r="376" spans="70:70">
      <c r="BR376" s="6"/>
    </row>
    <row r="377" spans="70:70">
      <c r="BR377" s="6"/>
    </row>
    <row r="378" spans="70:70">
      <c r="BR378" s="6"/>
    </row>
    <row r="379" spans="70:70">
      <c r="BR379" s="6"/>
    </row>
    <row r="380" spans="70:70">
      <c r="BR380" s="6"/>
    </row>
    <row r="381" spans="70:70">
      <c r="BR381" s="6"/>
    </row>
    <row r="382" spans="70:70">
      <c r="BR382" s="6"/>
    </row>
    <row r="383" spans="70:70">
      <c r="BR383" s="6"/>
    </row>
    <row r="384" spans="70:70">
      <c r="BR384" s="6"/>
    </row>
    <row r="385" spans="70:70">
      <c r="BR385" s="6"/>
    </row>
    <row r="386" spans="70:70">
      <c r="BR386" s="6"/>
    </row>
    <row r="387" spans="70:70">
      <c r="BR387" s="6"/>
    </row>
    <row r="388" spans="70:70">
      <c r="BR388" s="6"/>
    </row>
    <row r="389" spans="70:70">
      <c r="BR389" s="6"/>
    </row>
    <row r="390" spans="70:70">
      <c r="BR390" s="6"/>
    </row>
    <row r="391" spans="70:70">
      <c r="BR391" s="6"/>
    </row>
    <row r="392" spans="70:70">
      <c r="BR392" s="6"/>
    </row>
    <row r="393" spans="70:70">
      <c r="BR393" s="6"/>
    </row>
    <row r="394" spans="70:70">
      <c r="BR394" s="6"/>
    </row>
    <row r="395" spans="70:70">
      <c r="BR395" s="6"/>
    </row>
    <row r="396" spans="70:70">
      <c r="BR396" s="6"/>
    </row>
    <row r="397" spans="70:70">
      <c r="BR397" s="6"/>
    </row>
    <row r="398" spans="70:70">
      <c r="BR398" s="6"/>
    </row>
    <row r="399" spans="70:70">
      <c r="BR399" s="6"/>
    </row>
    <row r="400" spans="70:70">
      <c r="BR400" s="6"/>
    </row>
    <row r="401" spans="70:70">
      <c r="BR401" s="6"/>
    </row>
    <row r="402" spans="70:70">
      <c r="BR402" s="6"/>
    </row>
    <row r="403" spans="70:70">
      <c r="BR403" s="6"/>
    </row>
    <row r="404" spans="70:70">
      <c r="BR404" s="6"/>
    </row>
    <row r="405" spans="70:70">
      <c r="BR405" s="6"/>
    </row>
    <row r="406" spans="70:70">
      <c r="BR406" s="6"/>
    </row>
    <row r="407" spans="70:70">
      <c r="BR407" s="6"/>
    </row>
    <row r="408" spans="70:70">
      <c r="BR408" s="6"/>
    </row>
    <row r="409" spans="70:70">
      <c r="BR409" s="6"/>
    </row>
    <row r="410" spans="70:70">
      <c r="BR410" s="6"/>
    </row>
    <row r="411" spans="70:70">
      <c r="BR411" s="6"/>
    </row>
    <row r="412" spans="70:70">
      <c r="BR412" s="6"/>
    </row>
    <row r="413" spans="70:70">
      <c r="BR413" s="6"/>
    </row>
    <row r="414" spans="70:70">
      <c r="BR414" s="6"/>
    </row>
    <row r="415" spans="70:70">
      <c r="BR415" s="6"/>
    </row>
    <row r="416" spans="70:70">
      <c r="BR416" s="6"/>
    </row>
    <row r="417" spans="70:70">
      <c r="BR417" s="6"/>
    </row>
    <row r="418" spans="70:70">
      <c r="BR418" s="6"/>
    </row>
    <row r="419" spans="70:70">
      <c r="BR419" s="6"/>
    </row>
    <row r="420" spans="70:70">
      <c r="BR420" s="6"/>
    </row>
    <row r="421" spans="70:70">
      <c r="BR421" s="6"/>
    </row>
    <row r="422" spans="70:70">
      <c r="BR422" s="6"/>
    </row>
    <row r="423" spans="70:70">
      <c r="BR423" s="6"/>
    </row>
    <row r="424" spans="70:70">
      <c r="BR424" s="6"/>
    </row>
    <row r="425" spans="70:70">
      <c r="BR425" s="6"/>
    </row>
    <row r="426" spans="70:70">
      <c r="BR426" s="6"/>
    </row>
    <row r="427" spans="70:70">
      <c r="BR427" s="6"/>
    </row>
    <row r="428" spans="70:70">
      <c r="BR428" s="6"/>
    </row>
    <row r="429" spans="70:70">
      <c r="BR429" s="6"/>
    </row>
    <row r="430" spans="70:70">
      <c r="BR430" s="6"/>
    </row>
    <row r="431" spans="70:70">
      <c r="BR431" s="6"/>
    </row>
    <row r="432" spans="70:70">
      <c r="BR432" s="6"/>
    </row>
    <row r="433" spans="70:70">
      <c r="BR433" s="6"/>
    </row>
    <row r="434" spans="70:70">
      <c r="BR434" s="6"/>
    </row>
    <row r="435" spans="70:70">
      <c r="BR435" s="6"/>
    </row>
    <row r="436" spans="70:70">
      <c r="BR436" s="6"/>
    </row>
    <row r="437" spans="70:70">
      <c r="BR437" s="6"/>
    </row>
    <row r="438" spans="70:70">
      <c r="BR438" s="6"/>
    </row>
    <row r="439" spans="70:70">
      <c r="BR439" s="6"/>
    </row>
    <row r="440" spans="70:70">
      <c r="BR440" s="6"/>
    </row>
    <row r="441" spans="70:70">
      <c r="BR441" s="6"/>
    </row>
    <row r="442" spans="70:70">
      <c r="BR442" s="6"/>
    </row>
    <row r="443" spans="70:70">
      <c r="BR443" s="6"/>
    </row>
    <row r="444" spans="70:70">
      <c r="BR444" s="6"/>
    </row>
    <row r="445" spans="70:70">
      <c r="BR445" s="6"/>
    </row>
    <row r="446" spans="70:70">
      <c r="BR446" s="6"/>
    </row>
    <row r="447" spans="70:70">
      <c r="BR447" s="6"/>
    </row>
    <row r="448" spans="70:70">
      <c r="BR448" s="6"/>
    </row>
    <row r="449" spans="70:70">
      <c r="BR449" s="6"/>
    </row>
    <row r="450" spans="70:70">
      <c r="BR450" s="6"/>
    </row>
    <row r="451" spans="70:70">
      <c r="BR451" s="6"/>
    </row>
    <row r="452" spans="70:70">
      <c r="BR452" s="6"/>
    </row>
    <row r="453" spans="70:70">
      <c r="BR453" s="6"/>
    </row>
    <row r="454" spans="70:70">
      <c r="BR454" s="6"/>
    </row>
    <row r="455" spans="70:70">
      <c r="BR455" s="6"/>
    </row>
    <row r="456" spans="70:70">
      <c r="BR456" s="6"/>
    </row>
    <row r="457" spans="70:70">
      <c r="BR457" s="6"/>
    </row>
    <row r="458" spans="70:70">
      <c r="BR458" s="6"/>
    </row>
    <row r="459" spans="70:70">
      <c r="BR459" s="6"/>
    </row>
    <row r="460" spans="70:70">
      <c r="BR460" s="6"/>
    </row>
    <row r="461" spans="70:70">
      <c r="BR461" s="6"/>
    </row>
    <row r="462" spans="70:70">
      <c r="BR462" s="6"/>
    </row>
    <row r="463" spans="70:70">
      <c r="BR463" s="6"/>
    </row>
    <row r="464" spans="70:70">
      <c r="BR464" s="6"/>
    </row>
    <row r="465" spans="70:70">
      <c r="BR465" s="6"/>
    </row>
    <row r="466" spans="70:70">
      <c r="BR466" s="6"/>
    </row>
    <row r="467" spans="70:70">
      <c r="BR467" s="6"/>
    </row>
    <row r="468" spans="70:70">
      <c r="BR468" s="6"/>
    </row>
    <row r="469" spans="70:70">
      <c r="BR469" s="6"/>
    </row>
    <row r="470" spans="70:70">
      <c r="BR470" s="6"/>
    </row>
    <row r="471" spans="70:70">
      <c r="BR471" s="6"/>
    </row>
    <row r="472" spans="70:70">
      <c r="BR472" s="6"/>
    </row>
    <row r="473" spans="70:70">
      <c r="BR473" s="6"/>
    </row>
    <row r="474" spans="70:70">
      <c r="BR474" s="6"/>
    </row>
    <row r="475" spans="70:70">
      <c r="BR475" s="6"/>
    </row>
    <row r="476" spans="70:70">
      <c r="BR476" s="6"/>
    </row>
    <row r="477" spans="70:70">
      <c r="BR477" s="6"/>
    </row>
    <row r="478" spans="70:70">
      <c r="BR478" s="6"/>
    </row>
    <row r="479" spans="70:70">
      <c r="BR479" s="6"/>
    </row>
    <row r="480" spans="70:70">
      <c r="BR480" s="6"/>
    </row>
    <row r="481" spans="70:70">
      <c r="BR481" s="6"/>
    </row>
    <row r="482" spans="70:70">
      <c r="BR482" s="6"/>
    </row>
    <row r="483" spans="70:70">
      <c r="BR483" s="6"/>
    </row>
    <row r="484" spans="70:70">
      <c r="BR484" s="6"/>
    </row>
    <row r="485" spans="70:70">
      <c r="BR485" s="6"/>
    </row>
    <row r="486" spans="70:70">
      <c r="BR486" s="6"/>
    </row>
    <row r="487" spans="70:70">
      <c r="BR487" s="6"/>
    </row>
    <row r="488" spans="70:70">
      <c r="BR488" s="6"/>
    </row>
    <row r="489" spans="70:70">
      <c r="BR489" s="6"/>
    </row>
    <row r="490" spans="70:70">
      <c r="BR490" s="6"/>
    </row>
    <row r="491" spans="70:70">
      <c r="BR491" s="6"/>
    </row>
    <row r="492" spans="70:70">
      <c r="BR492" s="6"/>
    </row>
    <row r="493" spans="70:70">
      <c r="BR493" s="6"/>
    </row>
    <row r="494" spans="70:70">
      <c r="BR494" s="6"/>
    </row>
    <row r="495" spans="70:70">
      <c r="BR495" s="6"/>
    </row>
    <row r="496" spans="70:70">
      <c r="BR496" s="6"/>
    </row>
    <row r="497" spans="70:70">
      <c r="BR497" s="6"/>
    </row>
    <row r="498" spans="70:70">
      <c r="BR498" s="6"/>
    </row>
    <row r="499" spans="70:70">
      <c r="BR499" s="6"/>
    </row>
    <row r="500" spans="70:70">
      <c r="BR500" s="6"/>
    </row>
    <row r="501" spans="70:70">
      <c r="BR501" s="6"/>
    </row>
    <row r="502" spans="70:70">
      <c r="BR502" s="6"/>
    </row>
    <row r="503" spans="70:70">
      <c r="BR503" s="6"/>
    </row>
    <row r="504" spans="70:70">
      <c r="BR504" s="6"/>
    </row>
    <row r="505" spans="70:70">
      <c r="BR505" s="6"/>
    </row>
    <row r="506" spans="70:70">
      <c r="BR506" s="6"/>
    </row>
    <row r="507" spans="70:70">
      <c r="BR507" s="6"/>
    </row>
    <row r="508" spans="70:70">
      <c r="BR508" s="6"/>
    </row>
    <row r="509" spans="70:70">
      <c r="BR509" s="6"/>
    </row>
    <row r="510" spans="70:70">
      <c r="BR510" s="6"/>
    </row>
    <row r="511" spans="70:70">
      <c r="BR511" s="6"/>
    </row>
    <row r="512" spans="70:70">
      <c r="BR512" s="6"/>
    </row>
    <row r="513" spans="70:70">
      <c r="BR513" s="6"/>
    </row>
    <row r="514" spans="70:70">
      <c r="BR514" s="6"/>
    </row>
    <row r="515" spans="70:70">
      <c r="BR515" s="6"/>
    </row>
    <row r="516" spans="70:70">
      <c r="BR516" s="6"/>
    </row>
    <row r="517" spans="70:70">
      <c r="BR517" s="6"/>
    </row>
    <row r="518" spans="70:70">
      <c r="BR518" s="6"/>
    </row>
    <row r="519" spans="70:70">
      <c r="BR519" s="6"/>
    </row>
    <row r="520" spans="70:70">
      <c r="BR520" s="6"/>
    </row>
    <row r="521" spans="70:70">
      <c r="BR521" s="6"/>
    </row>
    <row r="522" spans="70:70">
      <c r="BR522" s="6"/>
    </row>
    <row r="523" spans="70:70">
      <c r="BR523" s="6"/>
    </row>
    <row r="524" spans="70:70">
      <c r="BR524" s="6"/>
    </row>
    <row r="525" spans="70:70">
      <c r="BR525" s="6"/>
    </row>
    <row r="526" spans="70:70">
      <c r="BR526" s="6"/>
    </row>
    <row r="527" spans="70:70">
      <c r="BR527" s="6"/>
    </row>
    <row r="528" spans="70:70">
      <c r="BR528" s="6"/>
    </row>
    <row r="529" spans="70:70">
      <c r="BR529" s="6"/>
    </row>
    <row r="530" spans="70:70">
      <c r="BR530" s="6"/>
    </row>
    <row r="531" spans="70:70">
      <c r="BR531" s="6"/>
    </row>
    <row r="532" spans="70:70">
      <c r="BR532" s="6"/>
    </row>
    <row r="533" spans="70:70">
      <c r="BR533" s="6"/>
    </row>
    <row r="534" spans="70:70">
      <c r="BR534" s="6"/>
    </row>
    <row r="535" spans="70:70">
      <c r="BR535" s="6"/>
    </row>
    <row r="536" spans="70:70">
      <c r="BR536" s="6"/>
    </row>
    <row r="537" spans="70:70">
      <c r="BR537" s="6"/>
    </row>
    <row r="538" spans="70:70">
      <c r="BR538" s="6"/>
    </row>
    <row r="539" spans="70:70">
      <c r="BR539" s="6"/>
    </row>
    <row r="540" spans="70:70">
      <c r="BR540" s="6"/>
    </row>
    <row r="541" spans="70:70">
      <c r="BR541" s="6"/>
    </row>
    <row r="542" spans="70:70">
      <c r="BR542" s="6"/>
    </row>
    <row r="543" spans="70:70">
      <c r="BR543" s="6"/>
    </row>
    <row r="544" spans="70:70">
      <c r="BR544" s="6"/>
    </row>
    <row r="545" spans="70:70">
      <c r="BR545" s="6"/>
    </row>
    <row r="546" spans="70:70">
      <c r="BR546" s="6"/>
    </row>
    <row r="547" spans="70:70">
      <c r="BR547" s="6"/>
    </row>
    <row r="548" spans="70:70">
      <c r="BR548" s="6"/>
    </row>
    <row r="549" spans="70:70">
      <c r="BR549" s="6"/>
    </row>
    <row r="550" spans="70:70">
      <c r="BR550" s="6"/>
    </row>
    <row r="551" spans="70:70">
      <c r="BR551" s="6"/>
    </row>
    <row r="552" spans="70:70">
      <c r="BR552" s="6"/>
    </row>
    <row r="553" spans="70:70">
      <c r="BR553" s="6"/>
    </row>
    <row r="554" spans="70:70">
      <c r="BR554" s="6"/>
    </row>
    <row r="555" spans="70:70">
      <c r="BR555" s="6"/>
    </row>
    <row r="556" spans="70:70">
      <c r="BR556" s="6"/>
    </row>
    <row r="557" spans="70:70">
      <c r="BR557" s="6"/>
    </row>
    <row r="558" spans="70:70">
      <c r="BR558" s="6"/>
    </row>
    <row r="559" spans="70:70">
      <c r="BR559" s="6"/>
    </row>
    <row r="560" spans="70:70">
      <c r="BR560" s="6"/>
    </row>
    <row r="561" spans="70:70">
      <c r="BR561" s="6"/>
    </row>
    <row r="562" spans="70:70">
      <c r="BR562" s="6"/>
    </row>
    <row r="563" spans="70:70">
      <c r="BR563" s="6"/>
    </row>
    <row r="564" spans="70:70">
      <c r="BR564" s="6"/>
    </row>
    <row r="565" spans="70:70">
      <c r="BR565" s="6"/>
    </row>
    <row r="566" spans="70:70">
      <c r="BR566" s="6"/>
    </row>
    <row r="567" spans="70:70">
      <c r="BR567" s="6"/>
    </row>
    <row r="568" spans="70:70">
      <c r="BR568" s="6"/>
    </row>
    <row r="569" spans="70:70">
      <c r="BR569" s="6"/>
    </row>
    <row r="570" spans="70:70">
      <c r="BR570" s="6"/>
    </row>
    <row r="571" spans="70:70">
      <c r="BR571" s="6"/>
    </row>
    <row r="572" spans="70:70">
      <c r="BR572" s="6"/>
    </row>
    <row r="573" spans="70:70">
      <c r="BR573" s="6"/>
    </row>
    <row r="574" spans="70:70">
      <c r="BR574" s="6"/>
    </row>
    <row r="575" spans="70:70">
      <c r="BR575" s="6"/>
    </row>
    <row r="576" spans="70:70">
      <c r="BR576" s="6"/>
    </row>
    <row r="577" spans="70:70">
      <c r="BR577" s="6"/>
    </row>
    <row r="578" spans="70:70">
      <c r="BR578" s="6"/>
    </row>
    <row r="579" spans="70:70">
      <c r="BR579" s="6"/>
    </row>
    <row r="580" spans="70:70">
      <c r="BR580" s="6"/>
    </row>
    <row r="581" spans="70:70">
      <c r="BR581" s="6"/>
    </row>
    <row r="582" spans="70:70">
      <c r="BR582" s="6"/>
    </row>
    <row r="583" spans="70:70">
      <c r="BR583" s="6"/>
    </row>
    <row r="584" spans="70:70">
      <c r="BR584" s="6"/>
    </row>
    <row r="585" spans="70:70">
      <c r="BR585" s="6"/>
    </row>
    <row r="586" spans="70:70">
      <c r="BR586" s="6"/>
    </row>
    <row r="587" spans="70:70">
      <c r="BR587" s="6"/>
    </row>
    <row r="588" spans="70:70">
      <c r="BR588" s="6"/>
    </row>
    <row r="589" spans="70:70">
      <c r="BR589" s="6"/>
    </row>
    <row r="590" spans="70:70">
      <c r="BR590" s="6"/>
    </row>
    <row r="591" spans="70:70">
      <c r="BR591" s="6"/>
    </row>
    <row r="592" spans="70:70">
      <c r="BR592" s="6"/>
    </row>
    <row r="593" spans="70:70">
      <c r="BR593" s="6"/>
    </row>
    <row r="594" spans="70:70">
      <c r="BR594" s="6"/>
    </row>
    <row r="595" spans="70:70">
      <c r="BR595" s="6"/>
    </row>
    <row r="596" spans="70:70">
      <c r="BR596" s="6"/>
    </row>
    <row r="597" spans="70:70">
      <c r="BR597" s="6"/>
    </row>
    <row r="598" spans="70:70">
      <c r="BR598" s="6"/>
    </row>
    <row r="599" spans="70:70">
      <c r="BR599" s="6"/>
    </row>
    <row r="600" spans="70:70">
      <c r="BR600" s="6"/>
    </row>
    <row r="601" spans="70:70">
      <c r="BR601" s="6"/>
    </row>
    <row r="602" spans="70:70">
      <c r="BR602" s="6"/>
    </row>
    <row r="603" spans="70:70">
      <c r="BR603" s="6"/>
    </row>
    <row r="604" spans="70:70">
      <c r="BR604" s="6"/>
    </row>
    <row r="605" spans="70:70">
      <c r="BR605" s="6"/>
    </row>
    <row r="606" spans="70:70">
      <c r="BR606" s="6"/>
    </row>
    <row r="607" spans="70:70">
      <c r="BR607" s="6"/>
    </row>
    <row r="608" spans="70:70">
      <c r="BR608" s="6"/>
    </row>
    <row r="609" spans="70:70">
      <c r="BR609" s="6"/>
    </row>
    <row r="610" spans="70:70">
      <c r="BR610" s="6"/>
    </row>
    <row r="611" spans="70:70">
      <c r="BR611" s="6"/>
    </row>
    <row r="612" spans="70:70">
      <c r="BR612" s="6"/>
    </row>
    <row r="613" spans="70:70">
      <c r="BR613" s="6"/>
    </row>
    <row r="614" spans="70:70">
      <c r="BR614" s="6"/>
    </row>
    <row r="615" spans="70:70">
      <c r="BR615" s="6"/>
    </row>
    <row r="616" spans="70:70">
      <c r="BR616" s="6"/>
    </row>
    <row r="617" spans="70:70">
      <c r="BR617" s="6"/>
    </row>
    <row r="618" spans="70:70">
      <c r="BR618" s="6"/>
    </row>
    <row r="619" spans="70:70">
      <c r="BR619" s="6"/>
    </row>
    <row r="620" spans="70:70">
      <c r="BR620" s="6"/>
    </row>
    <row r="621" spans="70:70">
      <c r="BR621" s="6"/>
    </row>
    <row r="622" spans="70:70">
      <c r="BR622" s="6"/>
    </row>
    <row r="623" spans="70:70">
      <c r="BR623" s="6"/>
    </row>
    <row r="624" spans="70:70">
      <c r="BR624" s="6"/>
    </row>
    <row r="625" spans="70:70">
      <c r="BR625" s="6"/>
    </row>
    <row r="626" spans="70:70">
      <c r="BR626" s="6"/>
    </row>
    <row r="627" spans="70:70">
      <c r="BR627" s="6"/>
    </row>
    <row r="628" spans="70:70">
      <c r="BR628" s="6"/>
    </row>
    <row r="629" spans="70:70">
      <c r="BR629" s="6"/>
    </row>
    <row r="630" spans="70:70">
      <c r="BR630" s="6"/>
    </row>
    <row r="631" spans="70:70">
      <c r="BR631" s="6"/>
    </row>
    <row r="632" spans="70:70">
      <c r="BR632" s="6"/>
    </row>
    <row r="633" spans="70:70">
      <c r="BR633" s="6"/>
    </row>
    <row r="634" spans="70:70">
      <c r="BR634" s="6"/>
    </row>
    <row r="635" spans="70:70">
      <c r="BR635" s="6"/>
    </row>
    <row r="636" spans="70:70">
      <c r="BR636" s="6"/>
    </row>
    <row r="637" spans="70:70">
      <c r="BR637" s="6"/>
    </row>
    <row r="638" spans="70:70">
      <c r="BR638" s="6"/>
    </row>
    <row r="639" spans="70:70">
      <c r="BR639" s="6"/>
    </row>
    <row r="640" spans="70:70">
      <c r="BR640" s="6"/>
    </row>
    <row r="641" spans="70:70">
      <c r="BR641" s="6"/>
    </row>
    <row r="642" spans="70:70">
      <c r="BR642" s="6"/>
    </row>
    <row r="643" spans="70:70">
      <c r="BR643" s="6"/>
    </row>
    <row r="644" spans="70:70">
      <c r="BR644" s="6"/>
    </row>
    <row r="645" spans="70:70">
      <c r="BR645" s="6"/>
    </row>
    <row r="646" spans="70:70">
      <c r="BR646" s="6"/>
    </row>
    <row r="647" spans="70:70">
      <c r="BR647" s="6"/>
    </row>
    <row r="648" spans="70:70">
      <c r="BR648" s="6"/>
    </row>
    <row r="649" spans="70:70">
      <c r="BR649" s="6"/>
    </row>
    <row r="650" spans="70:70">
      <c r="BR650" s="6"/>
    </row>
    <row r="651" spans="70:70">
      <c r="BR651" s="6"/>
    </row>
    <row r="652" spans="70:70">
      <c r="BR652" s="6"/>
    </row>
    <row r="653" spans="70:70">
      <c r="BR653" s="6"/>
    </row>
    <row r="654" spans="70:70">
      <c r="BR654" s="6"/>
    </row>
    <row r="655" spans="70:70">
      <c r="BR655" s="6"/>
    </row>
    <row r="656" spans="70:70">
      <c r="BR656" s="6"/>
    </row>
    <row r="657" spans="70:70">
      <c r="BR657" s="6"/>
    </row>
    <row r="658" spans="70:70">
      <c r="BR658" s="6"/>
    </row>
    <row r="659" spans="70:70">
      <c r="BR659" s="6"/>
    </row>
    <row r="660" spans="70:70">
      <c r="BR660" s="6"/>
    </row>
    <row r="661" spans="70:70">
      <c r="BR661" s="6"/>
    </row>
    <row r="662" spans="70:70">
      <c r="BR662" s="6"/>
    </row>
    <row r="663" spans="70:70">
      <c r="BR663" s="6"/>
    </row>
    <row r="664" spans="70:70">
      <c r="BR664" s="6"/>
    </row>
    <row r="665" spans="70:70">
      <c r="BR665" s="6"/>
    </row>
    <row r="666" spans="70:70">
      <c r="BR666" s="6"/>
    </row>
    <row r="667" spans="70:70">
      <c r="BR667" s="6"/>
    </row>
    <row r="668" spans="70:70">
      <c r="BR668" s="6"/>
    </row>
    <row r="669" spans="70:70">
      <c r="BR669" s="6"/>
    </row>
  </sheetData>
  <mergeCells count="41">
    <mergeCell ref="C1:J1"/>
    <mergeCell ref="AG4:AO4"/>
    <mergeCell ref="AG3:AO3"/>
    <mergeCell ref="AG1:AO1"/>
    <mergeCell ref="BN3:BQ3"/>
    <mergeCell ref="BN4:BQ4"/>
    <mergeCell ref="AY4:BD4"/>
    <mergeCell ref="W4:AE4"/>
    <mergeCell ref="BF4:BL4"/>
    <mergeCell ref="T1:U1"/>
    <mergeCell ref="AY1:BD1"/>
    <mergeCell ref="AY3:BD3"/>
    <mergeCell ref="L1:R1"/>
    <mergeCell ref="W1:AE1"/>
    <mergeCell ref="AQ4:AW4"/>
    <mergeCell ref="A3:A28"/>
    <mergeCell ref="T3:U3"/>
    <mergeCell ref="C4:J4"/>
    <mergeCell ref="T4:U4"/>
    <mergeCell ref="C3:J3"/>
    <mergeCell ref="L3:R3"/>
    <mergeCell ref="L4:R4"/>
    <mergeCell ref="C31:J31"/>
    <mergeCell ref="T31:U31"/>
    <mergeCell ref="W31:AE31"/>
    <mergeCell ref="AG31:AO31"/>
    <mergeCell ref="AY31:BD31"/>
    <mergeCell ref="L31:R31"/>
    <mergeCell ref="BN31:BQ31"/>
    <mergeCell ref="BS31:BY31"/>
    <mergeCell ref="BF3:BL3"/>
    <mergeCell ref="W3:AE3"/>
    <mergeCell ref="BF1:BL1"/>
    <mergeCell ref="BF31:BL31"/>
    <mergeCell ref="BN1:BQ1"/>
    <mergeCell ref="BS1:BY1"/>
    <mergeCell ref="BS4:BY4"/>
    <mergeCell ref="BS3:BY3"/>
    <mergeCell ref="AQ1:AW1"/>
    <mergeCell ref="AQ3:AW3"/>
    <mergeCell ref="AQ31:AW3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A35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.42578125" defaultRowHeight="14.25"/>
  <cols>
    <col min="1" max="1" width="3.5703125" style="6" customWidth="1"/>
    <col min="2" max="2" width="2.140625" style="3" customWidth="1"/>
    <col min="3" max="3" width="25.140625" style="6" customWidth="1"/>
    <col min="4" max="4" width="13.42578125" style="6" customWidth="1"/>
    <col min="5" max="5" width="12.85546875" style="6" customWidth="1"/>
    <col min="6" max="6" width="12" style="6" customWidth="1"/>
    <col min="7" max="7" width="2.28515625" style="6" customWidth="1"/>
    <col min="8" max="13" width="12" style="6" customWidth="1"/>
    <col min="14" max="14" width="2.140625" style="108" customWidth="1"/>
    <col min="15" max="15" width="23.42578125" style="126" customWidth="1"/>
    <col min="16" max="16" width="19.140625" style="6" customWidth="1"/>
    <col min="17" max="17" width="25.42578125" style="6" customWidth="1"/>
    <col min="18" max="18" width="2.7109375" style="3" customWidth="1"/>
    <col min="19" max="16384" width="11.42578125" style="6"/>
  </cols>
  <sheetData>
    <row r="1" spans="1:79" s="1538" customFormat="1" ht="16.5">
      <c r="B1" s="1543"/>
      <c r="C1" s="1811" t="s">
        <v>31</v>
      </c>
      <c r="D1" s="1812"/>
      <c r="E1" s="1812"/>
      <c r="F1" s="1812"/>
      <c r="G1" s="1812"/>
      <c r="H1" s="1812"/>
      <c r="I1" s="1812"/>
      <c r="J1" s="1812"/>
      <c r="K1" s="1812"/>
      <c r="L1" s="1812"/>
      <c r="M1" s="1551"/>
      <c r="N1" s="1544"/>
      <c r="O1" s="1811" t="s">
        <v>32</v>
      </c>
      <c r="P1" s="1812"/>
      <c r="Q1" s="1812"/>
      <c r="R1" s="1552"/>
    </row>
    <row r="2" spans="1:79" s="3" customFormat="1">
      <c r="A2" s="6"/>
      <c r="C2" s="6"/>
      <c r="N2" s="108"/>
      <c r="O2" s="125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W2" s="13"/>
      <c r="BE2" s="13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</row>
    <row r="3" spans="1:79" ht="15" customHeight="1">
      <c r="A3" s="1778" t="s">
        <v>184</v>
      </c>
      <c r="B3" s="11"/>
      <c r="C3" s="1847" t="s">
        <v>171</v>
      </c>
      <c r="D3" s="1848"/>
      <c r="E3" s="1848"/>
      <c r="F3" s="1848"/>
      <c r="G3" s="1848"/>
      <c r="H3" s="1848"/>
      <c r="I3" s="1848"/>
      <c r="J3" s="1848"/>
      <c r="K3" s="1848"/>
      <c r="L3" s="1848"/>
      <c r="M3" s="1849"/>
      <c r="O3" s="1847" t="str">
        <f>C3</f>
        <v>Tabell</v>
      </c>
      <c r="P3" s="1848"/>
      <c r="Q3" s="1849"/>
    </row>
    <row r="4" spans="1:79" ht="25.5" customHeight="1">
      <c r="A4" s="1779"/>
      <c r="B4" s="25"/>
      <c r="C4" s="1852" t="s">
        <v>291</v>
      </c>
      <c r="D4" s="1853"/>
      <c r="E4" s="1853"/>
      <c r="F4" s="1854"/>
      <c r="G4" s="160"/>
      <c r="H4" s="1855" t="s">
        <v>320</v>
      </c>
      <c r="I4" s="1856"/>
      <c r="J4" s="1856"/>
      <c r="K4" s="1856"/>
      <c r="L4" s="1856"/>
      <c r="M4" s="1857"/>
      <c r="N4" s="109"/>
      <c r="O4" s="908" t="s">
        <v>293</v>
      </c>
      <c r="P4" s="1850"/>
      <c r="Q4" s="1851"/>
    </row>
    <row r="5" spans="1:79" ht="24">
      <c r="A5" s="1779"/>
      <c r="B5" s="9"/>
      <c r="C5" s="607"/>
      <c r="D5" s="901" t="s">
        <v>285</v>
      </c>
      <c r="E5" s="902" t="s">
        <v>286</v>
      </c>
      <c r="F5" s="903" t="s">
        <v>287</v>
      </c>
      <c r="G5" s="268"/>
      <c r="H5" s="729" t="s">
        <v>288</v>
      </c>
      <c r="I5" s="729" t="s">
        <v>289</v>
      </c>
      <c r="J5" s="729" t="s">
        <v>290</v>
      </c>
      <c r="K5" s="729" t="s">
        <v>295</v>
      </c>
      <c r="L5" s="907" t="s">
        <v>292</v>
      </c>
      <c r="M5" s="729" t="s">
        <v>405</v>
      </c>
      <c r="O5" s="909"/>
      <c r="P5" s="910" t="s">
        <v>294</v>
      </c>
      <c r="Q5" s="911" t="s">
        <v>436</v>
      </c>
    </row>
    <row r="6" spans="1:79" ht="12.75">
      <c r="A6" s="1779"/>
      <c r="B6" s="9"/>
      <c r="C6" s="684" t="s">
        <v>105</v>
      </c>
      <c r="D6" s="912">
        <v>0.69</v>
      </c>
      <c r="E6" s="913">
        <v>7.0999999999999994E-2</v>
      </c>
      <c r="F6" s="914">
        <v>2.1000000000000001E-2</v>
      </c>
      <c r="G6" s="180"/>
      <c r="H6" s="912">
        <v>0.64100000000000001</v>
      </c>
      <c r="I6" s="912">
        <v>2.1999999999999999E-2</v>
      </c>
      <c r="J6" s="913">
        <v>4.9000000000000002E-2</v>
      </c>
      <c r="K6" s="914">
        <v>6.0000000000000001E-3</v>
      </c>
      <c r="L6" s="926">
        <v>0.28100000000000003</v>
      </c>
      <c r="M6" s="913">
        <f>H6+I6+J6</f>
        <v>0.71200000000000008</v>
      </c>
      <c r="N6" s="217"/>
      <c r="O6" s="471" t="str">
        <f>C6</f>
        <v>Hele landet</v>
      </c>
      <c r="P6" s="913">
        <v>5.1999999999999998E-2</v>
      </c>
      <c r="Q6" s="929">
        <v>4.8000000000000001E-2</v>
      </c>
    </row>
    <row r="7" spans="1:79" ht="12.75">
      <c r="A7" s="1779"/>
      <c r="B7" s="9"/>
      <c r="C7" s="685" t="s">
        <v>317</v>
      </c>
      <c r="D7" s="915">
        <v>0.71099999999999997</v>
      </c>
      <c r="E7" s="916">
        <v>7.0999999999999994E-2</v>
      </c>
      <c r="F7" s="917">
        <v>1.0999999999999999E-2</v>
      </c>
      <c r="G7" s="180"/>
      <c r="H7" s="915">
        <v>0.66100000000000003</v>
      </c>
      <c r="I7" s="915">
        <v>2.1999999999999999E-2</v>
      </c>
      <c r="J7" s="916">
        <v>4.9000000000000002E-2</v>
      </c>
      <c r="K7" s="917">
        <v>2E-3</v>
      </c>
      <c r="L7" s="924">
        <v>0.26600000000000001</v>
      </c>
      <c r="M7" s="916">
        <f t="shared" ref="M7:M28" si="0">H7+I7+J7</f>
        <v>0.7320000000000001</v>
      </c>
      <c r="N7" s="217"/>
      <c r="O7" s="607" t="str">
        <f>C7</f>
        <v xml:space="preserve">Viken </v>
      </c>
      <c r="P7" s="916">
        <v>4.8000000000000001E-2</v>
      </c>
      <c r="Q7" s="930">
        <v>5.8000000000000003E-2</v>
      </c>
    </row>
    <row r="8" spans="1:79" ht="12.75">
      <c r="A8" s="1779"/>
      <c r="B8" s="9"/>
      <c r="C8" s="685" t="s">
        <v>233</v>
      </c>
      <c r="D8" s="915">
        <v>0.63600000000000001</v>
      </c>
      <c r="E8" s="916">
        <v>7.0999999999999994E-2</v>
      </c>
      <c r="F8" s="917">
        <v>9.0999999999999998E-2</v>
      </c>
      <c r="G8" s="180"/>
      <c r="H8" s="915">
        <v>0.58699999999999997</v>
      </c>
      <c r="I8" s="915">
        <v>2.1999999999999999E-2</v>
      </c>
      <c r="J8" s="916">
        <v>4.9000000000000002E-2</v>
      </c>
      <c r="K8" s="917">
        <v>3.5000000000000003E-2</v>
      </c>
      <c r="L8" s="924">
        <v>0.307</v>
      </c>
      <c r="M8" s="916">
        <f t="shared" si="0"/>
        <v>0.65800000000000003</v>
      </c>
      <c r="N8" s="217"/>
      <c r="O8" s="607" t="str">
        <f>C8</f>
        <v xml:space="preserve">Oslo kommune </v>
      </c>
      <c r="P8" s="916">
        <v>2.3E-2</v>
      </c>
      <c r="Q8" s="930">
        <v>2.8000000000000001E-2</v>
      </c>
    </row>
    <row r="9" spans="1:79" ht="12.75" customHeight="1">
      <c r="A9" s="1779"/>
      <c r="B9" s="9"/>
      <c r="C9" s="637"/>
      <c r="D9" s="918"/>
      <c r="E9" s="919"/>
      <c r="F9" s="920"/>
      <c r="G9" s="267"/>
      <c r="H9" s="918"/>
      <c r="I9" s="918"/>
      <c r="J9" s="919"/>
      <c r="K9" s="920"/>
      <c r="L9" s="927"/>
      <c r="M9" s="916"/>
      <c r="O9" s="523"/>
      <c r="P9" s="919"/>
      <c r="Q9" s="931"/>
    </row>
    <row r="10" spans="1:79" ht="12.75">
      <c r="A10" s="1779"/>
      <c r="B10" s="9"/>
      <c r="C10" s="471" t="s">
        <v>161</v>
      </c>
      <c r="D10" s="912">
        <v>0.71299999999999997</v>
      </c>
      <c r="E10" s="913">
        <v>6.3E-2</v>
      </c>
      <c r="F10" s="914">
        <v>4.0000000000000001E-3</v>
      </c>
      <c r="G10" s="269"/>
      <c r="H10" s="912">
        <v>0.66600000000000004</v>
      </c>
      <c r="I10" s="912">
        <v>1.4999999999999999E-2</v>
      </c>
      <c r="J10" s="913">
        <v>4.7E-2</v>
      </c>
      <c r="K10" s="914">
        <v>1E-3</v>
      </c>
      <c r="L10" s="926">
        <v>0.27100000000000002</v>
      </c>
      <c r="M10" s="913">
        <f t="shared" si="0"/>
        <v>0.72800000000000009</v>
      </c>
      <c r="N10" s="217"/>
      <c r="O10" s="471" t="str">
        <f>C10</f>
        <v>Tidligere Østfold fylke</v>
      </c>
      <c r="P10" s="913">
        <v>6.3E-2</v>
      </c>
      <c r="Q10" s="929">
        <v>4.9000000000000002E-2</v>
      </c>
    </row>
    <row r="11" spans="1:79" ht="12.75">
      <c r="A11" s="1779"/>
      <c r="B11" s="9"/>
      <c r="C11" s="607" t="s">
        <v>162</v>
      </c>
      <c r="D11" s="915">
        <v>0.73</v>
      </c>
      <c r="E11" s="916">
        <v>6.8000000000000005E-2</v>
      </c>
      <c r="F11" s="917">
        <v>1.4999999999999999E-2</v>
      </c>
      <c r="G11" s="180"/>
      <c r="H11" s="915">
        <v>0.68</v>
      </c>
      <c r="I11" s="915">
        <v>1.9E-2</v>
      </c>
      <c r="J11" s="916">
        <v>4.9000000000000002E-2</v>
      </c>
      <c r="K11" s="917">
        <v>2E-3</v>
      </c>
      <c r="L11" s="924">
        <v>0.249</v>
      </c>
      <c r="M11" s="916">
        <f t="shared" si="0"/>
        <v>0.74800000000000011</v>
      </c>
      <c r="N11" s="217"/>
      <c r="O11" s="607" t="str">
        <f>C11</f>
        <v xml:space="preserve">Tidligere Akershus fylke </v>
      </c>
      <c r="P11" s="916">
        <v>4.2000000000000003E-2</v>
      </c>
      <c r="Q11" s="930">
        <v>5.8000000000000003E-2</v>
      </c>
    </row>
    <row r="12" spans="1:79" ht="12.75">
      <c r="A12" s="1779"/>
      <c r="B12" s="9"/>
      <c r="C12" s="607" t="s">
        <v>163</v>
      </c>
      <c r="D12" s="915">
        <v>0.67400000000000004</v>
      </c>
      <c r="E12" s="916">
        <v>9.4E-2</v>
      </c>
      <c r="F12" s="917">
        <v>7.0000000000000001E-3</v>
      </c>
      <c r="G12" s="180"/>
      <c r="H12" s="915">
        <v>0.62</v>
      </c>
      <c r="I12" s="915">
        <v>0.04</v>
      </c>
      <c r="J12" s="916">
        <v>5.3999999999999999E-2</v>
      </c>
      <c r="K12" s="917">
        <v>1E-3</v>
      </c>
      <c r="L12" s="924">
        <v>0.28499999999999998</v>
      </c>
      <c r="M12" s="916">
        <f t="shared" si="0"/>
        <v>0.71400000000000008</v>
      </c>
      <c r="N12" s="217"/>
      <c r="O12" s="607" t="str">
        <f>C12</f>
        <v xml:space="preserve">Tidligere Buskerud fylke </v>
      </c>
      <c r="P12" s="916">
        <v>3.9E-2</v>
      </c>
      <c r="Q12" s="930">
        <v>6.2E-2</v>
      </c>
      <c r="U12" s="91"/>
    </row>
    <row r="13" spans="1:79" ht="12.75" customHeight="1">
      <c r="A13" s="1779"/>
      <c r="B13" s="9"/>
      <c r="C13" s="607"/>
      <c r="D13" s="921"/>
      <c r="E13" s="922"/>
      <c r="F13" s="923"/>
      <c r="G13" s="180"/>
      <c r="H13" s="921"/>
      <c r="I13" s="921"/>
      <c r="J13" s="922"/>
      <c r="K13" s="923"/>
      <c r="L13" s="925"/>
      <c r="M13" s="922"/>
      <c r="N13" s="217"/>
      <c r="O13" s="523"/>
      <c r="P13" s="919"/>
      <c r="Q13" s="920"/>
      <c r="U13" s="91"/>
      <c r="V13" s="91"/>
    </row>
    <row r="14" spans="1:79" ht="12.75">
      <c r="A14" s="1779"/>
      <c r="B14" s="9"/>
      <c r="C14" s="904" t="s">
        <v>107</v>
      </c>
      <c r="D14" s="924">
        <v>0.58899999999999997</v>
      </c>
      <c r="E14" s="916">
        <v>4.5999999999999999E-2</v>
      </c>
      <c r="F14" s="917">
        <v>0.187</v>
      </c>
      <c r="G14" s="180"/>
      <c r="H14" s="915">
        <v>0.56000000000000005</v>
      </c>
      <c r="I14" s="915">
        <v>1.7000000000000001E-2</v>
      </c>
      <c r="J14" s="916">
        <v>2.9000000000000001E-2</v>
      </c>
      <c r="K14" s="917">
        <v>7.8E-2</v>
      </c>
      <c r="L14" s="924">
        <v>0.316</v>
      </c>
      <c r="M14" s="916">
        <f t="shared" si="0"/>
        <v>0.60600000000000009</v>
      </c>
      <c r="N14" s="217"/>
      <c r="O14" s="471" t="str">
        <f t="shared" ref="O14:O28" si="1">C14</f>
        <v>Indre Oslo</v>
      </c>
      <c r="P14" s="913">
        <v>2.1999999999999999E-2</v>
      </c>
      <c r="Q14" s="932">
        <v>2.1000000000000001E-2</v>
      </c>
      <c r="R14" s="218"/>
      <c r="S14" s="79"/>
      <c r="U14" s="91"/>
      <c r="V14" s="91"/>
    </row>
    <row r="15" spans="1:79" ht="12.75">
      <c r="A15" s="1779"/>
      <c r="B15" s="9"/>
      <c r="C15" s="905" t="s">
        <v>108</v>
      </c>
      <c r="D15" s="924">
        <v>0.72199999999999998</v>
      </c>
      <c r="E15" s="916">
        <v>0.10199999999999999</v>
      </c>
      <c r="F15" s="917">
        <v>3.7999999999999999E-2</v>
      </c>
      <c r="G15" s="180"/>
      <c r="H15" s="915">
        <v>0.64100000000000001</v>
      </c>
      <c r="I15" s="915">
        <v>2.1000000000000001E-2</v>
      </c>
      <c r="J15" s="916">
        <v>8.1000000000000003E-2</v>
      </c>
      <c r="K15" s="917">
        <v>0.01</v>
      </c>
      <c r="L15" s="924">
        <v>0.247</v>
      </c>
      <c r="M15" s="916">
        <f t="shared" si="0"/>
        <v>0.74299999999999999</v>
      </c>
      <c r="N15" s="217"/>
      <c r="O15" s="607" t="str">
        <f t="shared" si="1"/>
        <v>Oslo vest</v>
      </c>
      <c r="P15" s="916">
        <v>2.7E-2</v>
      </c>
      <c r="Q15" s="933">
        <v>3.1E-2</v>
      </c>
      <c r="R15" s="218"/>
      <c r="S15" s="79"/>
      <c r="U15" s="91"/>
      <c r="V15" s="91"/>
    </row>
    <row r="16" spans="1:79" ht="12.75">
      <c r="A16" s="1779"/>
      <c r="B16" s="9"/>
      <c r="C16" s="905" t="s">
        <v>109</v>
      </c>
      <c r="D16" s="924">
        <v>0.60099999999999998</v>
      </c>
      <c r="E16" s="916">
        <v>6.6000000000000003E-2</v>
      </c>
      <c r="F16" s="917">
        <v>1.6E-2</v>
      </c>
      <c r="G16" s="180"/>
      <c r="H16" s="915">
        <v>0.56299999999999994</v>
      </c>
      <c r="I16" s="915">
        <v>2.9000000000000001E-2</v>
      </c>
      <c r="J16" s="916">
        <v>3.7999999999999999E-2</v>
      </c>
      <c r="K16" s="917">
        <v>4.0000000000000001E-3</v>
      </c>
      <c r="L16" s="924">
        <v>0.36599999999999999</v>
      </c>
      <c r="M16" s="916">
        <f t="shared" si="0"/>
        <v>0.63</v>
      </c>
      <c r="N16" s="217"/>
      <c r="O16" s="607" t="str">
        <f t="shared" si="1"/>
        <v>Oslo nordøst</v>
      </c>
      <c r="P16" s="916">
        <v>1.9E-2</v>
      </c>
      <c r="Q16" s="933">
        <v>3.1E-2</v>
      </c>
      <c r="R16" s="218"/>
      <c r="S16" s="79"/>
      <c r="U16" s="91"/>
      <c r="V16" s="91"/>
    </row>
    <row r="17" spans="1:21" ht="12.75">
      <c r="A17" s="1779"/>
      <c r="B17" s="9"/>
      <c r="C17" s="905" t="s">
        <v>110</v>
      </c>
      <c r="D17" s="924">
        <v>0.67900000000000005</v>
      </c>
      <c r="E17" s="916">
        <v>0.10199999999999999</v>
      </c>
      <c r="F17" s="917">
        <v>3.2000000000000001E-2</v>
      </c>
      <c r="G17" s="180"/>
      <c r="H17" s="915">
        <v>0.60499999999999998</v>
      </c>
      <c r="I17" s="915">
        <v>2.7E-2</v>
      </c>
      <c r="J17" s="916">
        <v>7.4999999999999997E-2</v>
      </c>
      <c r="K17" s="917">
        <v>7.0000000000000001E-3</v>
      </c>
      <c r="L17" s="924">
        <v>0.28599999999999998</v>
      </c>
      <c r="M17" s="916">
        <f t="shared" si="0"/>
        <v>0.70699999999999996</v>
      </c>
      <c r="N17" s="217"/>
      <c r="O17" s="607" t="str">
        <f t="shared" si="1"/>
        <v>Oslo sør</v>
      </c>
      <c r="P17" s="916">
        <v>2.8000000000000001E-2</v>
      </c>
      <c r="Q17" s="933">
        <v>3.5000000000000003E-2</v>
      </c>
      <c r="R17" s="218"/>
      <c r="S17" s="79"/>
      <c r="U17" s="91"/>
    </row>
    <row r="18" spans="1:21" ht="12.75">
      <c r="A18" s="1779"/>
      <c r="B18" s="9"/>
      <c r="C18" s="905" t="s">
        <v>111</v>
      </c>
      <c r="D18" s="924">
        <v>0.73899999999999999</v>
      </c>
      <c r="E18" s="916">
        <v>0.08</v>
      </c>
      <c r="F18" s="917">
        <v>1.9E-2</v>
      </c>
      <c r="G18" s="180"/>
      <c r="H18" s="915">
        <v>0.67800000000000005</v>
      </c>
      <c r="I18" s="915">
        <v>1.9E-2</v>
      </c>
      <c r="J18" s="916">
        <v>0.06</v>
      </c>
      <c r="K18" s="917">
        <v>4.0000000000000001E-3</v>
      </c>
      <c r="L18" s="924">
        <v>0.23799999999999999</v>
      </c>
      <c r="M18" s="916">
        <f t="shared" si="0"/>
        <v>0.75700000000000012</v>
      </c>
      <c r="N18" s="217"/>
      <c r="O18" s="607" t="str">
        <f t="shared" si="1"/>
        <v>Asker og Bærum</v>
      </c>
      <c r="P18" s="916">
        <v>4.1000000000000002E-2</v>
      </c>
      <c r="Q18" s="933">
        <v>4.2999999999999997E-2</v>
      </c>
      <c r="R18" s="218"/>
      <c r="S18" s="79"/>
      <c r="U18" s="91"/>
    </row>
    <row r="19" spans="1:21" ht="12.75">
      <c r="A19" s="1779"/>
      <c r="B19" s="9"/>
      <c r="C19" s="905" t="s">
        <v>112</v>
      </c>
      <c r="D19" s="924">
        <v>0.71499999999999997</v>
      </c>
      <c r="E19" s="916">
        <v>7.0000000000000007E-2</v>
      </c>
      <c r="F19" s="917">
        <v>1.2E-2</v>
      </c>
      <c r="G19" s="180"/>
      <c r="H19" s="915">
        <v>0.66400000000000003</v>
      </c>
      <c r="I19" s="915">
        <v>1.9E-2</v>
      </c>
      <c r="J19" s="916">
        <v>5.0999999999999997E-2</v>
      </c>
      <c r="K19" s="917">
        <v>2E-3</v>
      </c>
      <c r="L19" s="924">
        <v>0.26400000000000001</v>
      </c>
      <c r="M19" s="916">
        <f t="shared" si="0"/>
        <v>0.7340000000000001</v>
      </c>
      <c r="N19" s="217"/>
      <c r="O19" s="607" t="str">
        <f t="shared" si="1"/>
        <v>Nedre Romerike</v>
      </c>
      <c r="P19" s="916">
        <v>3.9E-2</v>
      </c>
      <c r="Q19" s="933">
        <v>6.4000000000000001E-2</v>
      </c>
      <c r="R19" s="218"/>
      <c r="S19" s="79"/>
      <c r="U19" s="91"/>
    </row>
    <row r="20" spans="1:21" ht="12.75">
      <c r="A20" s="1779"/>
      <c r="B20" s="9"/>
      <c r="C20" s="905" t="s">
        <v>113</v>
      </c>
      <c r="D20" s="924">
        <v>0.71599999999999997</v>
      </c>
      <c r="E20" s="916">
        <v>3.4000000000000002E-2</v>
      </c>
      <c r="F20" s="917">
        <v>5.0000000000000001E-3</v>
      </c>
      <c r="G20" s="180"/>
      <c r="H20" s="915">
        <v>0.69599999999999995</v>
      </c>
      <c r="I20" s="915">
        <v>1.4999999999999999E-2</v>
      </c>
      <c r="J20" s="916">
        <v>0.02</v>
      </c>
      <c r="K20" s="928"/>
      <c r="L20" s="924">
        <v>0.26900000000000002</v>
      </c>
      <c r="M20" s="916">
        <f t="shared" si="0"/>
        <v>0.73099999999999998</v>
      </c>
      <c r="N20" s="217"/>
      <c r="O20" s="607" t="str">
        <f t="shared" si="1"/>
        <v>Øvre Romerike</v>
      </c>
      <c r="P20" s="916">
        <v>4.9000000000000002E-2</v>
      </c>
      <c r="Q20" s="933">
        <v>8.5999999999999993E-2</v>
      </c>
      <c r="R20" s="218"/>
      <c r="S20" s="79"/>
      <c r="U20" s="91"/>
    </row>
    <row r="21" spans="1:21" ht="12.75">
      <c r="A21" s="1779"/>
      <c r="B21" s="9"/>
      <c r="C21" s="905" t="s">
        <v>114</v>
      </c>
      <c r="D21" s="924">
        <v>0.72199999999999998</v>
      </c>
      <c r="E21" s="916">
        <v>7.0999999999999994E-2</v>
      </c>
      <c r="F21" s="917">
        <v>1.9E-2</v>
      </c>
      <c r="G21" s="180"/>
      <c r="H21" s="915">
        <v>0.67200000000000004</v>
      </c>
      <c r="I21" s="915">
        <v>2.1000000000000001E-2</v>
      </c>
      <c r="J21" s="916">
        <v>0.05</v>
      </c>
      <c r="K21" s="917">
        <v>2E-3</v>
      </c>
      <c r="L21" s="924">
        <v>0.255</v>
      </c>
      <c r="M21" s="916">
        <f t="shared" si="0"/>
        <v>0.7430000000000001</v>
      </c>
      <c r="N21" s="217"/>
      <c r="O21" s="607" t="str">
        <f t="shared" si="1"/>
        <v>Follo</v>
      </c>
      <c r="P21" s="916">
        <v>4.2000000000000003E-2</v>
      </c>
      <c r="Q21" s="933">
        <v>5.3999999999999999E-2</v>
      </c>
      <c r="R21" s="218"/>
      <c r="S21" s="79"/>
      <c r="U21" s="91"/>
    </row>
    <row r="22" spans="1:21" ht="12.75">
      <c r="A22" s="1779"/>
      <c r="B22" s="9"/>
      <c r="C22" s="905" t="s">
        <v>164</v>
      </c>
      <c r="D22" s="924">
        <v>0.69299999999999995</v>
      </c>
      <c r="E22" s="916">
        <v>5.7000000000000002E-2</v>
      </c>
      <c r="F22" s="917">
        <v>3.0000000000000001E-3</v>
      </c>
      <c r="G22" s="180"/>
      <c r="H22" s="915">
        <v>0.65200000000000002</v>
      </c>
      <c r="I22" s="915">
        <v>1.6E-2</v>
      </c>
      <c r="J22" s="916">
        <v>4.1000000000000002E-2</v>
      </c>
      <c r="K22" s="917">
        <v>1E-3</v>
      </c>
      <c r="L22" s="924">
        <v>0.28999999999999998</v>
      </c>
      <c r="M22" s="916">
        <f t="shared" si="0"/>
        <v>0.70900000000000007</v>
      </c>
      <c r="N22" s="217"/>
      <c r="O22" s="607" t="str">
        <f t="shared" si="1"/>
        <v>Sarpsborg</v>
      </c>
      <c r="P22" s="916">
        <v>8.2000000000000003E-2</v>
      </c>
      <c r="Q22" s="933">
        <v>6.7000000000000004E-2</v>
      </c>
      <c r="R22" s="218"/>
      <c r="S22" s="79"/>
      <c r="U22" s="91"/>
    </row>
    <row r="23" spans="1:21" ht="12.75">
      <c r="A23" s="1779"/>
      <c r="B23" s="9"/>
      <c r="C23" s="905" t="s">
        <v>165</v>
      </c>
      <c r="D23" s="924">
        <v>0.74099999999999999</v>
      </c>
      <c r="E23" s="916">
        <v>7.9000000000000001E-2</v>
      </c>
      <c r="F23" s="917">
        <v>4.0000000000000001E-3</v>
      </c>
      <c r="G23" s="180"/>
      <c r="H23" s="915">
        <v>0.68100000000000005</v>
      </c>
      <c r="I23" s="915">
        <v>0.02</v>
      </c>
      <c r="J23" s="916">
        <v>0.06</v>
      </c>
      <c r="K23" s="917">
        <v>1E-3</v>
      </c>
      <c r="L23" s="924">
        <v>0.23799999999999999</v>
      </c>
      <c r="M23" s="916">
        <f t="shared" si="0"/>
        <v>0.76100000000000012</v>
      </c>
      <c r="N23" s="217"/>
      <c r="O23" s="607" t="str">
        <f t="shared" si="1"/>
        <v>Fredrikstad</v>
      </c>
      <c r="P23" s="916">
        <v>5.8999999999999997E-2</v>
      </c>
      <c r="Q23" s="933">
        <v>6.6000000000000003E-2</v>
      </c>
      <c r="R23" s="218"/>
      <c r="S23" s="79"/>
      <c r="U23" s="91"/>
    </row>
    <row r="24" spans="1:21" ht="12.75">
      <c r="A24" s="1779"/>
      <c r="B24" s="9"/>
      <c r="C24" s="905" t="s">
        <v>166</v>
      </c>
      <c r="D24" s="924">
        <v>0.72599999999999998</v>
      </c>
      <c r="E24" s="916">
        <v>9.5000000000000001E-2</v>
      </c>
      <c r="F24" s="917">
        <v>8.9999999999999993E-3</v>
      </c>
      <c r="G24" s="180"/>
      <c r="H24" s="915">
        <v>0.65900000000000003</v>
      </c>
      <c r="I24" s="915">
        <v>2.9000000000000001E-2</v>
      </c>
      <c r="J24" s="916">
        <v>6.7000000000000004E-2</v>
      </c>
      <c r="K24" s="917">
        <v>1E-3</v>
      </c>
      <c r="L24" s="924">
        <v>0.24399999999999999</v>
      </c>
      <c r="M24" s="916">
        <f t="shared" si="0"/>
        <v>0.75500000000000012</v>
      </c>
      <c r="N24" s="217"/>
      <c r="O24" s="607" t="str">
        <f t="shared" si="1"/>
        <v>Moss</v>
      </c>
      <c r="P24" s="916">
        <v>6.7000000000000004E-2</v>
      </c>
      <c r="Q24" s="933">
        <v>4.8000000000000001E-2</v>
      </c>
      <c r="R24" s="218"/>
      <c r="S24" s="79"/>
      <c r="U24" s="91"/>
    </row>
    <row r="25" spans="1:21" ht="12.75">
      <c r="A25" s="1779"/>
      <c r="B25" s="9"/>
      <c r="C25" s="905" t="s">
        <v>356</v>
      </c>
      <c r="D25" s="924">
        <v>0.64300000000000002</v>
      </c>
      <c r="E25" s="916">
        <v>6.7000000000000004E-2</v>
      </c>
      <c r="F25" s="917">
        <v>7.0000000000000001E-3</v>
      </c>
      <c r="G25" s="180"/>
      <c r="H25" s="915">
        <v>0.59699999999999998</v>
      </c>
      <c r="I25" s="915">
        <v>2.1999999999999999E-2</v>
      </c>
      <c r="J25" s="916">
        <v>4.5999999999999999E-2</v>
      </c>
      <c r="K25" s="917">
        <v>1E-3</v>
      </c>
      <c r="L25" s="924">
        <v>0.33500000000000002</v>
      </c>
      <c r="M25" s="916">
        <f t="shared" si="0"/>
        <v>0.66500000000000004</v>
      </c>
      <c r="N25" s="217"/>
      <c r="O25" s="607" t="str">
        <f t="shared" si="1"/>
        <v xml:space="preserve">Drammen </v>
      </c>
      <c r="P25" s="916">
        <v>4.1000000000000002E-2</v>
      </c>
      <c r="Q25" s="933">
        <v>6.5000000000000002E-2</v>
      </c>
      <c r="R25" s="218"/>
      <c r="S25" s="79"/>
      <c r="U25" s="91"/>
    </row>
    <row r="26" spans="1:21" ht="12.75">
      <c r="A26" s="1779"/>
      <c r="B26" s="9"/>
      <c r="C26" s="905" t="s">
        <v>344</v>
      </c>
      <c r="D26" s="924">
        <v>0.76</v>
      </c>
      <c r="E26" s="916">
        <v>0.11600000000000001</v>
      </c>
      <c r="F26" s="917">
        <v>1.0999999999999999E-2</v>
      </c>
      <c r="G26" s="180"/>
      <c r="H26" s="915">
        <v>0.67800000000000005</v>
      </c>
      <c r="I26" s="915">
        <v>3.5000000000000003E-2</v>
      </c>
      <c r="J26" s="916">
        <v>8.3000000000000004E-2</v>
      </c>
      <c r="K26" s="917">
        <v>2E-3</v>
      </c>
      <c r="L26" s="924">
        <v>0.20300000000000001</v>
      </c>
      <c r="M26" s="916">
        <f t="shared" si="0"/>
        <v>0.79600000000000004</v>
      </c>
      <c r="N26" s="217"/>
      <c r="O26" s="607" t="str">
        <f t="shared" si="1"/>
        <v>Kongsberg</v>
      </c>
      <c r="P26" s="916">
        <v>3.9E-2</v>
      </c>
      <c r="Q26" s="933">
        <v>7.4999999999999997E-2</v>
      </c>
      <c r="R26" s="218"/>
      <c r="S26" s="79"/>
      <c r="U26" s="91"/>
    </row>
    <row r="27" spans="1:21" ht="12.75">
      <c r="A27" s="1779"/>
      <c r="B27" s="9"/>
      <c r="C27" s="905" t="s">
        <v>168</v>
      </c>
      <c r="D27" s="924">
        <v>0.71599999999999997</v>
      </c>
      <c r="E27" s="916">
        <v>7.3999999999999996E-2</v>
      </c>
      <c r="F27" s="917">
        <v>1E-3</v>
      </c>
      <c r="G27" s="180"/>
      <c r="H27" s="915">
        <v>0.66</v>
      </c>
      <c r="I27" s="915">
        <v>0.02</v>
      </c>
      <c r="J27" s="916">
        <v>5.6000000000000001E-2</v>
      </c>
      <c r="K27" s="928"/>
      <c r="L27" s="924">
        <v>0.26400000000000001</v>
      </c>
      <c r="M27" s="916">
        <f t="shared" si="0"/>
        <v>0.7360000000000001</v>
      </c>
      <c r="N27" s="217"/>
      <c r="O27" s="607" t="str">
        <f t="shared" si="1"/>
        <v>Resten av Buskerudbyen</v>
      </c>
      <c r="P27" s="916">
        <v>3.5000000000000003E-2</v>
      </c>
      <c r="Q27" s="933">
        <v>6.2E-2</v>
      </c>
      <c r="R27" s="218"/>
      <c r="S27" s="79"/>
      <c r="U27" s="91"/>
    </row>
    <row r="28" spans="1:21" ht="12.75">
      <c r="A28" s="1779"/>
      <c r="B28" s="9"/>
      <c r="C28" s="906" t="s">
        <v>169</v>
      </c>
      <c r="D28" s="925">
        <v>0.73199999999999998</v>
      </c>
      <c r="E28" s="922">
        <v>8.8999999999999996E-2</v>
      </c>
      <c r="F28" s="923">
        <v>1.6E-2</v>
      </c>
      <c r="G28" s="180"/>
      <c r="H28" s="921">
        <v>0.66900000000000004</v>
      </c>
      <c r="I28" s="921">
        <v>2.5000000000000001E-2</v>
      </c>
      <c r="J28" s="922">
        <v>6.3E-2</v>
      </c>
      <c r="K28" s="923">
        <v>1E-3</v>
      </c>
      <c r="L28" s="925">
        <v>0.24099999999999999</v>
      </c>
      <c r="M28" s="922">
        <f t="shared" si="0"/>
        <v>0.75700000000000012</v>
      </c>
      <c r="N28" s="217"/>
      <c r="O28" s="523" t="str">
        <f t="shared" si="1"/>
        <v>Ringerike og Hole</v>
      </c>
      <c r="P28" s="922">
        <v>0.05</v>
      </c>
      <c r="Q28" s="934">
        <v>6.3E-2</v>
      </c>
      <c r="R28" s="218"/>
      <c r="S28" s="79"/>
    </row>
    <row r="29" spans="1:21" s="3" customFormat="1">
      <c r="N29" s="108"/>
      <c r="O29" s="108"/>
      <c r="Q29" s="1563"/>
    </row>
    <row r="30" spans="1:21" ht="15" customHeight="1">
      <c r="B30" s="11"/>
      <c r="C30" s="1847" t="s">
        <v>200</v>
      </c>
      <c r="D30" s="1848"/>
      <c r="E30" s="1848"/>
      <c r="F30" s="1848"/>
      <c r="G30" s="1848"/>
      <c r="H30" s="1848"/>
      <c r="I30" s="1848"/>
      <c r="J30" s="1848"/>
      <c r="K30" s="1848"/>
      <c r="L30" s="1848"/>
      <c r="M30" s="1849"/>
      <c r="O30" s="1844" t="str">
        <f>C30</f>
        <v>Figur</v>
      </c>
      <c r="P30" s="1845"/>
      <c r="Q30" s="1846"/>
    </row>
    <row r="31" spans="1:21">
      <c r="B31" s="6"/>
    </row>
    <row r="32" spans="1:21">
      <c r="B32" s="6"/>
      <c r="C32" s="89"/>
    </row>
    <row r="35" spans="19:19">
      <c r="S35" s="6" t="s">
        <v>158</v>
      </c>
    </row>
  </sheetData>
  <mergeCells count="10">
    <mergeCell ref="O30:Q30"/>
    <mergeCell ref="C3:M3"/>
    <mergeCell ref="C30:M30"/>
    <mergeCell ref="A3:A28"/>
    <mergeCell ref="C1:L1"/>
    <mergeCell ref="P4:Q4"/>
    <mergeCell ref="C4:F4"/>
    <mergeCell ref="O1:Q1"/>
    <mergeCell ref="O3:Q3"/>
    <mergeCell ref="H4:M4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W121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.42578125" defaultRowHeight="12"/>
  <cols>
    <col min="1" max="1" width="3.5703125" style="6" customWidth="1"/>
    <col min="2" max="2" width="2.140625" style="3" customWidth="1"/>
    <col min="3" max="3" width="23.5703125" style="6" customWidth="1"/>
    <col min="4" max="4" width="15.140625" style="6" customWidth="1"/>
    <col min="5" max="5" width="4" style="3" customWidth="1"/>
    <col min="6" max="6" width="23.5703125" style="6" customWidth="1"/>
    <col min="7" max="10" width="11.42578125" style="6"/>
    <col min="11" max="11" width="4.42578125" style="3" customWidth="1"/>
    <col min="12" max="12" width="33" style="6" customWidth="1"/>
    <col min="13" max="13" width="38.140625" style="6" customWidth="1"/>
    <col min="14" max="14" width="3.140625" style="3" customWidth="1"/>
    <col min="15" max="15" width="24" style="6" customWidth="1"/>
    <col min="16" max="16" width="26" style="6" customWidth="1"/>
    <col min="17" max="17" width="26.140625" style="6" customWidth="1"/>
    <col min="18" max="18" width="2.85546875" style="3" customWidth="1"/>
    <col min="19" max="19" width="24.140625" style="6" customWidth="1"/>
    <col min="20" max="20" width="35.42578125" style="6" customWidth="1"/>
    <col min="21" max="21" width="3.7109375" style="3" customWidth="1"/>
    <col min="22" max="22" width="21.5703125" style="6" customWidth="1"/>
    <col min="23" max="23" width="12.28515625" style="6" customWidth="1"/>
    <col min="24" max="24" width="2.140625" style="3" customWidth="1"/>
    <col min="25" max="25" width="24" style="3" customWidth="1"/>
    <col min="26" max="26" width="33.140625" style="6" customWidth="1"/>
    <col min="27" max="27" width="2.140625" style="3" customWidth="1"/>
    <col min="28" max="28" width="22.28515625" style="6" customWidth="1"/>
    <col min="29" max="34" width="9.5703125" style="6" customWidth="1"/>
    <col min="35" max="35" width="2.140625" style="3" customWidth="1"/>
    <col min="36" max="36" width="22" style="6" customWidth="1"/>
    <col min="37" max="37" width="18.140625" style="6" customWidth="1"/>
    <col min="38" max="38" width="2.140625" style="3" customWidth="1"/>
    <col min="39" max="39" width="22" style="3" customWidth="1"/>
    <col min="40" max="45" width="10.5703125" style="6" customWidth="1"/>
    <col min="46" max="46" width="2.140625" style="3" customWidth="1"/>
    <col min="47" max="47" width="24.5703125" style="3" customWidth="1"/>
    <col min="48" max="48" width="12.28515625" style="6" customWidth="1"/>
    <col min="49" max="49" width="3.85546875" style="6" customWidth="1"/>
    <col min="50" max="16384" width="11.42578125" style="6"/>
  </cols>
  <sheetData>
    <row r="1" spans="1:49" s="1538" customFormat="1" ht="16.5">
      <c r="A1" s="1552"/>
      <c r="B1" s="1543"/>
      <c r="C1" s="1858" t="s">
        <v>296</v>
      </c>
      <c r="D1" s="1858"/>
      <c r="E1" s="1543"/>
      <c r="F1" s="1807" t="s">
        <v>131</v>
      </c>
      <c r="G1" s="1807"/>
      <c r="H1" s="1807"/>
      <c r="I1" s="1807"/>
      <c r="J1" s="1807"/>
      <c r="K1" s="1543"/>
      <c r="L1" s="1811" t="s">
        <v>132</v>
      </c>
      <c r="M1" s="1812"/>
      <c r="N1" s="1552"/>
      <c r="O1" s="1806" t="s">
        <v>322</v>
      </c>
      <c r="P1" s="1807"/>
      <c r="Q1" s="1807"/>
      <c r="R1" s="1552"/>
      <c r="S1" s="1806" t="s">
        <v>133</v>
      </c>
      <c r="T1" s="1807"/>
      <c r="U1" s="1552"/>
      <c r="V1" s="1874" t="s">
        <v>174</v>
      </c>
      <c r="W1" s="1875"/>
      <c r="X1" s="1552"/>
      <c r="Y1" s="1811" t="s">
        <v>135</v>
      </c>
      <c r="Z1" s="1812"/>
      <c r="AA1" s="1552"/>
      <c r="AB1" s="1811" t="s">
        <v>136</v>
      </c>
      <c r="AC1" s="1812"/>
      <c r="AD1" s="1812"/>
      <c r="AE1" s="1812"/>
      <c r="AF1" s="1812"/>
      <c r="AG1" s="1812"/>
      <c r="AH1" s="1812"/>
      <c r="AI1" s="1552"/>
      <c r="AJ1" s="1872" t="s">
        <v>179</v>
      </c>
      <c r="AK1" s="1873"/>
      <c r="AL1" s="1552"/>
      <c r="AM1" s="1811" t="s">
        <v>201</v>
      </c>
      <c r="AN1" s="1812"/>
      <c r="AO1" s="1812"/>
      <c r="AP1" s="1812"/>
      <c r="AQ1" s="1812"/>
      <c r="AR1" s="1812"/>
      <c r="AS1" s="1812"/>
      <c r="AT1" s="1552"/>
      <c r="AU1" s="1568" t="s">
        <v>115</v>
      </c>
      <c r="AV1" s="1553"/>
    </row>
    <row r="2" spans="1:49" ht="12" customHeight="1">
      <c r="A2" s="3"/>
      <c r="B2" s="11"/>
      <c r="C2" s="3"/>
      <c r="D2" s="3"/>
      <c r="E2" s="11"/>
      <c r="F2" s="51"/>
      <c r="G2" s="3"/>
      <c r="H2" s="3"/>
      <c r="I2" s="3"/>
      <c r="J2" s="3"/>
      <c r="K2" s="11"/>
      <c r="M2" s="3"/>
      <c r="O2" s="49"/>
      <c r="Q2" s="3"/>
      <c r="S2" s="49"/>
      <c r="T2" s="3"/>
      <c r="V2" s="49"/>
      <c r="W2" s="3"/>
      <c r="Z2" s="3"/>
      <c r="AC2" s="3"/>
      <c r="AD2" s="3"/>
      <c r="AE2" s="3"/>
      <c r="AF2" s="3"/>
      <c r="AG2" s="3"/>
      <c r="AH2" s="3"/>
      <c r="AK2" s="3"/>
      <c r="AN2" s="3"/>
      <c r="AO2" s="3"/>
      <c r="AP2" s="3"/>
      <c r="AQ2" s="3"/>
      <c r="AR2" s="3"/>
      <c r="AS2" s="3"/>
      <c r="AV2" s="3"/>
    </row>
    <row r="3" spans="1:49" ht="15" customHeight="1">
      <c r="A3" s="1778" t="s">
        <v>185</v>
      </c>
      <c r="B3" s="11"/>
      <c r="C3" s="1848" t="s">
        <v>172</v>
      </c>
      <c r="D3" s="1848"/>
      <c r="E3" s="11"/>
      <c r="F3" s="1848" t="s">
        <v>172</v>
      </c>
      <c r="G3" s="1848"/>
      <c r="H3" s="1848"/>
      <c r="I3" s="1848"/>
      <c r="J3" s="1848"/>
      <c r="K3" s="9"/>
      <c r="L3" s="1847" t="str">
        <f>F3</f>
        <v xml:space="preserve">Tabell </v>
      </c>
      <c r="M3" s="1849"/>
      <c r="O3" s="1864" t="str">
        <f>L3</f>
        <v xml:space="preserve">Tabell </v>
      </c>
      <c r="P3" s="1883"/>
      <c r="Q3" s="1865"/>
      <c r="S3" s="1864" t="str">
        <f>O3</f>
        <v xml:space="preserve">Tabell </v>
      </c>
      <c r="T3" s="1865"/>
      <c r="V3" s="1864" t="str">
        <f>S3</f>
        <v xml:space="preserve">Tabell </v>
      </c>
      <c r="W3" s="1865"/>
      <c r="Y3" s="1864" t="str">
        <f>V3</f>
        <v xml:space="preserve">Tabell </v>
      </c>
      <c r="Z3" s="1865"/>
      <c r="AB3" s="1847" t="str">
        <f>Y3</f>
        <v xml:space="preserve">Tabell </v>
      </c>
      <c r="AC3" s="1848"/>
      <c r="AD3" s="1848"/>
      <c r="AE3" s="1848"/>
      <c r="AF3" s="1848"/>
      <c r="AG3" s="1848"/>
      <c r="AH3" s="1849"/>
      <c r="AJ3" s="1847" t="str">
        <f>AB3</f>
        <v xml:space="preserve">Tabell </v>
      </c>
      <c r="AK3" s="1848"/>
      <c r="AM3" s="1861" t="str">
        <f>AJ3</f>
        <v xml:space="preserve">Tabell </v>
      </c>
      <c r="AN3" s="1862"/>
      <c r="AO3" s="1862"/>
      <c r="AP3" s="1862"/>
      <c r="AQ3" s="1862"/>
      <c r="AR3" s="1862"/>
      <c r="AS3" s="1862"/>
      <c r="AU3" s="1847" t="str">
        <f>AM3</f>
        <v xml:space="preserve">Tabell </v>
      </c>
      <c r="AV3" s="1849"/>
    </row>
    <row r="4" spans="1:49" s="20" customFormat="1" ht="26.25" customHeight="1">
      <c r="A4" s="1779"/>
      <c r="B4" s="19"/>
      <c r="C4" s="1859" t="s">
        <v>464</v>
      </c>
      <c r="D4" s="1860"/>
      <c r="E4" s="19"/>
      <c r="F4" s="1853" t="s">
        <v>463</v>
      </c>
      <c r="G4" s="1863"/>
      <c r="H4" s="1863"/>
      <c r="I4" s="1863"/>
      <c r="J4" s="1863"/>
      <c r="K4" s="25"/>
      <c r="L4" s="1878" t="s">
        <v>132</v>
      </c>
      <c r="M4" s="1879"/>
      <c r="N4" s="127"/>
      <c r="O4" s="1870" t="s">
        <v>465</v>
      </c>
      <c r="P4" s="1880"/>
      <c r="Q4" s="1871"/>
      <c r="R4" s="127"/>
      <c r="S4" s="1870" t="s">
        <v>466</v>
      </c>
      <c r="T4" s="1871"/>
      <c r="U4" s="127"/>
      <c r="V4" s="1866" t="s">
        <v>467</v>
      </c>
      <c r="W4" s="1867"/>
      <c r="X4" s="127"/>
      <c r="Y4" s="1876" t="s">
        <v>468</v>
      </c>
      <c r="Z4" s="1877"/>
      <c r="AA4" s="127"/>
      <c r="AB4" s="1852" t="s">
        <v>469</v>
      </c>
      <c r="AC4" s="1863"/>
      <c r="AD4" s="1863"/>
      <c r="AE4" s="1863"/>
      <c r="AF4" s="1863"/>
      <c r="AG4" s="1863"/>
      <c r="AH4" s="1881"/>
      <c r="AI4" s="127"/>
      <c r="AJ4" s="1868" t="s">
        <v>470</v>
      </c>
      <c r="AK4" s="1882"/>
      <c r="AL4" s="127"/>
      <c r="AM4" s="1852" t="s">
        <v>471</v>
      </c>
      <c r="AN4" s="1863"/>
      <c r="AO4" s="1863"/>
      <c r="AP4" s="1863"/>
      <c r="AQ4" s="1863"/>
      <c r="AR4" s="1863"/>
      <c r="AS4" s="1863"/>
      <c r="AT4" s="127"/>
      <c r="AU4" s="1868" t="s">
        <v>472</v>
      </c>
      <c r="AV4" s="1869"/>
    </row>
    <row r="5" spans="1:49" ht="36">
      <c r="A5" s="1779"/>
      <c r="B5" s="11"/>
      <c r="C5" s="607"/>
      <c r="D5" s="953" t="s">
        <v>297</v>
      </c>
      <c r="E5" s="11"/>
      <c r="F5" s="607"/>
      <c r="G5" s="954" t="s">
        <v>24</v>
      </c>
      <c r="H5" s="954" t="s">
        <v>25</v>
      </c>
      <c r="I5" s="954" t="s">
        <v>26</v>
      </c>
      <c r="J5" s="955" t="s">
        <v>422</v>
      </c>
      <c r="K5" s="9"/>
      <c r="L5" s="728"/>
      <c r="M5" s="956" t="s">
        <v>117</v>
      </c>
      <c r="O5" s="909"/>
      <c r="P5" s="957" t="s">
        <v>173</v>
      </c>
      <c r="Q5" s="957" t="s">
        <v>321</v>
      </c>
      <c r="S5" s="728"/>
      <c r="T5" s="957" t="s">
        <v>392</v>
      </c>
      <c r="V5" s="607"/>
      <c r="W5" s="958" t="s">
        <v>176</v>
      </c>
      <c r="Y5" s="607"/>
      <c r="Z5" s="960" t="s">
        <v>175</v>
      </c>
      <c r="AB5" s="631"/>
      <c r="AC5" s="1010" t="s">
        <v>178</v>
      </c>
      <c r="AD5" s="1010" t="s">
        <v>42</v>
      </c>
      <c r="AE5" s="1010" t="s">
        <v>43</v>
      </c>
      <c r="AF5" s="1010" t="s">
        <v>44</v>
      </c>
      <c r="AG5" s="1010" t="s">
        <v>45</v>
      </c>
      <c r="AH5" s="1011" t="s">
        <v>177</v>
      </c>
      <c r="AJ5" s="605"/>
      <c r="AK5" s="1012" t="s">
        <v>183</v>
      </c>
      <c r="AM5" s="605"/>
      <c r="AN5" s="1015" t="s">
        <v>180</v>
      </c>
      <c r="AO5" s="1016" t="s">
        <v>46</v>
      </c>
      <c r="AP5" s="1016" t="s">
        <v>47</v>
      </c>
      <c r="AQ5" s="1016" t="s">
        <v>48</v>
      </c>
      <c r="AR5" s="1016" t="s">
        <v>49</v>
      </c>
      <c r="AS5" s="1017" t="s">
        <v>181</v>
      </c>
      <c r="AU5" s="607"/>
      <c r="AV5" s="1018" t="s">
        <v>182</v>
      </c>
    </row>
    <row r="6" spans="1:49" ht="12.75">
      <c r="A6" s="1779"/>
      <c r="B6" s="11"/>
      <c r="C6" s="684" t="str">
        <f>F6</f>
        <v>Hele landet</v>
      </c>
      <c r="D6" s="935">
        <v>9.9000000000000005E-2</v>
      </c>
      <c r="E6" s="102"/>
      <c r="F6" s="471" t="s">
        <v>105</v>
      </c>
      <c r="G6" s="939">
        <v>0.14399999999999999</v>
      </c>
      <c r="H6" s="940">
        <v>0.38500000000000001</v>
      </c>
      <c r="I6" s="941">
        <v>0.3</v>
      </c>
      <c r="J6" s="941">
        <v>0.17199999999999999</v>
      </c>
      <c r="K6" s="101"/>
      <c r="L6" s="471" t="str">
        <f>F6</f>
        <v>Hele landet</v>
      </c>
      <c r="M6" s="948">
        <v>2.82</v>
      </c>
      <c r="N6" s="102"/>
      <c r="O6" s="607" t="str">
        <f>L6</f>
        <v>Hele landet</v>
      </c>
      <c r="P6" s="961">
        <v>15.5501</v>
      </c>
      <c r="Q6" s="962">
        <v>5</v>
      </c>
      <c r="R6" s="182"/>
      <c r="S6" s="684" t="str">
        <f>O6</f>
        <v>Hele landet</v>
      </c>
      <c r="T6" s="973">
        <v>9.6694999999999993</v>
      </c>
      <c r="V6" s="471" t="str">
        <f>S6</f>
        <v>Hele landet</v>
      </c>
      <c r="W6" s="979">
        <v>2.1000000000000001E-2</v>
      </c>
      <c r="X6" s="208"/>
      <c r="Y6" s="471" t="str">
        <f>V6</f>
        <v>Hele landet</v>
      </c>
      <c r="Z6" s="967">
        <v>43.159500000000001</v>
      </c>
      <c r="AA6" s="101"/>
      <c r="AB6" s="607" t="str">
        <f>Y6</f>
        <v>Hele landet</v>
      </c>
      <c r="AC6" s="1020">
        <v>0.107</v>
      </c>
      <c r="AD6" s="1021">
        <v>0.218</v>
      </c>
      <c r="AE6" s="1021">
        <v>0.155</v>
      </c>
      <c r="AF6" s="1021">
        <v>0.20499999999999999</v>
      </c>
      <c r="AG6" s="1021">
        <v>0.158</v>
      </c>
      <c r="AH6" s="1022">
        <v>0.158</v>
      </c>
      <c r="AI6" s="182"/>
      <c r="AJ6" s="607" t="str">
        <f>AB6</f>
        <v>Hele landet</v>
      </c>
      <c r="AK6" s="996">
        <v>25.4072</v>
      </c>
      <c r="AL6" s="182"/>
      <c r="AM6" s="471" t="str">
        <f>AJ6</f>
        <v>Hele landet</v>
      </c>
      <c r="AN6" s="1584">
        <v>0.129</v>
      </c>
      <c r="AO6" s="1584">
        <v>0.2</v>
      </c>
      <c r="AP6" s="1585">
        <v>0.29499999999999998</v>
      </c>
      <c r="AQ6" s="1586">
        <v>0.13300000000000001</v>
      </c>
      <c r="AR6" s="1586">
        <v>0.152</v>
      </c>
      <c r="AS6" s="1586">
        <v>0.09</v>
      </c>
      <c r="AT6" s="145"/>
      <c r="AU6" s="904" t="str">
        <f>AM6</f>
        <v>Hele landet</v>
      </c>
      <c r="AV6" s="1004">
        <v>70.620999999999995</v>
      </c>
      <c r="AW6" s="103"/>
    </row>
    <row r="7" spans="1:49" ht="12.75">
      <c r="A7" s="1779"/>
      <c r="B7" s="11"/>
      <c r="C7" s="685" t="str">
        <f t="shared" ref="C7:C28" si="0">F7</f>
        <v>Viken fylke</v>
      </c>
      <c r="D7" s="936">
        <v>0.10100000000000001</v>
      </c>
      <c r="E7" s="102"/>
      <c r="F7" s="607" t="s">
        <v>406</v>
      </c>
      <c r="G7" s="942">
        <v>0.152</v>
      </c>
      <c r="H7" s="943">
        <v>0.39200000000000002</v>
      </c>
      <c r="I7" s="944">
        <v>0.29499999999999998</v>
      </c>
      <c r="J7" s="944">
        <v>0.16200000000000001</v>
      </c>
      <c r="K7" s="101"/>
      <c r="L7" s="607" t="str">
        <f>F7</f>
        <v>Viken fylke</v>
      </c>
      <c r="M7" s="949">
        <v>2.74</v>
      </c>
      <c r="N7" s="102"/>
      <c r="O7" s="607" t="str">
        <f>L7</f>
        <v>Viken fylke</v>
      </c>
      <c r="P7" s="963">
        <v>16.873799999999999</v>
      </c>
      <c r="Q7" s="963">
        <v>6</v>
      </c>
      <c r="R7" s="102"/>
      <c r="S7" s="685" t="str">
        <f>O7</f>
        <v>Viken fylke</v>
      </c>
      <c r="T7" s="974">
        <v>11.7727</v>
      </c>
      <c r="V7" s="607" t="str">
        <f>S7</f>
        <v>Viken fylke</v>
      </c>
      <c r="W7" s="980">
        <v>1.9E-2</v>
      </c>
      <c r="Y7" s="607" t="str">
        <f>V7</f>
        <v>Viken fylke</v>
      </c>
      <c r="Z7" s="963">
        <v>45.702199999999998</v>
      </c>
      <c r="AA7" s="102"/>
      <c r="AB7" s="607" t="str">
        <f>Y7</f>
        <v>Viken fylke</v>
      </c>
      <c r="AC7" s="1023">
        <v>8.6999999999999994E-2</v>
      </c>
      <c r="AD7" s="1023">
        <v>0.193</v>
      </c>
      <c r="AE7" s="1023">
        <v>0.15</v>
      </c>
      <c r="AF7" s="1023">
        <v>0.192</v>
      </c>
      <c r="AG7" s="1023">
        <v>0.17299999999999999</v>
      </c>
      <c r="AH7" s="1023">
        <v>0.20599999999999999</v>
      </c>
      <c r="AI7" s="183"/>
      <c r="AJ7" s="607" t="str">
        <f>AB7</f>
        <v>Viken fylke</v>
      </c>
      <c r="AK7" s="997">
        <v>26.895</v>
      </c>
      <c r="AL7" s="102"/>
      <c r="AM7" s="607" t="str">
        <f>AJ7</f>
        <v>Viken fylke</v>
      </c>
      <c r="AN7" s="942">
        <v>0.112</v>
      </c>
      <c r="AO7" s="942">
        <v>0.191</v>
      </c>
      <c r="AP7" s="943">
        <v>0.27800000000000002</v>
      </c>
      <c r="AQ7" s="944">
        <v>0.13700000000000001</v>
      </c>
      <c r="AR7" s="944">
        <v>0.18</v>
      </c>
      <c r="AS7" s="944">
        <v>0.10199999999999999</v>
      </c>
      <c r="AT7" s="101"/>
      <c r="AU7" s="905" t="str">
        <f t="shared" ref="AU7:AU28" si="1">AM7</f>
        <v>Viken fylke</v>
      </c>
      <c r="AV7" s="1005">
        <v>72.935199999999995</v>
      </c>
      <c r="AW7" s="103"/>
    </row>
    <row r="8" spans="1:49" ht="12.75">
      <c r="A8" s="1779"/>
      <c r="B8" s="11"/>
      <c r="C8" s="685" t="str">
        <f t="shared" si="0"/>
        <v xml:space="preserve">Oslo kommune </v>
      </c>
      <c r="D8" s="936">
        <v>7.8E-2</v>
      </c>
      <c r="E8" s="102"/>
      <c r="F8" s="607" t="s">
        <v>233</v>
      </c>
      <c r="G8" s="942">
        <v>0.111</v>
      </c>
      <c r="H8" s="943">
        <v>0.38300000000000001</v>
      </c>
      <c r="I8" s="944">
        <v>0.33500000000000002</v>
      </c>
      <c r="J8" s="944">
        <v>0.17199999999999999</v>
      </c>
      <c r="K8" s="101"/>
      <c r="L8" s="607" t="str">
        <f>F8</f>
        <v xml:space="preserve">Oslo kommune </v>
      </c>
      <c r="M8" s="949">
        <v>2.9</v>
      </c>
      <c r="N8" s="102"/>
      <c r="O8" s="607" t="str">
        <f>L8</f>
        <v xml:space="preserve">Oslo kommune </v>
      </c>
      <c r="P8" s="963">
        <v>11.8719</v>
      </c>
      <c r="Q8" s="964">
        <v>4.2</v>
      </c>
      <c r="R8" s="102"/>
      <c r="S8" s="685" t="str">
        <f>O8</f>
        <v xml:space="preserve">Oslo kommune </v>
      </c>
      <c r="T8" s="974">
        <v>7.2027000000000001</v>
      </c>
      <c r="V8" s="607" t="str">
        <f>S8</f>
        <v xml:space="preserve">Oslo kommune </v>
      </c>
      <c r="W8" s="981">
        <v>1.7999999999999999E-2</v>
      </c>
      <c r="Y8" s="607" t="str">
        <f>V8</f>
        <v xml:space="preserve">Oslo kommune </v>
      </c>
      <c r="Z8" s="963">
        <v>33.890999999999998</v>
      </c>
      <c r="AA8" s="102"/>
      <c r="AB8" s="607" t="str">
        <f>Y8</f>
        <v xml:space="preserve">Oslo kommune </v>
      </c>
      <c r="AC8" s="1024">
        <v>0.16500000000000001</v>
      </c>
      <c r="AD8" s="1024">
        <v>0.221</v>
      </c>
      <c r="AE8" s="1023">
        <v>0.14599999999999999</v>
      </c>
      <c r="AF8" s="1025">
        <v>0.224</v>
      </c>
      <c r="AG8" s="1025">
        <v>0.155</v>
      </c>
      <c r="AH8" s="1025">
        <v>0.09</v>
      </c>
      <c r="AI8" s="183"/>
      <c r="AJ8" s="607" t="str">
        <f>AB8</f>
        <v xml:space="preserve">Oslo kommune </v>
      </c>
      <c r="AK8" s="997">
        <v>25.055700000000002</v>
      </c>
      <c r="AL8" s="102"/>
      <c r="AM8" s="607" t="str">
        <f>AJ8</f>
        <v xml:space="preserve">Oslo kommune </v>
      </c>
      <c r="AN8" s="942">
        <v>0.10100000000000001</v>
      </c>
      <c r="AO8" s="942">
        <v>0.158</v>
      </c>
      <c r="AP8" s="943">
        <v>0.313</v>
      </c>
      <c r="AQ8" s="944">
        <v>0.182</v>
      </c>
      <c r="AR8" s="944">
        <v>0.17299999999999999</v>
      </c>
      <c r="AS8" s="944">
        <v>7.0999999999999994E-2</v>
      </c>
      <c r="AT8" s="101"/>
      <c r="AU8" s="905" t="str">
        <f t="shared" si="1"/>
        <v xml:space="preserve">Oslo kommune </v>
      </c>
      <c r="AV8" s="1005">
        <v>71.631100000000004</v>
      </c>
      <c r="AW8" s="103"/>
    </row>
    <row r="9" spans="1:49" ht="12" customHeight="1">
      <c r="A9" s="1779"/>
      <c r="B9" s="11"/>
      <c r="C9" s="523"/>
      <c r="D9" s="937"/>
      <c r="E9" s="17"/>
      <c r="F9" s="523"/>
      <c r="G9" s="813"/>
      <c r="H9" s="848"/>
      <c r="I9" s="815"/>
      <c r="J9" s="815"/>
      <c r="K9" s="8"/>
      <c r="L9" s="523"/>
      <c r="M9" s="950"/>
      <c r="O9" s="523"/>
      <c r="P9" s="965"/>
      <c r="Q9" s="966"/>
      <c r="S9" s="523"/>
      <c r="T9" s="975"/>
      <c r="V9" s="523"/>
      <c r="W9" s="982"/>
      <c r="Y9" s="523"/>
      <c r="Z9" s="988"/>
      <c r="AB9" s="523"/>
      <c r="AC9" s="1026"/>
      <c r="AD9" s="1026"/>
      <c r="AE9" s="1027"/>
      <c r="AF9" s="1028"/>
      <c r="AG9" s="1028"/>
      <c r="AH9" s="1028"/>
      <c r="AJ9" s="607"/>
      <c r="AK9" s="998"/>
      <c r="AM9" s="523"/>
      <c r="AN9" s="991"/>
      <c r="AO9" s="991"/>
      <c r="AP9" s="1002"/>
      <c r="AQ9" s="993"/>
      <c r="AR9" s="993"/>
      <c r="AS9" s="993"/>
      <c r="AU9" s="906"/>
      <c r="AV9" s="1006"/>
    </row>
    <row r="10" spans="1:49" ht="12" customHeight="1">
      <c r="A10" s="1779"/>
      <c r="B10" s="11"/>
      <c r="C10" s="471" t="str">
        <f t="shared" si="0"/>
        <v>Tidligere Østfold fylke</v>
      </c>
      <c r="D10" s="935">
        <v>0.122</v>
      </c>
      <c r="E10" s="102"/>
      <c r="F10" s="471" t="s">
        <v>161</v>
      </c>
      <c r="G10" s="939">
        <v>0.16700000000000001</v>
      </c>
      <c r="H10" s="940">
        <v>0.378</v>
      </c>
      <c r="I10" s="941">
        <v>0.30599999999999999</v>
      </c>
      <c r="J10" s="941">
        <v>0.15</v>
      </c>
      <c r="K10" s="101"/>
      <c r="L10" s="471" t="str">
        <f>F10</f>
        <v>Tidligere Østfold fylke</v>
      </c>
      <c r="M10" s="948">
        <v>2.69</v>
      </c>
      <c r="N10" s="102"/>
      <c r="O10" s="471" t="str">
        <f>L10</f>
        <v>Tidligere Østfold fylke</v>
      </c>
      <c r="P10" s="967">
        <v>15.2875</v>
      </c>
      <c r="Q10" s="968">
        <v>5.6</v>
      </c>
      <c r="R10" s="102"/>
      <c r="S10" s="499" t="str">
        <f>O10</f>
        <v>Tidligere Østfold fylke</v>
      </c>
      <c r="T10" s="976">
        <v>11.8559</v>
      </c>
      <c r="V10" s="499" t="str">
        <f>S10</f>
        <v>Tidligere Østfold fylke</v>
      </c>
      <c r="W10" s="983">
        <v>1.7000000000000001E-2</v>
      </c>
      <c r="Y10" s="471" t="str">
        <f>V10</f>
        <v>Tidligere Østfold fylke</v>
      </c>
      <c r="Z10" s="967">
        <v>40.631300000000003</v>
      </c>
      <c r="AA10" s="102"/>
      <c r="AB10" s="471" t="str">
        <f>Y10</f>
        <v>Tidligere Østfold fylke</v>
      </c>
      <c r="AC10" s="1029">
        <v>9.7000000000000003E-2</v>
      </c>
      <c r="AD10" s="1029">
        <v>0.19700000000000001</v>
      </c>
      <c r="AE10" s="1030">
        <v>0.16</v>
      </c>
      <c r="AF10" s="1031">
        <v>0.20300000000000001</v>
      </c>
      <c r="AG10" s="1031">
        <v>0.14599999999999999</v>
      </c>
      <c r="AH10" s="1031">
        <v>0.19800000000000001</v>
      </c>
      <c r="AI10" s="183"/>
      <c r="AJ10" s="686" t="str">
        <f>AB10</f>
        <v>Tidligere Østfold fylke</v>
      </c>
      <c r="AK10" s="999">
        <v>24.746600000000001</v>
      </c>
      <c r="AM10" s="471" t="str">
        <f>AJ10</f>
        <v>Tidligere Østfold fylke</v>
      </c>
      <c r="AN10" s="942">
        <v>0.13300000000000001</v>
      </c>
      <c r="AO10" s="942">
        <v>0.20200000000000001</v>
      </c>
      <c r="AP10" s="942">
        <v>0.27500000000000002</v>
      </c>
      <c r="AQ10" s="943">
        <v>0.14199999999999999</v>
      </c>
      <c r="AR10" s="944">
        <v>0.15</v>
      </c>
      <c r="AS10" s="944">
        <v>9.8000000000000004E-2</v>
      </c>
      <c r="AT10" s="101"/>
      <c r="AU10" s="1019" t="str">
        <f t="shared" si="1"/>
        <v>Tidligere Østfold fylke</v>
      </c>
      <c r="AV10" s="1004">
        <v>65.870199999999997</v>
      </c>
      <c r="AW10" s="103"/>
    </row>
    <row r="11" spans="1:49" ht="12" customHeight="1">
      <c r="A11" s="1779"/>
      <c r="B11" s="11"/>
      <c r="C11" s="607" t="str">
        <f t="shared" si="0"/>
        <v xml:space="preserve">Tidligere Akershus fylke </v>
      </c>
      <c r="D11" s="936">
        <v>0.09</v>
      </c>
      <c r="E11" s="102"/>
      <c r="F11" s="607" t="s">
        <v>162</v>
      </c>
      <c r="G11" s="942">
        <v>0.13</v>
      </c>
      <c r="H11" s="943">
        <v>0.39400000000000002</v>
      </c>
      <c r="I11" s="944">
        <v>0.30099999999999999</v>
      </c>
      <c r="J11" s="944">
        <v>0.17499999999999999</v>
      </c>
      <c r="K11" s="101"/>
      <c r="L11" s="607" t="str">
        <f>F11</f>
        <v xml:space="preserve">Tidligere Akershus fylke </v>
      </c>
      <c r="M11" s="949">
        <v>2.84</v>
      </c>
      <c r="N11" s="102"/>
      <c r="O11" s="607" t="str">
        <f>L11</f>
        <v xml:space="preserve">Tidligere Akershus fylke </v>
      </c>
      <c r="P11" s="963">
        <v>17.704000000000001</v>
      </c>
      <c r="Q11" s="964">
        <v>6.2</v>
      </c>
      <c r="R11" s="102"/>
      <c r="S11" s="500" t="str">
        <f>O11</f>
        <v xml:space="preserve">Tidligere Akershus fylke </v>
      </c>
      <c r="T11" s="976">
        <v>11.602</v>
      </c>
      <c r="V11" s="500" t="str">
        <f>S11</f>
        <v xml:space="preserve">Tidligere Akershus fylke </v>
      </c>
      <c r="W11" s="981">
        <v>1.7999999999999999E-2</v>
      </c>
      <c r="Y11" s="607" t="str">
        <f>V11</f>
        <v xml:space="preserve">Tidligere Akershus fylke </v>
      </c>
      <c r="Z11" s="963">
        <v>49.684199999999997</v>
      </c>
      <c r="AA11" s="102"/>
      <c r="AB11" s="607" t="str">
        <f>Y11</f>
        <v xml:space="preserve">Tidligere Akershus fylke </v>
      </c>
      <c r="AC11" s="1024">
        <v>8.5999999999999993E-2</v>
      </c>
      <c r="AD11" s="1024">
        <v>0.191</v>
      </c>
      <c r="AE11" s="1023">
        <v>0.14499999999999999</v>
      </c>
      <c r="AF11" s="1025">
        <v>0.182</v>
      </c>
      <c r="AG11" s="1025">
        <v>0.186</v>
      </c>
      <c r="AH11" s="1025">
        <v>0.21</v>
      </c>
      <c r="AI11" s="183"/>
      <c r="AJ11" s="687" t="str">
        <f>AB11</f>
        <v xml:space="preserve">Tidligere Akershus fylke </v>
      </c>
      <c r="AK11" s="1000">
        <v>27.261199999999999</v>
      </c>
      <c r="AL11" s="102"/>
      <c r="AM11" s="607" t="str">
        <f>AJ11</f>
        <v xml:space="preserve">Tidligere Akershus fylke </v>
      </c>
      <c r="AN11" s="942">
        <v>0.106</v>
      </c>
      <c r="AO11" s="942">
        <v>0.184</v>
      </c>
      <c r="AP11" s="942">
        <v>0.27500000000000002</v>
      </c>
      <c r="AQ11" s="943">
        <v>0.13600000000000001</v>
      </c>
      <c r="AR11" s="944">
        <v>0.20200000000000001</v>
      </c>
      <c r="AS11" s="944">
        <v>9.8000000000000004E-2</v>
      </c>
      <c r="AT11" s="101"/>
      <c r="AU11" s="905" t="str">
        <f t="shared" si="1"/>
        <v xml:space="preserve">Tidligere Akershus fylke </v>
      </c>
      <c r="AV11" s="1007">
        <v>76.614900000000006</v>
      </c>
    </row>
    <row r="12" spans="1:49" ht="12.75">
      <c r="A12" s="1779"/>
      <c r="B12" s="11"/>
      <c r="C12" s="607" t="str">
        <f t="shared" si="0"/>
        <v xml:space="preserve">Tidligere Buskerud fylke </v>
      </c>
      <c r="D12" s="936">
        <v>0.10299999999999999</v>
      </c>
      <c r="E12" s="102"/>
      <c r="F12" s="607" t="s">
        <v>163</v>
      </c>
      <c r="G12" s="942">
        <v>0.16600000000000001</v>
      </c>
      <c r="H12" s="943">
        <v>0.40899999999999997</v>
      </c>
      <c r="I12" s="944">
        <v>0.27500000000000002</v>
      </c>
      <c r="J12" s="944">
        <v>0.15</v>
      </c>
      <c r="K12" s="101"/>
      <c r="L12" s="607" t="str">
        <f>F12</f>
        <v xml:space="preserve">Tidligere Buskerud fylke </v>
      </c>
      <c r="M12" s="949">
        <v>2.63</v>
      </c>
      <c r="N12" s="102"/>
      <c r="O12" s="607" t="str">
        <f>L12</f>
        <v xml:space="preserve">Tidligere Buskerud fylke </v>
      </c>
      <c r="P12" s="963">
        <v>16.607199999999999</v>
      </c>
      <c r="Q12" s="964">
        <v>6</v>
      </c>
      <c r="R12" s="102"/>
      <c r="S12" s="500" t="str">
        <f>O12</f>
        <v xml:space="preserve">Tidligere Buskerud fylke </v>
      </c>
      <c r="T12" s="976">
        <v>11.8795</v>
      </c>
      <c r="V12" s="500" t="str">
        <f>S12</f>
        <v xml:space="preserve">Tidligere Buskerud fylke </v>
      </c>
      <c r="W12" s="981">
        <v>2.1000000000000001E-2</v>
      </c>
      <c r="Y12" s="607" t="str">
        <f>V12</f>
        <v xml:space="preserve">Tidligere Buskerud fylke </v>
      </c>
      <c r="Z12" s="963">
        <v>43.132199999999997</v>
      </c>
      <c r="AA12" s="102"/>
      <c r="AB12" s="607" t="str">
        <f>Y12</f>
        <v xml:space="preserve">Tidligere Buskerud fylke </v>
      </c>
      <c r="AC12" s="1024">
        <v>8.1000000000000003E-2</v>
      </c>
      <c r="AD12" s="1024">
        <v>0.188</v>
      </c>
      <c r="AE12" s="1023">
        <v>0.14899999999999999</v>
      </c>
      <c r="AF12" s="1025">
        <v>0.21199999999999999</v>
      </c>
      <c r="AG12" s="1025">
        <v>0.16800000000000001</v>
      </c>
      <c r="AH12" s="1025">
        <v>0.20300000000000001</v>
      </c>
      <c r="AI12" s="183"/>
      <c r="AJ12" s="687" t="str">
        <f>AB12</f>
        <v xml:space="preserve">Tidligere Buskerud fylke </v>
      </c>
      <c r="AK12" s="1000">
        <v>28.2971</v>
      </c>
      <c r="AL12" s="102"/>
      <c r="AM12" s="607" t="str">
        <f>AJ12</f>
        <v xml:space="preserve">Tidligere Buskerud fylke </v>
      </c>
      <c r="AN12" s="942">
        <v>0.109</v>
      </c>
      <c r="AO12" s="942">
        <v>0.183</v>
      </c>
      <c r="AP12" s="942">
        <v>0.29399999999999998</v>
      </c>
      <c r="AQ12" s="943">
        <v>0.13200000000000001</v>
      </c>
      <c r="AR12" s="944">
        <v>0.16500000000000001</v>
      </c>
      <c r="AS12" s="944">
        <v>0.11600000000000001</v>
      </c>
      <c r="AT12" s="101"/>
      <c r="AU12" s="905" t="str">
        <f t="shared" si="1"/>
        <v xml:space="preserve">Tidligere Buskerud fylke </v>
      </c>
      <c r="AV12" s="1005">
        <v>73.540499999999994</v>
      </c>
      <c r="AW12" s="103"/>
    </row>
    <row r="13" spans="1:49" ht="12" customHeight="1">
      <c r="A13" s="1779"/>
      <c r="B13" s="11"/>
      <c r="C13" s="523"/>
      <c r="D13" s="938"/>
      <c r="E13" s="102"/>
      <c r="F13" s="523"/>
      <c r="G13" s="945"/>
      <c r="H13" s="946"/>
      <c r="I13" s="947"/>
      <c r="J13" s="947"/>
      <c r="K13" s="101"/>
      <c r="L13" s="523"/>
      <c r="M13" s="951"/>
      <c r="O13" s="523"/>
      <c r="P13" s="969"/>
      <c r="Q13" s="970"/>
      <c r="S13" s="498"/>
      <c r="T13" s="977"/>
      <c r="V13" s="500"/>
      <c r="W13" s="984"/>
      <c r="Y13" s="607"/>
      <c r="Z13" s="989"/>
      <c r="AB13" s="607"/>
      <c r="AC13" s="1032"/>
      <c r="AD13" s="1032"/>
      <c r="AE13" s="1033"/>
      <c r="AF13" s="1034"/>
      <c r="AG13" s="1034"/>
      <c r="AH13" s="1034"/>
      <c r="AJ13" s="1013"/>
      <c r="AK13" s="1001"/>
      <c r="AM13" s="607"/>
      <c r="AN13" s="991"/>
      <c r="AO13" s="992"/>
      <c r="AP13" s="992"/>
      <c r="AQ13" s="1002"/>
      <c r="AR13" s="994"/>
      <c r="AS13" s="994"/>
      <c r="AU13" s="906"/>
      <c r="AV13" s="1008"/>
    </row>
    <row r="14" spans="1:49" ht="12" customHeight="1">
      <c r="A14" s="1779"/>
      <c r="B14" s="11"/>
      <c r="C14" s="471" t="str">
        <f t="shared" si="0"/>
        <v>Indre Oslo</v>
      </c>
      <c r="D14" s="936">
        <v>5.7000000000000002E-2</v>
      </c>
      <c r="E14" s="102"/>
      <c r="F14" s="471" t="s">
        <v>107</v>
      </c>
      <c r="G14" s="942">
        <v>9.1999999999999998E-2</v>
      </c>
      <c r="H14" s="943">
        <v>0.36799999999999999</v>
      </c>
      <c r="I14" s="944">
        <v>0.35699999999999998</v>
      </c>
      <c r="J14" s="944">
        <v>0.184</v>
      </c>
      <c r="K14" s="101"/>
      <c r="L14" s="471" t="str">
        <f t="shared" ref="L14:L28" si="2">F14</f>
        <v>Indre Oslo</v>
      </c>
      <c r="M14" s="950">
        <v>3</v>
      </c>
      <c r="O14" s="471" t="str">
        <f t="shared" ref="O14:O28" si="3">L14</f>
        <v>Indre Oslo</v>
      </c>
      <c r="P14" s="963">
        <v>10.8476</v>
      </c>
      <c r="Q14" s="964">
        <v>3</v>
      </c>
      <c r="S14" s="499" t="str">
        <f t="shared" ref="S14:S28" si="4">O14</f>
        <v>Indre Oslo</v>
      </c>
      <c r="T14" s="978">
        <v>5.8372000000000002</v>
      </c>
      <c r="V14" s="959" t="str">
        <f t="shared" ref="V14:V28" si="5">S14</f>
        <v>Indre Oslo</v>
      </c>
      <c r="W14" s="985">
        <v>1.7999999999999999E-2</v>
      </c>
      <c r="Y14" s="904" t="str">
        <f t="shared" ref="Y14:Y28" si="6">V14</f>
        <v>Indre Oslo</v>
      </c>
      <c r="Z14" s="964">
        <v>31.9193</v>
      </c>
      <c r="AA14" s="102"/>
      <c r="AB14" s="904" t="str">
        <f t="shared" ref="AB14:AB28" si="7">Y14</f>
        <v>Indre Oslo</v>
      </c>
      <c r="AC14" s="1035">
        <v>0.216</v>
      </c>
      <c r="AD14" s="1024">
        <v>0.26</v>
      </c>
      <c r="AE14" s="1023">
        <v>0.16300000000000001</v>
      </c>
      <c r="AF14" s="1025">
        <v>0.188</v>
      </c>
      <c r="AG14" s="1025">
        <v>0.10100000000000001</v>
      </c>
      <c r="AH14" s="1025">
        <v>7.1999999999999995E-2</v>
      </c>
      <c r="AI14" s="183"/>
      <c r="AJ14" s="1014" t="str">
        <f t="shared" ref="AJ14:AJ28" si="8">AB14</f>
        <v>Indre Oslo</v>
      </c>
      <c r="AK14" s="1000">
        <v>23.750800000000002</v>
      </c>
      <c r="AL14" s="102"/>
      <c r="AM14" s="686" t="str">
        <f t="shared" ref="AM14:AM28" si="9">AJ14</f>
        <v>Indre Oslo</v>
      </c>
      <c r="AN14" s="1003">
        <v>0.11</v>
      </c>
      <c r="AO14" s="942">
        <v>0.16700000000000001</v>
      </c>
      <c r="AP14" s="942">
        <v>0.32700000000000001</v>
      </c>
      <c r="AQ14" s="943">
        <v>0.187</v>
      </c>
      <c r="AR14" s="944">
        <v>0.14199999999999999</v>
      </c>
      <c r="AS14" s="944">
        <v>6.7000000000000004E-2</v>
      </c>
      <c r="AT14" s="101"/>
      <c r="AU14" s="1019" t="str">
        <f t="shared" si="1"/>
        <v>Indre Oslo</v>
      </c>
      <c r="AV14" s="1005">
        <v>69.964200000000005</v>
      </c>
      <c r="AW14" s="103"/>
    </row>
    <row r="15" spans="1:49" ht="12" customHeight="1">
      <c r="A15" s="1779"/>
      <c r="B15" s="11"/>
      <c r="C15" s="607" t="str">
        <f t="shared" si="0"/>
        <v>Oslo vest</v>
      </c>
      <c r="D15" s="936">
        <v>7.1999999999999995E-2</v>
      </c>
      <c r="E15" s="102"/>
      <c r="F15" s="607" t="s">
        <v>108</v>
      </c>
      <c r="G15" s="942">
        <v>0.109</v>
      </c>
      <c r="H15" s="943">
        <v>0.36899999999999999</v>
      </c>
      <c r="I15" s="944">
        <v>0.34699999999999998</v>
      </c>
      <c r="J15" s="944">
        <v>0.17499999999999999</v>
      </c>
      <c r="K15" s="101"/>
      <c r="L15" s="607" t="str">
        <f t="shared" si="2"/>
        <v>Oslo vest</v>
      </c>
      <c r="M15" s="949">
        <v>2.97</v>
      </c>
      <c r="N15" s="102"/>
      <c r="O15" s="607" t="str">
        <f t="shared" si="3"/>
        <v>Oslo vest</v>
      </c>
      <c r="P15" s="963">
        <v>11.9259</v>
      </c>
      <c r="Q15" s="964">
        <v>5</v>
      </c>
      <c r="S15" s="500" t="str">
        <f t="shared" si="4"/>
        <v>Oslo vest</v>
      </c>
      <c r="T15" s="976">
        <v>7.3282999999999996</v>
      </c>
      <c r="V15" s="500" t="str">
        <f t="shared" si="5"/>
        <v>Oslo vest</v>
      </c>
      <c r="W15" s="986">
        <v>1.7999999999999999E-2</v>
      </c>
      <c r="Y15" s="905" t="str">
        <f t="shared" si="6"/>
        <v>Oslo vest</v>
      </c>
      <c r="Z15" s="964">
        <v>35.017000000000003</v>
      </c>
      <c r="AA15" s="102"/>
      <c r="AB15" s="905" t="str">
        <f t="shared" si="7"/>
        <v>Oslo vest</v>
      </c>
      <c r="AC15" s="1035">
        <v>0.127</v>
      </c>
      <c r="AD15" s="1024">
        <v>0.20899999999999999</v>
      </c>
      <c r="AE15" s="1023">
        <v>0.158</v>
      </c>
      <c r="AF15" s="1025">
        <v>0.27200000000000002</v>
      </c>
      <c r="AG15" s="1025">
        <v>0.14299999999999999</v>
      </c>
      <c r="AH15" s="1025">
        <v>0.09</v>
      </c>
      <c r="AI15" s="183"/>
      <c r="AJ15" s="687" t="str">
        <f t="shared" si="8"/>
        <v>Oslo vest</v>
      </c>
      <c r="AK15" s="1000">
        <v>24.608899999999998</v>
      </c>
      <c r="AL15" s="102"/>
      <c r="AM15" s="687" t="str">
        <f t="shared" si="9"/>
        <v>Oslo vest</v>
      </c>
      <c r="AN15" s="1003">
        <v>8.6999999999999994E-2</v>
      </c>
      <c r="AO15" s="942">
        <v>0.16400000000000001</v>
      </c>
      <c r="AP15" s="942">
        <v>0.33200000000000002</v>
      </c>
      <c r="AQ15" s="943">
        <v>0.183</v>
      </c>
      <c r="AR15" s="944">
        <v>0.16</v>
      </c>
      <c r="AS15" s="944">
        <v>7.3999999999999996E-2</v>
      </c>
      <c r="AT15" s="101"/>
      <c r="AU15" s="905" t="str">
        <f t="shared" si="1"/>
        <v>Oslo vest</v>
      </c>
      <c r="AV15" s="1007">
        <v>72.382199999999997</v>
      </c>
    </row>
    <row r="16" spans="1:49" ht="12" customHeight="1">
      <c r="A16" s="1779"/>
      <c r="B16" s="11"/>
      <c r="C16" s="607" t="str">
        <f t="shared" si="0"/>
        <v>Oslo nordøst</v>
      </c>
      <c r="D16" s="936">
        <v>0.11700000000000001</v>
      </c>
      <c r="E16" s="102"/>
      <c r="F16" s="607" t="s">
        <v>109</v>
      </c>
      <c r="G16" s="942">
        <v>0.14499999999999999</v>
      </c>
      <c r="H16" s="943">
        <v>0.40799999999999997</v>
      </c>
      <c r="I16" s="944">
        <v>0.30099999999999999</v>
      </c>
      <c r="J16" s="944">
        <v>0.14599999999999999</v>
      </c>
      <c r="K16" s="101"/>
      <c r="L16" s="607" t="str">
        <f t="shared" si="2"/>
        <v>Oslo nordøst</v>
      </c>
      <c r="M16" s="949">
        <v>2.64</v>
      </c>
      <c r="N16" s="102"/>
      <c r="O16" s="607" t="str">
        <f t="shared" si="3"/>
        <v>Oslo nordøst</v>
      </c>
      <c r="P16" s="963">
        <v>13.3772</v>
      </c>
      <c r="Q16" s="964">
        <v>6</v>
      </c>
      <c r="S16" s="500" t="str">
        <f t="shared" si="4"/>
        <v>Oslo nordøst</v>
      </c>
      <c r="T16" s="976">
        <v>8.4161000000000001</v>
      </c>
      <c r="V16" s="500" t="str">
        <f t="shared" si="5"/>
        <v>Oslo nordøst</v>
      </c>
      <c r="W16" s="986">
        <v>1.7000000000000001E-2</v>
      </c>
      <c r="Y16" s="905" t="str">
        <f t="shared" si="6"/>
        <v>Oslo nordøst</v>
      </c>
      <c r="Z16" s="964">
        <v>34.715200000000003</v>
      </c>
      <c r="AA16" s="102"/>
      <c r="AB16" s="905" t="str">
        <f t="shared" si="7"/>
        <v>Oslo nordøst</v>
      </c>
      <c r="AC16" s="1035">
        <v>0.13</v>
      </c>
      <c r="AD16" s="1024">
        <v>0.183</v>
      </c>
      <c r="AE16" s="1023">
        <v>0.121</v>
      </c>
      <c r="AF16" s="1025">
        <v>0.24299999999999999</v>
      </c>
      <c r="AG16" s="1025">
        <v>0.221</v>
      </c>
      <c r="AH16" s="1025">
        <v>0.10199999999999999</v>
      </c>
      <c r="AI16" s="183"/>
      <c r="AJ16" s="687" t="str">
        <f t="shared" si="8"/>
        <v>Oslo nordøst</v>
      </c>
      <c r="AK16" s="1000">
        <v>27.393599999999999</v>
      </c>
      <c r="AL16" s="102"/>
      <c r="AM16" s="687" t="str">
        <f t="shared" si="9"/>
        <v>Oslo nordøst</v>
      </c>
      <c r="AN16" s="1003">
        <v>0.1</v>
      </c>
      <c r="AO16" s="942">
        <v>0.13500000000000001</v>
      </c>
      <c r="AP16" s="942">
        <v>0.307</v>
      </c>
      <c r="AQ16" s="943">
        <v>0.17</v>
      </c>
      <c r="AR16" s="944">
        <v>0.214</v>
      </c>
      <c r="AS16" s="944">
        <v>7.2999999999999995E-2</v>
      </c>
      <c r="AT16" s="101"/>
      <c r="AU16" s="905" t="str">
        <f t="shared" si="1"/>
        <v>Oslo nordøst</v>
      </c>
      <c r="AV16" s="1005">
        <v>71.112799999999993</v>
      </c>
      <c r="AW16" s="103"/>
    </row>
    <row r="17" spans="1:49" ht="12" customHeight="1">
      <c r="A17" s="1779"/>
      <c r="B17" s="11"/>
      <c r="C17" s="607" t="str">
        <f t="shared" si="0"/>
        <v>Oslo sør</v>
      </c>
      <c r="D17" s="936">
        <v>8.7999999999999995E-2</v>
      </c>
      <c r="E17" s="102"/>
      <c r="F17" s="607" t="s">
        <v>110</v>
      </c>
      <c r="G17" s="942">
        <v>0.11600000000000001</v>
      </c>
      <c r="H17" s="943">
        <v>0.40799999999999997</v>
      </c>
      <c r="I17" s="944">
        <v>0.309</v>
      </c>
      <c r="J17" s="944">
        <v>0.16600000000000001</v>
      </c>
      <c r="K17" s="101"/>
      <c r="L17" s="607" t="str">
        <f t="shared" si="2"/>
        <v>Oslo sør</v>
      </c>
      <c r="M17" s="949">
        <v>2.86</v>
      </c>
      <c r="N17" s="102"/>
      <c r="O17" s="607" t="str">
        <f t="shared" si="3"/>
        <v>Oslo sør</v>
      </c>
      <c r="P17" s="963">
        <v>12.601100000000001</v>
      </c>
      <c r="Q17" s="964">
        <v>5.9</v>
      </c>
      <c r="S17" s="500" t="str">
        <f t="shared" si="4"/>
        <v>Oslo sør</v>
      </c>
      <c r="T17" s="976">
        <v>8.8219999999999992</v>
      </c>
      <c r="V17" s="500" t="str">
        <f t="shared" si="5"/>
        <v>Oslo sør</v>
      </c>
      <c r="W17" s="986">
        <v>1.9E-2</v>
      </c>
      <c r="Y17" s="905" t="str">
        <f t="shared" si="6"/>
        <v>Oslo sør</v>
      </c>
      <c r="Z17" s="964">
        <v>35.476300000000002</v>
      </c>
      <c r="AA17" s="102"/>
      <c r="AB17" s="905" t="str">
        <f t="shared" si="7"/>
        <v>Oslo sør</v>
      </c>
      <c r="AC17" s="1035">
        <v>0.13100000000000001</v>
      </c>
      <c r="AD17" s="1024">
        <v>0.193</v>
      </c>
      <c r="AE17" s="1023">
        <v>0.122</v>
      </c>
      <c r="AF17" s="1025">
        <v>0.219</v>
      </c>
      <c r="AG17" s="1025">
        <v>0.218</v>
      </c>
      <c r="AH17" s="1025">
        <v>0.11700000000000001</v>
      </c>
      <c r="AI17" s="183"/>
      <c r="AJ17" s="687" t="str">
        <f t="shared" si="8"/>
        <v>Oslo sør</v>
      </c>
      <c r="AK17" s="1000">
        <v>26.454899999999999</v>
      </c>
      <c r="AL17" s="102"/>
      <c r="AM17" s="687" t="str">
        <f t="shared" si="9"/>
        <v>Oslo sør</v>
      </c>
      <c r="AN17" s="1003">
        <v>9.5000000000000001E-2</v>
      </c>
      <c r="AO17" s="942">
        <v>0.16</v>
      </c>
      <c r="AP17" s="942">
        <v>0.27200000000000002</v>
      </c>
      <c r="AQ17" s="943">
        <v>0.184</v>
      </c>
      <c r="AR17" s="944">
        <v>0.20899999999999999</v>
      </c>
      <c r="AS17" s="944">
        <v>0.08</v>
      </c>
      <c r="AT17" s="101"/>
      <c r="AU17" s="905" t="str">
        <f t="shared" si="1"/>
        <v>Oslo sør</v>
      </c>
      <c r="AV17" s="1005">
        <v>74.611999999999995</v>
      </c>
      <c r="AW17" s="103"/>
    </row>
    <row r="18" spans="1:49" ht="12" customHeight="1">
      <c r="A18" s="1779"/>
      <c r="B18" s="11"/>
      <c r="C18" s="607" t="str">
        <f t="shared" si="0"/>
        <v>Asker og Bærum</v>
      </c>
      <c r="D18" s="936">
        <v>8.5999999999999993E-2</v>
      </c>
      <c r="E18" s="102"/>
      <c r="F18" s="607" t="s">
        <v>111</v>
      </c>
      <c r="G18" s="942">
        <v>0.122</v>
      </c>
      <c r="H18" s="943">
        <v>0.39400000000000002</v>
      </c>
      <c r="I18" s="944">
        <v>0.29699999999999999</v>
      </c>
      <c r="J18" s="944">
        <v>0.187</v>
      </c>
      <c r="K18" s="101"/>
      <c r="L18" s="607" t="str">
        <f t="shared" si="2"/>
        <v>Asker og Bærum</v>
      </c>
      <c r="M18" s="949">
        <v>2.88</v>
      </c>
      <c r="N18" s="102"/>
      <c r="O18" s="607" t="str">
        <f t="shared" si="3"/>
        <v>Asker og Bærum</v>
      </c>
      <c r="P18" s="963">
        <v>15.827299999999999</v>
      </c>
      <c r="Q18" s="964">
        <v>6</v>
      </c>
      <c r="S18" s="500" t="str">
        <f t="shared" si="4"/>
        <v>Asker og Bærum</v>
      </c>
      <c r="T18" s="976">
        <v>9.8064999999999998</v>
      </c>
      <c r="V18" s="500" t="str">
        <f t="shared" si="5"/>
        <v>Asker og Bærum</v>
      </c>
      <c r="W18" s="986">
        <v>2.1999999999999999E-2</v>
      </c>
      <c r="Y18" s="905" t="str">
        <f t="shared" si="6"/>
        <v>Asker og Bærum</v>
      </c>
      <c r="Z18" s="964">
        <v>45.050400000000003</v>
      </c>
      <c r="AA18" s="102"/>
      <c r="AB18" s="905" t="str">
        <f t="shared" si="7"/>
        <v>Asker og Bærum</v>
      </c>
      <c r="AC18" s="1035">
        <v>8.5999999999999993E-2</v>
      </c>
      <c r="AD18" s="1024">
        <v>0.193</v>
      </c>
      <c r="AE18" s="1023">
        <v>0.14699999999999999</v>
      </c>
      <c r="AF18" s="1025">
        <v>0.215</v>
      </c>
      <c r="AG18" s="1025">
        <v>0.19800000000000001</v>
      </c>
      <c r="AH18" s="1025">
        <v>0.161</v>
      </c>
      <c r="AI18" s="183"/>
      <c r="AJ18" s="687" t="str">
        <f t="shared" si="8"/>
        <v>Asker og Bærum</v>
      </c>
      <c r="AK18" s="1000">
        <v>26.644500000000001</v>
      </c>
      <c r="AL18" s="102"/>
      <c r="AM18" s="687" t="str">
        <f t="shared" si="9"/>
        <v>Asker og Bærum</v>
      </c>
      <c r="AN18" s="1003">
        <v>0.1</v>
      </c>
      <c r="AO18" s="942">
        <v>0.17199999999999999</v>
      </c>
      <c r="AP18" s="942">
        <v>0.29699999999999999</v>
      </c>
      <c r="AQ18" s="943">
        <v>0.14599999999999999</v>
      </c>
      <c r="AR18" s="944">
        <v>0.19700000000000001</v>
      </c>
      <c r="AS18" s="944">
        <v>8.8999999999999996E-2</v>
      </c>
      <c r="AT18" s="101"/>
      <c r="AU18" s="905" t="str">
        <f t="shared" si="1"/>
        <v>Asker og Bærum</v>
      </c>
      <c r="AV18" s="1005">
        <v>75.957599999999999</v>
      </c>
      <c r="AW18" s="103"/>
    </row>
    <row r="19" spans="1:49" ht="12" customHeight="1">
      <c r="A19" s="1779"/>
      <c r="B19" s="11"/>
      <c r="C19" s="607" t="str">
        <f t="shared" si="0"/>
        <v>Nedre Romerike</v>
      </c>
      <c r="D19" s="936">
        <v>8.7999999999999995E-2</v>
      </c>
      <c r="E19" s="102"/>
      <c r="F19" s="607" t="s">
        <v>112</v>
      </c>
      <c r="G19" s="942">
        <v>0.13500000000000001</v>
      </c>
      <c r="H19" s="943">
        <v>0.38200000000000001</v>
      </c>
      <c r="I19" s="944">
        <v>0.315</v>
      </c>
      <c r="J19" s="944">
        <v>0.16800000000000001</v>
      </c>
      <c r="K19" s="101"/>
      <c r="L19" s="607" t="str">
        <f t="shared" si="2"/>
        <v>Nedre Romerike</v>
      </c>
      <c r="M19" s="949">
        <v>2.83</v>
      </c>
      <c r="N19" s="102"/>
      <c r="O19" s="607" t="str">
        <f t="shared" si="3"/>
        <v>Nedre Romerike</v>
      </c>
      <c r="P19" s="963">
        <v>16.1875</v>
      </c>
      <c r="Q19" s="964">
        <v>6.25</v>
      </c>
      <c r="S19" s="500" t="str">
        <f t="shared" si="4"/>
        <v>Nedre Romerike</v>
      </c>
      <c r="T19" s="976">
        <v>11.574199999999999</v>
      </c>
      <c r="V19" s="500" t="str">
        <f t="shared" si="5"/>
        <v>Nedre Romerike</v>
      </c>
      <c r="W19" s="986">
        <v>1.7000000000000001E-2</v>
      </c>
      <c r="Y19" s="905" t="str">
        <f t="shared" si="6"/>
        <v>Nedre Romerike</v>
      </c>
      <c r="Z19" s="964">
        <v>45.219299999999997</v>
      </c>
      <c r="AA19" s="102"/>
      <c r="AB19" s="905" t="str">
        <f t="shared" si="7"/>
        <v>Nedre Romerike</v>
      </c>
      <c r="AC19" s="1035">
        <v>9.0999999999999998E-2</v>
      </c>
      <c r="AD19" s="1024">
        <v>0.17499999999999999</v>
      </c>
      <c r="AE19" s="1023">
        <v>0.14899999999999999</v>
      </c>
      <c r="AF19" s="1025">
        <v>0.184</v>
      </c>
      <c r="AG19" s="1025">
        <v>0.19</v>
      </c>
      <c r="AH19" s="1025">
        <v>0.21099999999999999</v>
      </c>
      <c r="AI19" s="183"/>
      <c r="AJ19" s="687" t="str">
        <f t="shared" si="8"/>
        <v>Nedre Romerike</v>
      </c>
      <c r="AK19" s="1000">
        <v>26.456399999999999</v>
      </c>
      <c r="AL19" s="102"/>
      <c r="AM19" s="687" t="str">
        <f t="shared" si="9"/>
        <v>Nedre Romerike</v>
      </c>
      <c r="AN19" s="1003">
        <v>0.1</v>
      </c>
      <c r="AO19" s="942">
        <v>0.2</v>
      </c>
      <c r="AP19" s="942">
        <v>0.27500000000000002</v>
      </c>
      <c r="AQ19" s="943">
        <v>0.13500000000000001</v>
      </c>
      <c r="AR19" s="944">
        <v>0.20300000000000001</v>
      </c>
      <c r="AS19" s="944">
        <v>8.5999999999999993E-2</v>
      </c>
      <c r="AT19" s="101"/>
      <c r="AU19" s="905" t="str">
        <f t="shared" si="1"/>
        <v>Nedre Romerike</v>
      </c>
      <c r="AV19" s="1005">
        <v>73.967600000000004</v>
      </c>
      <c r="AW19" s="103"/>
    </row>
    <row r="20" spans="1:49" ht="12" customHeight="1">
      <c r="A20" s="1779"/>
      <c r="B20" s="11"/>
      <c r="C20" s="607" t="str">
        <f t="shared" si="0"/>
        <v>Øvre Romerike</v>
      </c>
      <c r="D20" s="936">
        <v>0.1</v>
      </c>
      <c r="E20" s="102"/>
      <c r="F20" s="607" t="s">
        <v>113</v>
      </c>
      <c r="G20" s="942">
        <v>0.14699999999999999</v>
      </c>
      <c r="H20" s="943">
        <v>0.40300000000000002</v>
      </c>
      <c r="I20" s="944">
        <v>0.28899999999999998</v>
      </c>
      <c r="J20" s="944">
        <v>0.161</v>
      </c>
      <c r="K20" s="101"/>
      <c r="L20" s="607" t="str">
        <f t="shared" si="2"/>
        <v>Øvre Romerike</v>
      </c>
      <c r="M20" s="949">
        <v>2.77</v>
      </c>
      <c r="N20" s="102"/>
      <c r="O20" s="607" t="str">
        <f t="shared" si="3"/>
        <v>Øvre Romerike</v>
      </c>
      <c r="P20" s="963">
        <v>27.927800000000001</v>
      </c>
      <c r="Q20" s="964">
        <v>8.6667000000000005</v>
      </c>
      <c r="S20" s="500" t="str">
        <f t="shared" si="4"/>
        <v>Øvre Romerike</v>
      </c>
      <c r="T20" s="976">
        <v>15.4719</v>
      </c>
      <c r="V20" s="500" t="str">
        <f t="shared" si="5"/>
        <v>Øvre Romerike</v>
      </c>
      <c r="W20" s="986">
        <v>1.7000000000000001E-2</v>
      </c>
      <c r="Y20" s="905" t="str">
        <f t="shared" si="6"/>
        <v>Øvre Romerike</v>
      </c>
      <c r="Z20" s="964">
        <v>76.234399999999994</v>
      </c>
      <c r="AA20" s="102"/>
      <c r="AB20" s="905" t="str">
        <f t="shared" si="7"/>
        <v>Øvre Romerike</v>
      </c>
      <c r="AC20" s="1035">
        <v>6.0999999999999999E-2</v>
      </c>
      <c r="AD20" s="1024">
        <v>0.17399999999999999</v>
      </c>
      <c r="AE20" s="1023">
        <v>0.14099999999999999</v>
      </c>
      <c r="AF20" s="1025">
        <v>0.154</v>
      </c>
      <c r="AG20" s="1025">
        <v>0.17599999999999999</v>
      </c>
      <c r="AH20" s="1025">
        <v>0.29399999999999998</v>
      </c>
      <c r="AI20" s="183"/>
      <c r="AJ20" s="687" t="str">
        <f t="shared" si="8"/>
        <v>Øvre Romerike</v>
      </c>
      <c r="AK20" s="1000">
        <v>29.444099999999999</v>
      </c>
      <c r="AL20" s="102"/>
      <c r="AM20" s="687" t="str">
        <f t="shared" si="9"/>
        <v>Øvre Romerike</v>
      </c>
      <c r="AN20" s="1003">
        <v>0.105</v>
      </c>
      <c r="AO20" s="942">
        <v>0.182</v>
      </c>
      <c r="AP20" s="942">
        <v>0.251</v>
      </c>
      <c r="AQ20" s="943">
        <v>0.13300000000000001</v>
      </c>
      <c r="AR20" s="944">
        <v>0.20799999999999999</v>
      </c>
      <c r="AS20" s="944">
        <v>0.12</v>
      </c>
      <c r="AT20" s="101"/>
      <c r="AU20" s="905" t="str">
        <f t="shared" si="1"/>
        <v>Øvre Romerike</v>
      </c>
      <c r="AV20" s="1005">
        <v>80.519900000000007</v>
      </c>
      <c r="AW20" s="103"/>
    </row>
    <row r="21" spans="1:49" ht="12" customHeight="1">
      <c r="A21" s="1779"/>
      <c r="B21" s="11"/>
      <c r="C21" s="607" t="str">
        <f t="shared" si="0"/>
        <v>Follo</v>
      </c>
      <c r="D21" s="936">
        <v>8.7999999999999995E-2</v>
      </c>
      <c r="E21" s="102"/>
      <c r="F21" s="607" t="s">
        <v>114</v>
      </c>
      <c r="G21" s="942">
        <v>0.13400000000000001</v>
      </c>
      <c r="H21" s="943">
        <v>0.40300000000000002</v>
      </c>
      <c r="I21" s="944">
        <v>0.28899999999999998</v>
      </c>
      <c r="J21" s="944">
        <v>0.17399999999999999</v>
      </c>
      <c r="K21" s="101"/>
      <c r="L21" s="607" t="str">
        <f t="shared" si="2"/>
        <v>Follo</v>
      </c>
      <c r="M21" s="949">
        <v>2.81</v>
      </c>
      <c r="N21" s="102"/>
      <c r="O21" s="607" t="str">
        <f t="shared" si="3"/>
        <v>Follo</v>
      </c>
      <c r="P21" s="963">
        <v>15.3483</v>
      </c>
      <c r="Q21" s="964">
        <v>6.1</v>
      </c>
      <c r="S21" s="500" t="str">
        <f t="shared" si="4"/>
        <v>Follo</v>
      </c>
      <c r="T21" s="976">
        <v>12.2689</v>
      </c>
      <c r="V21" s="500" t="str">
        <f t="shared" si="5"/>
        <v>Follo</v>
      </c>
      <c r="W21" s="986">
        <v>1.4E-2</v>
      </c>
      <c r="Y21" s="905" t="str">
        <f t="shared" si="6"/>
        <v>Follo</v>
      </c>
      <c r="Z21" s="964">
        <v>42.714500000000001</v>
      </c>
      <c r="AA21" s="102"/>
      <c r="AB21" s="905" t="str">
        <f t="shared" si="7"/>
        <v>Follo</v>
      </c>
      <c r="AC21" s="1035">
        <v>9.0999999999999998E-2</v>
      </c>
      <c r="AD21" s="1024">
        <v>0.214</v>
      </c>
      <c r="AE21" s="1023">
        <v>0.13700000000000001</v>
      </c>
      <c r="AF21" s="1025">
        <v>0.15</v>
      </c>
      <c r="AG21" s="1025">
        <v>0.16600000000000001</v>
      </c>
      <c r="AH21" s="1025">
        <v>0.24199999999999999</v>
      </c>
      <c r="AI21" s="183"/>
      <c r="AJ21" s="687" t="str">
        <f t="shared" si="8"/>
        <v>Follo</v>
      </c>
      <c r="AK21" s="1000">
        <v>28.093800000000002</v>
      </c>
      <c r="AL21" s="102"/>
      <c r="AM21" s="687" t="str">
        <f t="shared" si="9"/>
        <v>Follo</v>
      </c>
      <c r="AN21" s="1003">
        <v>0.11700000000000001</v>
      </c>
      <c r="AO21" s="942">
        <v>0.18099999999999999</v>
      </c>
      <c r="AP21" s="942">
        <v>0.252</v>
      </c>
      <c r="AQ21" s="943">
        <v>0.124</v>
      </c>
      <c r="AR21" s="944">
        <v>0.21099999999999999</v>
      </c>
      <c r="AS21" s="944">
        <v>0.11600000000000001</v>
      </c>
      <c r="AT21" s="101"/>
      <c r="AU21" s="905" t="str">
        <f t="shared" si="1"/>
        <v>Follo</v>
      </c>
      <c r="AV21" s="1007">
        <v>78.289699999999996</v>
      </c>
    </row>
    <row r="22" spans="1:49" ht="12" customHeight="1">
      <c r="A22" s="1779"/>
      <c r="B22" s="11"/>
      <c r="C22" s="607" t="str">
        <f t="shared" si="0"/>
        <v>Sarpsborg</v>
      </c>
      <c r="D22" s="936">
        <v>0.114</v>
      </c>
      <c r="E22" s="102"/>
      <c r="F22" s="607" t="s">
        <v>164</v>
      </c>
      <c r="G22" s="942">
        <v>0.14799999999999999</v>
      </c>
      <c r="H22" s="943">
        <v>0.39</v>
      </c>
      <c r="I22" s="944">
        <v>0.29399999999999998</v>
      </c>
      <c r="J22" s="944">
        <v>0.16800000000000001</v>
      </c>
      <c r="K22" s="101"/>
      <c r="L22" s="607" t="str">
        <f t="shared" si="2"/>
        <v>Sarpsborg</v>
      </c>
      <c r="M22" s="950">
        <v>2.81</v>
      </c>
      <c r="O22" s="607" t="str">
        <f t="shared" si="3"/>
        <v>Sarpsborg</v>
      </c>
      <c r="P22" s="963">
        <v>15.549899999999999</v>
      </c>
      <c r="Q22" s="964">
        <v>5.7981999999999996</v>
      </c>
      <c r="S22" s="500" t="str">
        <f t="shared" si="4"/>
        <v>Sarpsborg</v>
      </c>
      <c r="T22" s="976">
        <v>10.642799999999999</v>
      </c>
      <c r="V22" s="500" t="str">
        <f t="shared" si="5"/>
        <v>Sarpsborg</v>
      </c>
      <c r="W22" s="986">
        <v>2.1000000000000001E-2</v>
      </c>
      <c r="Y22" s="905" t="str">
        <f t="shared" si="6"/>
        <v>Sarpsborg</v>
      </c>
      <c r="Z22" s="964">
        <v>43.103400000000001</v>
      </c>
      <c r="AA22" s="102"/>
      <c r="AB22" s="905" t="str">
        <f t="shared" si="7"/>
        <v>Sarpsborg</v>
      </c>
      <c r="AC22" s="1035">
        <v>7.0999999999999994E-2</v>
      </c>
      <c r="AD22" s="1024">
        <v>0.193</v>
      </c>
      <c r="AE22" s="1023">
        <v>0.17299999999999999</v>
      </c>
      <c r="AF22" s="1025">
        <v>0.23400000000000001</v>
      </c>
      <c r="AG22" s="1025">
        <v>0.16</v>
      </c>
      <c r="AH22" s="1025">
        <v>0.16900000000000001</v>
      </c>
      <c r="AI22" s="183"/>
      <c r="AJ22" s="687" t="str">
        <f t="shared" si="8"/>
        <v>Sarpsborg</v>
      </c>
      <c r="AK22" s="1000">
        <v>23.4298</v>
      </c>
      <c r="AL22" s="102"/>
      <c r="AM22" s="687" t="str">
        <f t="shared" si="9"/>
        <v>Sarpsborg</v>
      </c>
      <c r="AN22" s="1003">
        <v>0.113</v>
      </c>
      <c r="AO22" s="942">
        <v>0.21099999999999999</v>
      </c>
      <c r="AP22" s="942">
        <v>0.32500000000000001</v>
      </c>
      <c r="AQ22" s="943">
        <v>0.14399999999999999</v>
      </c>
      <c r="AR22" s="944">
        <v>0.12</v>
      </c>
      <c r="AS22" s="944">
        <v>8.7999999999999995E-2</v>
      </c>
      <c r="AT22" s="101"/>
      <c r="AU22" s="905" t="str">
        <f t="shared" si="1"/>
        <v>Sarpsborg</v>
      </c>
      <c r="AV22" s="1005">
        <v>65.0428</v>
      </c>
      <c r="AW22" s="103"/>
    </row>
    <row r="23" spans="1:49" ht="12" customHeight="1">
      <c r="A23" s="1779"/>
      <c r="B23" s="11"/>
      <c r="C23" s="607" t="str">
        <f t="shared" si="0"/>
        <v>Fredrikstad</v>
      </c>
      <c r="D23" s="936">
        <v>0.129</v>
      </c>
      <c r="E23" s="102"/>
      <c r="F23" s="607" t="s">
        <v>165</v>
      </c>
      <c r="G23" s="942">
        <v>0.155</v>
      </c>
      <c r="H23" s="943">
        <v>0.38800000000000001</v>
      </c>
      <c r="I23" s="944">
        <v>0.27900000000000003</v>
      </c>
      <c r="J23" s="944">
        <v>0.17799999999999999</v>
      </c>
      <c r="K23" s="101"/>
      <c r="L23" s="607" t="str">
        <f t="shared" si="2"/>
        <v>Fredrikstad</v>
      </c>
      <c r="M23" s="949">
        <v>2.79</v>
      </c>
      <c r="N23" s="102"/>
      <c r="O23" s="607" t="str">
        <f t="shared" si="3"/>
        <v>Fredrikstad</v>
      </c>
      <c r="P23" s="963">
        <v>14.2896</v>
      </c>
      <c r="Q23" s="964">
        <v>6</v>
      </c>
      <c r="S23" s="500" t="str">
        <f t="shared" si="4"/>
        <v>Fredrikstad</v>
      </c>
      <c r="T23" s="976">
        <v>10.805400000000001</v>
      </c>
      <c r="V23" s="500" t="str">
        <f t="shared" si="5"/>
        <v>Fredrikstad</v>
      </c>
      <c r="W23" s="986">
        <v>1.9E-2</v>
      </c>
      <c r="Y23" s="905" t="str">
        <f t="shared" si="6"/>
        <v>Fredrikstad</v>
      </c>
      <c r="Z23" s="964">
        <v>39.243600000000001</v>
      </c>
      <c r="AA23" s="102"/>
      <c r="AB23" s="905" t="str">
        <f t="shared" si="7"/>
        <v>Fredrikstad</v>
      </c>
      <c r="AC23" s="1035">
        <v>7.6999999999999999E-2</v>
      </c>
      <c r="AD23" s="1024">
        <v>0.189</v>
      </c>
      <c r="AE23" s="1023">
        <v>0.155</v>
      </c>
      <c r="AF23" s="1025">
        <v>0.23699999999999999</v>
      </c>
      <c r="AG23" s="1025">
        <v>0.182</v>
      </c>
      <c r="AH23" s="1025">
        <v>0.16</v>
      </c>
      <c r="AI23" s="183"/>
      <c r="AJ23" s="687" t="str">
        <f t="shared" si="8"/>
        <v>Fredrikstad</v>
      </c>
      <c r="AK23" s="1000">
        <v>24.9483</v>
      </c>
      <c r="AL23" s="102"/>
      <c r="AM23" s="687" t="str">
        <f t="shared" si="9"/>
        <v>Fredrikstad</v>
      </c>
      <c r="AN23" s="1003">
        <v>0.112</v>
      </c>
      <c r="AO23" s="942">
        <v>0.20200000000000001</v>
      </c>
      <c r="AP23" s="942">
        <v>0.313</v>
      </c>
      <c r="AQ23" s="943">
        <v>0.13900000000000001</v>
      </c>
      <c r="AR23" s="944">
        <v>0.14000000000000001</v>
      </c>
      <c r="AS23" s="944">
        <v>9.5000000000000001E-2</v>
      </c>
      <c r="AT23" s="101"/>
      <c r="AU23" s="905" t="str">
        <f t="shared" si="1"/>
        <v>Fredrikstad</v>
      </c>
      <c r="AV23" s="1005">
        <v>68.629199999999997</v>
      </c>
      <c r="AW23" s="103"/>
    </row>
    <row r="24" spans="1:49" ht="12" customHeight="1">
      <c r="A24" s="1779"/>
      <c r="B24" s="11"/>
      <c r="C24" s="607" t="str">
        <f t="shared" si="0"/>
        <v>Moss</v>
      </c>
      <c r="D24" s="936">
        <v>0.12</v>
      </c>
      <c r="E24" s="102"/>
      <c r="F24" s="607" t="s">
        <v>166</v>
      </c>
      <c r="G24" s="942">
        <v>0.13900000000000001</v>
      </c>
      <c r="H24" s="943">
        <v>0.38700000000000001</v>
      </c>
      <c r="I24" s="944">
        <v>0.29699999999999999</v>
      </c>
      <c r="J24" s="944">
        <v>0.17799999999999999</v>
      </c>
      <c r="K24" s="101"/>
      <c r="L24" s="607" t="str">
        <f t="shared" si="2"/>
        <v>Moss</v>
      </c>
      <c r="M24" s="949">
        <v>2.82</v>
      </c>
      <c r="N24" s="102"/>
      <c r="O24" s="607" t="str">
        <f t="shared" si="3"/>
        <v>Moss</v>
      </c>
      <c r="P24" s="963">
        <v>15.232100000000001</v>
      </c>
      <c r="Q24" s="964">
        <v>4.8014000000000001</v>
      </c>
      <c r="S24" s="500" t="str">
        <f t="shared" si="4"/>
        <v>Moss</v>
      </c>
      <c r="T24" s="976">
        <v>11.473599999999999</v>
      </c>
      <c r="V24" s="500" t="str">
        <f t="shared" si="5"/>
        <v>Moss</v>
      </c>
      <c r="W24" s="986">
        <v>1.4999999999999999E-2</v>
      </c>
      <c r="Y24" s="905" t="str">
        <f t="shared" si="6"/>
        <v>Moss</v>
      </c>
      <c r="Z24" s="964">
        <v>42.521700000000003</v>
      </c>
      <c r="AA24" s="102"/>
      <c r="AB24" s="905" t="str">
        <f t="shared" si="7"/>
        <v>Moss</v>
      </c>
      <c r="AC24" s="1035">
        <v>9.1999999999999998E-2</v>
      </c>
      <c r="AD24" s="1024">
        <v>0.23699999999999999</v>
      </c>
      <c r="AE24" s="1023">
        <v>0.17199999999999999</v>
      </c>
      <c r="AF24" s="1025">
        <v>0.21099999999999999</v>
      </c>
      <c r="AG24" s="1025">
        <v>0.10100000000000001</v>
      </c>
      <c r="AH24" s="1025">
        <v>0.187</v>
      </c>
      <c r="AI24" s="183"/>
      <c r="AJ24" s="687" t="str">
        <f t="shared" si="8"/>
        <v>Moss</v>
      </c>
      <c r="AK24" s="1000">
        <v>25.709399999999999</v>
      </c>
      <c r="AL24" s="102"/>
      <c r="AM24" s="687" t="str">
        <f t="shared" si="9"/>
        <v>Moss</v>
      </c>
      <c r="AN24" s="1003">
        <v>0.13400000000000001</v>
      </c>
      <c r="AO24" s="942">
        <v>0.20599999999999999</v>
      </c>
      <c r="AP24" s="942">
        <v>0.30499999999999999</v>
      </c>
      <c r="AQ24" s="943">
        <v>9.6000000000000002E-2</v>
      </c>
      <c r="AR24" s="944">
        <v>0.14499999999999999</v>
      </c>
      <c r="AS24" s="944">
        <v>0.115</v>
      </c>
      <c r="AT24" s="101"/>
      <c r="AU24" s="905" t="str">
        <f t="shared" si="1"/>
        <v>Moss</v>
      </c>
      <c r="AV24" s="1005">
        <v>71.855500000000006</v>
      </c>
      <c r="AW24" s="103"/>
    </row>
    <row r="25" spans="1:49" ht="12" customHeight="1">
      <c r="A25" s="1779"/>
      <c r="B25" s="11"/>
      <c r="C25" s="607" t="str">
        <f t="shared" si="0"/>
        <v xml:space="preserve">Drammen </v>
      </c>
      <c r="D25" s="936">
        <v>0.10100000000000001</v>
      </c>
      <c r="E25" s="102"/>
      <c r="F25" s="607" t="s">
        <v>356</v>
      </c>
      <c r="G25" s="942">
        <v>0.16900000000000001</v>
      </c>
      <c r="H25" s="943">
        <v>0.40300000000000002</v>
      </c>
      <c r="I25" s="944">
        <v>0.28299999999999997</v>
      </c>
      <c r="J25" s="944">
        <v>0.14599999999999999</v>
      </c>
      <c r="K25" s="101"/>
      <c r="L25" s="607" t="str">
        <f t="shared" si="2"/>
        <v xml:space="preserve">Drammen </v>
      </c>
      <c r="M25" s="949">
        <v>2.62</v>
      </c>
      <c r="N25" s="102"/>
      <c r="O25" s="607" t="str">
        <f t="shared" si="3"/>
        <v xml:space="preserve">Drammen </v>
      </c>
      <c r="P25" s="963">
        <v>16.673300000000001</v>
      </c>
      <c r="Q25" s="964">
        <v>5.2</v>
      </c>
      <c r="S25" s="500" t="str">
        <f t="shared" si="4"/>
        <v xml:space="preserve">Drammen </v>
      </c>
      <c r="T25" s="976">
        <v>11.066700000000001</v>
      </c>
      <c r="V25" s="500" t="str">
        <f t="shared" si="5"/>
        <v xml:space="preserve">Drammen </v>
      </c>
      <c r="W25" s="986">
        <v>2.3E-2</v>
      </c>
      <c r="Y25" s="905" t="str">
        <f t="shared" si="6"/>
        <v xml:space="preserve">Drammen </v>
      </c>
      <c r="Z25" s="964">
        <v>43.055199999999999</v>
      </c>
      <c r="AA25" s="102"/>
      <c r="AB25" s="905" t="str">
        <f t="shared" si="7"/>
        <v xml:space="preserve">Drammen </v>
      </c>
      <c r="AC25" s="1035">
        <v>9.5000000000000001E-2</v>
      </c>
      <c r="AD25" s="1024">
        <v>0.20899999999999999</v>
      </c>
      <c r="AE25" s="1023">
        <v>0.154</v>
      </c>
      <c r="AF25" s="1025">
        <v>0.20899999999999999</v>
      </c>
      <c r="AG25" s="1025">
        <v>0.14399999999999999</v>
      </c>
      <c r="AH25" s="1025">
        <v>0.19</v>
      </c>
      <c r="AI25" s="183"/>
      <c r="AJ25" s="687" t="str">
        <f t="shared" si="8"/>
        <v xml:space="preserve">Drammen </v>
      </c>
      <c r="AK25" s="1000">
        <v>28.9285</v>
      </c>
      <c r="AL25" s="102"/>
      <c r="AM25" s="687" t="str">
        <f t="shared" si="9"/>
        <v xml:space="preserve">Drammen </v>
      </c>
      <c r="AN25" s="1003">
        <v>9.6000000000000002E-2</v>
      </c>
      <c r="AO25" s="942">
        <v>0.19800000000000001</v>
      </c>
      <c r="AP25" s="942">
        <v>0.28699999999999998</v>
      </c>
      <c r="AQ25" s="943">
        <v>0.13300000000000001</v>
      </c>
      <c r="AR25" s="944">
        <v>0.16700000000000001</v>
      </c>
      <c r="AS25" s="944">
        <v>0.11899999999999999</v>
      </c>
      <c r="AT25" s="101"/>
      <c r="AU25" s="905" t="str">
        <f t="shared" si="1"/>
        <v xml:space="preserve">Drammen </v>
      </c>
      <c r="AV25" s="1005">
        <v>74.778499999999994</v>
      </c>
      <c r="AW25" s="103"/>
    </row>
    <row r="26" spans="1:49" ht="12" customHeight="1">
      <c r="A26" s="1779"/>
      <c r="B26" s="11"/>
      <c r="C26" s="607" t="str">
        <f t="shared" si="0"/>
        <v>Kongsberg</v>
      </c>
      <c r="D26" s="936">
        <v>0.09</v>
      </c>
      <c r="E26" s="102"/>
      <c r="F26" s="607" t="s">
        <v>344</v>
      </c>
      <c r="G26" s="942">
        <v>0.153</v>
      </c>
      <c r="H26" s="943">
        <v>0.373</v>
      </c>
      <c r="I26" s="944">
        <v>0.29699999999999999</v>
      </c>
      <c r="J26" s="944">
        <v>0.17699999999999999</v>
      </c>
      <c r="K26" s="101"/>
      <c r="L26" s="607" t="str">
        <f t="shared" si="2"/>
        <v>Kongsberg</v>
      </c>
      <c r="M26" s="949">
        <v>2.78</v>
      </c>
      <c r="N26" s="102"/>
      <c r="O26" s="607" t="str">
        <f t="shared" si="3"/>
        <v>Kongsberg</v>
      </c>
      <c r="P26" s="963">
        <v>17.577300000000001</v>
      </c>
      <c r="Q26" s="964">
        <v>4.0999999999999996</v>
      </c>
      <c r="S26" s="500" t="str">
        <f t="shared" si="4"/>
        <v>Kongsberg</v>
      </c>
      <c r="T26" s="976">
        <v>10.901400000000001</v>
      </c>
      <c r="V26" s="500" t="str">
        <f t="shared" si="5"/>
        <v>Kongsberg</v>
      </c>
      <c r="W26" s="986">
        <v>2.5000000000000001E-2</v>
      </c>
      <c r="Y26" s="905" t="str">
        <f t="shared" si="6"/>
        <v>Kongsberg</v>
      </c>
      <c r="Z26" s="964">
        <v>48.393000000000001</v>
      </c>
      <c r="AA26" s="102"/>
      <c r="AB26" s="905" t="str">
        <f t="shared" si="7"/>
        <v>Kongsberg</v>
      </c>
      <c r="AC26" s="1035">
        <v>0.11</v>
      </c>
      <c r="AD26" s="1024">
        <v>0.245</v>
      </c>
      <c r="AE26" s="1023">
        <v>0.17100000000000001</v>
      </c>
      <c r="AF26" s="1025">
        <v>0.20399999999999999</v>
      </c>
      <c r="AG26" s="1025">
        <v>8.7999999999999995E-2</v>
      </c>
      <c r="AH26" s="1025">
        <v>0.182</v>
      </c>
      <c r="AI26" s="183"/>
      <c r="AJ26" s="687" t="str">
        <f t="shared" si="8"/>
        <v>Kongsberg</v>
      </c>
      <c r="AK26" s="1000">
        <v>28.6663</v>
      </c>
      <c r="AL26" s="102"/>
      <c r="AM26" s="687" t="str">
        <f t="shared" si="9"/>
        <v>Kongsberg</v>
      </c>
      <c r="AN26" s="1003">
        <v>0.129</v>
      </c>
      <c r="AO26" s="942">
        <v>0.19600000000000001</v>
      </c>
      <c r="AP26" s="942">
        <v>0.311</v>
      </c>
      <c r="AQ26" s="943">
        <v>0.11</v>
      </c>
      <c r="AR26" s="944">
        <v>0.121</v>
      </c>
      <c r="AS26" s="944">
        <v>0.13300000000000001</v>
      </c>
      <c r="AT26" s="101"/>
      <c r="AU26" s="905" t="str">
        <f t="shared" si="1"/>
        <v>Kongsberg</v>
      </c>
      <c r="AV26" s="1005">
        <v>78.848699999999994</v>
      </c>
      <c r="AW26" s="103"/>
    </row>
    <row r="27" spans="1:49" ht="12" customHeight="1">
      <c r="A27" s="1779"/>
      <c r="B27" s="11"/>
      <c r="C27" s="607" t="str">
        <f t="shared" si="0"/>
        <v>Resten av Buskerudbyen</v>
      </c>
      <c r="D27" s="936">
        <v>9.8000000000000004E-2</v>
      </c>
      <c r="E27" s="102"/>
      <c r="F27" s="607" t="s">
        <v>168</v>
      </c>
      <c r="G27" s="942">
        <v>0.17499999999999999</v>
      </c>
      <c r="H27" s="943">
        <v>0.36599999999999999</v>
      </c>
      <c r="I27" s="944">
        <v>0.29699999999999999</v>
      </c>
      <c r="J27" s="944">
        <v>0.161</v>
      </c>
      <c r="K27" s="101"/>
      <c r="L27" s="607" t="str">
        <f t="shared" si="2"/>
        <v>Resten av Buskerudbyen</v>
      </c>
      <c r="M27" s="949">
        <v>2.72</v>
      </c>
      <c r="N27" s="102"/>
      <c r="O27" s="607" t="str">
        <f t="shared" si="3"/>
        <v>Resten av Buskerudbyen</v>
      </c>
      <c r="P27" s="963">
        <v>15.427300000000001</v>
      </c>
      <c r="Q27" s="964">
        <v>6.5</v>
      </c>
      <c r="S27" s="500" t="str">
        <f t="shared" si="4"/>
        <v>Resten av Buskerudbyen</v>
      </c>
      <c r="T27" s="976">
        <v>12.3209</v>
      </c>
      <c r="V27" s="500" t="str">
        <f t="shared" si="5"/>
        <v>Resten av Buskerudbyen</v>
      </c>
      <c r="W27" s="986">
        <v>1.6E-2</v>
      </c>
      <c r="Y27" s="905" t="str">
        <f t="shared" si="6"/>
        <v>Resten av Buskerudbyen</v>
      </c>
      <c r="Z27" s="964">
        <v>41.5792</v>
      </c>
      <c r="AA27" s="102"/>
      <c r="AB27" s="905" t="str">
        <f t="shared" si="7"/>
        <v>Resten av Buskerudbyen</v>
      </c>
      <c r="AC27" s="1035">
        <v>6.6000000000000003E-2</v>
      </c>
      <c r="AD27" s="1024">
        <v>0.17599999999999999</v>
      </c>
      <c r="AE27" s="1023">
        <v>0.14599999999999999</v>
      </c>
      <c r="AF27" s="1025">
        <v>0.22</v>
      </c>
      <c r="AG27" s="1025">
        <v>0.17199999999999999</v>
      </c>
      <c r="AH27" s="1025">
        <v>0.22</v>
      </c>
      <c r="AI27" s="183"/>
      <c r="AJ27" s="687" t="str">
        <f t="shared" si="8"/>
        <v>Resten av Buskerudbyen</v>
      </c>
      <c r="AK27" s="1000">
        <v>26.249199999999998</v>
      </c>
      <c r="AL27" s="102"/>
      <c r="AM27" s="687" t="str">
        <f t="shared" si="9"/>
        <v>Resten av Buskerudbyen</v>
      </c>
      <c r="AN27" s="1003">
        <v>0.114</v>
      </c>
      <c r="AO27" s="942">
        <v>0.182</v>
      </c>
      <c r="AP27" s="942">
        <v>0.30099999999999999</v>
      </c>
      <c r="AQ27" s="943">
        <v>0.13900000000000001</v>
      </c>
      <c r="AR27" s="944">
        <v>0.161</v>
      </c>
      <c r="AS27" s="944">
        <v>0.104</v>
      </c>
      <c r="AT27" s="101"/>
      <c r="AU27" s="905" t="str">
        <f t="shared" si="1"/>
        <v>Resten av Buskerudbyen</v>
      </c>
      <c r="AV27" s="1005">
        <v>70.825599999999994</v>
      </c>
      <c r="AW27" s="103"/>
    </row>
    <row r="28" spans="1:49" ht="12" customHeight="1">
      <c r="A28" s="1779"/>
      <c r="B28" s="11"/>
      <c r="C28" s="607" t="str">
        <f t="shared" si="0"/>
        <v>Ringerike og Hole</v>
      </c>
      <c r="D28" s="936">
        <v>0.11600000000000001</v>
      </c>
      <c r="E28" s="102"/>
      <c r="F28" s="607" t="s">
        <v>169</v>
      </c>
      <c r="G28" s="942">
        <v>0.154</v>
      </c>
      <c r="H28" s="943">
        <v>0.39200000000000002</v>
      </c>
      <c r="I28" s="944">
        <v>0.27600000000000002</v>
      </c>
      <c r="J28" s="944">
        <v>0.17799999999999999</v>
      </c>
      <c r="K28" s="101"/>
      <c r="L28" s="523" t="str">
        <f t="shared" si="2"/>
        <v>Ringerike og Hole</v>
      </c>
      <c r="M28" s="952">
        <v>2.77</v>
      </c>
      <c r="N28" s="102"/>
      <c r="O28" s="523" t="str">
        <f t="shared" si="3"/>
        <v>Ringerike og Hole</v>
      </c>
      <c r="P28" s="971">
        <v>15.663500000000001</v>
      </c>
      <c r="Q28" s="972">
        <v>6.25</v>
      </c>
      <c r="S28" s="498" t="str">
        <f t="shared" si="4"/>
        <v>Ringerike og Hole</v>
      </c>
      <c r="T28" s="977">
        <v>12.400600000000001</v>
      </c>
      <c r="V28" s="498" t="str">
        <f t="shared" si="5"/>
        <v>Ringerike og Hole</v>
      </c>
      <c r="W28" s="987">
        <v>1.2999999999999999E-2</v>
      </c>
      <c r="Y28" s="906" t="str">
        <f t="shared" si="6"/>
        <v>Ringerike og Hole</v>
      </c>
      <c r="Z28" s="972">
        <v>42.757199999999997</v>
      </c>
      <c r="AA28" s="102"/>
      <c r="AB28" s="906" t="str">
        <f t="shared" si="7"/>
        <v>Ringerike og Hole</v>
      </c>
      <c r="AC28" s="1036">
        <v>7.0000000000000007E-2</v>
      </c>
      <c r="AD28" s="1037">
        <v>0.17199999999999999</v>
      </c>
      <c r="AE28" s="1038">
        <v>0.153</v>
      </c>
      <c r="AF28" s="1039">
        <v>0.223</v>
      </c>
      <c r="AG28" s="1039">
        <v>0.17899999999999999</v>
      </c>
      <c r="AH28" s="1039">
        <v>0.20300000000000001</v>
      </c>
      <c r="AI28" s="183"/>
      <c r="AJ28" s="687" t="str">
        <f t="shared" si="8"/>
        <v>Ringerike og Hole</v>
      </c>
      <c r="AK28" s="1000">
        <v>25.4374</v>
      </c>
      <c r="AL28" s="102"/>
      <c r="AM28" s="687" t="str">
        <f t="shared" si="9"/>
        <v>Ringerike og Hole</v>
      </c>
      <c r="AN28" s="1003">
        <v>0.108</v>
      </c>
      <c r="AO28" s="942">
        <v>0.185</v>
      </c>
      <c r="AP28" s="942">
        <v>0.31900000000000001</v>
      </c>
      <c r="AQ28" s="943">
        <v>0.14399999999999999</v>
      </c>
      <c r="AR28" s="944">
        <v>0.13900000000000001</v>
      </c>
      <c r="AS28" s="944">
        <v>0.104</v>
      </c>
      <c r="AT28" s="101"/>
      <c r="AU28" s="906" t="str">
        <f t="shared" si="1"/>
        <v>Ringerike og Hole</v>
      </c>
      <c r="AV28" s="1009">
        <v>69.533699999999996</v>
      </c>
      <c r="AW28" s="103"/>
    </row>
    <row r="29" spans="1:49">
      <c r="T29" s="270"/>
      <c r="U29" s="6"/>
    </row>
    <row r="30" spans="1:49" ht="15" customHeight="1">
      <c r="B30" s="11"/>
      <c r="C30" s="1848" t="s">
        <v>200</v>
      </c>
      <c r="D30" s="1848"/>
      <c r="E30" s="11"/>
      <c r="F30" s="1848" t="s">
        <v>200</v>
      </c>
      <c r="G30" s="1848"/>
      <c r="H30" s="1848"/>
      <c r="I30" s="1848"/>
      <c r="J30" s="1848"/>
      <c r="K30" s="11"/>
      <c r="L30" s="1847" t="str">
        <f>F30</f>
        <v>Figur</v>
      </c>
      <c r="M30" s="1848"/>
      <c r="O30" s="1844" t="str">
        <f>L30</f>
        <v>Figur</v>
      </c>
      <c r="P30" s="1845"/>
      <c r="Q30" s="1846"/>
      <c r="S30" s="1844" t="str">
        <f>O30</f>
        <v>Figur</v>
      </c>
      <c r="T30" s="1846"/>
      <c r="V30" s="1847" t="str">
        <f>S30</f>
        <v>Figur</v>
      </c>
      <c r="W30" s="1848"/>
      <c r="Y30" s="1847" t="str">
        <f>V30</f>
        <v>Figur</v>
      </c>
      <c r="Z30" s="1848"/>
      <c r="AB30" s="1847" t="str">
        <f>Y30</f>
        <v>Figur</v>
      </c>
      <c r="AC30" s="1848"/>
      <c r="AD30" s="1848"/>
      <c r="AE30" s="1848"/>
      <c r="AF30" s="1848"/>
      <c r="AG30" s="1848"/>
      <c r="AH30" s="1848"/>
      <c r="AJ30" s="1847" t="str">
        <f>AB30</f>
        <v>Figur</v>
      </c>
      <c r="AK30" s="1848"/>
      <c r="AM30" s="1861" t="str">
        <f>AJ30</f>
        <v>Figur</v>
      </c>
      <c r="AN30" s="1862"/>
      <c r="AO30" s="1862"/>
      <c r="AP30" s="1862"/>
      <c r="AQ30" s="1862"/>
      <c r="AR30" s="1862"/>
      <c r="AS30" s="1862"/>
      <c r="AU30" s="1847" t="str">
        <f>AM30</f>
        <v>Figur</v>
      </c>
      <c r="AV30" s="1848"/>
    </row>
    <row r="31" spans="1:49">
      <c r="U31" s="6"/>
    </row>
    <row r="32" spans="1:49">
      <c r="U32" s="6"/>
      <c r="AT32" s="6"/>
      <c r="AU32" s="6"/>
    </row>
    <row r="33" spans="21:47">
      <c r="U33" s="6"/>
      <c r="AT33" s="6"/>
      <c r="AU33" s="6"/>
    </row>
    <row r="34" spans="21:47">
      <c r="U34" s="6"/>
      <c r="AT34" s="6"/>
      <c r="AU34" s="6"/>
    </row>
    <row r="35" spans="21:47">
      <c r="U35" s="6"/>
      <c r="AT35" s="6"/>
      <c r="AU35" s="6"/>
    </row>
    <row r="36" spans="21:47">
      <c r="U36" s="6"/>
      <c r="AT36" s="6"/>
      <c r="AU36" s="6"/>
    </row>
    <row r="37" spans="21:47">
      <c r="U37" s="6"/>
      <c r="AT37" s="6"/>
      <c r="AU37" s="6"/>
    </row>
    <row r="38" spans="21:47">
      <c r="U38" s="6"/>
      <c r="AT38" s="6"/>
      <c r="AU38" s="6"/>
    </row>
    <row r="39" spans="21:47">
      <c r="U39" s="6"/>
      <c r="AT39" s="6"/>
      <c r="AU39" s="6"/>
    </row>
    <row r="40" spans="21:47">
      <c r="U40" s="6"/>
      <c r="AT40" s="6"/>
      <c r="AU40" s="6"/>
    </row>
    <row r="41" spans="21:47">
      <c r="U41" s="6"/>
      <c r="AT41" s="6"/>
      <c r="AU41" s="6"/>
    </row>
    <row r="42" spans="21:47">
      <c r="U42" s="6"/>
      <c r="AT42" s="6"/>
      <c r="AU42" s="6"/>
    </row>
    <row r="43" spans="21:47">
      <c r="U43" s="6"/>
      <c r="AT43" s="6"/>
      <c r="AU43" s="6"/>
    </row>
    <row r="44" spans="21:47">
      <c r="U44" s="6"/>
      <c r="AT44" s="6"/>
      <c r="AU44" s="6"/>
    </row>
    <row r="45" spans="21:47">
      <c r="U45" s="6"/>
      <c r="AT45" s="6"/>
      <c r="AU45" s="6"/>
    </row>
    <row r="46" spans="21:47">
      <c r="U46" s="6"/>
      <c r="AT46" s="6"/>
      <c r="AU46" s="6"/>
    </row>
    <row r="47" spans="21:47">
      <c r="U47" s="6"/>
      <c r="AT47" s="6"/>
      <c r="AU47" s="6"/>
    </row>
    <row r="48" spans="21:47">
      <c r="U48" s="6"/>
      <c r="AT48" s="6"/>
      <c r="AU48" s="6"/>
    </row>
    <row r="49" spans="20:47">
      <c r="U49" s="6"/>
      <c r="AT49" s="6"/>
      <c r="AU49" s="6"/>
    </row>
    <row r="50" spans="20:47">
      <c r="U50" s="6"/>
      <c r="AT50" s="6"/>
      <c r="AU50" s="6"/>
    </row>
    <row r="51" spans="20:47">
      <c r="U51" s="6"/>
      <c r="AT51" s="6"/>
      <c r="AU51" s="6"/>
    </row>
    <row r="52" spans="20:47">
      <c r="U52" s="6"/>
      <c r="AT52" s="6"/>
      <c r="AU52" s="6"/>
    </row>
    <row r="53" spans="20:47">
      <c r="U53" s="6"/>
      <c r="AT53" s="6"/>
      <c r="AU53" s="6"/>
    </row>
    <row r="54" spans="20:47">
      <c r="U54" s="6"/>
      <c r="AT54" s="6"/>
      <c r="AU54" s="6"/>
    </row>
    <row r="55" spans="20:47" ht="12.75">
      <c r="T55" s="101"/>
      <c r="U55" s="6"/>
      <c r="AT55" s="6"/>
      <c r="AU55" s="6"/>
    </row>
    <row r="56" spans="20:47">
      <c r="U56" s="6"/>
      <c r="AT56" s="6"/>
      <c r="AU56" s="6"/>
    </row>
    <row r="57" spans="20:47">
      <c r="U57" s="6"/>
      <c r="AT57" s="6"/>
      <c r="AU57" s="6"/>
    </row>
    <row r="58" spans="20:47">
      <c r="U58" s="6"/>
      <c r="AT58" s="6"/>
      <c r="AU58" s="6"/>
    </row>
    <row r="59" spans="20:47">
      <c r="U59" s="6"/>
      <c r="AT59" s="6"/>
      <c r="AU59" s="6"/>
    </row>
    <row r="60" spans="20:47">
      <c r="U60" s="6"/>
      <c r="AT60" s="6"/>
      <c r="AU60" s="6"/>
    </row>
    <row r="61" spans="20:47">
      <c r="U61" s="6"/>
      <c r="AT61" s="6"/>
      <c r="AU61" s="6"/>
    </row>
    <row r="62" spans="20:47">
      <c r="U62" s="6"/>
      <c r="AT62" s="6"/>
      <c r="AU62" s="6"/>
    </row>
    <row r="63" spans="20:47">
      <c r="U63" s="6"/>
      <c r="AT63" s="6"/>
      <c r="AU63" s="6"/>
    </row>
    <row r="64" spans="20:47">
      <c r="U64" s="6"/>
      <c r="AT64" s="6"/>
      <c r="AU64" s="6"/>
    </row>
    <row r="65" spans="21:47">
      <c r="U65" s="6"/>
      <c r="AT65" s="6"/>
      <c r="AU65" s="6"/>
    </row>
    <row r="66" spans="21:47">
      <c r="U66" s="6"/>
      <c r="AT66" s="6"/>
      <c r="AU66" s="6"/>
    </row>
    <row r="67" spans="21:47">
      <c r="U67" s="6"/>
      <c r="AT67" s="6"/>
      <c r="AU67" s="6"/>
    </row>
    <row r="68" spans="21:47">
      <c r="U68" s="6"/>
      <c r="AT68" s="6"/>
      <c r="AU68" s="6"/>
    </row>
    <row r="69" spans="21:47">
      <c r="U69" s="6"/>
      <c r="AT69" s="6"/>
      <c r="AU69" s="6"/>
    </row>
    <row r="70" spans="21:47">
      <c r="U70" s="6"/>
      <c r="AT70" s="6"/>
      <c r="AU70" s="6"/>
    </row>
    <row r="71" spans="21:47">
      <c r="U71" s="6"/>
      <c r="AT71" s="6"/>
      <c r="AU71" s="6"/>
    </row>
    <row r="72" spans="21:47">
      <c r="U72" s="6"/>
      <c r="AT72" s="6"/>
      <c r="AU72" s="6"/>
    </row>
    <row r="73" spans="21:47">
      <c r="U73" s="6"/>
      <c r="AT73" s="6"/>
      <c r="AU73" s="6"/>
    </row>
    <row r="74" spans="21:47">
      <c r="U74" s="6"/>
      <c r="AT74" s="6"/>
      <c r="AU74" s="6"/>
    </row>
    <row r="75" spans="21:47">
      <c r="U75" s="6"/>
      <c r="AT75" s="6"/>
      <c r="AU75" s="6"/>
    </row>
    <row r="76" spans="21:47">
      <c r="U76" s="6"/>
      <c r="AT76" s="6"/>
      <c r="AU76" s="6"/>
    </row>
    <row r="77" spans="21:47">
      <c r="U77" s="6"/>
      <c r="AT77" s="6"/>
      <c r="AU77" s="6"/>
    </row>
    <row r="78" spans="21:47">
      <c r="U78" s="6"/>
      <c r="AT78" s="6"/>
      <c r="AU78" s="6"/>
    </row>
    <row r="79" spans="21:47">
      <c r="U79" s="6"/>
      <c r="AT79" s="6"/>
      <c r="AU79" s="6"/>
    </row>
    <row r="80" spans="21:47">
      <c r="U80" s="6"/>
      <c r="AT80" s="6"/>
      <c r="AU80" s="6"/>
    </row>
    <row r="81" spans="21:47">
      <c r="U81" s="6"/>
      <c r="AT81" s="6"/>
      <c r="AU81" s="6"/>
    </row>
    <row r="82" spans="21:47">
      <c r="U82" s="6"/>
      <c r="AT82" s="6"/>
      <c r="AU82" s="6"/>
    </row>
    <row r="83" spans="21:47">
      <c r="U83" s="6"/>
      <c r="AT83" s="6"/>
      <c r="AU83" s="6"/>
    </row>
    <row r="84" spans="21:47">
      <c r="U84" s="6"/>
      <c r="AT84" s="6"/>
      <c r="AU84" s="6"/>
    </row>
    <row r="85" spans="21:47">
      <c r="U85" s="6"/>
      <c r="AT85" s="6"/>
      <c r="AU85" s="6"/>
    </row>
    <row r="86" spans="21:47">
      <c r="U86" s="6"/>
      <c r="AT86" s="6"/>
      <c r="AU86" s="6"/>
    </row>
    <row r="87" spans="21:47">
      <c r="U87" s="6"/>
      <c r="AT87" s="6"/>
      <c r="AU87" s="6"/>
    </row>
    <row r="88" spans="21:47">
      <c r="U88" s="6"/>
      <c r="AT88" s="6"/>
      <c r="AU88" s="6"/>
    </row>
    <row r="89" spans="21:47">
      <c r="U89" s="6"/>
    </row>
    <row r="90" spans="21:47">
      <c r="U90" s="6"/>
    </row>
    <row r="91" spans="21:47">
      <c r="U91" s="6"/>
    </row>
    <row r="92" spans="21:47">
      <c r="U92" s="6"/>
    </row>
    <row r="93" spans="21:47">
      <c r="U93" s="6"/>
    </row>
    <row r="94" spans="21:47">
      <c r="U94" s="6"/>
    </row>
    <row r="95" spans="21:47">
      <c r="U95" s="6"/>
    </row>
    <row r="96" spans="21:47">
      <c r="U96" s="6"/>
    </row>
    <row r="97" spans="21:21">
      <c r="U97" s="6"/>
    </row>
    <row r="98" spans="21:21">
      <c r="U98" s="6"/>
    </row>
    <row r="99" spans="21:21">
      <c r="U99" s="6"/>
    </row>
    <row r="100" spans="21:21">
      <c r="U100" s="6"/>
    </row>
    <row r="101" spans="21:21">
      <c r="U101" s="6"/>
    </row>
    <row r="102" spans="21:21">
      <c r="U102" s="6"/>
    </row>
    <row r="103" spans="21:21">
      <c r="U103" s="6"/>
    </row>
    <row r="104" spans="21:21">
      <c r="U104" s="6"/>
    </row>
    <row r="105" spans="21:21">
      <c r="U105" s="6"/>
    </row>
    <row r="106" spans="21:21">
      <c r="U106" s="6"/>
    </row>
    <row r="107" spans="21:21">
      <c r="U107" s="6"/>
    </row>
    <row r="108" spans="21:21">
      <c r="U108" s="6"/>
    </row>
    <row r="109" spans="21:21">
      <c r="U109" s="6"/>
    </row>
    <row r="110" spans="21:21">
      <c r="U110" s="6"/>
    </row>
    <row r="111" spans="21:21">
      <c r="U111" s="6"/>
    </row>
    <row r="112" spans="21:21">
      <c r="U112" s="6"/>
    </row>
    <row r="113" spans="21:21">
      <c r="U113" s="6"/>
    </row>
    <row r="114" spans="21:21">
      <c r="U114" s="6"/>
    </row>
    <row r="115" spans="21:21">
      <c r="U115" s="6"/>
    </row>
    <row r="116" spans="21:21">
      <c r="U116" s="6"/>
    </row>
    <row r="117" spans="21:21">
      <c r="U117" s="6"/>
    </row>
    <row r="118" spans="21:21">
      <c r="U118" s="6"/>
    </row>
    <row r="119" spans="21:21">
      <c r="U119" s="6"/>
    </row>
    <row r="120" spans="21:21">
      <c r="U120" s="6"/>
    </row>
    <row r="121" spans="21:21">
      <c r="U121" s="6"/>
    </row>
  </sheetData>
  <mergeCells count="44">
    <mergeCell ref="A3:A28"/>
    <mergeCell ref="Y3:Z3"/>
    <mergeCell ref="Y4:Z4"/>
    <mergeCell ref="AU3:AV3"/>
    <mergeCell ref="L4:M4"/>
    <mergeCell ref="AB3:AH3"/>
    <mergeCell ref="AJ3:AK3"/>
    <mergeCell ref="O4:Q4"/>
    <mergeCell ref="AB4:AH4"/>
    <mergeCell ref="AJ4:AK4"/>
    <mergeCell ref="S3:T3"/>
    <mergeCell ref="O3:Q3"/>
    <mergeCell ref="F3:J3"/>
    <mergeCell ref="AM1:AS1"/>
    <mergeCell ref="AU4:AV4"/>
    <mergeCell ref="AM4:AS4"/>
    <mergeCell ref="AM3:AS3"/>
    <mergeCell ref="S4:T4"/>
    <mergeCell ref="Y1:Z1"/>
    <mergeCell ref="AJ1:AK1"/>
    <mergeCell ref="V1:W1"/>
    <mergeCell ref="AB1:AH1"/>
    <mergeCell ref="L1:M1"/>
    <mergeCell ref="V3:W3"/>
    <mergeCell ref="V4:W4"/>
    <mergeCell ref="L3:M3"/>
    <mergeCell ref="O1:Q1"/>
    <mergeCell ref="S1:T1"/>
    <mergeCell ref="C1:D1"/>
    <mergeCell ref="C3:D3"/>
    <mergeCell ref="C4:D4"/>
    <mergeCell ref="C30:D30"/>
    <mergeCell ref="AU30:AV30"/>
    <mergeCell ref="V30:W30"/>
    <mergeCell ref="Y30:Z30"/>
    <mergeCell ref="AB30:AH30"/>
    <mergeCell ref="AJ30:AK30"/>
    <mergeCell ref="AM30:AS30"/>
    <mergeCell ref="F30:J30"/>
    <mergeCell ref="L30:M30"/>
    <mergeCell ref="O30:Q30"/>
    <mergeCell ref="S30:T30"/>
    <mergeCell ref="F4:J4"/>
    <mergeCell ref="F1:J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F4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.5703125" defaultRowHeight="15"/>
  <cols>
    <col min="1" max="1" width="3.5703125" style="6" customWidth="1"/>
    <col min="2" max="2" width="2.140625" style="3" customWidth="1"/>
    <col min="3" max="3" width="31.7109375" style="6" customWidth="1"/>
    <col min="4" max="27" width="6.7109375" style="6" customWidth="1"/>
    <col min="28" max="28" width="3.42578125" style="3" customWidth="1"/>
    <col min="29" max="29" width="26.85546875" style="6" bestFit="1" customWidth="1"/>
    <col min="30" max="30" width="12.28515625" style="6" customWidth="1"/>
    <col min="31" max="31" width="11.7109375" style="6" customWidth="1"/>
    <col min="32" max="32" width="15.5703125" style="6" customWidth="1"/>
    <col min="33" max="33" width="14.7109375" style="6" customWidth="1"/>
    <col min="34" max="34" width="2.140625" style="3" customWidth="1"/>
    <col min="35" max="35" width="26.85546875" style="6" bestFit="1" customWidth="1"/>
    <col min="36" max="42" width="8.7109375" style="6" customWidth="1"/>
    <col min="43" max="43" width="2.140625" style="3" customWidth="1"/>
    <col min="44" max="44" width="26.85546875" style="6" bestFit="1" customWidth="1"/>
    <col min="45" max="56" width="8.140625" style="6" customWidth="1"/>
    <col min="57" max="57" width="2.140625" style="3" customWidth="1"/>
    <col min="58" max="16384" width="11.5703125" style="36"/>
  </cols>
  <sheetData>
    <row r="1" spans="1:58" s="1556" customFormat="1" ht="17.25">
      <c r="A1" s="1552"/>
      <c r="B1" s="1543"/>
      <c r="C1" s="1811" t="s">
        <v>137</v>
      </c>
      <c r="D1" s="1812"/>
      <c r="E1" s="1812"/>
      <c r="F1" s="1812"/>
      <c r="G1" s="1812"/>
      <c r="H1" s="1812"/>
      <c r="I1" s="1812"/>
      <c r="J1" s="1812"/>
      <c r="K1" s="1812"/>
      <c r="L1" s="1812"/>
      <c r="M1" s="1812"/>
      <c r="N1" s="1812"/>
      <c r="O1" s="1812"/>
      <c r="P1" s="1812"/>
      <c r="Q1" s="1812"/>
      <c r="R1" s="1812"/>
      <c r="S1" s="1812"/>
      <c r="T1" s="1812"/>
      <c r="U1" s="1812"/>
      <c r="V1" s="1812"/>
      <c r="W1" s="1812"/>
      <c r="X1" s="1812"/>
      <c r="Y1" s="1812"/>
      <c r="Z1" s="1812"/>
      <c r="AA1" s="1812"/>
      <c r="AB1" s="1543"/>
      <c r="AC1" s="1811" t="s">
        <v>202</v>
      </c>
      <c r="AD1" s="1812"/>
      <c r="AE1" s="1812"/>
      <c r="AF1" s="1812"/>
      <c r="AG1" s="1812"/>
      <c r="AH1" s="1543"/>
      <c r="AI1" s="1811" t="s">
        <v>139</v>
      </c>
      <c r="AJ1" s="1812"/>
      <c r="AK1" s="1812"/>
      <c r="AL1" s="1812"/>
      <c r="AM1" s="1812"/>
      <c r="AN1" s="1812"/>
      <c r="AO1" s="1812"/>
      <c r="AP1" s="1812"/>
      <c r="AQ1" s="1543"/>
      <c r="AR1" s="1811" t="s">
        <v>138</v>
      </c>
      <c r="AS1" s="1812"/>
      <c r="AT1" s="1812"/>
      <c r="AU1" s="1812"/>
      <c r="AV1" s="1812"/>
      <c r="AW1" s="1812"/>
      <c r="AX1" s="1812"/>
      <c r="AY1" s="1812"/>
      <c r="AZ1" s="1812"/>
      <c r="BA1" s="1812"/>
      <c r="BB1" s="1812"/>
      <c r="BC1" s="1812"/>
      <c r="BD1" s="1812"/>
      <c r="BE1" s="1554"/>
      <c r="BF1" s="1555"/>
    </row>
    <row r="2" spans="1:58">
      <c r="A2" s="3"/>
      <c r="B2" s="11"/>
      <c r="C2" s="51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11"/>
      <c r="AC2" s="51"/>
      <c r="AD2" s="3"/>
      <c r="AE2" s="3"/>
      <c r="AF2" s="3"/>
      <c r="AG2" s="3"/>
      <c r="AH2" s="11"/>
      <c r="AI2" s="3"/>
      <c r="AJ2" s="3"/>
      <c r="AK2" s="3"/>
      <c r="AL2" s="3"/>
      <c r="AM2" s="3"/>
      <c r="AN2" s="3"/>
      <c r="AO2" s="3"/>
      <c r="AP2" s="3"/>
      <c r="AQ2" s="11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9"/>
      <c r="BF2" s="220"/>
    </row>
    <row r="3" spans="1:58">
      <c r="A3" s="1778" t="s">
        <v>184</v>
      </c>
      <c r="B3" s="11"/>
      <c r="C3" s="1847" t="s">
        <v>172</v>
      </c>
      <c r="D3" s="1848"/>
      <c r="E3" s="1848"/>
      <c r="F3" s="1848"/>
      <c r="G3" s="1848"/>
      <c r="H3" s="1848"/>
      <c r="I3" s="1848"/>
      <c r="J3" s="1848"/>
      <c r="K3" s="1848"/>
      <c r="L3" s="1848"/>
      <c r="M3" s="1848"/>
      <c r="N3" s="1848"/>
      <c r="O3" s="1848"/>
      <c r="P3" s="1848"/>
      <c r="Q3" s="1848"/>
      <c r="R3" s="1848"/>
      <c r="S3" s="1848"/>
      <c r="T3" s="1848"/>
      <c r="U3" s="1848"/>
      <c r="V3" s="1848"/>
      <c r="W3" s="1848"/>
      <c r="X3" s="1848"/>
      <c r="Y3" s="1848"/>
      <c r="Z3" s="1848"/>
      <c r="AA3" s="1848"/>
      <c r="AB3" s="11"/>
      <c r="AC3" s="1847" t="str">
        <f>C3</f>
        <v xml:space="preserve">Tabell </v>
      </c>
      <c r="AD3" s="1848"/>
      <c r="AE3" s="1848"/>
      <c r="AF3" s="1848"/>
      <c r="AG3" s="1848"/>
      <c r="AH3" s="11"/>
      <c r="AI3" s="1847" t="str">
        <f>C3</f>
        <v xml:space="preserve">Tabell </v>
      </c>
      <c r="AJ3" s="1848"/>
      <c r="AK3" s="1848"/>
      <c r="AL3" s="1848"/>
      <c r="AM3" s="1848"/>
      <c r="AN3" s="1848"/>
      <c r="AO3" s="1848"/>
      <c r="AP3" s="1848"/>
      <c r="AQ3" s="11"/>
      <c r="AR3" s="1847" t="str">
        <f>AI3</f>
        <v xml:space="preserve">Tabell </v>
      </c>
      <c r="AS3" s="1848"/>
      <c r="AT3" s="1848"/>
      <c r="AU3" s="1848"/>
      <c r="AV3" s="1848"/>
      <c r="AW3" s="1848"/>
      <c r="AX3" s="1848"/>
      <c r="AY3" s="1848"/>
      <c r="AZ3" s="1848"/>
      <c r="BA3" s="1848"/>
      <c r="BB3" s="1848"/>
      <c r="BC3" s="1848"/>
      <c r="BD3" s="1848"/>
      <c r="BE3" s="9"/>
      <c r="BF3" s="220"/>
    </row>
    <row r="4" spans="1:58">
      <c r="A4" s="1779"/>
      <c r="B4" s="19"/>
      <c r="C4" s="1887" t="s">
        <v>473</v>
      </c>
      <c r="D4" s="1888"/>
      <c r="E4" s="1888"/>
      <c r="F4" s="1888"/>
      <c r="G4" s="1888"/>
      <c r="H4" s="1888"/>
      <c r="I4" s="1888"/>
      <c r="J4" s="1888"/>
      <c r="K4" s="1888"/>
      <c r="L4" s="1888"/>
      <c r="M4" s="1888"/>
      <c r="N4" s="1888"/>
      <c r="O4" s="1888"/>
      <c r="P4" s="1888"/>
      <c r="Q4" s="1888"/>
      <c r="R4" s="1888"/>
      <c r="S4" s="1888"/>
      <c r="T4" s="1888"/>
      <c r="U4" s="1888"/>
      <c r="V4" s="1888"/>
      <c r="W4" s="1888"/>
      <c r="X4" s="1888"/>
      <c r="Y4" s="1888"/>
      <c r="Z4" s="1888"/>
      <c r="AA4" s="1888"/>
      <c r="AB4" s="19"/>
      <c r="AC4" s="1855" t="s">
        <v>474</v>
      </c>
      <c r="AD4" s="1856"/>
      <c r="AE4" s="1856"/>
      <c r="AF4" s="1856"/>
      <c r="AG4" s="1856"/>
      <c r="AH4" s="25"/>
      <c r="AI4" s="1855" t="s">
        <v>475</v>
      </c>
      <c r="AJ4" s="1856"/>
      <c r="AK4" s="1856"/>
      <c r="AL4" s="1856"/>
      <c r="AM4" s="1856"/>
      <c r="AN4" s="1856"/>
      <c r="AO4" s="1856"/>
      <c r="AP4" s="1857"/>
      <c r="AQ4" s="1077"/>
      <c r="AR4" s="1884" t="s">
        <v>476</v>
      </c>
      <c r="AS4" s="1885"/>
      <c r="AT4" s="1885"/>
      <c r="AU4" s="1885"/>
      <c r="AV4" s="1885"/>
      <c r="AW4" s="1885"/>
      <c r="AX4" s="1885"/>
      <c r="AY4" s="1885"/>
      <c r="AZ4" s="1885"/>
      <c r="BA4" s="1885"/>
      <c r="BB4" s="1885"/>
      <c r="BC4" s="1885"/>
      <c r="BD4" s="1886"/>
      <c r="BE4" s="1077"/>
      <c r="BF4" s="220"/>
    </row>
    <row r="5" spans="1:58" ht="30.75" customHeight="1">
      <c r="A5" s="1779"/>
      <c r="B5" s="11"/>
      <c r="C5" s="1040"/>
      <c r="D5" s="1041" t="s">
        <v>50</v>
      </c>
      <c r="E5" s="1042" t="s">
        <v>51</v>
      </c>
      <c r="F5" s="1042" t="s">
        <v>52</v>
      </c>
      <c r="G5" s="1042" t="s">
        <v>53</v>
      </c>
      <c r="H5" s="1042" t="s">
        <v>54</v>
      </c>
      <c r="I5" s="1042" t="s">
        <v>55</v>
      </c>
      <c r="J5" s="1042" t="s">
        <v>56</v>
      </c>
      <c r="K5" s="1042" t="s">
        <v>57</v>
      </c>
      <c r="L5" s="1042" t="s">
        <v>58</v>
      </c>
      <c r="M5" s="1042" t="s">
        <v>59</v>
      </c>
      <c r="N5" s="1042" t="s">
        <v>60</v>
      </c>
      <c r="O5" s="1042" t="s">
        <v>61</v>
      </c>
      <c r="P5" s="1042" t="s">
        <v>62</v>
      </c>
      <c r="Q5" s="1042" t="s">
        <v>63</v>
      </c>
      <c r="R5" s="1042" t="s">
        <v>64</v>
      </c>
      <c r="S5" s="1042" t="s">
        <v>65</v>
      </c>
      <c r="T5" s="1042" t="s">
        <v>66</v>
      </c>
      <c r="U5" s="1042" t="s">
        <v>67</v>
      </c>
      <c r="V5" s="1042" t="s">
        <v>68</v>
      </c>
      <c r="W5" s="1043" t="s">
        <v>69</v>
      </c>
      <c r="X5" s="1042" t="s">
        <v>70</v>
      </c>
      <c r="Y5" s="1042" t="s">
        <v>71</v>
      </c>
      <c r="Z5" s="1042" t="s">
        <v>72</v>
      </c>
      <c r="AA5" s="1043" t="s">
        <v>73</v>
      </c>
      <c r="AB5" s="17"/>
      <c r="AC5" s="1071"/>
      <c r="AD5" s="1072" t="s">
        <v>203</v>
      </c>
      <c r="AE5" s="1072" t="s">
        <v>204</v>
      </c>
      <c r="AF5" s="1072" t="s">
        <v>205</v>
      </c>
      <c r="AG5" s="960" t="s">
        <v>206</v>
      </c>
      <c r="AH5" s="9"/>
      <c r="AI5" s="621"/>
      <c r="AJ5" s="1073" t="s">
        <v>76</v>
      </c>
      <c r="AK5" s="1073" t="s">
        <v>77</v>
      </c>
      <c r="AL5" s="1073" t="s">
        <v>78</v>
      </c>
      <c r="AM5" s="1074" t="s">
        <v>79</v>
      </c>
      <c r="AN5" s="1073" t="s">
        <v>80</v>
      </c>
      <c r="AO5" s="1073" t="s">
        <v>81</v>
      </c>
      <c r="AP5" s="1074" t="s">
        <v>82</v>
      </c>
      <c r="AQ5" s="8"/>
      <c r="AR5" s="1078"/>
      <c r="AS5" s="1075" t="s">
        <v>186</v>
      </c>
      <c r="AT5" s="1075" t="s">
        <v>187</v>
      </c>
      <c r="AU5" s="1075" t="s">
        <v>188</v>
      </c>
      <c r="AV5" s="1075" t="s">
        <v>189</v>
      </c>
      <c r="AW5" s="1075" t="s">
        <v>190</v>
      </c>
      <c r="AX5" s="1075" t="s">
        <v>191</v>
      </c>
      <c r="AY5" s="1075" t="s">
        <v>192</v>
      </c>
      <c r="AZ5" s="1075" t="s">
        <v>193</v>
      </c>
      <c r="BA5" s="1075" t="s">
        <v>194</v>
      </c>
      <c r="BB5" s="1075" t="s">
        <v>195</v>
      </c>
      <c r="BC5" s="1075" t="s">
        <v>196</v>
      </c>
      <c r="BD5" s="1076" t="s">
        <v>197</v>
      </c>
      <c r="BE5" s="8"/>
      <c r="BF5" s="220"/>
    </row>
    <row r="6" spans="1:58" ht="15" customHeight="1">
      <c r="A6" s="1779"/>
      <c r="B6" s="9"/>
      <c r="C6" s="1044" t="s">
        <v>105</v>
      </c>
      <c r="D6" s="1050">
        <v>4.0000000000000001E-3</v>
      </c>
      <c r="E6" s="1051">
        <v>3.0000000000000001E-3</v>
      </c>
      <c r="F6" s="1051">
        <v>2E-3</v>
      </c>
      <c r="G6" s="1051">
        <v>1E-3</v>
      </c>
      <c r="H6" s="1051">
        <v>1E-3</v>
      </c>
      <c r="I6" s="1051">
        <v>6.0000000000000001E-3</v>
      </c>
      <c r="J6" s="1051">
        <v>0.03</v>
      </c>
      <c r="K6" s="1051">
        <v>7.0999999999999994E-2</v>
      </c>
      <c r="L6" s="1051">
        <v>5.5E-2</v>
      </c>
      <c r="M6" s="1051">
        <v>3.6999999999999998E-2</v>
      </c>
      <c r="N6" s="1051">
        <v>4.4999999999999998E-2</v>
      </c>
      <c r="O6" s="1052">
        <v>5.1999999999999998E-2</v>
      </c>
      <c r="P6" s="1053">
        <v>5.8999999999999997E-2</v>
      </c>
      <c r="Q6" s="1053">
        <v>5.7000000000000002E-2</v>
      </c>
      <c r="R6" s="1053">
        <v>7.0000000000000007E-2</v>
      </c>
      <c r="S6" s="1053">
        <v>0.10100000000000001</v>
      </c>
      <c r="T6" s="1053">
        <v>9.9000000000000005E-2</v>
      </c>
      <c r="U6" s="1053">
        <v>7.3999999999999996E-2</v>
      </c>
      <c r="V6" s="1053">
        <v>6.7000000000000004E-2</v>
      </c>
      <c r="W6" s="1053">
        <v>5.7000000000000002E-2</v>
      </c>
      <c r="X6" s="1053">
        <v>4.3999999999999997E-2</v>
      </c>
      <c r="Y6" s="1053">
        <v>3.1E-2</v>
      </c>
      <c r="Z6" s="1053">
        <v>2.1000000000000001E-2</v>
      </c>
      <c r="AA6" s="1054">
        <v>1.2999999999999999E-2</v>
      </c>
      <c r="AB6" s="151"/>
      <c r="AC6" s="1046" t="str">
        <f>C6</f>
        <v>Hele landet</v>
      </c>
      <c r="AD6" s="1055"/>
      <c r="AE6" s="1056"/>
      <c r="AF6" s="1057"/>
      <c r="AG6" s="1058"/>
      <c r="AH6" s="8"/>
      <c r="AI6" s="684" t="s">
        <v>105</v>
      </c>
      <c r="AJ6" s="1645">
        <v>2.98</v>
      </c>
      <c r="AK6" s="1645">
        <v>3.07</v>
      </c>
      <c r="AL6" s="1645">
        <v>3.12</v>
      </c>
      <c r="AM6" s="1646">
        <v>3.1</v>
      </c>
      <c r="AN6" s="1647">
        <v>2.92</v>
      </c>
      <c r="AO6" s="1647">
        <v>2.4900000000000002</v>
      </c>
      <c r="AP6" s="1647">
        <v>2.0499999999999998</v>
      </c>
      <c r="AQ6" s="151"/>
      <c r="AR6" s="685" t="str">
        <f>AI6</f>
        <v>Hele landet</v>
      </c>
      <c r="AS6" s="1661">
        <v>2.71</v>
      </c>
      <c r="AT6" s="1661">
        <v>2.65</v>
      </c>
      <c r="AU6" s="1661">
        <v>2.88</v>
      </c>
      <c r="AV6" s="1661">
        <v>2.8</v>
      </c>
      <c r="AW6" s="1661">
        <v>2.96</v>
      </c>
      <c r="AX6" s="1661">
        <v>2.86</v>
      </c>
      <c r="AY6" s="1662">
        <v>2.52</v>
      </c>
      <c r="AZ6" s="1663">
        <v>2.81</v>
      </c>
      <c r="BA6" s="1663">
        <v>2.99</v>
      </c>
      <c r="BB6" s="1663">
        <v>3.03</v>
      </c>
      <c r="BC6" s="1663">
        <v>2.94</v>
      </c>
      <c r="BD6" s="1663">
        <v>2.65</v>
      </c>
      <c r="BE6" s="151"/>
      <c r="BF6" s="220"/>
    </row>
    <row r="7" spans="1:58" ht="15" customHeight="1">
      <c r="A7" s="1779"/>
      <c r="B7" s="9"/>
      <c r="C7" s="1045" t="s">
        <v>406</v>
      </c>
      <c r="D7" s="1601">
        <v>2E-3</v>
      </c>
      <c r="E7" s="1602">
        <v>1E-3</v>
      </c>
      <c r="F7" s="1602">
        <v>1E-3</v>
      </c>
      <c r="G7" s="1602">
        <v>1E-3</v>
      </c>
      <c r="H7" s="1602">
        <v>8.0000000000000002E-3</v>
      </c>
      <c r="I7" s="1602">
        <v>3.5000000000000003E-2</v>
      </c>
      <c r="J7" s="1602">
        <v>7.5999999999999998E-2</v>
      </c>
      <c r="K7" s="1602">
        <v>5.7000000000000002E-2</v>
      </c>
      <c r="L7" s="1602">
        <v>3.5000000000000003E-2</v>
      </c>
      <c r="M7" s="1602">
        <v>4.8000000000000001E-2</v>
      </c>
      <c r="N7" s="1602">
        <v>5.1999999999999998E-2</v>
      </c>
      <c r="O7" s="1603">
        <v>5.6000000000000001E-2</v>
      </c>
      <c r="P7" s="1604">
        <v>5.6000000000000001E-2</v>
      </c>
      <c r="Q7" s="1604">
        <v>7.0999999999999994E-2</v>
      </c>
      <c r="R7" s="1604">
        <v>9.6000000000000002E-2</v>
      </c>
      <c r="S7" s="1604">
        <v>0.1</v>
      </c>
      <c r="T7" s="1604">
        <v>7.8E-2</v>
      </c>
      <c r="U7" s="1604">
        <v>6.2E-2</v>
      </c>
      <c r="V7" s="1604">
        <v>5.2999999999999999E-2</v>
      </c>
      <c r="W7" s="1604">
        <v>4.2999999999999997E-2</v>
      </c>
      <c r="X7" s="1604">
        <v>3.1E-2</v>
      </c>
      <c r="Y7" s="1604">
        <v>0.02</v>
      </c>
      <c r="Z7" s="1604">
        <v>1.0999999999999999E-2</v>
      </c>
      <c r="AA7" s="1605">
        <v>1.7366744786971935E-2</v>
      </c>
      <c r="AB7" s="151"/>
      <c r="AC7" s="1047" t="str">
        <f>C7</f>
        <v>Viken fylke</v>
      </c>
      <c r="AD7" s="1059">
        <f>J7+K7+L7</f>
        <v>0.16800000000000001</v>
      </c>
      <c r="AE7" s="1060">
        <f>SUM(M7:R7)</f>
        <v>0.379</v>
      </c>
      <c r="AF7" s="1061">
        <f>S7+T7+U7</f>
        <v>0.24</v>
      </c>
      <c r="AG7" s="1062">
        <f>SUM(V7:AA7)+SUM(D7:I7)</f>
        <v>0.22336674478697194</v>
      </c>
      <c r="AH7" s="8"/>
      <c r="AI7" s="685" t="str">
        <f>AC7</f>
        <v>Viken fylke</v>
      </c>
      <c r="AJ7" s="1079">
        <v>2.97</v>
      </c>
      <c r="AK7" s="1079">
        <v>2.97</v>
      </c>
      <c r="AL7" s="1079">
        <v>3.03</v>
      </c>
      <c r="AM7" s="1080">
        <v>2.97</v>
      </c>
      <c r="AN7" s="1081">
        <v>2.99</v>
      </c>
      <c r="AO7" s="1081">
        <v>2.37</v>
      </c>
      <c r="AP7" s="1081">
        <v>1.95</v>
      </c>
      <c r="AQ7" s="151"/>
      <c r="AR7" s="685" t="str">
        <f t="shared" ref="AR7:AR28" si="0">AI7</f>
        <v>Viken fylke</v>
      </c>
      <c r="AS7" s="1661">
        <v>2.64</v>
      </c>
      <c r="AT7" s="1661">
        <v>2.54</v>
      </c>
      <c r="AU7" s="1661">
        <v>2.89</v>
      </c>
      <c r="AV7" s="1661">
        <v>2.74</v>
      </c>
      <c r="AW7" s="1661">
        <v>2.86</v>
      </c>
      <c r="AX7" s="1661">
        <v>2.76</v>
      </c>
      <c r="AY7" s="1662">
        <v>2.4700000000000002</v>
      </c>
      <c r="AZ7" s="1663">
        <v>2.78</v>
      </c>
      <c r="BA7" s="1663">
        <v>2.83</v>
      </c>
      <c r="BB7" s="1663">
        <v>2.88</v>
      </c>
      <c r="BC7" s="1663">
        <v>2.88</v>
      </c>
      <c r="BD7" s="1663">
        <v>2.6</v>
      </c>
      <c r="BE7" s="151"/>
      <c r="BF7" s="220"/>
    </row>
    <row r="8" spans="1:58" ht="15" customHeight="1">
      <c r="A8" s="1779"/>
      <c r="B8" s="9"/>
      <c r="C8" s="1045" t="s">
        <v>233</v>
      </c>
      <c r="D8" s="1606">
        <v>3.0000000000000001E-3</v>
      </c>
      <c r="E8" s="1607">
        <v>2E-3</v>
      </c>
      <c r="F8" s="1607">
        <v>1E-3</v>
      </c>
      <c r="G8" s="1607">
        <v>1E-3</v>
      </c>
      <c r="H8" s="1607">
        <v>4.0000000000000001E-3</v>
      </c>
      <c r="I8" s="1607">
        <v>2.1999999999999999E-2</v>
      </c>
      <c r="J8" s="1607">
        <v>6.7000000000000004E-2</v>
      </c>
      <c r="K8" s="1607">
        <v>7.2999999999999995E-2</v>
      </c>
      <c r="L8" s="1607">
        <v>3.6999999999999998E-2</v>
      </c>
      <c r="M8" s="1607">
        <v>0.04</v>
      </c>
      <c r="N8" s="1607">
        <v>0.05</v>
      </c>
      <c r="O8" s="1608">
        <v>5.3999999999999999E-2</v>
      </c>
      <c r="P8" s="1609">
        <v>5.2999999999999999E-2</v>
      </c>
      <c r="Q8" s="1609">
        <v>6.5000000000000002E-2</v>
      </c>
      <c r="R8" s="1609">
        <v>0.09</v>
      </c>
      <c r="S8" s="1609">
        <v>0.106</v>
      </c>
      <c r="T8" s="1609">
        <v>8.3000000000000004E-2</v>
      </c>
      <c r="U8" s="1609">
        <v>6.8000000000000005E-2</v>
      </c>
      <c r="V8" s="1609">
        <v>5.3999999999999999E-2</v>
      </c>
      <c r="W8" s="1609">
        <v>4.7E-2</v>
      </c>
      <c r="X8" s="1609">
        <v>3.2000000000000001E-2</v>
      </c>
      <c r="Y8" s="1609">
        <v>2.3E-2</v>
      </c>
      <c r="Z8" s="1609">
        <v>1.7000000000000001E-2</v>
      </c>
      <c r="AA8" s="1610">
        <v>1.0593144772978564E-2</v>
      </c>
      <c r="AB8" s="151"/>
      <c r="AC8" s="1047" t="str">
        <f>C8</f>
        <v xml:space="preserve">Oslo kommune </v>
      </c>
      <c r="AD8" s="1059">
        <f>J8+K8+L8</f>
        <v>0.17700000000000002</v>
      </c>
      <c r="AE8" s="1060">
        <f>SUM(M8:R8)</f>
        <v>0.35199999999999998</v>
      </c>
      <c r="AF8" s="1061">
        <f>S8+T8+U8</f>
        <v>0.25700000000000001</v>
      </c>
      <c r="AG8" s="1062">
        <f>SUM(V8:AA8)+SUM(D8:I8)</f>
        <v>0.21659314477297856</v>
      </c>
      <c r="AH8" s="8"/>
      <c r="AI8" s="685" t="str">
        <f>AC8</f>
        <v xml:space="preserve">Oslo kommune </v>
      </c>
      <c r="AJ8" s="1079">
        <v>3.01</v>
      </c>
      <c r="AK8" s="1079">
        <v>3.21</v>
      </c>
      <c r="AL8" s="1079">
        <v>3.06</v>
      </c>
      <c r="AM8" s="1080">
        <v>3.07</v>
      </c>
      <c r="AN8" s="1081">
        <v>3.07</v>
      </c>
      <c r="AO8" s="1081">
        <v>2.7</v>
      </c>
      <c r="AP8" s="1081">
        <v>2.19</v>
      </c>
      <c r="AQ8" s="151"/>
      <c r="AR8" s="685" t="str">
        <f t="shared" si="0"/>
        <v xml:space="preserve">Oslo kommune </v>
      </c>
      <c r="AS8" s="1661">
        <v>2.82</v>
      </c>
      <c r="AT8" s="1661">
        <v>2.72</v>
      </c>
      <c r="AU8" s="1661">
        <v>2.87</v>
      </c>
      <c r="AV8" s="1661">
        <v>2.85</v>
      </c>
      <c r="AW8" s="1661">
        <v>2.93</v>
      </c>
      <c r="AX8" s="1661">
        <v>2.98</v>
      </c>
      <c r="AY8" s="1662">
        <v>2.73</v>
      </c>
      <c r="AZ8" s="1663">
        <v>2.95</v>
      </c>
      <c r="BA8" s="1663">
        <v>2.85</v>
      </c>
      <c r="BB8" s="1663">
        <v>3.05</v>
      </c>
      <c r="BC8" s="1663">
        <v>2.96</v>
      </c>
      <c r="BD8" s="1663">
        <v>3.09</v>
      </c>
      <c r="BE8" s="151"/>
      <c r="BF8" s="220"/>
    </row>
    <row r="9" spans="1:58" ht="15.75" customHeight="1">
      <c r="A9" s="1779"/>
      <c r="B9" s="9"/>
      <c r="C9" s="1044"/>
      <c r="D9" s="1026"/>
      <c r="E9" s="1026"/>
      <c r="F9" s="1026"/>
      <c r="G9" s="1026"/>
      <c r="H9" s="1026"/>
      <c r="I9" s="1026"/>
      <c r="J9" s="1026"/>
      <c r="K9" s="1026"/>
      <c r="L9" s="1026"/>
      <c r="M9" s="1026"/>
      <c r="N9" s="1026"/>
      <c r="O9" s="1027"/>
      <c r="P9" s="1028"/>
      <c r="Q9" s="1028"/>
      <c r="R9" s="1028"/>
      <c r="S9" s="1028"/>
      <c r="T9" s="1028"/>
      <c r="U9" s="1028"/>
      <c r="V9" s="1028"/>
      <c r="W9" s="1028"/>
      <c r="X9" s="1028"/>
      <c r="Y9" s="1028"/>
      <c r="Z9" s="1028"/>
      <c r="AA9" s="1611"/>
      <c r="AB9" s="8"/>
      <c r="AC9" s="1047"/>
      <c r="AD9" s="1059"/>
      <c r="AE9" s="1060"/>
      <c r="AF9" s="1061"/>
      <c r="AG9" s="1062"/>
      <c r="AH9" s="8"/>
      <c r="AI9" s="607"/>
      <c r="AJ9" s="1082"/>
      <c r="AK9" s="1082"/>
      <c r="AL9" s="1082"/>
      <c r="AM9" s="1082"/>
      <c r="AN9" s="1082"/>
      <c r="AO9" s="1082"/>
      <c r="AP9" s="1082"/>
      <c r="AQ9" s="8"/>
      <c r="AR9" s="607"/>
      <c r="AS9" s="1082"/>
      <c r="AT9" s="1082"/>
      <c r="AU9" s="1082"/>
      <c r="AV9" s="1082"/>
      <c r="AW9" s="1082"/>
      <c r="AX9" s="1082"/>
      <c r="AY9" s="1082"/>
      <c r="AZ9" s="1082"/>
      <c r="BA9" s="1082"/>
      <c r="BB9" s="1082"/>
      <c r="BC9" s="1082"/>
      <c r="BD9" s="1082"/>
      <c r="BE9" s="8"/>
      <c r="BF9" s="220"/>
    </row>
    <row r="10" spans="1:58">
      <c r="A10" s="1779"/>
      <c r="B10" s="9"/>
      <c r="C10" s="1045" t="s">
        <v>161</v>
      </c>
      <c r="D10" s="1602">
        <v>2E-3</v>
      </c>
      <c r="E10" s="1602">
        <v>2E-3</v>
      </c>
      <c r="F10" s="1602">
        <v>1E-3</v>
      </c>
      <c r="G10" s="1602">
        <v>0</v>
      </c>
      <c r="H10" s="1602">
        <v>1E-3</v>
      </c>
      <c r="I10" s="1602">
        <v>8.0000000000000002E-3</v>
      </c>
      <c r="J10" s="1602">
        <v>3.5999999999999997E-2</v>
      </c>
      <c r="K10" s="1602">
        <v>7.9000000000000001E-2</v>
      </c>
      <c r="L10" s="1602">
        <v>5.3999999999999999E-2</v>
      </c>
      <c r="M10" s="1602">
        <v>3.5999999999999997E-2</v>
      </c>
      <c r="N10" s="1602">
        <v>4.8000000000000001E-2</v>
      </c>
      <c r="O10" s="1603">
        <v>4.8000000000000001E-2</v>
      </c>
      <c r="P10" s="1604">
        <v>5.6000000000000001E-2</v>
      </c>
      <c r="Q10" s="1604">
        <v>6.6000000000000003E-2</v>
      </c>
      <c r="R10" s="1604">
        <v>8.3000000000000004E-2</v>
      </c>
      <c r="S10" s="1604">
        <v>9.9000000000000005E-2</v>
      </c>
      <c r="T10" s="1604">
        <v>9.2999999999999999E-2</v>
      </c>
      <c r="U10" s="1604">
        <v>7.5999999999999998E-2</v>
      </c>
      <c r="V10" s="1604">
        <v>5.8999999999999997E-2</v>
      </c>
      <c r="W10" s="1604">
        <v>5.0999999999999997E-2</v>
      </c>
      <c r="X10" s="1604">
        <v>3.7999999999999999E-2</v>
      </c>
      <c r="Y10" s="1604">
        <v>2.8000000000000001E-2</v>
      </c>
      <c r="Z10" s="1604">
        <v>2.1000000000000001E-2</v>
      </c>
      <c r="AA10" s="1605">
        <v>1.2E-2</v>
      </c>
      <c r="AB10" s="151"/>
      <c r="AC10" s="1048" t="str">
        <f>C10</f>
        <v>Tidligere Østfold fylke</v>
      </c>
      <c r="AD10" s="1063">
        <f t="shared" ref="AD10:AD28" si="1">J10+K10+L10</f>
        <v>0.16899999999999998</v>
      </c>
      <c r="AE10" s="1064">
        <f t="shared" ref="AE10:AE28" si="2">SUM(M10:R10)</f>
        <v>0.33700000000000002</v>
      </c>
      <c r="AF10" s="1065">
        <f t="shared" ref="AF10:AF28" si="3">S10+T10+U10</f>
        <v>0.26800000000000002</v>
      </c>
      <c r="AG10" s="1066">
        <f t="shared" ref="AG10:AG28" si="4">SUM(V10:AA10)+SUM(D10:I10)</f>
        <v>0.223</v>
      </c>
      <c r="AH10" s="8"/>
      <c r="AI10" s="471" t="s">
        <v>161</v>
      </c>
      <c r="AJ10" s="1645">
        <v>2.92</v>
      </c>
      <c r="AK10" s="1645">
        <v>2.8</v>
      </c>
      <c r="AL10" s="1645">
        <v>3.17</v>
      </c>
      <c r="AM10" s="1646">
        <v>2.65</v>
      </c>
      <c r="AN10" s="1647">
        <v>3.11</v>
      </c>
      <c r="AO10" s="1647">
        <v>2.38</v>
      </c>
      <c r="AP10" s="1647">
        <v>1.85</v>
      </c>
      <c r="AQ10" s="151"/>
      <c r="AR10" s="471" t="str">
        <f t="shared" si="0"/>
        <v>Tidligere Østfold fylke</v>
      </c>
      <c r="AS10" s="1664">
        <v>2.61</v>
      </c>
      <c r="AT10" s="1664">
        <v>2.15</v>
      </c>
      <c r="AU10" s="1664">
        <v>3.18</v>
      </c>
      <c r="AV10" s="1664">
        <v>2.96</v>
      </c>
      <c r="AW10" s="1664">
        <v>2.71</v>
      </c>
      <c r="AX10" s="1664">
        <v>2.73</v>
      </c>
      <c r="AY10" s="1665">
        <v>2.3199999999999998</v>
      </c>
      <c r="AZ10" s="1666">
        <v>2.7</v>
      </c>
      <c r="BA10" s="1666">
        <v>2.83</v>
      </c>
      <c r="BB10" s="1666">
        <v>2.77</v>
      </c>
      <c r="BC10" s="1666">
        <v>2.99</v>
      </c>
      <c r="BD10" s="1666">
        <v>2.54</v>
      </c>
      <c r="BE10" s="151"/>
      <c r="BF10" s="220"/>
    </row>
    <row r="11" spans="1:58">
      <c r="A11" s="1779"/>
      <c r="B11" s="9"/>
      <c r="C11" s="1045" t="s">
        <v>162</v>
      </c>
      <c r="D11" s="1602">
        <v>4.0000000000000001E-3</v>
      </c>
      <c r="E11" s="1602">
        <v>3.0000000000000001E-3</v>
      </c>
      <c r="F11" s="1602">
        <v>1E-3</v>
      </c>
      <c r="G11" s="1602">
        <v>1E-3</v>
      </c>
      <c r="H11" s="1602">
        <v>1E-3</v>
      </c>
      <c r="I11" s="1602">
        <v>8.0000000000000002E-3</v>
      </c>
      <c r="J11" s="1602">
        <v>3.5000000000000003E-2</v>
      </c>
      <c r="K11" s="1602">
        <v>7.5999999999999998E-2</v>
      </c>
      <c r="L11" s="1602">
        <v>0.06</v>
      </c>
      <c r="M11" s="1602">
        <v>3.5000000000000003E-2</v>
      </c>
      <c r="N11" s="1602">
        <v>4.3999999999999997E-2</v>
      </c>
      <c r="O11" s="1603">
        <v>5.2999999999999999E-2</v>
      </c>
      <c r="P11" s="1604">
        <v>5.6000000000000001E-2</v>
      </c>
      <c r="Q11" s="1604">
        <v>5.0999999999999997E-2</v>
      </c>
      <c r="R11" s="1604">
        <v>6.6000000000000003E-2</v>
      </c>
      <c r="S11" s="1604">
        <v>9.7000000000000003E-2</v>
      </c>
      <c r="T11" s="1604">
        <v>0.104</v>
      </c>
      <c r="U11" s="1604">
        <v>7.9000000000000001E-2</v>
      </c>
      <c r="V11" s="1604">
        <v>6.4000000000000001E-2</v>
      </c>
      <c r="W11" s="1604">
        <v>5.1999999999999998E-2</v>
      </c>
      <c r="X11" s="1604">
        <v>4.3999999999999997E-2</v>
      </c>
      <c r="Y11" s="1604">
        <v>3.4000000000000002E-2</v>
      </c>
      <c r="Z11" s="1604">
        <v>0.02</v>
      </c>
      <c r="AA11" s="1605">
        <v>1.2E-2</v>
      </c>
      <c r="AB11" s="151"/>
      <c r="AC11" s="1047" t="str">
        <f>C11</f>
        <v xml:space="preserve">Tidligere Akershus fylke </v>
      </c>
      <c r="AD11" s="1059">
        <f t="shared" si="1"/>
        <v>0.17099999999999999</v>
      </c>
      <c r="AE11" s="1060">
        <f t="shared" si="2"/>
        <v>0.30499999999999999</v>
      </c>
      <c r="AF11" s="1061">
        <f t="shared" si="3"/>
        <v>0.28000000000000003</v>
      </c>
      <c r="AG11" s="1062">
        <f t="shared" si="4"/>
        <v>0.24399999999999999</v>
      </c>
      <c r="AH11" s="8"/>
      <c r="AI11" s="607" t="s">
        <v>162</v>
      </c>
      <c r="AJ11" s="1079">
        <v>3.04</v>
      </c>
      <c r="AK11" s="1079">
        <v>3.14</v>
      </c>
      <c r="AL11" s="1079">
        <v>3.05</v>
      </c>
      <c r="AM11" s="1080">
        <v>3.18</v>
      </c>
      <c r="AN11" s="1081">
        <v>2.93</v>
      </c>
      <c r="AO11" s="1081">
        <v>2.54</v>
      </c>
      <c r="AP11" s="1081">
        <v>2.0299999999999998</v>
      </c>
      <c r="AQ11" s="151"/>
      <c r="AR11" s="607" t="str">
        <f t="shared" si="0"/>
        <v xml:space="preserve">Tidligere Akershus fylke </v>
      </c>
      <c r="AS11" s="1661">
        <v>2.86</v>
      </c>
      <c r="AT11" s="1661">
        <v>2.82</v>
      </c>
      <c r="AU11" s="1661">
        <v>2.85</v>
      </c>
      <c r="AV11" s="1661">
        <v>2.78</v>
      </c>
      <c r="AW11" s="1661">
        <v>2.99</v>
      </c>
      <c r="AX11" s="1661">
        <v>2.86</v>
      </c>
      <c r="AY11" s="1662">
        <v>2.39</v>
      </c>
      <c r="AZ11" s="1663">
        <v>2.76</v>
      </c>
      <c r="BA11" s="1663">
        <v>2.9</v>
      </c>
      <c r="BB11" s="1663">
        <v>3.06</v>
      </c>
      <c r="BC11" s="1663">
        <v>3.02</v>
      </c>
      <c r="BD11" s="1663">
        <v>2.77</v>
      </c>
      <c r="BE11" s="151"/>
      <c r="BF11" s="220"/>
    </row>
    <row r="12" spans="1:58">
      <c r="A12" s="1779"/>
      <c r="B12" s="9"/>
      <c r="C12" s="1045" t="s">
        <v>163</v>
      </c>
      <c r="D12" s="1602">
        <v>7.0000000000000001E-3</v>
      </c>
      <c r="E12" s="1602">
        <v>2E-3</v>
      </c>
      <c r="F12" s="1602">
        <v>1E-3</v>
      </c>
      <c r="G12" s="1602">
        <v>0</v>
      </c>
      <c r="H12" s="1602">
        <v>2E-3</v>
      </c>
      <c r="I12" s="1602">
        <v>8.0000000000000002E-3</v>
      </c>
      <c r="J12" s="1602">
        <v>3.3000000000000002E-2</v>
      </c>
      <c r="K12" s="1602">
        <v>7.6999999999999999E-2</v>
      </c>
      <c r="L12" s="1602">
        <v>5.7000000000000002E-2</v>
      </c>
      <c r="M12" s="1602">
        <v>3.5000000000000003E-2</v>
      </c>
      <c r="N12" s="1602">
        <v>5.5E-2</v>
      </c>
      <c r="O12" s="1603">
        <v>5.2999999999999999E-2</v>
      </c>
      <c r="P12" s="1604">
        <v>5.6000000000000001E-2</v>
      </c>
      <c r="Q12" s="1604">
        <v>5.8999999999999997E-2</v>
      </c>
      <c r="R12" s="1604">
        <v>6.8000000000000005E-2</v>
      </c>
      <c r="S12" s="1604">
        <v>9.7000000000000003E-2</v>
      </c>
      <c r="T12" s="1604">
        <v>9.8000000000000004E-2</v>
      </c>
      <c r="U12" s="1604">
        <v>7.3999999999999996E-2</v>
      </c>
      <c r="V12" s="1604">
        <v>6.2E-2</v>
      </c>
      <c r="W12" s="1604">
        <v>5.3999999999999999E-2</v>
      </c>
      <c r="X12" s="1604">
        <v>4.5999999999999999E-2</v>
      </c>
      <c r="Y12" s="1604">
        <v>2.9000000000000001E-2</v>
      </c>
      <c r="Z12" s="1604">
        <v>1.9E-2</v>
      </c>
      <c r="AA12" s="1605">
        <v>8.9999999999999993E-3</v>
      </c>
      <c r="AB12" s="151"/>
      <c r="AC12" s="1047" t="str">
        <f>C12</f>
        <v xml:space="preserve">Tidligere Buskerud fylke </v>
      </c>
      <c r="AD12" s="1059">
        <f t="shared" si="1"/>
        <v>0.16700000000000001</v>
      </c>
      <c r="AE12" s="1060">
        <f t="shared" si="2"/>
        <v>0.32600000000000001</v>
      </c>
      <c r="AF12" s="1061">
        <f t="shared" si="3"/>
        <v>0.26900000000000002</v>
      </c>
      <c r="AG12" s="1062">
        <f t="shared" si="4"/>
        <v>0.23899999999999999</v>
      </c>
      <c r="AH12" s="8"/>
      <c r="AI12" s="607" t="s">
        <v>163</v>
      </c>
      <c r="AJ12" s="1079">
        <v>2.76</v>
      </c>
      <c r="AK12" s="1079">
        <v>2.95</v>
      </c>
      <c r="AL12" s="1079">
        <v>2.82</v>
      </c>
      <c r="AM12" s="1080">
        <v>2.9</v>
      </c>
      <c r="AN12" s="1081">
        <v>2.89</v>
      </c>
      <c r="AO12" s="1081">
        <v>2.19</v>
      </c>
      <c r="AP12" s="1081">
        <v>1.86</v>
      </c>
      <c r="AQ12" s="151"/>
      <c r="AR12" s="607" t="str">
        <f t="shared" si="0"/>
        <v xml:space="preserve">Tidligere Buskerud fylke </v>
      </c>
      <c r="AS12" s="1661">
        <v>2.34</v>
      </c>
      <c r="AT12" s="1661">
        <v>2.48</v>
      </c>
      <c r="AU12" s="1661">
        <v>2.63</v>
      </c>
      <c r="AV12" s="1661">
        <v>2.74</v>
      </c>
      <c r="AW12" s="1661">
        <v>2.69</v>
      </c>
      <c r="AX12" s="1661">
        <v>2.62</v>
      </c>
      <c r="AY12" s="1662">
        <v>2.57</v>
      </c>
      <c r="AZ12" s="1663">
        <v>2.99</v>
      </c>
      <c r="BA12" s="1663">
        <v>2.77</v>
      </c>
      <c r="BB12" s="1663">
        <v>2.67</v>
      </c>
      <c r="BC12" s="1663">
        <v>2.65</v>
      </c>
      <c r="BD12" s="1663">
        <v>2.36</v>
      </c>
      <c r="BE12" s="151"/>
      <c r="BF12" s="220"/>
    </row>
    <row r="13" spans="1:58" ht="15" customHeight="1">
      <c r="A13" s="1779"/>
      <c r="B13" s="9"/>
      <c r="C13" s="1045"/>
      <c r="D13" s="1026"/>
      <c r="E13" s="1026"/>
      <c r="F13" s="1026"/>
      <c r="G13" s="1026"/>
      <c r="H13" s="1026"/>
      <c r="I13" s="1026"/>
      <c r="J13" s="1026"/>
      <c r="K13" s="1026"/>
      <c r="L13" s="1026"/>
      <c r="M13" s="1026"/>
      <c r="N13" s="1026"/>
      <c r="O13" s="1027"/>
      <c r="P13" s="1028"/>
      <c r="Q13" s="1028"/>
      <c r="R13" s="1028"/>
      <c r="S13" s="1028"/>
      <c r="T13" s="1028"/>
      <c r="U13" s="1028"/>
      <c r="V13" s="1028"/>
      <c r="W13" s="1028"/>
      <c r="X13" s="1028"/>
      <c r="Y13" s="1028"/>
      <c r="Z13" s="1028"/>
      <c r="AA13" s="1611"/>
      <c r="AB13" s="8"/>
      <c r="AC13" s="1049"/>
      <c r="AD13" s="1067"/>
      <c r="AE13" s="1068"/>
      <c r="AF13" s="1069"/>
      <c r="AG13" s="1070"/>
      <c r="AH13" s="8"/>
      <c r="AI13" s="607"/>
      <c r="AJ13" s="1083"/>
      <c r="AK13" s="1083"/>
      <c r="AL13" s="1083"/>
      <c r="AM13" s="1084"/>
      <c r="AN13" s="1085"/>
      <c r="AO13" s="1085"/>
      <c r="AP13" s="1085"/>
      <c r="AQ13" s="151"/>
      <c r="AR13" s="607"/>
      <c r="AS13" s="1086"/>
      <c r="AT13" s="1086"/>
      <c r="AU13" s="1086"/>
      <c r="AV13" s="1086"/>
      <c r="AW13" s="1086"/>
      <c r="AX13" s="1086"/>
      <c r="AY13" s="1087"/>
      <c r="AZ13" s="1088"/>
      <c r="BA13" s="1088"/>
      <c r="BB13" s="1088"/>
      <c r="BC13" s="1088"/>
      <c r="BD13" s="1088"/>
      <c r="BE13" s="8"/>
      <c r="BF13" s="220"/>
    </row>
    <row r="14" spans="1:58">
      <c r="A14" s="1779"/>
      <c r="B14" s="9"/>
      <c r="C14" s="731" t="s">
        <v>107</v>
      </c>
      <c r="D14" s="1612">
        <v>6.0000000000000001E-3</v>
      </c>
      <c r="E14" s="1612">
        <v>4.0000000000000001E-3</v>
      </c>
      <c r="F14" s="1612">
        <v>3.0000000000000001E-3</v>
      </c>
      <c r="G14" s="1612">
        <v>2E-3</v>
      </c>
      <c r="H14" s="1612">
        <v>2E-3</v>
      </c>
      <c r="I14" s="1612">
        <v>3.0000000000000001E-3</v>
      </c>
      <c r="J14" s="1612">
        <v>1.7000000000000001E-2</v>
      </c>
      <c r="K14" s="1612">
        <v>0.06</v>
      </c>
      <c r="L14" s="1612">
        <v>7.5999999999999998E-2</v>
      </c>
      <c r="M14" s="1612">
        <v>3.7999999999999999E-2</v>
      </c>
      <c r="N14" s="1612">
        <v>0.04</v>
      </c>
      <c r="O14" s="1613">
        <v>5.0999999999999997E-2</v>
      </c>
      <c r="P14" s="1614">
        <v>5.1999999999999998E-2</v>
      </c>
      <c r="Q14" s="1614">
        <v>5.1999999999999998E-2</v>
      </c>
      <c r="R14" s="1614">
        <v>6.5000000000000002E-2</v>
      </c>
      <c r="S14" s="1614">
        <v>8.3000000000000004E-2</v>
      </c>
      <c r="T14" s="1614">
        <v>0.10299999999999999</v>
      </c>
      <c r="U14" s="1614">
        <v>8.6999999999999994E-2</v>
      </c>
      <c r="V14" s="1614">
        <v>7.1999999999999995E-2</v>
      </c>
      <c r="W14" s="1614">
        <v>5.6000000000000001E-2</v>
      </c>
      <c r="X14" s="1614">
        <v>4.5999999999999999E-2</v>
      </c>
      <c r="Y14" s="1614">
        <v>3.5000000000000003E-2</v>
      </c>
      <c r="Z14" s="1614">
        <v>2.5000000000000001E-2</v>
      </c>
      <c r="AA14" s="1615">
        <v>2.1000000000000001E-2</v>
      </c>
      <c r="AB14" s="151"/>
      <c r="AC14" s="681" t="str">
        <f t="shared" ref="AC14:AC28" si="5">C14</f>
        <v>Indre Oslo</v>
      </c>
      <c r="AD14" s="1059">
        <f t="shared" si="1"/>
        <v>0.153</v>
      </c>
      <c r="AE14" s="1060">
        <f t="shared" si="2"/>
        <v>0.29799999999999999</v>
      </c>
      <c r="AF14" s="1061">
        <f t="shared" si="3"/>
        <v>0.27300000000000002</v>
      </c>
      <c r="AG14" s="1062">
        <f t="shared" si="4"/>
        <v>0.27500000000000002</v>
      </c>
      <c r="AH14" s="8"/>
      <c r="AI14" s="728" t="s">
        <v>107</v>
      </c>
      <c r="AJ14" s="1648">
        <v>2.96</v>
      </c>
      <c r="AK14" s="1649">
        <v>3.38</v>
      </c>
      <c r="AL14" s="1649">
        <v>3.15</v>
      </c>
      <c r="AM14" s="1650">
        <v>3.3</v>
      </c>
      <c r="AN14" s="1651">
        <v>3.2</v>
      </c>
      <c r="AO14" s="1651">
        <v>2.77</v>
      </c>
      <c r="AP14" s="1651">
        <v>2.2599999999999998</v>
      </c>
      <c r="AQ14" s="151"/>
      <c r="AR14" s="904" t="str">
        <f t="shared" si="0"/>
        <v>Indre Oslo</v>
      </c>
      <c r="AS14" s="1667">
        <v>3.09</v>
      </c>
      <c r="AT14" s="1664">
        <v>2.84</v>
      </c>
      <c r="AU14" s="1664">
        <v>2.97</v>
      </c>
      <c r="AV14" s="1664">
        <v>2.98</v>
      </c>
      <c r="AW14" s="1664">
        <v>2.96</v>
      </c>
      <c r="AX14" s="1664">
        <v>3.03</v>
      </c>
      <c r="AY14" s="1665">
        <v>3.08</v>
      </c>
      <c r="AZ14" s="1666">
        <v>3.13</v>
      </c>
      <c r="BA14" s="1666">
        <v>3.02</v>
      </c>
      <c r="BB14" s="1666">
        <v>3.01</v>
      </c>
      <c r="BC14" s="1666">
        <v>2.81</v>
      </c>
      <c r="BD14" s="1666">
        <v>3.06</v>
      </c>
      <c r="BE14" s="151"/>
      <c r="BF14" s="220"/>
    </row>
    <row r="15" spans="1:58">
      <c r="A15" s="1779"/>
      <c r="B15" s="9"/>
      <c r="C15" s="670" t="s">
        <v>108</v>
      </c>
      <c r="D15" s="1602">
        <v>5.0000000000000001E-3</v>
      </c>
      <c r="E15" s="1602">
        <v>3.0000000000000001E-3</v>
      </c>
      <c r="F15" s="1602">
        <v>1E-3</v>
      </c>
      <c r="G15" s="1602">
        <v>1E-3</v>
      </c>
      <c r="H15" s="1602">
        <v>0</v>
      </c>
      <c r="I15" s="1602">
        <v>2E-3</v>
      </c>
      <c r="J15" s="1602">
        <v>1.7000000000000001E-2</v>
      </c>
      <c r="K15" s="1602">
        <v>6.5000000000000002E-2</v>
      </c>
      <c r="L15" s="1602">
        <v>0.08</v>
      </c>
      <c r="M15" s="1602">
        <v>0.04</v>
      </c>
      <c r="N15" s="1602">
        <v>4.2000000000000003E-2</v>
      </c>
      <c r="O15" s="1603">
        <v>4.9000000000000002E-2</v>
      </c>
      <c r="P15" s="1604">
        <v>5.8000000000000003E-2</v>
      </c>
      <c r="Q15" s="1604">
        <v>5.3999999999999999E-2</v>
      </c>
      <c r="R15" s="1604">
        <v>6.7000000000000004E-2</v>
      </c>
      <c r="S15" s="1604">
        <v>8.5999999999999993E-2</v>
      </c>
      <c r="T15" s="1604">
        <v>0.109</v>
      </c>
      <c r="U15" s="1604">
        <v>8.7999999999999995E-2</v>
      </c>
      <c r="V15" s="1604">
        <v>6.8000000000000005E-2</v>
      </c>
      <c r="W15" s="1604">
        <v>5.0999999999999997E-2</v>
      </c>
      <c r="X15" s="1604">
        <v>4.8000000000000001E-2</v>
      </c>
      <c r="Y15" s="1604">
        <v>0.03</v>
      </c>
      <c r="Z15" s="1604">
        <v>2.3E-2</v>
      </c>
      <c r="AA15" s="1605">
        <v>1.4E-2</v>
      </c>
      <c r="AB15" s="151"/>
      <c r="AC15" s="682" t="str">
        <f t="shared" si="5"/>
        <v>Oslo vest</v>
      </c>
      <c r="AD15" s="1059">
        <f t="shared" si="1"/>
        <v>0.16200000000000001</v>
      </c>
      <c r="AE15" s="1060">
        <f t="shared" si="2"/>
        <v>0.31</v>
      </c>
      <c r="AF15" s="1061">
        <f t="shared" si="3"/>
        <v>0.28300000000000003</v>
      </c>
      <c r="AG15" s="1062">
        <f t="shared" si="4"/>
        <v>0.246</v>
      </c>
      <c r="AH15" s="8"/>
      <c r="AI15" s="607" t="s">
        <v>108</v>
      </c>
      <c r="AJ15" s="1652">
        <v>3.27</v>
      </c>
      <c r="AK15" s="1653">
        <v>3.23</v>
      </c>
      <c r="AL15" s="1653">
        <v>3.33</v>
      </c>
      <c r="AM15" s="1654">
        <v>3.02</v>
      </c>
      <c r="AN15" s="1655">
        <v>2.99</v>
      </c>
      <c r="AO15" s="1655">
        <v>2.68</v>
      </c>
      <c r="AP15" s="1655">
        <v>2.2599999999999998</v>
      </c>
      <c r="AQ15" s="151"/>
      <c r="AR15" s="905" t="str">
        <f t="shared" si="0"/>
        <v>Oslo vest</v>
      </c>
      <c r="AS15" s="1668">
        <v>2.9</v>
      </c>
      <c r="AT15" s="1661">
        <v>2.73</v>
      </c>
      <c r="AU15" s="1661">
        <v>2.96</v>
      </c>
      <c r="AV15" s="1661">
        <v>2.72</v>
      </c>
      <c r="AW15" s="1661">
        <v>3.21</v>
      </c>
      <c r="AX15" s="1661">
        <v>2.87</v>
      </c>
      <c r="AY15" s="1662">
        <v>2.4500000000000002</v>
      </c>
      <c r="AZ15" s="1663">
        <v>2.9</v>
      </c>
      <c r="BA15" s="1663">
        <v>2.96</v>
      </c>
      <c r="BB15" s="1663">
        <v>3.31</v>
      </c>
      <c r="BC15" s="1663">
        <v>3.36</v>
      </c>
      <c r="BD15" s="1663">
        <v>3.25</v>
      </c>
      <c r="BE15" s="151"/>
      <c r="BF15" s="220"/>
    </row>
    <row r="16" spans="1:58">
      <c r="A16" s="1779"/>
      <c r="B16" s="9"/>
      <c r="C16" s="670" t="s">
        <v>109</v>
      </c>
      <c r="D16" s="1602">
        <v>5.0000000000000001E-3</v>
      </c>
      <c r="E16" s="1602">
        <v>2E-3</v>
      </c>
      <c r="F16" s="1602">
        <v>1E-3</v>
      </c>
      <c r="G16" s="1602">
        <v>2E-3</v>
      </c>
      <c r="H16" s="1602">
        <v>2E-3</v>
      </c>
      <c r="I16" s="1602">
        <v>6.0000000000000001E-3</v>
      </c>
      <c r="J16" s="1602">
        <v>3.2000000000000001E-2</v>
      </c>
      <c r="K16" s="1602">
        <v>7.4999999999999997E-2</v>
      </c>
      <c r="L16" s="1602">
        <v>6.3E-2</v>
      </c>
      <c r="M16" s="1602">
        <v>3.5000000000000003E-2</v>
      </c>
      <c r="N16" s="1602">
        <v>0.04</v>
      </c>
      <c r="O16" s="1603">
        <v>5.6000000000000001E-2</v>
      </c>
      <c r="P16" s="1604">
        <v>5.7000000000000002E-2</v>
      </c>
      <c r="Q16" s="1604">
        <v>5.8999999999999997E-2</v>
      </c>
      <c r="R16" s="1604">
        <v>6.3E-2</v>
      </c>
      <c r="S16" s="1604">
        <v>0.107</v>
      </c>
      <c r="T16" s="1604">
        <v>0.104</v>
      </c>
      <c r="U16" s="1604">
        <v>7.1999999999999995E-2</v>
      </c>
      <c r="V16" s="1604">
        <v>5.6000000000000001E-2</v>
      </c>
      <c r="W16" s="1604">
        <v>5.2999999999999999E-2</v>
      </c>
      <c r="X16" s="1604">
        <v>4.2999999999999997E-2</v>
      </c>
      <c r="Y16" s="1604">
        <v>0.03</v>
      </c>
      <c r="Z16" s="1604">
        <v>1.9E-2</v>
      </c>
      <c r="AA16" s="1605">
        <v>1.6E-2</v>
      </c>
      <c r="AB16" s="151"/>
      <c r="AC16" s="682" t="str">
        <f t="shared" si="5"/>
        <v>Oslo nordøst</v>
      </c>
      <c r="AD16" s="1059">
        <f t="shared" si="1"/>
        <v>0.16999999999999998</v>
      </c>
      <c r="AE16" s="1060">
        <f t="shared" si="2"/>
        <v>0.31</v>
      </c>
      <c r="AF16" s="1061">
        <f t="shared" si="3"/>
        <v>0.28299999999999997</v>
      </c>
      <c r="AG16" s="1062">
        <f t="shared" si="4"/>
        <v>0.23499999999999999</v>
      </c>
      <c r="AH16" s="8"/>
      <c r="AI16" s="607" t="s">
        <v>109</v>
      </c>
      <c r="AJ16" s="1652">
        <v>2.79</v>
      </c>
      <c r="AK16" s="1653">
        <v>3.09</v>
      </c>
      <c r="AL16" s="1653">
        <v>2.81</v>
      </c>
      <c r="AM16" s="1654">
        <v>2.61</v>
      </c>
      <c r="AN16" s="1655">
        <v>2.94</v>
      </c>
      <c r="AO16" s="1655">
        <v>2.3199999999999998</v>
      </c>
      <c r="AP16" s="1655">
        <v>1.91</v>
      </c>
      <c r="AQ16" s="151"/>
      <c r="AR16" s="905" t="str">
        <f t="shared" si="0"/>
        <v>Oslo nordøst</v>
      </c>
      <c r="AS16" s="1668">
        <v>2.39</v>
      </c>
      <c r="AT16" s="1661">
        <v>2.59</v>
      </c>
      <c r="AU16" s="1661">
        <v>2.48</v>
      </c>
      <c r="AV16" s="1661">
        <v>2.73</v>
      </c>
      <c r="AW16" s="1661">
        <v>2.44</v>
      </c>
      <c r="AX16" s="1661">
        <v>2.97</v>
      </c>
      <c r="AY16" s="1662">
        <v>2.4500000000000002</v>
      </c>
      <c r="AZ16" s="1663">
        <v>2.58</v>
      </c>
      <c r="BA16" s="1663">
        <v>2.52</v>
      </c>
      <c r="BB16" s="1663">
        <v>2.99</v>
      </c>
      <c r="BC16" s="1663">
        <v>2.61</v>
      </c>
      <c r="BD16" s="1663">
        <v>2.77</v>
      </c>
      <c r="BE16" s="151"/>
      <c r="BF16" s="220"/>
    </row>
    <row r="17" spans="1:58">
      <c r="A17" s="1779"/>
      <c r="B17" s="9"/>
      <c r="C17" s="670" t="s">
        <v>110</v>
      </c>
      <c r="D17" s="1602">
        <v>4.0000000000000001E-3</v>
      </c>
      <c r="E17" s="1602">
        <v>3.0000000000000001E-3</v>
      </c>
      <c r="F17" s="1602">
        <v>2E-3</v>
      </c>
      <c r="G17" s="1602">
        <v>0</v>
      </c>
      <c r="H17" s="1602">
        <v>1E-3</v>
      </c>
      <c r="I17" s="1602">
        <v>5.0000000000000001E-3</v>
      </c>
      <c r="J17" s="1602">
        <v>2.5999999999999999E-2</v>
      </c>
      <c r="K17" s="1602">
        <v>7.4999999999999997E-2</v>
      </c>
      <c r="L17" s="1602">
        <v>6.9000000000000006E-2</v>
      </c>
      <c r="M17" s="1602">
        <v>3.5999999999999997E-2</v>
      </c>
      <c r="N17" s="1602">
        <v>4.1000000000000002E-2</v>
      </c>
      <c r="O17" s="1603">
        <v>4.7E-2</v>
      </c>
      <c r="P17" s="1604">
        <v>5.2999999999999999E-2</v>
      </c>
      <c r="Q17" s="1604">
        <v>5.3999999999999999E-2</v>
      </c>
      <c r="R17" s="1604">
        <v>6.8000000000000005E-2</v>
      </c>
      <c r="S17" s="1604">
        <v>9.2999999999999999E-2</v>
      </c>
      <c r="T17" s="1604">
        <v>0.107</v>
      </c>
      <c r="U17" s="1604">
        <v>8.1000000000000003E-2</v>
      </c>
      <c r="V17" s="1604">
        <v>6.6000000000000003E-2</v>
      </c>
      <c r="W17" s="1604">
        <v>5.2999999999999999E-2</v>
      </c>
      <c r="X17" s="1604">
        <v>0.05</v>
      </c>
      <c r="Y17" s="1604">
        <v>2.7E-2</v>
      </c>
      <c r="Z17" s="1604">
        <v>2.3E-2</v>
      </c>
      <c r="AA17" s="1605">
        <v>1.4E-2</v>
      </c>
      <c r="AB17" s="151"/>
      <c r="AC17" s="682" t="str">
        <f t="shared" si="5"/>
        <v>Oslo sør</v>
      </c>
      <c r="AD17" s="1059">
        <f t="shared" si="1"/>
        <v>0.16999999999999998</v>
      </c>
      <c r="AE17" s="1060">
        <f t="shared" si="2"/>
        <v>0.29899999999999999</v>
      </c>
      <c r="AF17" s="1061">
        <f t="shared" si="3"/>
        <v>0.28100000000000003</v>
      </c>
      <c r="AG17" s="1062">
        <f t="shared" si="4"/>
        <v>0.248</v>
      </c>
      <c r="AH17" s="8"/>
      <c r="AI17" s="607" t="s">
        <v>110</v>
      </c>
      <c r="AJ17" s="1652">
        <v>3.09</v>
      </c>
      <c r="AK17" s="1653">
        <v>2.97</v>
      </c>
      <c r="AL17" s="1653">
        <v>2.87</v>
      </c>
      <c r="AM17" s="1654">
        <v>2.96</v>
      </c>
      <c r="AN17" s="1655">
        <v>3.09</v>
      </c>
      <c r="AO17" s="1655">
        <v>2.79</v>
      </c>
      <c r="AP17" s="1655">
        <v>2.27</v>
      </c>
      <c r="AQ17" s="151"/>
      <c r="AR17" s="905" t="str">
        <f t="shared" si="0"/>
        <v>Oslo sør</v>
      </c>
      <c r="AS17" s="1668">
        <v>2.63</v>
      </c>
      <c r="AT17" s="1661">
        <v>2.67</v>
      </c>
      <c r="AU17" s="1661">
        <v>2.82</v>
      </c>
      <c r="AV17" s="1661">
        <v>2.77</v>
      </c>
      <c r="AW17" s="1661">
        <v>2.86</v>
      </c>
      <c r="AX17" s="1661">
        <v>2.88</v>
      </c>
      <c r="AY17" s="1662">
        <v>2.5299999999999998</v>
      </c>
      <c r="AZ17" s="1663">
        <v>2.92</v>
      </c>
      <c r="BA17" s="1663">
        <v>2.82</v>
      </c>
      <c r="BB17" s="1663">
        <v>2.97</v>
      </c>
      <c r="BC17" s="1663">
        <v>3.09</v>
      </c>
      <c r="BD17" s="1663">
        <v>3.42</v>
      </c>
      <c r="BE17" s="151"/>
      <c r="BF17" s="220"/>
    </row>
    <row r="18" spans="1:58">
      <c r="A18" s="1779"/>
      <c r="B18" s="9"/>
      <c r="C18" s="670" t="s">
        <v>111</v>
      </c>
      <c r="D18" s="1602">
        <v>5.0000000000000001E-3</v>
      </c>
      <c r="E18" s="1602">
        <v>3.0000000000000001E-3</v>
      </c>
      <c r="F18" s="1602">
        <v>1E-3</v>
      </c>
      <c r="G18" s="1602">
        <v>0</v>
      </c>
      <c r="H18" s="1602">
        <v>1E-3</v>
      </c>
      <c r="I18" s="1602">
        <v>6.0000000000000001E-3</v>
      </c>
      <c r="J18" s="1602">
        <v>2.7E-2</v>
      </c>
      <c r="K18" s="1602">
        <v>7.9000000000000001E-2</v>
      </c>
      <c r="L18" s="1602">
        <v>6.9000000000000006E-2</v>
      </c>
      <c r="M18" s="1602">
        <v>3.5000000000000003E-2</v>
      </c>
      <c r="N18" s="1602">
        <v>4.3999999999999997E-2</v>
      </c>
      <c r="O18" s="1603">
        <v>5.0999999999999997E-2</v>
      </c>
      <c r="P18" s="1604">
        <v>5.2999999999999999E-2</v>
      </c>
      <c r="Q18" s="1604">
        <v>0.05</v>
      </c>
      <c r="R18" s="1604">
        <v>6.5000000000000002E-2</v>
      </c>
      <c r="S18" s="1604">
        <v>9.0999999999999998E-2</v>
      </c>
      <c r="T18" s="1604">
        <v>0.11</v>
      </c>
      <c r="U18" s="1604">
        <v>7.9000000000000001E-2</v>
      </c>
      <c r="V18" s="1604">
        <v>6.7000000000000004E-2</v>
      </c>
      <c r="W18" s="1604">
        <v>5.1999999999999998E-2</v>
      </c>
      <c r="X18" s="1604">
        <v>4.3999999999999997E-2</v>
      </c>
      <c r="Y18" s="1604">
        <v>3.4000000000000002E-2</v>
      </c>
      <c r="Z18" s="1604">
        <v>0.02</v>
      </c>
      <c r="AA18" s="1605">
        <v>1.2999999999999999E-2</v>
      </c>
      <c r="AB18" s="151"/>
      <c r="AC18" s="682" t="str">
        <f t="shared" si="5"/>
        <v>Asker og Bærum</v>
      </c>
      <c r="AD18" s="1059">
        <f t="shared" si="1"/>
        <v>0.17499999999999999</v>
      </c>
      <c r="AE18" s="1060">
        <f t="shared" si="2"/>
        <v>0.29799999999999999</v>
      </c>
      <c r="AF18" s="1061">
        <f t="shared" si="3"/>
        <v>0.28000000000000003</v>
      </c>
      <c r="AG18" s="1062">
        <f t="shared" si="4"/>
        <v>0.246</v>
      </c>
      <c r="AH18" s="8"/>
      <c r="AI18" s="607" t="s">
        <v>111</v>
      </c>
      <c r="AJ18" s="1652">
        <v>3.02</v>
      </c>
      <c r="AK18" s="1653">
        <v>3.06</v>
      </c>
      <c r="AL18" s="1653">
        <v>3.06</v>
      </c>
      <c r="AM18" s="1654">
        <v>3.31</v>
      </c>
      <c r="AN18" s="1655">
        <v>2.97</v>
      </c>
      <c r="AO18" s="1655">
        <v>2.5299999999999998</v>
      </c>
      <c r="AP18" s="1655">
        <v>2.2400000000000002</v>
      </c>
      <c r="AQ18" s="151"/>
      <c r="AR18" s="905" t="str">
        <f t="shared" si="0"/>
        <v>Asker og Bærum</v>
      </c>
      <c r="AS18" s="1668">
        <v>2.86</v>
      </c>
      <c r="AT18" s="1661">
        <v>2.79</v>
      </c>
      <c r="AU18" s="1661">
        <v>2.89</v>
      </c>
      <c r="AV18" s="1661">
        <v>2.5499999999999998</v>
      </c>
      <c r="AW18" s="1661">
        <v>2.99</v>
      </c>
      <c r="AX18" s="1661">
        <v>3.05</v>
      </c>
      <c r="AY18" s="1662">
        <v>2.52</v>
      </c>
      <c r="AZ18" s="1663">
        <v>2.94</v>
      </c>
      <c r="BA18" s="1663">
        <v>3.07</v>
      </c>
      <c r="BB18" s="1663">
        <v>2.91</v>
      </c>
      <c r="BC18" s="1663">
        <v>3.06</v>
      </c>
      <c r="BD18" s="1663">
        <v>2.98</v>
      </c>
      <c r="BE18" s="151"/>
      <c r="BF18" s="220"/>
    </row>
    <row r="19" spans="1:58">
      <c r="A19" s="1779"/>
      <c r="B19" s="9"/>
      <c r="C19" s="670" t="s">
        <v>112</v>
      </c>
      <c r="D19" s="1602">
        <v>4.0000000000000001E-3</v>
      </c>
      <c r="E19" s="1602">
        <v>2E-3</v>
      </c>
      <c r="F19" s="1602">
        <v>0</v>
      </c>
      <c r="G19" s="1602">
        <v>0</v>
      </c>
      <c r="H19" s="1602">
        <v>2E-3</v>
      </c>
      <c r="I19" s="1602">
        <v>7.0000000000000001E-3</v>
      </c>
      <c r="J19" s="1602">
        <v>0.04</v>
      </c>
      <c r="K19" s="1602">
        <v>0.08</v>
      </c>
      <c r="L19" s="1602">
        <v>5.6000000000000001E-2</v>
      </c>
      <c r="M19" s="1602">
        <v>3.2000000000000001E-2</v>
      </c>
      <c r="N19" s="1602">
        <v>0.04</v>
      </c>
      <c r="O19" s="1603">
        <v>5.3999999999999999E-2</v>
      </c>
      <c r="P19" s="1604">
        <v>5.2999999999999999E-2</v>
      </c>
      <c r="Q19" s="1604">
        <v>5.0999999999999997E-2</v>
      </c>
      <c r="R19" s="1604">
        <v>6.4000000000000001E-2</v>
      </c>
      <c r="S19" s="1604">
        <v>9.5000000000000001E-2</v>
      </c>
      <c r="T19" s="1604">
        <v>0.1</v>
      </c>
      <c r="U19" s="1604">
        <v>8.6999999999999994E-2</v>
      </c>
      <c r="V19" s="1604">
        <v>6.7000000000000004E-2</v>
      </c>
      <c r="W19" s="1604">
        <v>5.3999999999999999E-2</v>
      </c>
      <c r="X19" s="1604">
        <v>4.5999999999999999E-2</v>
      </c>
      <c r="Y19" s="1604">
        <v>3.4000000000000002E-2</v>
      </c>
      <c r="Z19" s="1604">
        <v>0.02</v>
      </c>
      <c r="AA19" s="1605">
        <v>1.0999999999999999E-2</v>
      </c>
      <c r="AB19" s="151"/>
      <c r="AC19" s="682" t="str">
        <f t="shared" si="5"/>
        <v>Nedre Romerike</v>
      </c>
      <c r="AD19" s="1059">
        <f t="shared" si="1"/>
        <v>0.17599999999999999</v>
      </c>
      <c r="AE19" s="1060">
        <f t="shared" si="2"/>
        <v>0.29399999999999998</v>
      </c>
      <c r="AF19" s="1061">
        <f t="shared" si="3"/>
        <v>0.28200000000000003</v>
      </c>
      <c r="AG19" s="1062">
        <f t="shared" si="4"/>
        <v>0.247</v>
      </c>
      <c r="AH19" s="8"/>
      <c r="AI19" s="607" t="s">
        <v>112</v>
      </c>
      <c r="AJ19" s="1652">
        <v>3.13</v>
      </c>
      <c r="AK19" s="1653">
        <v>3.24</v>
      </c>
      <c r="AL19" s="1653">
        <v>2.95</v>
      </c>
      <c r="AM19" s="1654">
        <v>3.12</v>
      </c>
      <c r="AN19" s="1655">
        <v>3.01</v>
      </c>
      <c r="AO19" s="1655">
        <v>2.33</v>
      </c>
      <c r="AP19" s="1655">
        <v>2.04</v>
      </c>
      <c r="AQ19" s="151"/>
      <c r="AR19" s="905" t="str">
        <f t="shared" si="0"/>
        <v>Nedre Romerike</v>
      </c>
      <c r="AS19" s="1668">
        <v>2.86</v>
      </c>
      <c r="AT19" s="1661">
        <v>2.81</v>
      </c>
      <c r="AU19" s="1661">
        <v>2.89</v>
      </c>
      <c r="AV19" s="1661">
        <v>2.94</v>
      </c>
      <c r="AW19" s="1661">
        <v>3.01</v>
      </c>
      <c r="AX19" s="1661">
        <v>2.86</v>
      </c>
      <c r="AY19" s="1662">
        <v>2.25</v>
      </c>
      <c r="AZ19" s="1663">
        <v>2.7</v>
      </c>
      <c r="BA19" s="1663">
        <v>2.71</v>
      </c>
      <c r="BB19" s="1663">
        <v>3.22</v>
      </c>
      <c r="BC19" s="1663">
        <v>2.86</v>
      </c>
      <c r="BD19" s="1663">
        <v>2.85</v>
      </c>
      <c r="BE19" s="151"/>
      <c r="BF19" s="220"/>
    </row>
    <row r="20" spans="1:58">
      <c r="A20" s="1779"/>
      <c r="B20" s="9"/>
      <c r="C20" s="670" t="s">
        <v>113</v>
      </c>
      <c r="D20" s="1602">
        <v>3.0000000000000001E-3</v>
      </c>
      <c r="E20" s="1602">
        <v>3.0000000000000001E-3</v>
      </c>
      <c r="F20" s="1602">
        <v>2E-3</v>
      </c>
      <c r="G20" s="1602">
        <v>2E-3</v>
      </c>
      <c r="H20" s="1602">
        <v>1E-3</v>
      </c>
      <c r="I20" s="1602">
        <v>1.4999999999999999E-2</v>
      </c>
      <c r="J20" s="1602">
        <v>4.7E-2</v>
      </c>
      <c r="K20" s="1602">
        <v>6.4000000000000001E-2</v>
      </c>
      <c r="L20" s="1602">
        <v>4.3999999999999997E-2</v>
      </c>
      <c r="M20" s="1602">
        <v>3.7999999999999999E-2</v>
      </c>
      <c r="N20" s="1602">
        <v>0.05</v>
      </c>
      <c r="O20" s="1603">
        <v>5.7000000000000002E-2</v>
      </c>
      <c r="P20" s="1604">
        <v>5.2999999999999999E-2</v>
      </c>
      <c r="Q20" s="1604">
        <v>5.2999999999999999E-2</v>
      </c>
      <c r="R20" s="1604">
        <v>7.1999999999999995E-2</v>
      </c>
      <c r="S20" s="1604">
        <v>9.9000000000000005E-2</v>
      </c>
      <c r="T20" s="1604">
        <v>9.7000000000000003E-2</v>
      </c>
      <c r="U20" s="1604">
        <v>7.8E-2</v>
      </c>
      <c r="V20" s="1604">
        <v>5.8000000000000003E-2</v>
      </c>
      <c r="W20" s="1604">
        <v>4.7E-2</v>
      </c>
      <c r="X20" s="1604">
        <v>5.0999999999999997E-2</v>
      </c>
      <c r="Y20" s="1604">
        <v>3.4000000000000002E-2</v>
      </c>
      <c r="Z20" s="1604">
        <v>2.1000000000000001E-2</v>
      </c>
      <c r="AA20" s="1605">
        <v>0.01</v>
      </c>
      <c r="AB20" s="151"/>
      <c r="AC20" s="682" t="str">
        <f t="shared" si="5"/>
        <v>Øvre Romerike</v>
      </c>
      <c r="AD20" s="1059">
        <f t="shared" si="1"/>
        <v>0.155</v>
      </c>
      <c r="AE20" s="1060">
        <f t="shared" si="2"/>
        <v>0.32300000000000001</v>
      </c>
      <c r="AF20" s="1061">
        <f t="shared" si="3"/>
        <v>0.27400000000000002</v>
      </c>
      <c r="AG20" s="1062">
        <f t="shared" si="4"/>
        <v>0.247</v>
      </c>
      <c r="AH20" s="8"/>
      <c r="AI20" s="607" t="s">
        <v>113</v>
      </c>
      <c r="AJ20" s="1652">
        <v>2.85</v>
      </c>
      <c r="AK20" s="1653">
        <v>3.17</v>
      </c>
      <c r="AL20" s="1653">
        <v>2.99</v>
      </c>
      <c r="AM20" s="1654">
        <v>3.24</v>
      </c>
      <c r="AN20" s="1655">
        <v>2.97</v>
      </c>
      <c r="AO20" s="1655">
        <v>2.46</v>
      </c>
      <c r="AP20" s="1655">
        <v>1.81</v>
      </c>
      <c r="AQ20" s="151"/>
      <c r="AR20" s="905" t="str">
        <f t="shared" si="0"/>
        <v>Øvre Romerike</v>
      </c>
      <c r="AS20" s="1668">
        <v>2.78</v>
      </c>
      <c r="AT20" s="1661">
        <v>2.97</v>
      </c>
      <c r="AU20" s="1661">
        <v>2.59</v>
      </c>
      <c r="AV20" s="1661">
        <v>3.01</v>
      </c>
      <c r="AW20" s="1661">
        <v>3.02</v>
      </c>
      <c r="AX20" s="1661">
        <v>2.71</v>
      </c>
      <c r="AY20" s="1662">
        <v>2.41</v>
      </c>
      <c r="AZ20" s="1663">
        <v>2.42</v>
      </c>
      <c r="BA20" s="1663">
        <v>2.78</v>
      </c>
      <c r="BB20" s="1663">
        <v>3.01</v>
      </c>
      <c r="BC20" s="1663">
        <v>2.88</v>
      </c>
      <c r="BD20" s="1663">
        <v>2.62</v>
      </c>
      <c r="BE20" s="151"/>
      <c r="BF20" s="220"/>
    </row>
    <row r="21" spans="1:58">
      <c r="A21" s="1779"/>
      <c r="B21" s="9"/>
      <c r="C21" s="670" t="s">
        <v>114</v>
      </c>
      <c r="D21" s="1602">
        <v>4.0000000000000001E-3</v>
      </c>
      <c r="E21" s="1602">
        <v>2E-3</v>
      </c>
      <c r="F21" s="1602">
        <v>2E-3</v>
      </c>
      <c r="G21" s="1602">
        <v>3.0000000000000001E-3</v>
      </c>
      <c r="H21" s="1602">
        <v>2E-3</v>
      </c>
      <c r="I21" s="1602">
        <v>8.9999999999999993E-3</v>
      </c>
      <c r="J21" s="1602">
        <v>3.4000000000000002E-2</v>
      </c>
      <c r="K21" s="1602">
        <v>7.3999999999999996E-2</v>
      </c>
      <c r="L21" s="1602">
        <v>5.8999999999999997E-2</v>
      </c>
      <c r="M21" s="1602">
        <v>3.5000000000000003E-2</v>
      </c>
      <c r="N21" s="1602">
        <v>4.2000000000000003E-2</v>
      </c>
      <c r="O21" s="1603">
        <v>5.1999999999999998E-2</v>
      </c>
      <c r="P21" s="1604">
        <v>6.5000000000000002E-2</v>
      </c>
      <c r="Q21" s="1604">
        <v>5.1999999999999998E-2</v>
      </c>
      <c r="R21" s="1604">
        <v>6.9000000000000006E-2</v>
      </c>
      <c r="S21" s="1604">
        <v>0.105</v>
      </c>
      <c r="T21" s="1604">
        <v>0.105</v>
      </c>
      <c r="U21" s="1604">
        <v>7.2999999999999995E-2</v>
      </c>
      <c r="V21" s="1604">
        <v>5.8000000000000003E-2</v>
      </c>
      <c r="W21" s="1604">
        <v>0.05</v>
      </c>
      <c r="X21" s="1604">
        <v>3.9E-2</v>
      </c>
      <c r="Y21" s="1604">
        <v>3.2000000000000001E-2</v>
      </c>
      <c r="Z21" s="1604">
        <v>2.1999999999999999E-2</v>
      </c>
      <c r="AA21" s="1605">
        <v>1.0999999999999999E-2</v>
      </c>
      <c r="AB21" s="151"/>
      <c r="AC21" s="682" t="str">
        <f t="shared" si="5"/>
        <v>Follo</v>
      </c>
      <c r="AD21" s="1059">
        <f t="shared" si="1"/>
        <v>0.16699999999999998</v>
      </c>
      <c r="AE21" s="1060">
        <f t="shared" si="2"/>
        <v>0.315</v>
      </c>
      <c r="AF21" s="1061">
        <f t="shared" si="3"/>
        <v>0.28299999999999997</v>
      </c>
      <c r="AG21" s="1062">
        <f t="shared" si="4"/>
        <v>0.23400000000000001</v>
      </c>
      <c r="AH21" s="8"/>
      <c r="AI21" s="607" t="s">
        <v>114</v>
      </c>
      <c r="AJ21" s="1652">
        <v>3.11</v>
      </c>
      <c r="AK21" s="1653">
        <v>3.08</v>
      </c>
      <c r="AL21" s="1653">
        <v>3.16</v>
      </c>
      <c r="AM21" s="1654">
        <v>2.93</v>
      </c>
      <c r="AN21" s="1655">
        <v>2.81</v>
      </c>
      <c r="AO21" s="1655">
        <v>2.76</v>
      </c>
      <c r="AP21" s="1655">
        <v>1.83</v>
      </c>
      <c r="AQ21" s="151"/>
      <c r="AR21" s="905" t="str">
        <f t="shared" si="0"/>
        <v>Follo</v>
      </c>
      <c r="AS21" s="1668">
        <v>2.83</v>
      </c>
      <c r="AT21" s="1661">
        <v>2.79</v>
      </c>
      <c r="AU21" s="1661">
        <v>2.79</v>
      </c>
      <c r="AV21" s="1661">
        <v>2.78</v>
      </c>
      <c r="AW21" s="1661">
        <v>2.94</v>
      </c>
      <c r="AX21" s="1661">
        <v>2.68</v>
      </c>
      <c r="AY21" s="1662">
        <v>2.34</v>
      </c>
      <c r="AZ21" s="1663">
        <v>2.73</v>
      </c>
      <c r="BA21" s="1663">
        <v>2.88</v>
      </c>
      <c r="BB21" s="1663">
        <v>2.94</v>
      </c>
      <c r="BC21" s="1663">
        <v>3.18</v>
      </c>
      <c r="BD21" s="1663">
        <v>2.63</v>
      </c>
      <c r="BE21" s="151"/>
      <c r="BF21" s="220"/>
    </row>
    <row r="22" spans="1:58">
      <c r="A22" s="1779"/>
      <c r="B22" s="9"/>
      <c r="C22" s="670" t="s">
        <v>164</v>
      </c>
      <c r="D22" s="1602">
        <v>4.0000000000000001E-3</v>
      </c>
      <c r="E22" s="1602">
        <v>3.0000000000000001E-3</v>
      </c>
      <c r="F22" s="1602">
        <v>2E-3</v>
      </c>
      <c r="G22" s="1602">
        <v>1E-3</v>
      </c>
      <c r="H22" s="1602">
        <v>3.0000000000000001E-3</v>
      </c>
      <c r="I22" s="1602">
        <v>7.0000000000000001E-3</v>
      </c>
      <c r="J22" s="1602">
        <v>3.2000000000000001E-2</v>
      </c>
      <c r="K22" s="1602">
        <v>6.7000000000000004E-2</v>
      </c>
      <c r="L22" s="1602">
        <v>4.9000000000000002E-2</v>
      </c>
      <c r="M22" s="1602">
        <v>3.1E-2</v>
      </c>
      <c r="N22" s="1602">
        <v>4.4999999999999998E-2</v>
      </c>
      <c r="O22" s="1603">
        <v>5.3999999999999999E-2</v>
      </c>
      <c r="P22" s="1604">
        <v>5.8999999999999997E-2</v>
      </c>
      <c r="Q22" s="1604">
        <v>5.8000000000000003E-2</v>
      </c>
      <c r="R22" s="1604">
        <v>7.0000000000000007E-2</v>
      </c>
      <c r="S22" s="1604">
        <v>0.10299999999999999</v>
      </c>
      <c r="T22" s="1604">
        <v>8.8999999999999996E-2</v>
      </c>
      <c r="U22" s="1604">
        <v>0.08</v>
      </c>
      <c r="V22" s="1604">
        <v>7.1999999999999995E-2</v>
      </c>
      <c r="W22" s="1604">
        <v>5.3999999999999999E-2</v>
      </c>
      <c r="X22" s="1604">
        <v>4.9000000000000002E-2</v>
      </c>
      <c r="Y22" s="1604">
        <v>3.5000000000000003E-2</v>
      </c>
      <c r="Z22" s="1604">
        <v>1.9E-2</v>
      </c>
      <c r="AA22" s="1605">
        <v>1.4999999999999999E-2</v>
      </c>
      <c r="AB22" s="151"/>
      <c r="AC22" s="682" t="str">
        <f t="shared" si="5"/>
        <v>Sarpsborg</v>
      </c>
      <c r="AD22" s="1059">
        <f t="shared" si="1"/>
        <v>0.14800000000000002</v>
      </c>
      <c r="AE22" s="1060">
        <f t="shared" si="2"/>
        <v>0.317</v>
      </c>
      <c r="AF22" s="1061">
        <f t="shared" si="3"/>
        <v>0.27200000000000002</v>
      </c>
      <c r="AG22" s="1062">
        <f t="shared" si="4"/>
        <v>0.26400000000000001</v>
      </c>
      <c r="AH22" s="8"/>
      <c r="AI22" s="607" t="s">
        <v>164</v>
      </c>
      <c r="AJ22" s="1652">
        <v>3.08</v>
      </c>
      <c r="AK22" s="1653">
        <v>2.97</v>
      </c>
      <c r="AL22" s="1653">
        <v>2.96</v>
      </c>
      <c r="AM22" s="1654">
        <v>3.16</v>
      </c>
      <c r="AN22" s="1655">
        <v>2.94</v>
      </c>
      <c r="AO22" s="1655">
        <v>2.44</v>
      </c>
      <c r="AP22" s="1655">
        <v>2.1</v>
      </c>
      <c r="AQ22" s="151"/>
      <c r="AR22" s="905" t="str">
        <f t="shared" si="0"/>
        <v>Sarpsborg</v>
      </c>
      <c r="AS22" s="1668">
        <v>3.04</v>
      </c>
      <c r="AT22" s="1661">
        <v>2.4900000000000002</v>
      </c>
      <c r="AU22" s="1661">
        <v>2.54</v>
      </c>
      <c r="AV22" s="1661">
        <v>2.62</v>
      </c>
      <c r="AW22" s="1661">
        <v>2.65</v>
      </c>
      <c r="AX22" s="1661">
        <v>3.15</v>
      </c>
      <c r="AY22" s="1662">
        <v>2.4900000000000002</v>
      </c>
      <c r="AZ22" s="1663">
        <v>3.15</v>
      </c>
      <c r="BA22" s="1663">
        <v>3.05</v>
      </c>
      <c r="BB22" s="1663">
        <v>2.88</v>
      </c>
      <c r="BC22" s="1663">
        <v>3.04</v>
      </c>
      <c r="BD22" s="1663">
        <v>2.57</v>
      </c>
      <c r="BE22" s="151"/>
      <c r="BF22" s="220"/>
    </row>
    <row r="23" spans="1:58">
      <c r="A23" s="1779"/>
      <c r="B23" s="9"/>
      <c r="C23" s="670" t="s">
        <v>165</v>
      </c>
      <c r="D23" s="1602">
        <v>4.0000000000000001E-3</v>
      </c>
      <c r="E23" s="1602">
        <v>4.0000000000000001E-3</v>
      </c>
      <c r="F23" s="1602">
        <v>1E-3</v>
      </c>
      <c r="G23" s="1602">
        <v>0</v>
      </c>
      <c r="H23" s="1602">
        <v>2E-3</v>
      </c>
      <c r="I23" s="1602">
        <v>8.9999999999999993E-3</v>
      </c>
      <c r="J23" s="1602">
        <v>3.2000000000000001E-2</v>
      </c>
      <c r="K23" s="1602">
        <v>7.8E-2</v>
      </c>
      <c r="L23" s="1602">
        <v>5.2999999999999999E-2</v>
      </c>
      <c r="M23" s="1602">
        <v>3.7999999999999999E-2</v>
      </c>
      <c r="N23" s="1602">
        <v>4.2999999999999997E-2</v>
      </c>
      <c r="O23" s="1603">
        <v>5.1999999999999998E-2</v>
      </c>
      <c r="P23" s="1604">
        <v>5.5E-2</v>
      </c>
      <c r="Q23" s="1604">
        <v>5.5E-2</v>
      </c>
      <c r="R23" s="1604">
        <v>7.6999999999999999E-2</v>
      </c>
      <c r="S23" s="1604">
        <v>0.107</v>
      </c>
      <c r="T23" s="1604">
        <v>8.6999999999999994E-2</v>
      </c>
      <c r="U23" s="1604">
        <v>8.1000000000000003E-2</v>
      </c>
      <c r="V23" s="1604">
        <v>6.5000000000000002E-2</v>
      </c>
      <c r="W23" s="1604">
        <v>5.6000000000000001E-2</v>
      </c>
      <c r="X23" s="1604">
        <v>4.2000000000000003E-2</v>
      </c>
      <c r="Y23" s="1604">
        <v>2.5999999999999999E-2</v>
      </c>
      <c r="Z23" s="1604">
        <v>2.4E-2</v>
      </c>
      <c r="AA23" s="1605">
        <v>8.0000000000000002E-3</v>
      </c>
      <c r="AB23" s="151"/>
      <c r="AC23" s="682" t="str">
        <f t="shared" si="5"/>
        <v>Fredrikstad</v>
      </c>
      <c r="AD23" s="1059">
        <f t="shared" si="1"/>
        <v>0.16300000000000001</v>
      </c>
      <c r="AE23" s="1060">
        <f t="shared" si="2"/>
        <v>0.31999999999999995</v>
      </c>
      <c r="AF23" s="1061">
        <f t="shared" si="3"/>
        <v>0.27500000000000002</v>
      </c>
      <c r="AG23" s="1062">
        <f t="shared" si="4"/>
        <v>0.24099999999999999</v>
      </c>
      <c r="AH23" s="8"/>
      <c r="AI23" s="607" t="s">
        <v>165</v>
      </c>
      <c r="AJ23" s="1652">
        <v>3.17</v>
      </c>
      <c r="AK23" s="1653">
        <v>3.33</v>
      </c>
      <c r="AL23" s="1653">
        <v>2.98</v>
      </c>
      <c r="AM23" s="1654">
        <v>2.99</v>
      </c>
      <c r="AN23" s="1655">
        <v>2.72</v>
      </c>
      <c r="AO23" s="1655">
        <v>2.42</v>
      </c>
      <c r="AP23" s="1655">
        <v>1.93</v>
      </c>
      <c r="AQ23" s="151"/>
      <c r="AR23" s="905" t="str">
        <f t="shared" si="0"/>
        <v>Fredrikstad</v>
      </c>
      <c r="AS23" s="1668">
        <v>2.75</v>
      </c>
      <c r="AT23" s="1661">
        <v>2.68</v>
      </c>
      <c r="AU23" s="1661">
        <v>2.97</v>
      </c>
      <c r="AV23" s="1661">
        <v>2.57</v>
      </c>
      <c r="AW23" s="1661">
        <v>2.79</v>
      </c>
      <c r="AX23" s="1661">
        <v>2.74</v>
      </c>
      <c r="AY23" s="1662">
        <v>2.56</v>
      </c>
      <c r="AZ23" s="1663">
        <v>2.77</v>
      </c>
      <c r="BA23" s="1663">
        <v>2.98</v>
      </c>
      <c r="BB23" s="1663">
        <v>2.92</v>
      </c>
      <c r="BC23" s="1663">
        <v>2.99</v>
      </c>
      <c r="BD23" s="1663">
        <v>2.72</v>
      </c>
      <c r="BE23" s="151"/>
      <c r="BF23" s="220"/>
    </row>
    <row r="24" spans="1:58">
      <c r="A24" s="1779"/>
      <c r="B24" s="9"/>
      <c r="C24" s="670" t="s">
        <v>166</v>
      </c>
      <c r="D24" s="1602">
        <v>2E-3</v>
      </c>
      <c r="E24" s="1602">
        <v>2E-3</v>
      </c>
      <c r="F24" s="1602">
        <v>1E-3</v>
      </c>
      <c r="G24" s="1602">
        <v>0</v>
      </c>
      <c r="H24" s="1602">
        <v>0</v>
      </c>
      <c r="I24" s="1602">
        <v>8.0000000000000002E-3</v>
      </c>
      <c r="J24" s="1602">
        <v>2.8000000000000001E-2</v>
      </c>
      <c r="K24" s="1602">
        <v>6.9000000000000006E-2</v>
      </c>
      <c r="L24" s="1602">
        <v>4.7E-2</v>
      </c>
      <c r="M24" s="1602">
        <v>4.1000000000000002E-2</v>
      </c>
      <c r="N24" s="1602">
        <v>5.2999999999999999E-2</v>
      </c>
      <c r="O24" s="1603">
        <v>6.2E-2</v>
      </c>
      <c r="P24" s="1604">
        <v>6.6000000000000003E-2</v>
      </c>
      <c r="Q24" s="1604">
        <v>6.4000000000000001E-2</v>
      </c>
      <c r="R24" s="1604">
        <v>7.9000000000000001E-2</v>
      </c>
      <c r="S24" s="1604">
        <v>9.0999999999999998E-2</v>
      </c>
      <c r="T24" s="1604">
        <v>9.0999999999999998E-2</v>
      </c>
      <c r="U24" s="1604">
        <v>7.1999999999999995E-2</v>
      </c>
      <c r="V24" s="1604">
        <v>6.4000000000000001E-2</v>
      </c>
      <c r="W24" s="1604">
        <v>5.7000000000000002E-2</v>
      </c>
      <c r="X24" s="1604">
        <v>3.9E-2</v>
      </c>
      <c r="Y24" s="1604">
        <v>2.9000000000000001E-2</v>
      </c>
      <c r="Z24" s="1604">
        <v>2.3E-2</v>
      </c>
      <c r="AA24" s="1605">
        <v>1.0999999999999999E-2</v>
      </c>
      <c r="AB24" s="151"/>
      <c r="AC24" s="682" t="str">
        <f t="shared" si="5"/>
        <v>Moss</v>
      </c>
      <c r="AD24" s="1059">
        <f t="shared" si="1"/>
        <v>0.14400000000000002</v>
      </c>
      <c r="AE24" s="1060">
        <f t="shared" si="2"/>
        <v>0.36500000000000005</v>
      </c>
      <c r="AF24" s="1061">
        <f t="shared" si="3"/>
        <v>0.254</v>
      </c>
      <c r="AG24" s="1062">
        <f t="shared" si="4"/>
        <v>0.23600000000000002</v>
      </c>
      <c r="AH24" s="8"/>
      <c r="AI24" s="607" t="s">
        <v>166</v>
      </c>
      <c r="AJ24" s="1652">
        <v>3.17</v>
      </c>
      <c r="AK24" s="1653">
        <v>3.16</v>
      </c>
      <c r="AL24" s="1653">
        <v>3.08</v>
      </c>
      <c r="AM24" s="1654">
        <v>2.77</v>
      </c>
      <c r="AN24" s="1655">
        <v>3</v>
      </c>
      <c r="AO24" s="1655">
        <v>2.52</v>
      </c>
      <c r="AP24" s="1655">
        <v>2.0699999999999998</v>
      </c>
      <c r="AQ24" s="151"/>
      <c r="AR24" s="905" t="str">
        <f t="shared" si="0"/>
        <v>Moss</v>
      </c>
      <c r="AS24" s="1668">
        <v>2.62</v>
      </c>
      <c r="AT24" s="1661">
        <v>2.91</v>
      </c>
      <c r="AU24" s="1661">
        <v>2.99</v>
      </c>
      <c r="AV24" s="1661">
        <v>3.1</v>
      </c>
      <c r="AW24" s="1661">
        <v>2.69</v>
      </c>
      <c r="AX24" s="1661">
        <v>3.1</v>
      </c>
      <c r="AY24" s="1662">
        <v>2.8</v>
      </c>
      <c r="AZ24" s="1663">
        <v>2.67</v>
      </c>
      <c r="BA24" s="1663">
        <v>2.79</v>
      </c>
      <c r="BB24" s="1663">
        <v>2.82</v>
      </c>
      <c r="BC24" s="1663">
        <v>2.64</v>
      </c>
      <c r="BD24" s="1663">
        <v>2.73</v>
      </c>
      <c r="BE24" s="151"/>
      <c r="BF24" s="220"/>
    </row>
    <row r="25" spans="1:58">
      <c r="A25" s="1779"/>
      <c r="B25" s="9"/>
      <c r="C25" s="670" t="s">
        <v>356</v>
      </c>
      <c r="D25" s="1602">
        <v>4.0000000000000001E-3</v>
      </c>
      <c r="E25" s="1602">
        <v>2E-3</v>
      </c>
      <c r="F25" s="1602">
        <v>1E-3</v>
      </c>
      <c r="G25" s="1616"/>
      <c r="H25" s="1602">
        <v>2E-3</v>
      </c>
      <c r="I25" s="1602">
        <v>7.0000000000000001E-3</v>
      </c>
      <c r="J25" s="1602">
        <v>3.7999999999999999E-2</v>
      </c>
      <c r="K25" s="1602">
        <v>7.3999999999999996E-2</v>
      </c>
      <c r="L25" s="1602">
        <v>6.2E-2</v>
      </c>
      <c r="M25" s="1602">
        <v>3.4000000000000002E-2</v>
      </c>
      <c r="N25" s="1602">
        <v>4.8000000000000001E-2</v>
      </c>
      <c r="O25" s="1603">
        <v>5.5E-2</v>
      </c>
      <c r="P25" s="1604">
        <v>5.3999999999999999E-2</v>
      </c>
      <c r="Q25" s="1604">
        <v>5.0999999999999997E-2</v>
      </c>
      <c r="R25" s="1604">
        <v>7.0000000000000007E-2</v>
      </c>
      <c r="S25" s="1604">
        <v>9.6000000000000002E-2</v>
      </c>
      <c r="T25" s="1604">
        <v>9.8000000000000004E-2</v>
      </c>
      <c r="U25" s="1604">
        <v>7.1999999999999995E-2</v>
      </c>
      <c r="V25" s="1604">
        <v>6.8000000000000005E-2</v>
      </c>
      <c r="W25" s="1604">
        <v>6.0999999999999999E-2</v>
      </c>
      <c r="X25" s="1604">
        <v>4.2999999999999997E-2</v>
      </c>
      <c r="Y25" s="1604">
        <v>3.2000000000000001E-2</v>
      </c>
      <c r="Z25" s="1604">
        <v>1.7999999999999999E-2</v>
      </c>
      <c r="AA25" s="1605">
        <v>1.0999999999999999E-2</v>
      </c>
      <c r="AB25" s="151"/>
      <c r="AC25" s="682" t="str">
        <f t="shared" si="5"/>
        <v xml:space="preserve">Drammen </v>
      </c>
      <c r="AD25" s="1059">
        <f t="shared" si="1"/>
        <v>0.17399999999999999</v>
      </c>
      <c r="AE25" s="1060">
        <f t="shared" si="2"/>
        <v>0.312</v>
      </c>
      <c r="AF25" s="1061">
        <f t="shared" si="3"/>
        <v>0.26600000000000001</v>
      </c>
      <c r="AG25" s="1062">
        <f t="shared" si="4"/>
        <v>0.249</v>
      </c>
      <c r="AH25" s="8"/>
      <c r="AI25" s="607" t="s">
        <v>356</v>
      </c>
      <c r="AJ25" s="1652">
        <v>2.78</v>
      </c>
      <c r="AK25" s="1653">
        <v>2.67</v>
      </c>
      <c r="AL25" s="1653">
        <v>3</v>
      </c>
      <c r="AM25" s="1654">
        <v>3.06</v>
      </c>
      <c r="AN25" s="1655">
        <v>2.86</v>
      </c>
      <c r="AO25" s="1655">
        <v>2</v>
      </c>
      <c r="AP25" s="1655">
        <v>2.2000000000000002</v>
      </c>
      <c r="AQ25" s="151"/>
      <c r="AR25" s="905" t="str">
        <f t="shared" si="0"/>
        <v xml:space="preserve">Drammen </v>
      </c>
      <c r="AS25" s="1668">
        <v>2.38</v>
      </c>
      <c r="AT25" s="1661">
        <v>2.69</v>
      </c>
      <c r="AU25" s="1661">
        <v>2.72</v>
      </c>
      <c r="AV25" s="1661">
        <v>2.48</v>
      </c>
      <c r="AW25" s="1661">
        <v>2.62</v>
      </c>
      <c r="AX25" s="1661">
        <v>3.08</v>
      </c>
      <c r="AY25" s="1662">
        <v>2.48</v>
      </c>
      <c r="AZ25" s="1663">
        <v>2.88</v>
      </c>
      <c r="BA25" s="1663">
        <v>2.65</v>
      </c>
      <c r="BB25" s="1663">
        <v>3.32</v>
      </c>
      <c r="BC25" s="1663">
        <v>2.21</v>
      </c>
      <c r="BD25" s="1663">
        <v>2.27</v>
      </c>
      <c r="BE25" s="151"/>
      <c r="BF25" s="220"/>
    </row>
    <row r="26" spans="1:58">
      <c r="A26" s="1779"/>
      <c r="B26" s="9"/>
      <c r="C26" s="670" t="s">
        <v>344</v>
      </c>
      <c r="D26" s="1602">
        <v>6.0000000000000001E-3</v>
      </c>
      <c r="E26" s="1602">
        <v>2E-3</v>
      </c>
      <c r="F26" s="1602">
        <v>2E-3</v>
      </c>
      <c r="G26" s="1602">
        <v>1E-3</v>
      </c>
      <c r="H26" s="1602">
        <v>2E-3</v>
      </c>
      <c r="I26" s="1602">
        <v>6.0000000000000001E-3</v>
      </c>
      <c r="J26" s="1602">
        <v>2.5999999999999999E-2</v>
      </c>
      <c r="K26" s="1602">
        <v>7.8E-2</v>
      </c>
      <c r="L26" s="1602">
        <v>5.3999999999999999E-2</v>
      </c>
      <c r="M26" s="1602">
        <v>4.4999999999999998E-2</v>
      </c>
      <c r="N26" s="1602">
        <v>5.8999999999999997E-2</v>
      </c>
      <c r="O26" s="1603">
        <v>5.8000000000000003E-2</v>
      </c>
      <c r="P26" s="1604">
        <v>5.3999999999999999E-2</v>
      </c>
      <c r="Q26" s="1604">
        <v>0.06</v>
      </c>
      <c r="R26" s="1604">
        <v>6.9000000000000006E-2</v>
      </c>
      <c r="S26" s="1604">
        <v>7.8E-2</v>
      </c>
      <c r="T26" s="1604">
        <v>0.109</v>
      </c>
      <c r="U26" s="1604">
        <v>8.4000000000000005E-2</v>
      </c>
      <c r="V26" s="1604">
        <v>5.6000000000000001E-2</v>
      </c>
      <c r="W26" s="1604">
        <v>5.2999999999999999E-2</v>
      </c>
      <c r="X26" s="1604">
        <v>4.4999999999999998E-2</v>
      </c>
      <c r="Y26" s="1604">
        <v>2.5999999999999999E-2</v>
      </c>
      <c r="Z26" s="1604">
        <v>1.7999999999999999E-2</v>
      </c>
      <c r="AA26" s="1605">
        <v>1.0999999999999999E-2</v>
      </c>
      <c r="AB26" s="151"/>
      <c r="AC26" s="682" t="str">
        <f t="shared" si="5"/>
        <v>Kongsberg</v>
      </c>
      <c r="AD26" s="1059">
        <f t="shared" si="1"/>
        <v>0.158</v>
      </c>
      <c r="AE26" s="1060">
        <f t="shared" si="2"/>
        <v>0.34500000000000003</v>
      </c>
      <c r="AF26" s="1061">
        <f t="shared" si="3"/>
        <v>0.27100000000000002</v>
      </c>
      <c r="AG26" s="1062">
        <f t="shared" si="4"/>
        <v>0.22799999999999998</v>
      </c>
      <c r="AH26" s="8"/>
      <c r="AI26" s="607" t="s">
        <v>344</v>
      </c>
      <c r="AJ26" s="1652">
        <v>2.79</v>
      </c>
      <c r="AK26" s="1653">
        <v>2.69</v>
      </c>
      <c r="AL26" s="1653">
        <v>3</v>
      </c>
      <c r="AM26" s="1654">
        <v>3.37</v>
      </c>
      <c r="AN26" s="1655">
        <v>3.28</v>
      </c>
      <c r="AO26" s="1655">
        <v>2.2000000000000002</v>
      </c>
      <c r="AP26" s="1655">
        <v>2.16</v>
      </c>
      <c r="AQ26" s="151"/>
      <c r="AR26" s="905" t="str">
        <f t="shared" si="0"/>
        <v>Kongsberg</v>
      </c>
      <c r="AS26" s="1668">
        <v>3.09</v>
      </c>
      <c r="AT26" s="1661">
        <v>2.69</v>
      </c>
      <c r="AU26" s="1661">
        <v>3.08</v>
      </c>
      <c r="AV26" s="1661">
        <v>2.62</v>
      </c>
      <c r="AW26" s="1661">
        <v>2.9</v>
      </c>
      <c r="AX26" s="1661">
        <v>2.11</v>
      </c>
      <c r="AY26" s="1662">
        <v>2.4300000000000002</v>
      </c>
      <c r="AZ26" s="1663">
        <v>3.21</v>
      </c>
      <c r="BA26" s="1663">
        <v>3.16</v>
      </c>
      <c r="BB26" s="1663">
        <v>2.86</v>
      </c>
      <c r="BC26" s="1663">
        <v>2.95</v>
      </c>
      <c r="BD26" s="1663">
        <v>2.56</v>
      </c>
      <c r="BE26" s="151"/>
      <c r="BF26" s="220"/>
    </row>
    <row r="27" spans="1:58">
      <c r="B27" s="6"/>
      <c r="C27" s="670" t="s">
        <v>168</v>
      </c>
      <c r="D27" s="1602">
        <v>3.0000000000000001E-3</v>
      </c>
      <c r="E27" s="1602">
        <v>2E-3</v>
      </c>
      <c r="F27" s="1602">
        <v>2E-3</v>
      </c>
      <c r="G27" s="1602">
        <v>1E-3</v>
      </c>
      <c r="H27" s="1602">
        <v>2E-3</v>
      </c>
      <c r="I27" s="1602">
        <v>8.9999999999999993E-3</v>
      </c>
      <c r="J27" s="1602">
        <v>0.04</v>
      </c>
      <c r="K27" s="1602">
        <v>7.0000000000000007E-2</v>
      </c>
      <c r="L27" s="1602">
        <v>6.9000000000000006E-2</v>
      </c>
      <c r="M27" s="1602">
        <v>4.2999999999999997E-2</v>
      </c>
      <c r="N27" s="1602">
        <v>4.5999999999999999E-2</v>
      </c>
      <c r="O27" s="1603">
        <v>4.9000000000000002E-2</v>
      </c>
      <c r="P27" s="1604">
        <v>4.5999999999999999E-2</v>
      </c>
      <c r="Q27" s="1604">
        <v>4.2000000000000003E-2</v>
      </c>
      <c r="R27" s="1604">
        <v>7.0999999999999994E-2</v>
      </c>
      <c r="S27" s="1604">
        <v>0.105</v>
      </c>
      <c r="T27" s="1604">
        <v>9.9000000000000005E-2</v>
      </c>
      <c r="U27" s="1604">
        <v>7.5999999999999998E-2</v>
      </c>
      <c r="V27" s="1604">
        <v>6.7000000000000004E-2</v>
      </c>
      <c r="W27" s="1604">
        <v>5.3999999999999999E-2</v>
      </c>
      <c r="X27" s="1604">
        <v>3.6999999999999998E-2</v>
      </c>
      <c r="Y27" s="1604">
        <v>3.2000000000000001E-2</v>
      </c>
      <c r="Z27" s="1604">
        <v>2.1000000000000001E-2</v>
      </c>
      <c r="AA27" s="1605">
        <v>1.2E-2</v>
      </c>
      <c r="AB27" s="151"/>
      <c r="AC27" s="682" t="str">
        <f t="shared" si="5"/>
        <v>Resten av Buskerudbyen</v>
      </c>
      <c r="AD27" s="1059">
        <f t="shared" si="1"/>
        <v>0.17900000000000002</v>
      </c>
      <c r="AE27" s="1060">
        <f t="shared" si="2"/>
        <v>0.29699999999999999</v>
      </c>
      <c r="AF27" s="1061">
        <f t="shared" si="3"/>
        <v>0.28000000000000003</v>
      </c>
      <c r="AG27" s="1062">
        <f t="shared" si="4"/>
        <v>0.24199999999999999</v>
      </c>
      <c r="AH27" s="6"/>
      <c r="AI27" s="607" t="s">
        <v>168</v>
      </c>
      <c r="AJ27" s="1656">
        <v>2.67</v>
      </c>
      <c r="AK27" s="1653">
        <v>3.17</v>
      </c>
      <c r="AL27" s="1653">
        <v>2.94</v>
      </c>
      <c r="AM27" s="1654">
        <v>3.07</v>
      </c>
      <c r="AN27" s="1655">
        <v>2.89</v>
      </c>
      <c r="AO27" s="1655">
        <v>2.5</v>
      </c>
      <c r="AP27" s="1655">
        <v>1.81</v>
      </c>
      <c r="AQ27" s="151"/>
      <c r="AR27" s="905" t="str">
        <f t="shared" si="0"/>
        <v>Resten av Buskerudbyen</v>
      </c>
      <c r="AS27" s="1668">
        <v>2.8</v>
      </c>
      <c r="AT27" s="1661">
        <v>2.19</v>
      </c>
      <c r="AU27" s="1661">
        <v>3</v>
      </c>
      <c r="AV27" s="1661">
        <v>2.68</v>
      </c>
      <c r="AW27" s="1661">
        <v>2.91</v>
      </c>
      <c r="AX27" s="1661">
        <v>2.75</v>
      </c>
      <c r="AY27" s="1662">
        <v>2.15</v>
      </c>
      <c r="AZ27" s="1663">
        <v>3.34</v>
      </c>
      <c r="BA27" s="1663">
        <v>3.02</v>
      </c>
      <c r="BB27" s="1663">
        <v>2.7</v>
      </c>
      <c r="BC27" s="1663">
        <v>2.15</v>
      </c>
      <c r="BD27" s="1663">
        <v>2.82</v>
      </c>
      <c r="BE27" s="151"/>
      <c r="BF27" s="15"/>
    </row>
    <row r="28" spans="1:58">
      <c r="B28" s="6"/>
      <c r="C28" s="670" t="s">
        <v>169</v>
      </c>
      <c r="D28" s="1602">
        <v>6.0000000000000001E-3</v>
      </c>
      <c r="E28" s="1602">
        <v>3.0000000000000001E-3</v>
      </c>
      <c r="F28" s="1602">
        <v>1E-3</v>
      </c>
      <c r="G28" s="1602">
        <v>1E-3</v>
      </c>
      <c r="H28" s="1602">
        <v>2E-3</v>
      </c>
      <c r="I28" s="1602">
        <v>8.0000000000000002E-3</v>
      </c>
      <c r="J28" s="1602">
        <v>0.03</v>
      </c>
      <c r="K28" s="1602">
        <v>8.3000000000000004E-2</v>
      </c>
      <c r="L28" s="1602">
        <v>4.8000000000000001E-2</v>
      </c>
      <c r="M28" s="1602">
        <v>3.9E-2</v>
      </c>
      <c r="N28" s="1602">
        <v>0.05</v>
      </c>
      <c r="O28" s="1603">
        <v>5.8999999999999997E-2</v>
      </c>
      <c r="P28" s="1604">
        <v>5.7000000000000002E-2</v>
      </c>
      <c r="Q28" s="1604">
        <v>6.0999999999999999E-2</v>
      </c>
      <c r="R28" s="1604">
        <v>7.0000000000000007E-2</v>
      </c>
      <c r="S28" s="1604">
        <v>0.1</v>
      </c>
      <c r="T28" s="1604">
        <v>9.5000000000000001E-2</v>
      </c>
      <c r="U28" s="1604">
        <v>7.4999999999999997E-2</v>
      </c>
      <c r="V28" s="1604">
        <v>0.06</v>
      </c>
      <c r="W28" s="1604">
        <v>4.5999999999999999E-2</v>
      </c>
      <c r="X28" s="1604">
        <v>4.2000000000000003E-2</v>
      </c>
      <c r="Y28" s="1604">
        <v>3.5000000000000003E-2</v>
      </c>
      <c r="Z28" s="1604">
        <v>2.1999999999999999E-2</v>
      </c>
      <c r="AA28" s="1605">
        <v>7.0000000000000001E-3</v>
      </c>
      <c r="AB28" s="151"/>
      <c r="AC28" s="682" t="str">
        <f t="shared" si="5"/>
        <v>Ringerike og Hole</v>
      </c>
      <c r="AD28" s="1059">
        <f t="shared" si="1"/>
        <v>0.161</v>
      </c>
      <c r="AE28" s="1060">
        <f t="shared" si="2"/>
        <v>0.33600000000000002</v>
      </c>
      <c r="AF28" s="1061">
        <f t="shared" si="3"/>
        <v>0.27</v>
      </c>
      <c r="AG28" s="1062">
        <f t="shared" si="4"/>
        <v>0.23299999999999998</v>
      </c>
      <c r="AH28" s="6"/>
      <c r="AI28" s="523" t="s">
        <v>169</v>
      </c>
      <c r="AJ28" s="1657">
        <v>3.26</v>
      </c>
      <c r="AK28" s="1658">
        <v>2.83</v>
      </c>
      <c r="AL28" s="1658">
        <v>3.06</v>
      </c>
      <c r="AM28" s="1659">
        <v>2.78</v>
      </c>
      <c r="AN28" s="1660">
        <v>3.03</v>
      </c>
      <c r="AO28" s="1660">
        <v>2.4500000000000002</v>
      </c>
      <c r="AP28" s="1660">
        <v>1.99</v>
      </c>
      <c r="AQ28" s="151"/>
      <c r="AR28" s="906" t="str">
        <f t="shared" si="0"/>
        <v>Ringerike og Hole</v>
      </c>
      <c r="AS28" s="1669">
        <v>2.62</v>
      </c>
      <c r="AT28" s="1670">
        <v>2.37</v>
      </c>
      <c r="AU28" s="1670">
        <v>2.85</v>
      </c>
      <c r="AV28" s="1670">
        <v>3.03</v>
      </c>
      <c r="AW28" s="1670">
        <v>3.12</v>
      </c>
      <c r="AX28" s="1670">
        <v>2.79</v>
      </c>
      <c r="AY28" s="1671">
        <v>2.5499999999999998</v>
      </c>
      <c r="AZ28" s="1672">
        <v>3.02</v>
      </c>
      <c r="BA28" s="1672">
        <v>3.18</v>
      </c>
      <c r="BB28" s="1672">
        <v>2.71</v>
      </c>
      <c r="BC28" s="1672">
        <v>2.6</v>
      </c>
      <c r="BD28" s="1672">
        <v>2.1800000000000002</v>
      </c>
      <c r="BE28" s="151"/>
      <c r="BF28" s="15"/>
    </row>
    <row r="29" spans="1:58" s="21" customForma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221"/>
    </row>
    <row r="30" spans="1:58">
      <c r="B30" s="11"/>
      <c r="C30" s="1847" t="s">
        <v>200</v>
      </c>
      <c r="D30" s="1848"/>
      <c r="E30" s="1848"/>
      <c r="F30" s="1848"/>
      <c r="G30" s="1848"/>
      <c r="H30" s="1848"/>
      <c r="I30" s="1848"/>
      <c r="J30" s="1848"/>
      <c r="K30" s="1848"/>
      <c r="L30" s="1848"/>
      <c r="M30" s="1848"/>
      <c r="N30" s="1848"/>
      <c r="O30" s="1848"/>
      <c r="P30" s="1848"/>
      <c r="Q30" s="1848"/>
      <c r="R30" s="1848"/>
      <c r="S30" s="1848"/>
      <c r="T30" s="1848"/>
      <c r="U30" s="1848"/>
      <c r="V30" s="1848"/>
      <c r="W30" s="1848"/>
      <c r="X30" s="1848"/>
      <c r="Y30" s="1848"/>
      <c r="Z30" s="1848"/>
      <c r="AA30" s="1848"/>
      <c r="AB30" s="11"/>
      <c r="AC30" s="1847" t="str">
        <f>C30</f>
        <v>Figur</v>
      </c>
      <c r="AD30" s="1848"/>
      <c r="AE30" s="1848"/>
      <c r="AF30" s="1848"/>
      <c r="AG30" s="1848"/>
      <c r="AH30" s="11"/>
      <c r="AI30" s="1847" t="str">
        <f>C30</f>
        <v>Figur</v>
      </c>
      <c r="AJ30" s="1848"/>
      <c r="AK30" s="1848"/>
      <c r="AL30" s="1848"/>
      <c r="AM30" s="1848"/>
      <c r="AN30" s="1848"/>
      <c r="AO30" s="1848"/>
      <c r="AP30" s="1848"/>
      <c r="AQ30" s="11"/>
      <c r="AR30" s="1847" t="str">
        <f>AI30</f>
        <v>Figur</v>
      </c>
      <c r="AS30" s="1848"/>
      <c r="AT30" s="1848"/>
      <c r="AU30" s="1848"/>
      <c r="AV30" s="1848"/>
      <c r="AW30" s="1848"/>
      <c r="AX30" s="1848"/>
      <c r="AY30" s="1848"/>
      <c r="AZ30" s="1848"/>
      <c r="BA30" s="1848"/>
      <c r="BB30" s="1848"/>
      <c r="BC30" s="1848"/>
      <c r="BD30" s="1848"/>
      <c r="BE30" s="9"/>
      <c r="BF30" s="220"/>
    </row>
    <row r="34" spans="54:56">
      <c r="BD34" s="104"/>
    </row>
    <row r="35" spans="54:56">
      <c r="BB35" s="130"/>
      <c r="BD35" s="104"/>
    </row>
    <row r="36" spans="54:56">
      <c r="BB36" s="130"/>
      <c r="BD36" s="104"/>
    </row>
    <row r="37" spans="54:56">
      <c r="BB37" s="130"/>
      <c r="BD37" s="104"/>
    </row>
    <row r="38" spans="54:56">
      <c r="BB38" s="130"/>
      <c r="BD38" s="104"/>
    </row>
    <row r="39" spans="54:56">
      <c r="BB39" s="130"/>
      <c r="BD39" s="104"/>
    </row>
    <row r="40" spans="54:56">
      <c r="BD40" s="104"/>
    </row>
    <row r="41" spans="54:56">
      <c r="BD41" s="104"/>
    </row>
    <row r="42" spans="54:56">
      <c r="BD42" s="104"/>
    </row>
    <row r="43" spans="54:56">
      <c r="BD43" s="104"/>
    </row>
    <row r="44" spans="54:56">
      <c r="BD44" s="104"/>
    </row>
    <row r="45" spans="54:56">
      <c r="BD45" s="104"/>
    </row>
    <row r="46" spans="54:56">
      <c r="BD46" s="104"/>
    </row>
    <row r="47" spans="54:56">
      <c r="BD47" s="104"/>
    </row>
    <row r="48" spans="54:56">
      <c r="BD48" s="104"/>
    </row>
    <row r="49" spans="56:56">
      <c r="BD49" s="104"/>
    </row>
  </sheetData>
  <mergeCells count="17">
    <mergeCell ref="A3:A26"/>
    <mergeCell ref="C3:AA3"/>
    <mergeCell ref="C1:AA1"/>
    <mergeCell ref="AI1:AP1"/>
    <mergeCell ref="AR1:BD1"/>
    <mergeCell ref="AI3:AP3"/>
    <mergeCell ref="AR3:BD3"/>
    <mergeCell ref="C4:AA4"/>
    <mergeCell ref="AI4:AP4"/>
    <mergeCell ref="C30:AA30"/>
    <mergeCell ref="AI30:AP30"/>
    <mergeCell ref="AR30:BD30"/>
    <mergeCell ref="AC1:AG1"/>
    <mergeCell ref="AC3:AG3"/>
    <mergeCell ref="AC4:AG4"/>
    <mergeCell ref="AC30:AG30"/>
    <mergeCell ref="AR4:BD4"/>
  </mergeCells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4BFF632A555B44815A0F70D4E64658" ma:contentTypeVersion="6" ma:contentTypeDescription="Create a new document." ma:contentTypeScope="" ma:versionID="6ace9bc0c75b4908dc8532bde858af60">
  <xsd:schema xmlns:xsd="http://www.w3.org/2001/XMLSchema" xmlns:xs="http://www.w3.org/2001/XMLSchema" xmlns:p="http://schemas.microsoft.com/office/2006/metadata/properties" xmlns:ns3="28e9d06d-ce3c-47b4-82d9-7455ad345903" xmlns:ns4="bd828d59-f706-41f4-8ccf-863109fffa67" targetNamespace="http://schemas.microsoft.com/office/2006/metadata/properties" ma:root="true" ma:fieldsID="ee936628fcd26df4aaf0ab36ad7bb4bc" ns3:_="" ns4:_="">
    <xsd:import namespace="28e9d06d-ce3c-47b4-82d9-7455ad345903"/>
    <xsd:import namespace="bd828d59-f706-41f4-8ccf-863109fffa6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e9d06d-ce3c-47b4-82d9-7455ad3459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28d59-f706-41f4-8ccf-863109fffa6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29D670-D806-4014-8769-E3374AFF425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899FA7E-C259-43A6-A556-F19FF23C7CAB}">
  <ds:schemaRefs>
    <ds:schemaRef ds:uri="bd828d59-f706-41f4-8ccf-863109fffa67"/>
    <ds:schemaRef ds:uri="http://schemas.openxmlformats.org/package/2006/metadata/core-properties"/>
    <ds:schemaRef ds:uri="http://purl.org/dc/terms/"/>
    <ds:schemaRef ds:uri="28e9d06d-ce3c-47b4-82d9-7455ad345903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308BAB0-6720-46F1-A571-3CAABA09D2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e9d06d-ce3c-47b4-82d9-7455ad345903"/>
    <ds:schemaRef ds:uri="bd828d59-f706-41f4-8ccf-863109fffa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26</vt:i4>
      </vt:variant>
    </vt:vector>
  </HeadingPairs>
  <TitlesOfParts>
    <vt:vector size="26" baseType="lpstr">
      <vt:lpstr>Innholdsfortegnelse </vt:lpstr>
      <vt:lpstr>Soneinndeling</vt:lpstr>
      <vt:lpstr>Representativitet</vt:lpstr>
      <vt:lpstr>2.1 Førerkort og bil</vt:lpstr>
      <vt:lpstr>2.2 Parkering</vt:lpstr>
      <vt:lpstr>2.3 Tilgang til kollektiv</vt:lpstr>
      <vt:lpstr>2.4 Tilgang til sykkel og MC</vt:lpstr>
      <vt:lpstr>3.1 Reiseomfang og reiselengde</vt:lpstr>
      <vt:lpstr>3.2 Tidspunkt for reisene</vt:lpstr>
      <vt:lpstr>4.1 Transportmiddelbruk</vt:lpstr>
      <vt:lpstr>4.2 Reiselengde og tid -transpm</vt:lpstr>
      <vt:lpstr>4.3 Døgnfordeling transport</vt:lpstr>
      <vt:lpstr>4.4 Hvor ofte transport</vt:lpstr>
      <vt:lpstr>5.1.1 Formål med reisen </vt:lpstr>
      <vt:lpstr>5.1.2 Formål og reiselengde</vt:lpstr>
      <vt:lpstr>5.1.3 Formål og transportmiddel</vt:lpstr>
      <vt:lpstr>5.1.4 Døgnfordeling reiseformål</vt:lpstr>
      <vt:lpstr>6.1 Reisestrommer</vt:lpstr>
      <vt:lpstr>6.2 Kollektive driftsarter</vt:lpstr>
      <vt:lpstr>6.3 Bytte kollektivt</vt:lpstr>
      <vt:lpstr>6.4 Korte reiser</vt:lpstr>
      <vt:lpstr>6.5 Sykkelbruk</vt:lpstr>
      <vt:lpstr>6.6 Konkurransekraft</vt:lpstr>
      <vt:lpstr>6.7 Transport og demografi</vt:lpstr>
      <vt:lpstr>7 Endring i reisevaner</vt:lpstr>
      <vt:lpstr>8 NRVU og MIS</vt:lpstr>
    </vt:vector>
  </TitlesOfParts>
  <Company>Asplan Viak 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Søgnen Haugsbø</dc:creator>
  <cp:lastModifiedBy>Jan Hiroshi Lintvedt</cp:lastModifiedBy>
  <cp:lastPrinted>2015-07-01T11:07:30Z</cp:lastPrinted>
  <dcterms:created xsi:type="dcterms:W3CDTF">2015-04-30T12:28:26Z</dcterms:created>
  <dcterms:modified xsi:type="dcterms:W3CDTF">2022-01-27T12:55:58Z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0x0101002E4BFF632A555B44815A0F70D4E64658</vt:lpwstr>
  </property>
  <property fmtid="{D5CDD505-2E9C-101B-9397-08002B2CF9AE}" pid="3" name="MSIP_Label_531f9ef8-9444-4aee-b673-282240bf708b_Enabled">
    <vt:lpwstr>true</vt:lpwstr>
  </property>
  <property fmtid="{D5CDD505-2E9C-101B-9397-08002B2CF9AE}" pid="4" name="MSIP_Label_531f9ef8-9444-4aee-b673-282240bf708b_SetDate">
    <vt:lpwstr>2022-01-24T09:56:40Z</vt:lpwstr>
  </property>
  <property fmtid="{D5CDD505-2E9C-101B-9397-08002B2CF9AE}" pid="5" name="MSIP_Label_531f9ef8-9444-4aee-b673-282240bf708b_Method">
    <vt:lpwstr>Privileged</vt:lpwstr>
  </property>
  <property fmtid="{D5CDD505-2E9C-101B-9397-08002B2CF9AE}" pid="6" name="MSIP_Label_531f9ef8-9444-4aee-b673-282240bf708b_Name">
    <vt:lpwstr>Åpen - PROD</vt:lpwstr>
  </property>
  <property fmtid="{D5CDD505-2E9C-101B-9397-08002B2CF9AE}" pid="7" name="MSIP_Label_531f9ef8-9444-4aee-b673-282240bf708b_SiteId">
    <vt:lpwstr>3d50ddd4-00a1-4ab7-9788-decf14a8728f</vt:lpwstr>
  </property>
  <property fmtid="{D5CDD505-2E9C-101B-9397-08002B2CF9AE}" pid="8" name="MSIP_Label_531f9ef8-9444-4aee-b673-282240bf708b_ActionId">
    <vt:lpwstr>f003d52c-7be2-406f-bf2f-fc42083ee739</vt:lpwstr>
  </property>
  <property fmtid="{D5CDD505-2E9C-101B-9397-08002B2CF9AE}" pid="9" name="MSIP_Label_531f9ef8-9444-4aee-b673-282240bf708b_ContentBits">
    <vt:lpwstr>0</vt:lpwstr>
  </property>
</Properties>
</file>