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son2\Documents\"/>
    </mc:Choice>
  </mc:AlternateContent>
  <workbookProtection workbookPassword="AE69" lockStructure="1"/>
  <bookViews>
    <workbookView xWindow="0" yWindow="0" windowWidth="28800" windowHeight="12435"/>
  </bookViews>
  <sheets>
    <sheet name="GanttChart" sheetId="9" r:id="rId1"/>
    <sheet name="GanttChartPro" sheetId="12" r:id="rId2"/>
    <sheet name="Help" sheetId="6" r:id="rId3"/>
    <sheet name="TermsOfUse" sheetId="11" r:id="rId4"/>
  </sheets>
  <definedNames>
    <definedName name="_xlnm.Print_Area" localSheetId="0">GanttChart!$A$1:$BM$77</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69" i="9" l="1"/>
  <c r="E58" i="9"/>
  <c r="E22" i="9"/>
  <c r="E23" i="9"/>
  <c r="E24" i="9"/>
  <c r="E25" i="9"/>
  <c r="E26" i="9"/>
  <c r="E27" i="9"/>
  <c r="E28" i="9"/>
  <c r="E29" i="9"/>
  <c r="E30" i="9"/>
  <c r="E31" i="9"/>
  <c r="F9" i="9" l="1"/>
  <c r="E70" i="9"/>
  <c r="E59" i="9"/>
  <c r="F65" i="9"/>
  <c r="I65" i="9" s="1"/>
  <c r="E55" i="9"/>
  <c r="F46" i="9"/>
  <c r="I46" i="9" s="1"/>
  <c r="F69" i="9" l="1"/>
  <c r="I69" i="9" s="1"/>
  <c r="E71" i="9"/>
  <c r="F70" i="9"/>
  <c r="I70" i="9" s="1"/>
  <c r="F58" i="9"/>
  <c r="I58" i="9" s="1"/>
  <c r="E60" i="9"/>
  <c r="F59" i="9"/>
  <c r="I59" i="9" s="1"/>
  <c r="F54" i="9"/>
  <c r="I54" i="9" s="1"/>
  <c r="E66" i="9"/>
  <c r="E56" i="9"/>
  <c r="F55" i="9"/>
  <c r="I55" i="9" s="1"/>
  <c r="E47" i="9"/>
  <c r="F87" i="9"/>
  <c r="I87" i="9" s="1"/>
  <c r="E72" i="9" l="1"/>
  <c r="F71" i="9"/>
  <c r="I71" i="9" s="1"/>
  <c r="E61" i="9"/>
  <c r="F60" i="9"/>
  <c r="I60" i="9" s="1"/>
  <c r="F66" i="9"/>
  <c r="I66" i="9" s="1"/>
  <c r="E67" i="9"/>
  <c r="E57" i="9"/>
  <c r="F57" i="9" s="1"/>
  <c r="I57" i="9" s="1"/>
  <c r="F56" i="9"/>
  <c r="I56" i="9" s="1"/>
  <c r="F47" i="9"/>
  <c r="I47" i="9" s="1"/>
  <c r="E48" i="9"/>
  <c r="F88" i="9"/>
  <c r="F72" i="9" l="1"/>
  <c r="I72" i="9" s="1"/>
  <c r="E73" i="9"/>
  <c r="F61" i="9"/>
  <c r="I61" i="9" s="1"/>
  <c r="E62" i="9"/>
  <c r="F67" i="9"/>
  <c r="I67" i="9" s="1"/>
  <c r="E68" i="9"/>
  <c r="F68" i="9" s="1"/>
  <c r="I68" i="9" s="1"/>
  <c r="F48" i="9"/>
  <c r="I48" i="9" s="1"/>
  <c r="E49" i="9"/>
  <c r="I88" i="9"/>
  <c r="E89" i="9"/>
  <c r="E9" i="9"/>
  <c r="I9" i="9" s="1"/>
  <c r="J4" i="9"/>
  <c r="K4" i="9" s="1"/>
  <c r="E74" i="9" l="1"/>
  <c r="F73" i="9"/>
  <c r="I73" i="9" s="1"/>
  <c r="E63" i="9"/>
  <c r="F63" i="9" s="1"/>
  <c r="I63" i="9" s="1"/>
  <c r="F62" i="9"/>
  <c r="I62" i="9" s="1"/>
  <c r="F49" i="9"/>
  <c r="I49" i="9" s="1"/>
  <c r="E50" i="9"/>
  <c r="F89" i="9"/>
  <c r="L4" i="9"/>
  <c r="E10" i="9"/>
  <c r="F10" i="9" s="1"/>
  <c r="I10" i="9" s="1"/>
  <c r="E75" i="9" l="1"/>
  <c r="F75" i="9" s="1"/>
  <c r="I75" i="9" s="1"/>
  <c r="F74" i="9"/>
  <c r="I74" i="9" s="1"/>
  <c r="E51" i="9"/>
  <c r="F50" i="9"/>
  <c r="I50" i="9" s="1"/>
  <c r="I89" i="9"/>
  <c r="E90" i="9"/>
  <c r="M4" i="9"/>
  <c r="E11" i="9"/>
  <c r="F11" i="9" l="1"/>
  <c r="I11" i="9" s="1"/>
  <c r="E12" i="9"/>
  <c r="F12" i="9" s="1"/>
  <c r="I12" i="9" s="1"/>
  <c r="E52" i="9"/>
  <c r="F52" i="9" s="1"/>
  <c r="I52" i="9" s="1"/>
  <c r="F51" i="9"/>
  <c r="I51" i="9" s="1"/>
  <c r="F90" i="9"/>
  <c r="E86" i="9"/>
  <c r="N4" i="9"/>
  <c r="J7" i="9"/>
  <c r="J6" i="9"/>
  <c r="J5" i="9"/>
  <c r="I90" i="9" l="1"/>
  <c r="F86" i="9"/>
  <c r="A88" i="9"/>
  <c r="A89" i="9" s="1"/>
  <c r="A90"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s="1"/>
  <c r="A15" i="9" s="1"/>
  <c r="A16" i="9" l="1"/>
  <c r="A17" i="9" l="1"/>
  <c r="A18" i="9" s="1"/>
  <c r="A19" i="9" s="1"/>
  <c r="A20" i="9" l="1"/>
  <c r="A21" i="9" s="1"/>
  <c r="A22" i="9" l="1"/>
  <c r="A23" i="9" l="1"/>
  <c r="A24" i="9" l="1"/>
  <c r="A25" i="9" s="1"/>
  <c r="A26" i="9" s="1"/>
  <c r="A27" i="9" s="1"/>
  <c r="A28" i="9" s="1"/>
  <c r="A29" i="9" s="1"/>
  <c r="A30" i="9" s="1"/>
  <c r="A31" i="9" s="1"/>
  <c r="A32" i="9" l="1"/>
  <c r="A33" i="9" s="1"/>
  <c r="A34" i="9" l="1"/>
  <c r="A35" i="9" l="1"/>
  <c r="A36" i="9" l="1"/>
  <c r="A37" i="9" s="1"/>
  <c r="A38" i="9" s="1"/>
  <c r="A39" i="9" s="1"/>
  <c r="A40" i="9" s="1"/>
  <c r="A41" i="9" s="1"/>
  <c r="A42" i="9" s="1"/>
  <c r="A43" i="9" s="1"/>
  <c r="A44" i="9" s="1"/>
  <c r="A45" i="9" l="1"/>
  <c r="A46" i="9" s="1"/>
  <c r="A47" i="9" s="1"/>
  <c r="A48" i="9" s="1"/>
  <c r="A49" i="9" s="1"/>
  <c r="A50" i="9" l="1"/>
  <c r="A51" i="9" s="1"/>
  <c r="A52" i="9" s="1"/>
  <c r="A53" i="9" s="1"/>
  <c r="A54" i="9" s="1"/>
  <c r="A55" i="9" s="1"/>
  <c r="A56" i="9" s="1"/>
  <c r="A57" i="9" s="1"/>
  <c r="I86" i="9"/>
  <c r="A58" i="9" l="1"/>
  <c r="A59" i="9" s="1"/>
  <c r="A60" i="9" s="1"/>
  <c r="A61" i="9" s="1"/>
  <c r="G86" i="9"/>
  <c r="A86" i="9"/>
  <c r="A81" i="9"/>
  <c r="A82" i="9" s="1"/>
  <c r="A83" i="9" s="1"/>
  <c r="A84" i="9" s="1"/>
  <c r="A62" i="9" l="1"/>
  <c r="A63" i="9" s="1"/>
  <c r="A64" i="9" l="1"/>
  <c r="A65" i="9" s="1"/>
  <c r="A66" i="9" s="1"/>
  <c r="A67" i="9" s="1"/>
  <c r="A68" i="9" s="1"/>
  <c r="A69" i="9" l="1"/>
  <c r="A70" i="9" s="1"/>
  <c r="A71" i="9" s="1"/>
  <c r="A72" i="9" s="1"/>
  <c r="A73" i="9" l="1"/>
  <c r="A74" i="9" s="1"/>
  <c r="A75" i="9" s="1"/>
  <c r="I14" i="9"/>
  <c r="F21" i="9"/>
  <c r="I21" i="9" s="1"/>
  <c r="E21" i="9"/>
  <c r="F22" i="9"/>
  <c r="I22" i="9" s="1"/>
  <c r="E14" i="9"/>
  <c r="E15" i="9"/>
  <c r="I15" i="9" s="1"/>
  <c r="E16" i="9" l="1"/>
  <c r="I16" i="9" l="1"/>
  <c r="E17" i="9"/>
  <c r="F23" i="9"/>
  <c r="I23" i="9" s="1"/>
  <c r="F24" i="9" l="1"/>
  <c r="I24" i="9" s="1"/>
  <c r="I17" i="9"/>
  <c r="E18" i="9"/>
  <c r="I18" i="9" l="1"/>
  <c r="E19" i="9"/>
  <c r="I19" i="9" s="1"/>
  <c r="F25" i="9"/>
  <c r="I25" i="9" s="1"/>
  <c r="F26" i="9" l="1"/>
  <c r="I26" i="9" l="1"/>
  <c r="F27" i="9"/>
  <c r="I27" i="9" s="1"/>
  <c r="F28" i="9" l="1"/>
  <c r="I28" i="9" s="1"/>
  <c r="F29" i="9" l="1"/>
  <c r="I29" i="9" s="1"/>
  <c r="F30" i="9" l="1"/>
  <c r="I30" i="9" s="1"/>
  <c r="F31" i="9"/>
  <c r="I31" i="9" l="1"/>
  <c r="E34" i="9" l="1"/>
  <c r="F33" i="9"/>
  <c r="I33" i="9" s="1"/>
  <c r="F34" i="9" l="1"/>
  <c r="I34" i="9" s="1"/>
  <c r="E35" i="9"/>
  <c r="E36" i="9" l="1"/>
  <c r="F36" i="9" s="1"/>
  <c r="F35" i="9"/>
  <c r="I35" i="9" s="1"/>
  <c r="I36" i="9" l="1"/>
  <c r="E37" i="9"/>
  <c r="E38" i="9" l="1"/>
  <c r="F37" i="9"/>
  <c r="I37" i="9" s="1"/>
  <c r="E42" i="9" l="1"/>
  <c r="E39" i="9"/>
  <c r="F38" i="9"/>
  <c r="I38" i="9" s="1"/>
  <c r="E43" i="9" l="1"/>
  <c r="I43" i="9" s="1"/>
  <c r="E41" i="9"/>
  <c r="E40" i="9"/>
  <c r="E44" i="9" s="1"/>
  <c r="F44" i="9" s="1"/>
  <c r="I44" i="9" s="1"/>
  <c r="F39" i="9"/>
  <c r="I39" i="9" s="1"/>
  <c r="F40" i="9" l="1"/>
  <c r="I40" i="9" s="1"/>
  <c r="F42" i="9" l="1"/>
  <c r="I42" i="9" s="1"/>
  <c r="F41" i="9"/>
  <c r="I41"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<sst xmlns="http://schemas.openxmlformats.org/spreadsheetml/2006/main" count="227" uniqueCount="194">
  <si>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</si>
  <si>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</si>
  <si>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</si>
  <si>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</si>
  <si>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</si>
  <si>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</si>
  <si>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</si>
  <si>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</si>
  <si>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</si>
  <si>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</si>
  <si>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</si>
  <si>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</si>
  <si>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</si>
  <si>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</si>
  <si>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</si>
  <si>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</si>
  <si>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</si>
  <si>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</si>
  <si>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</si>
  <si>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</si>
  <si>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</si>
  <si>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</si>
  <si>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</si>
  <si>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</si>
  <si>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</si>
  <si>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</si>
  <si>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</si>
  <si>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</si>
  <si>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</si>
  <si>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</si>
  <si>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</si>
  <si>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</si>
  <si>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</si>
  <si>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</si>
  <si>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</si>
  <si>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</si>
  <si>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</si>
  <si>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</si>
  <si>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</si>
  <si>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</si>
  <si>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</si>
  <si>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</si>
  <si>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</si>
  <si>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</si>
  <si>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</si>
  <si>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</si>
  <si>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</si>
  <si>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</si>
  <si>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</si>
  <si>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</si>
  <si>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</si>
  <si>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</si>
  <si>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</si>
  <si>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</si>
  <si>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</si>
  <si>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</si>
  <si>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</si>
  <si>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</si>
  <si>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</si>
  <si>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</si>
  <si>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</si>
  <si>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</si>
  <si>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</si>
  <si>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</si>
  <si>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</si>
  <si>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</si>
  <si>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</si>
  <si>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</si>
  <si>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</si>
  <si>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</si>
  <si>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</si>
  <si>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</si>
  <si>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</si>
  <si>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</si>
  <si>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</si>
  <si>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</si>
  <si>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</si>
  <si>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</si>
  <si>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</si>
  <si>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</si>
  <si>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</si>
  <si>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</si>
  <si>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</si>
  <si>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</si>
  <si>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</si>
  <si>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</si>
  <si>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</si>
  <si>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</si>
  <si>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</si>
  <si>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</si>
  <si>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</si>
  <si>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</si>
  <si>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</si>
  <si>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</si>
  <si>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</si>
  <si>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</si>
  <si>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</si>
  <si>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</si>
  <si>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</si>
  <si>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</si>
  <si>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</si>
  <si>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</si>
  <si>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</si>
  <si>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</si>
  <si>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</si>
  <si>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</si>
  <si>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</si>
  <si>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</si>
  <si>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</si>
  <si>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</si>
  <si>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</si>
  <si>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</si>
  <si>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</si>
  <si>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</si>
  <si>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</si>
  <si>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</si>
  <si>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</si>
  <si>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</si>
  <si>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</si>
  <si>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</si>
  <si>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</si>
  <si>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</si>
  <si>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</si>
  <si>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</si>
  <si>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</si>
  <si>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</si>
  <si>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</si>
  <si>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</si>
  <si>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</si>
  <si>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</si>
  <si>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</si>
  <si>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</si>
  <si>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</si>
  <si>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</si>
  <si>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</si>
  <si>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</si>
  <si>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</si>
  <si>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</si>
  <si>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</si>
  <si>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</si>
  <si>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</si>
  <si>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</si>
  <si>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</si>
  <si>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</si>
  <si>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</si>
  <si>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</si>
  <si>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</si>
  <si>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</si>
  <si>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 Gautam ]</t>
  </si>
  <si>
    <t>Introduction</t>
  </si>
  <si>
    <t>Requirements Elicitation</t>
  </si>
  <si>
    <t>System Analysis and Design</t>
  </si>
  <si>
    <t>Object Design</t>
  </si>
  <si>
    <t>Rationale for entire project including design</t>
  </si>
  <si>
    <t>Final Report</t>
  </si>
  <si>
    <t>Test Document and code so far</t>
  </si>
  <si>
    <t>G-Man</t>
  </si>
  <si>
    <t>Title page (Class, semester, project title, names)</t>
  </si>
  <si>
    <t>Shall statements</t>
  </si>
  <si>
    <t>Requirements Traceability Matrix (RTM)</t>
  </si>
  <si>
    <t>Updated WSD with roles</t>
  </si>
  <si>
    <t>Gantt Chart</t>
  </si>
  <si>
    <t>Dictionary</t>
  </si>
  <si>
    <t>Horizontal prototype</t>
  </si>
  <si>
    <t>RTM (update first 5 columns and the rest)</t>
  </si>
  <si>
    <t>Use cases and interaction diagrams</t>
  </si>
  <si>
    <t>Function Point Cost Analysis</t>
  </si>
  <si>
    <t>Database to be used</t>
  </si>
  <si>
    <t>Updated Gantt Chart</t>
  </si>
  <si>
    <t>Updated dictionary</t>
  </si>
  <si>
    <t>Rational for use cases (explanations)</t>
  </si>
  <si>
    <t>Table of Contents</t>
  </si>
  <si>
    <t>Software architecture used</t>
  </si>
  <si>
    <t>Category Interaction Diagram</t>
  </si>
  <si>
    <t>Design of each object in application</t>
  </si>
  <si>
    <t>Rational for objects in application, software architecture</t>
  </si>
  <si>
    <t>All rationale in one document</t>
  </si>
  <si>
    <t>Source code &amp; executable code on disk</t>
  </si>
  <si>
    <t>Test cases to test software - Formatted</t>
  </si>
  <si>
    <t>Construction Cost Model (COCOMO)</t>
  </si>
  <si>
    <t>Rationale for test cases and type used</t>
  </si>
  <si>
    <t>Final table of contents</t>
  </si>
  <si>
    <t>Revised documents (all documents so far)</t>
  </si>
  <si>
    <t>FPCA &amp; COCOMO with comparions &amp; conclusions</t>
  </si>
  <si>
    <t>Project legacy</t>
  </si>
  <si>
    <t>Resumes</t>
  </si>
  <si>
    <t>User Guide</t>
  </si>
  <si>
    <t>Email wjohnson6@student.gsu.edu with pull request from GIT containg all files &amp; prototype</t>
  </si>
  <si>
    <t>Approved topic</t>
  </si>
  <si>
    <t>Work Structure Document (WSD)</t>
  </si>
  <si>
    <t>[Hospital Management System] Project Schedule</t>
  </si>
  <si>
    <t>Coding</t>
  </si>
  <si>
    <t>Database created</t>
  </si>
  <si>
    <t>[Big Hero 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</si>
</sst>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0" fillId="30" borderId="0" xfId="0" applyFill="1" applyProtection="1">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91"/>
  <sheetViews>
    <sheetView showGridLines="0" tabSelected="1" zoomScaleNormal="100" workbookViewId="0">
      <pane ySplit="7" topLeftCell="A68" activePane="bottomLeft" state="frozen"/>
      <selection pane="bottomLeft" activeCell="A3" sqref="A3"/>
    </sheetView>
  </sheetViews>
  <sheetFormatPr defaultColWidth="9.140625" defaultRowHeight="12.75" x14ac:dyDescent="0.2"/>
  <cols>
    <col min="1" max="1" width="6.85546875" style="10" customWidth="1"/>
    <col min="2" max="2" width="40.140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0" t="s">
        <v>190</v>
      </c>
      <c r="B1" s="131"/>
      <c r="C1" s="131"/>
      <c r="D1" s="131"/>
      <c r="E1" s="131"/>
      <c r="F1" s="131"/>
      <c r="J1" s="15" t="s">
        <v>144</v>
      </c>
    </row>
    <row r="2" spans="1:66" x14ac:dyDescent="0.2">
      <c r="A2" s="53" t="s">
        <v>193</v>
      </c>
      <c r="B2" s="53"/>
      <c r="C2" s="53"/>
      <c r="D2" s="132"/>
      <c r="E2" s="138"/>
      <c r="F2" s="138"/>
      <c r="H2" s="2"/>
      <c r="J2" s="144" t="s">
        <v>143</v>
      </c>
      <c r="K2" s="144"/>
      <c r="L2" s="144"/>
      <c r="M2" s="144"/>
      <c r="N2" s="144"/>
      <c r="O2" s="144"/>
      <c r="P2" s="144"/>
      <c r="Q2" s="144"/>
      <c r="R2" s="144"/>
      <c r="S2" s="144"/>
      <c r="T2" s="144"/>
      <c r="U2" s="144"/>
      <c r="V2" s="144"/>
      <c r="W2" s="144"/>
      <c r="X2" s="144"/>
      <c r="Y2" s="144"/>
      <c r="Z2" s="144"/>
    </row>
    <row r="3" spans="1:66" x14ac:dyDescent="0.2">
      <c r="B3" s="140" t="s">
        <v>0</v>
      </c>
      <c r="C3" s="140"/>
      <c r="D3" s="140"/>
      <c r="E3" s="141" t="s">
        <v>148</v>
      </c>
      <c r="F3" s="142"/>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40" t="s">
        <v>9</v>
      </c>
      <c r="C4" s="140"/>
      <c r="D4" s="140"/>
      <c r="E4" s="143">
        <v>42758</v>
      </c>
      <c r="F4" s="143"/>
      <c r="J4" s="9">
        <f>E4-WEEKDAY(E4,1)+2+7*(E5-1)</f>
        <v>42758</v>
      </c>
      <c r="K4" s="9">
        <f>J4+1</f>
        <v>42759</v>
      </c>
      <c r="L4" s="9">
        <f t="shared" ref="L4:BN4" si="0">K4+1</f>
        <v>42760</v>
      </c>
      <c r="M4" s="9">
        <f t="shared" si="0"/>
        <v>42761</v>
      </c>
      <c r="N4" s="9">
        <f t="shared" si="0"/>
        <v>42762</v>
      </c>
      <c r="O4" s="9">
        <f t="shared" si="0"/>
        <v>42763</v>
      </c>
      <c r="P4" s="9">
        <f t="shared" si="0"/>
        <v>42764</v>
      </c>
      <c r="Q4" s="9">
        <f t="shared" si="0"/>
        <v>42765</v>
      </c>
      <c r="R4" s="9">
        <f t="shared" si="0"/>
        <v>42766</v>
      </c>
      <c r="S4" s="9">
        <f t="shared" si="0"/>
        <v>42767</v>
      </c>
      <c r="T4" s="9">
        <f t="shared" si="0"/>
        <v>42768</v>
      </c>
      <c r="U4" s="9">
        <f t="shared" si="0"/>
        <v>42769</v>
      </c>
      <c r="V4" s="9">
        <f t="shared" si="0"/>
        <v>42770</v>
      </c>
      <c r="W4" s="9">
        <f t="shared" si="0"/>
        <v>42771</v>
      </c>
      <c r="X4" s="9">
        <f t="shared" si="0"/>
        <v>42772</v>
      </c>
      <c r="Y4" s="9">
        <f t="shared" si="0"/>
        <v>42773</v>
      </c>
      <c r="Z4" s="9">
        <f t="shared" si="0"/>
        <v>42774</v>
      </c>
      <c r="AA4" s="9">
        <f t="shared" si="0"/>
        <v>42775</v>
      </c>
      <c r="AB4" s="9">
        <f t="shared" si="0"/>
        <v>42776</v>
      </c>
      <c r="AC4" s="9">
        <f t="shared" si="0"/>
        <v>42777</v>
      </c>
      <c r="AD4" s="9">
        <f t="shared" si="0"/>
        <v>42778</v>
      </c>
      <c r="AE4" s="9">
        <f t="shared" si="0"/>
        <v>42779</v>
      </c>
      <c r="AF4" s="9">
        <f t="shared" si="0"/>
        <v>42780</v>
      </c>
      <c r="AG4" s="9">
        <f t="shared" si="0"/>
        <v>42781</v>
      </c>
      <c r="AH4" s="9">
        <f t="shared" si="0"/>
        <v>42782</v>
      </c>
      <c r="AI4" s="9">
        <f t="shared" si="0"/>
        <v>42783</v>
      </c>
      <c r="AJ4" s="9">
        <f t="shared" si="0"/>
        <v>42784</v>
      </c>
      <c r="AK4" s="9">
        <f t="shared" si="0"/>
        <v>42785</v>
      </c>
      <c r="AL4" s="9">
        <f t="shared" si="0"/>
        <v>42786</v>
      </c>
      <c r="AM4" s="9">
        <f t="shared" si="0"/>
        <v>42787</v>
      </c>
      <c r="AN4" s="9">
        <f t="shared" si="0"/>
        <v>42788</v>
      </c>
      <c r="AO4" s="9">
        <f t="shared" si="0"/>
        <v>42789</v>
      </c>
      <c r="AP4" s="9">
        <f t="shared" si="0"/>
        <v>42790</v>
      </c>
      <c r="AQ4" s="9">
        <f t="shared" si="0"/>
        <v>42791</v>
      </c>
      <c r="AR4" s="9">
        <f t="shared" si="0"/>
        <v>42792</v>
      </c>
      <c r="AS4" s="9">
        <f t="shared" si="0"/>
        <v>42793</v>
      </c>
      <c r="AT4" s="9">
        <f t="shared" si="0"/>
        <v>42794</v>
      </c>
      <c r="AU4" s="9">
        <f t="shared" si="0"/>
        <v>42795</v>
      </c>
      <c r="AV4" s="9">
        <f t="shared" si="0"/>
        <v>42796</v>
      </c>
      <c r="AW4" s="9">
        <f t="shared" si="0"/>
        <v>42797</v>
      </c>
      <c r="AX4" s="9">
        <f t="shared" si="0"/>
        <v>42798</v>
      </c>
      <c r="AY4" s="9">
        <f t="shared" si="0"/>
        <v>42799</v>
      </c>
      <c r="AZ4" s="9">
        <f t="shared" si="0"/>
        <v>42800</v>
      </c>
      <c r="BA4" s="9">
        <f t="shared" si="0"/>
        <v>42801</v>
      </c>
      <c r="BB4" s="9">
        <f t="shared" si="0"/>
        <v>42802</v>
      </c>
      <c r="BC4" s="9">
        <f t="shared" si="0"/>
        <v>42803</v>
      </c>
      <c r="BD4" s="9">
        <f t="shared" si="0"/>
        <v>42804</v>
      </c>
      <c r="BE4" s="9">
        <f t="shared" si="0"/>
        <v>42805</v>
      </c>
      <c r="BF4" s="9">
        <f t="shared" si="0"/>
        <v>42806</v>
      </c>
      <c r="BG4" s="9">
        <f t="shared" si="0"/>
        <v>42807</v>
      </c>
      <c r="BH4" s="9">
        <f t="shared" si="0"/>
        <v>42808</v>
      </c>
      <c r="BI4" s="9">
        <f t="shared" si="0"/>
        <v>42809</v>
      </c>
      <c r="BJ4" s="9">
        <f t="shared" si="0"/>
        <v>42810</v>
      </c>
      <c r="BK4" s="9">
        <f t="shared" si="0"/>
        <v>42811</v>
      </c>
      <c r="BL4" s="9">
        <f t="shared" si="0"/>
        <v>42812</v>
      </c>
      <c r="BM4" s="9">
        <f t="shared" si="0"/>
        <v>42813</v>
      </c>
      <c r="BN4" s="9">
        <f t="shared" si="0"/>
        <v>42814</v>
      </c>
    </row>
    <row r="5" spans="1:66" x14ac:dyDescent="0.2">
      <c r="B5" s="139" t="s">
        <v>98</v>
      </c>
      <c r="C5" s="140"/>
      <c r="D5" s="140"/>
      <c r="E5" s="128">
        <v>1</v>
      </c>
      <c r="F5" s="129"/>
      <c r="J5" s="134" t="str">
        <f>"Week "&amp;(J4-($E$4-WEEKDAY($E$4,1)+2))/7+1</f>
        <v>Week 1</v>
      </c>
      <c r="K5" s="134"/>
      <c r="L5" s="134"/>
      <c r="M5" s="134"/>
      <c r="N5" s="134"/>
      <c r="O5" s="134"/>
      <c r="P5" s="134"/>
      <c r="Q5" s="134" t="str">
        <f>"Week "&amp;(Q4-($E$4-WEEKDAY($E$4,1)+2))/7+1</f>
        <v>Week 2</v>
      </c>
      <c r="R5" s="134"/>
      <c r="S5" s="134"/>
      <c r="T5" s="134"/>
      <c r="U5" s="134"/>
      <c r="V5" s="134"/>
      <c r="W5" s="134"/>
      <c r="X5" s="134" t="str">
        <f>"Week "&amp;(X4-($E$4-WEEKDAY($E$4,1)+2))/7+1</f>
        <v>Week 3</v>
      </c>
      <c r="Y5" s="134"/>
      <c r="Z5" s="134"/>
      <c r="AA5" s="134"/>
      <c r="AB5" s="134"/>
      <c r="AC5" s="134"/>
      <c r="AD5" s="134"/>
      <c r="AE5" s="134" t="str">
        <f>"Week "&amp;(AE4-($E$4-WEEKDAY($E$4,1)+2))/7+1</f>
        <v>Week 4</v>
      </c>
      <c r="AF5" s="134"/>
      <c r="AG5" s="134"/>
      <c r="AH5" s="134"/>
      <c r="AI5" s="134"/>
      <c r="AJ5" s="134"/>
      <c r="AK5" s="134"/>
      <c r="AL5" s="134" t="str">
        <f>"Week "&amp;(AL4-($E$4-WEEKDAY($E$4,1)+2))/7+1</f>
        <v>Week 5</v>
      </c>
      <c r="AM5" s="134"/>
      <c r="AN5" s="134"/>
      <c r="AO5" s="134"/>
      <c r="AP5" s="134"/>
      <c r="AQ5" s="134"/>
      <c r="AR5" s="134"/>
      <c r="AS5" s="134" t="str">
        <f>"Week "&amp;(AS4-($E$4-WEEKDAY($E$4,1)+2))/7+1</f>
        <v>Week 6</v>
      </c>
      <c r="AT5" s="134"/>
      <c r="AU5" s="134"/>
      <c r="AV5" s="134"/>
      <c r="AW5" s="134"/>
      <c r="AX5" s="134"/>
      <c r="AY5" s="134"/>
      <c r="AZ5" s="134" t="str">
        <f>"Week "&amp;(AZ4-($E$4-WEEKDAY($E$4,1)+2))/7+1</f>
        <v>Week 7</v>
      </c>
      <c r="BA5" s="134"/>
      <c r="BB5" s="134"/>
      <c r="BC5" s="134"/>
      <c r="BD5" s="134"/>
      <c r="BE5" s="134"/>
      <c r="BF5" s="134"/>
      <c r="BG5" s="134" t="str">
        <f>"Week "&amp;(BG4-($E$4-WEEKDAY($E$4,1)+2))/7+1</f>
        <v>Week 8</v>
      </c>
      <c r="BH5" s="134"/>
      <c r="BI5" s="134"/>
      <c r="BJ5" s="134"/>
      <c r="BK5" s="134"/>
      <c r="BL5" s="134"/>
      <c r="BM5" s="134"/>
    </row>
    <row r="6" spans="1:66" x14ac:dyDescent="0.2">
      <c r="B6" s="16"/>
      <c r="J6" s="135">
        <f>J4</f>
        <v>42758</v>
      </c>
      <c r="K6" s="135"/>
      <c r="L6" s="135"/>
      <c r="M6" s="135"/>
      <c r="N6" s="135"/>
      <c r="O6" s="135"/>
      <c r="P6" s="135"/>
      <c r="Q6" s="135">
        <f>Q4</f>
        <v>42765</v>
      </c>
      <c r="R6" s="135"/>
      <c r="S6" s="135"/>
      <c r="T6" s="135"/>
      <c r="U6" s="135"/>
      <c r="V6" s="135"/>
      <c r="W6" s="135"/>
      <c r="X6" s="135">
        <f>X4</f>
        <v>42772</v>
      </c>
      <c r="Y6" s="135"/>
      <c r="Z6" s="135"/>
      <c r="AA6" s="135"/>
      <c r="AB6" s="135"/>
      <c r="AC6" s="135"/>
      <c r="AD6" s="135"/>
      <c r="AE6" s="135">
        <f>AE4</f>
        <v>42779</v>
      </c>
      <c r="AF6" s="135"/>
      <c r="AG6" s="135"/>
      <c r="AH6" s="135"/>
      <c r="AI6" s="135"/>
      <c r="AJ6" s="135"/>
      <c r="AK6" s="135"/>
      <c r="AL6" s="135">
        <f>AL4</f>
        <v>42786</v>
      </c>
      <c r="AM6" s="135"/>
      <c r="AN6" s="135"/>
      <c r="AO6" s="135"/>
      <c r="AP6" s="135"/>
      <c r="AQ6" s="135"/>
      <c r="AR6" s="135"/>
      <c r="AS6" s="135">
        <f>AS4</f>
        <v>42793</v>
      </c>
      <c r="AT6" s="135"/>
      <c r="AU6" s="135"/>
      <c r="AV6" s="135"/>
      <c r="AW6" s="135"/>
      <c r="AX6" s="135"/>
      <c r="AY6" s="135"/>
      <c r="AZ6" s="135">
        <f>AZ4</f>
        <v>42800</v>
      </c>
      <c r="BA6" s="135"/>
      <c r="BB6" s="135"/>
      <c r="BC6" s="135"/>
      <c r="BD6" s="135"/>
      <c r="BE6" s="135"/>
      <c r="BF6" s="135"/>
      <c r="BG6" s="135">
        <f>BG4</f>
        <v>42807</v>
      </c>
      <c r="BH6" s="135"/>
      <c r="BI6" s="135"/>
      <c r="BJ6" s="135"/>
      <c r="BK6" s="135"/>
      <c r="BL6" s="135"/>
      <c r="BM6" s="135"/>
    </row>
    <row r="7" spans="1:66" s="5" customFormat="1" ht="36" x14ac:dyDescent="0.2">
      <c r="A7" s="14" t="s">
        <v>1</v>
      </c>
      <c r="B7" s="64" t="s">
        <v>10</v>
      </c>
      <c r="C7" s="6" t="s">
        <v>5</v>
      </c>
      <c r="D7" s="61" t="s">
        <v>30</v>
      </c>
      <c r="E7" s="4" t="s">
        <v>2</v>
      </c>
      <c r="F7" s="4" t="s">
        <v>3</v>
      </c>
      <c r="G7" s="63" t="s">
        <v>85</v>
      </c>
      <c r="H7" s="62" t="s">
        <v>29</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149</v>
      </c>
      <c r="C8" s="65" t="s">
        <v>156</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2"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157</v>
      </c>
      <c r="C9" s="69"/>
      <c r="D9" s="91"/>
      <c r="E9" s="92">
        <f>E4</f>
        <v>42758</v>
      </c>
      <c r="F9" s="93">
        <f>IF(G9=0,E9,E9+G9-1)</f>
        <v>42758</v>
      </c>
      <c r="G9" s="94">
        <v>1</v>
      </c>
      <c r="H9" s="95">
        <v>1</v>
      </c>
      <c r="I9" s="96">
        <f t="shared" ref="I9:I12" si="10">IF(OR(F9=0,E9=0),0,NETWORKDAYS(E9,F9))</f>
        <v>1</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2">
      <c r="A10" s="90" t="str">
        <f t="shared" ca="1" si="9"/>
        <v>1.2</v>
      </c>
      <c r="B10" s="68" t="s">
        <v>185</v>
      </c>
      <c r="C10" s="69"/>
      <c r="D10" s="91"/>
      <c r="E10" s="92">
        <f>F9+1</f>
        <v>42759</v>
      </c>
      <c r="F10" s="93">
        <f t="shared" ref="F10:F12" si="11">IF(G10=0,E10,E10+G10-1)</f>
        <v>42760</v>
      </c>
      <c r="G10" s="94">
        <v>2</v>
      </c>
      <c r="H10" s="95">
        <v>0.5</v>
      </c>
      <c r="I10" s="96">
        <f t="shared" si="10"/>
        <v>2</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2">
      <c r="A11" s="90" t="str">
        <f t="shared" ca="1" si="9"/>
        <v>1.3</v>
      </c>
      <c r="B11" s="68" t="s">
        <v>188</v>
      </c>
      <c r="C11" s="69"/>
      <c r="D11" s="91"/>
      <c r="E11" s="92">
        <f>F10+1</f>
        <v>42761</v>
      </c>
      <c r="F11" s="93">
        <f t="shared" si="11"/>
        <v>42762</v>
      </c>
      <c r="G11" s="94">
        <v>2</v>
      </c>
      <c r="H11" s="95">
        <v>0</v>
      </c>
      <c r="I11" s="96">
        <f t="shared" si="10"/>
        <v>2</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189</v>
      </c>
      <c r="C12" s="69"/>
      <c r="D12" s="91"/>
      <c r="E12" s="92">
        <f>E11+1</f>
        <v>42762</v>
      </c>
      <c r="F12" s="93">
        <f t="shared" si="11"/>
        <v>42770</v>
      </c>
      <c r="G12" s="94">
        <v>9</v>
      </c>
      <c r="H12" s="95">
        <v>0</v>
      </c>
      <c r="I12" s="96">
        <f t="shared" si="10"/>
        <v>6</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133"/>
      <c r="AM12" s="133"/>
      <c r="AN12" s="133"/>
      <c r="AO12" s="133"/>
      <c r="AP12" s="133"/>
      <c r="AQ12" s="133"/>
      <c r="AR12" s="133"/>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65" customFormat="1" x14ac:dyDescent="0.2">
      <c r="A13" s="84" t="str">
        <f ca="1">IF(ISERROR(VALUE(SUBSTITUTE(OFFSET(A13,-1,0,1,1),".",""))),"1",IF(ISERROR(FIND("`",SUBSTITUTE(OFFSET(A13,-1,0,1,1),".","`",1))),TEXT(VALUE(OFFSET(A13,-1,0,1,1))+1,"#"),TEXT(VALUE(LEFT(OFFSET(A13,-1,0,1,1),FIND("`",SUBSTITUTE(OFFSET(A13,-1,0,1,1),".","`",1))-1))+1,"#")))</f>
        <v>2</v>
      </c>
      <c r="B13" s="13" t="s">
        <v>150</v>
      </c>
      <c r="D13" s="85"/>
      <c r="E13" s="86"/>
      <c r="F13" s="86"/>
      <c r="G13" s="87"/>
      <c r="H13" s="67"/>
      <c r="I13" s="66"/>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9"/>
    </row>
    <row r="14" spans="1:66" s="98" customFormat="1" x14ac:dyDescent="0.2">
      <c r="A14" s="90" t="str">
        <f t="shared" ref="A14:A19" ca="1" si="12">IF(ISERROR(VALUE(SUBSTITUTE(OFFSET(A14,-1,0,1,1),".",""))),"0.1",IF(ISERROR(FIND("`",SUBSTITUTE(OFFSET(A14,-1,0,1,1),".","`",1))),OFFSET(A14,-1,0,1,1)&amp;".1",LEFT(OFFSET(A14,-1,0,1,1),FIND("`",SUBSTITUTE(OFFSET(A14,-1,0,1,1),".","`",1)))&amp;IF(ISERROR(FIND("`",SUBSTITUTE(OFFSET(A14,-1,0,1,1),".","`",2))),VALUE(RIGHT(OFFSET(A14,-1,0,1,1),LEN(OFFSET(A14,-1,0,1,1))-FIND("`",SUBSTITUTE(OFFSET(A14,-1,0,1,1),".","`",1))))+1,VALUE(MID(OFFSET(A14,-1,0,1,1),FIND("`",SUBSTITUTE(OFFSET(A14,-1,0,1,1),".","`",1))+1,(FIND("`",SUBSTITUTE(OFFSET(A14,-1,0,1,1),".","`",2))-FIND("`",SUBSTITUTE(OFFSET(A14,-1,0,1,1),".","`",1))-1)))+1)))</f>
        <v>2.1</v>
      </c>
      <c r="B14" s="68" t="s">
        <v>157</v>
      </c>
      <c r="C14" s="69"/>
      <c r="D14" s="91"/>
      <c r="E14" s="92">
        <f>$F$14</f>
        <v>42765</v>
      </c>
      <c r="F14" s="93">
        <v>42765</v>
      </c>
      <c r="G14" s="94">
        <v>1</v>
      </c>
      <c r="H14" s="95">
        <v>1</v>
      </c>
      <c r="I14" s="96">
        <f t="shared" ref="I14:I17" si="13">IF(OR(F14=0,E14=0),0,NETWORKDAYS(E14,F14))</f>
        <v>1</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2">
      <c r="A15" s="90" t="str">
        <f t="shared" ca="1" si="12"/>
        <v>2.2</v>
      </c>
      <c r="B15" s="68" t="s">
        <v>158</v>
      </c>
      <c r="C15" s="69"/>
      <c r="D15" s="91"/>
      <c r="E15" s="92">
        <f t="shared" ref="E15:E19" si="14">E14+1</f>
        <v>42766</v>
      </c>
      <c r="F15" s="93">
        <v>42766</v>
      </c>
      <c r="G15" s="94">
        <v>1</v>
      </c>
      <c r="H15" s="95">
        <v>1</v>
      </c>
      <c r="I15" s="96">
        <f t="shared" si="13"/>
        <v>1</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2">
      <c r="A16" s="90" t="str">
        <f t="shared" ca="1" si="12"/>
        <v>2.3</v>
      </c>
      <c r="B16" s="68" t="s">
        <v>159</v>
      </c>
      <c r="C16" s="69"/>
      <c r="D16" s="91"/>
      <c r="E16" s="92">
        <f t="shared" si="14"/>
        <v>42767</v>
      </c>
      <c r="F16" s="93">
        <v>42767</v>
      </c>
      <c r="G16" s="94">
        <v>1</v>
      </c>
      <c r="H16" s="95">
        <v>1</v>
      </c>
      <c r="I16" s="96">
        <f t="shared" si="13"/>
        <v>1</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98" customFormat="1" x14ac:dyDescent="0.2">
      <c r="A17" s="90" t="str">
        <f t="shared" ca="1" si="12"/>
        <v>2.4</v>
      </c>
      <c r="B17" s="68" t="s">
        <v>160</v>
      </c>
      <c r="C17" s="69"/>
      <c r="D17" s="91"/>
      <c r="E17" s="92">
        <f t="shared" si="14"/>
        <v>42768</v>
      </c>
      <c r="F17" s="93">
        <v>42768</v>
      </c>
      <c r="G17" s="94">
        <v>1</v>
      </c>
      <c r="H17" s="95">
        <v>1</v>
      </c>
      <c r="I17" s="96">
        <f t="shared" si="13"/>
        <v>1</v>
      </c>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7"/>
    </row>
    <row r="18" spans="1:66" s="98" customFormat="1" x14ac:dyDescent="0.2">
      <c r="A18" s="90" t="str">
        <f t="shared" ca="1" si="12"/>
        <v>2.5</v>
      </c>
      <c r="B18" s="68" t="s">
        <v>161</v>
      </c>
      <c r="C18" s="69"/>
      <c r="D18" s="91"/>
      <c r="E18" s="92">
        <f t="shared" si="14"/>
        <v>42769</v>
      </c>
      <c r="F18" s="93">
        <v>42769</v>
      </c>
      <c r="G18" s="94">
        <v>1</v>
      </c>
      <c r="H18" s="95">
        <v>1</v>
      </c>
      <c r="I18" s="96">
        <f t="shared" ref="I18" si="15">IF(OR(F18=0,E18=0),0,NETWORKDAYS(E18,F18))</f>
        <v>1</v>
      </c>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97"/>
    </row>
    <row r="19" spans="1:66" s="98" customFormat="1" x14ac:dyDescent="0.2">
      <c r="A19" s="90" t="str">
        <f t="shared" ca="1" si="12"/>
        <v>2.6</v>
      </c>
      <c r="B19" s="68" t="s">
        <v>162</v>
      </c>
      <c r="C19" s="69"/>
      <c r="D19" s="91"/>
      <c r="E19" s="92">
        <f t="shared" si="14"/>
        <v>42770</v>
      </c>
      <c r="F19" s="93">
        <v>42770</v>
      </c>
      <c r="G19" s="94">
        <v>1</v>
      </c>
      <c r="H19" s="95">
        <v>1</v>
      </c>
      <c r="I19" s="96">
        <f t="shared" ref="I19" si="16">IF(OR(F19=0,E19=0),0,NETWORKDAYS(E19,F19))</f>
        <v>0</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65" customFormat="1" x14ac:dyDescent="0.2">
      <c r="A20" s="84" t="str">
        <f ca="1">IF(ISERROR(VALUE(SUBSTITUTE(OFFSET(A20,-1,0,1,1),".",""))),"1",IF(ISERROR(FIND("`",SUBSTITUTE(OFFSET(A20,-1,0,1,1),".","`",1))),TEXT(VALUE(OFFSET(A20,-1,0,1,1))+1,"#"),TEXT(VALUE(LEFT(OFFSET(A20,-1,0,1,1),FIND("`",SUBSTITUTE(OFFSET(A20,-1,0,1,1),".","`",1))-1))+1,"#")))</f>
        <v>3</v>
      </c>
      <c r="B20" s="13" t="s">
        <v>151</v>
      </c>
      <c r="D20" s="85"/>
      <c r="E20" s="86"/>
      <c r="F20" s="86"/>
      <c r="G20" s="87"/>
      <c r="H20" s="67"/>
      <c r="I20" s="66"/>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9"/>
    </row>
    <row r="21" spans="1:66" s="98" customFormat="1" x14ac:dyDescent="0.2">
      <c r="A21" s="90" t="str">
        <f t="shared" ref="A21:A31" ca="1" si="17">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3.1</v>
      </c>
      <c r="B21" s="68" t="s">
        <v>157</v>
      </c>
      <c r="C21" s="69"/>
      <c r="D21" s="91"/>
      <c r="E21" s="92">
        <f>$F$19</f>
        <v>42770</v>
      </c>
      <c r="F21" s="93">
        <f>IF(G21=0,E21,E21+G21-1)</f>
        <v>42770</v>
      </c>
      <c r="G21" s="94">
        <v>0</v>
      </c>
      <c r="H21" s="95">
        <v>1</v>
      </c>
      <c r="I21" s="96">
        <f t="shared" ref="I21:I24" si="18">IF(OR(F21=0,E21=0),0,NETWORKDAYS(E21,F21))</f>
        <v>0</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7"/>
        <v>3.2</v>
      </c>
      <c r="B22" s="68" t="s">
        <v>163</v>
      </c>
      <c r="C22" s="69"/>
      <c r="D22" s="91"/>
      <c r="E22" s="92">
        <f t="shared" ref="E22:E31" si="19">$F$19</f>
        <v>42770</v>
      </c>
      <c r="F22" s="93">
        <f t="shared" ref="F22:F30" si="20">IF(G22=0,E22,E22+G22-1)</f>
        <v>42771</v>
      </c>
      <c r="G22" s="94">
        <v>2</v>
      </c>
      <c r="H22" s="95">
        <v>1</v>
      </c>
      <c r="I22" s="96">
        <f t="shared" si="18"/>
        <v>0</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98" customFormat="1" x14ac:dyDescent="0.2">
      <c r="A23" s="90" t="str">
        <f t="shared" ca="1" si="17"/>
        <v>3.3</v>
      </c>
      <c r="B23" s="68" t="s">
        <v>164</v>
      </c>
      <c r="C23" s="69"/>
      <c r="D23" s="91"/>
      <c r="E23" s="92">
        <f t="shared" si="19"/>
        <v>42770</v>
      </c>
      <c r="F23" s="93">
        <f t="shared" si="20"/>
        <v>42771</v>
      </c>
      <c r="G23" s="94">
        <v>2</v>
      </c>
      <c r="H23" s="95">
        <v>1</v>
      </c>
      <c r="I23" s="96">
        <f t="shared" si="18"/>
        <v>0</v>
      </c>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7"/>
    </row>
    <row r="24" spans="1:66" s="98" customFormat="1" x14ac:dyDescent="0.2">
      <c r="A24" s="90" t="str">
        <f t="shared" ca="1" si="17"/>
        <v>3.4</v>
      </c>
      <c r="B24" s="68" t="s">
        <v>165</v>
      </c>
      <c r="C24" s="69"/>
      <c r="D24" s="91"/>
      <c r="E24" s="92">
        <f t="shared" si="19"/>
        <v>42770</v>
      </c>
      <c r="F24" s="93">
        <f t="shared" si="20"/>
        <v>42772</v>
      </c>
      <c r="G24" s="94">
        <v>3</v>
      </c>
      <c r="H24" s="95">
        <v>1</v>
      </c>
      <c r="I24" s="96">
        <f t="shared" si="18"/>
        <v>1</v>
      </c>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97"/>
    </row>
    <row r="25" spans="1:66" s="98" customFormat="1" x14ac:dyDescent="0.2">
      <c r="A25" s="90" t="str">
        <f t="shared" ca="1" si="17"/>
        <v>3.5</v>
      </c>
      <c r="B25" s="68" t="s">
        <v>166</v>
      </c>
      <c r="C25" s="69"/>
      <c r="D25" s="91"/>
      <c r="E25" s="92">
        <f t="shared" si="19"/>
        <v>42770</v>
      </c>
      <c r="F25" s="93">
        <f t="shared" si="20"/>
        <v>42772</v>
      </c>
      <c r="G25" s="94">
        <v>3</v>
      </c>
      <c r="H25" s="95">
        <v>1</v>
      </c>
      <c r="I25" s="96">
        <f t="shared" ref="I25:I30" si="21">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98" customFormat="1" x14ac:dyDescent="0.2">
      <c r="A26" s="90" t="str">
        <f t="shared" ca="1" si="17"/>
        <v>3.6</v>
      </c>
      <c r="B26" s="68" t="s">
        <v>167</v>
      </c>
      <c r="C26" s="69"/>
      <c r="D26" s="91"/>
      <c r="E26" s="92">
        <f t="shared" si="19"/>
        <v>42770</v>
      </c>
      <c r="F26" s="93">
        <f t="shared" si="20"/>
        <v>42770</v>
      </c>
      <c r="G26" s="94">
        <v>1</v>
      </c>
      <c r="H26" s="95">
        <v>1</v>
      </c>
      <c r="I26" s="96">
        <f t="shared" si="21"/>
        <v>0</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7"/>
        <v>3.7</v>
      </c>
      <c r="B27" s="68" t="s">
        <v>160</v>
      </c>
      <c r="C27" s="69"/>
      <c r="D27" s="91"/>
      <c r="E27" s="92">
        <f t="shared" si="19"/>
        <v>42770</v>
      </c>
      <c r="F27" s="93">
        <f t="shared" si="20"/>
        <v>42770</v>
      </c>
      <c r="G27" s="94">
        <v>1</v>
      </c>
      <c r="H27" s="95">
        <v>1</v>
      </c>
      <c r="I27" s="96">
        <f t="shared" si="21"/>
        <v>0</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7"/>
        <v>3.8</v>
      </c>
      <c r="B28" s="68" t="s">
        <v>168</v>
      </c>
      <c r="C28" s="69"/>
      <c r="D28" s="91"/>
      <c r="E28" s="92">
        <f t="shared" si="19"/>
        <v>42770</v>
      </c>
      <c r="F28" s="93">
        <f t="shared" si="20"/>
        <v>42770</v>
      </c>
      <c r="G28" s="94">
        <v>1</v>
      </c>
      <c r="H28" s="95">
        <v>1</v>
      </c>
      <c r="I28" s="96">
        <f t="shared" si="21"/>
        <v>0</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98" customFormat="1" x14ac:dyDescent="0.2">
      <c r="A29" s="90" t="str">
        <f t="shared" ca="1" si="17"/>
        <v>3.9</v>
      </c>
      <c r="B29" s="68" t="s">
        <v>169</v>
      </c>
      <c r="C29" s="69"/>
      <c r="D29" s="91"/>
      <c r="E29" s="92">
        <f t="shared" si="19"/>
        <v>42770</v>
      </c>
      <c r="F29" s="93">
        <f t="shared" si="20"/>
        <v>42771</v>
      </c>
      <c r="G29" s="94">
        <v>2</v>
      </c>
      <c r="H29" s="95">
        <v>1</v>
      </c>
      <c r="I29" s="96">
        <f t="shared" si="21"/>
        <v>0</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7"/>
    </row>
    <row r="30" spans="1:66" s="98" customFormat="1" x14ac:dyDescent="0.2">
      <c r="A30" s="90" t="str">
        <f t="shared" ca="1" si="17"/>
        <v>3.10</v>
      </c>
      <c r="B30" s="68" t="s">
        <v>170</v>
      </c>
      <c r="C30" s="69"/>
      <c r="D30" s="91"/>
      <c r="E30" s="92">
        <f t="shared" si="19"/>
        <v>42770</v>
      </c>
      <c r="F30" s="93">
        <f t="shared" si="20"/>
        <v>42771</v>
      </c>
      <c r="G30" s="94">
        <v>2</v>
      </c>
      <c r="H30" s="95">
        <v>1</v>
      </c>
      <c r="I30" s="96">
        <f t="shared" si="21"/>
        <v>0</v>
      </c>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97"/>
    </row>
    <row r="31" spans="1:66" s="98" customFormat="1" x14ac:dyDescent="0.2">
      <c r="A31" s="90" t="str">
        <f t="shared" ca="1" si="17"/>
        <v>3.11</v>
      </c>
      <c r="B31" s="68" t="s">
        <v>171</v>
      </c>
      <c r="C31" s="69"/>
      <c r="D31" s="91"/>
      <c r="E31" s="92">
        <f t="shared" si="19"/>
        <v>42770</v>
      </c>
      <c r="F31" s="93">
        <f>IF(G31=0,E31,E31+G31-1)</f>
        <v>42770</v>
      </c>
      <c r="G31" s="94">
        <v>1</v>
      </c>
      <c r="H31" s="95">
        <v>1</v>
      </c>
      <c r="I31" s="96">
        <f t="shared" ref="I31" si="22">IF(OR(F31=0,E31=0),0,NETWORKDAYS(E31,F31))</f>
        <v>0</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97"/>
    </row>
    <row r="32" spans="1:66" s="65" customFormat="1" x14ac:dyDescent="0.2">
      <c r="A32" s="84" t="str">
        <f ca="1">IF(ISERROR(VALUE(SUBSTITUTE(OFFSET(A32,-1,0,1,1),".",""))),"1",IF(ISERROR(FIND("`",SUBSTITUTE(OFFSET(A32,-1,0,1,1),".","`",1))),TEXT(VALUE(OFFSET(A32,-1,0,1,1))+1,"#"),TEXT(VALUE(LEFT(OFFSET(A32,-1,0,1,1),FIND("`",SUBSTITUTE(OFFSET(A32,-1,0,1,1),".","`",1))-1))+1,"#")))</f>
        <v>4</v>
      </c>
      <c r="B32" s="13" t="s">
        <v>152</v>
      </c>
      <c r="D32" s="85"/>
      <c r="E32" s="86"/>
      <c r="F32" s="86"/>
      <c r="G32" s="87"/>
      <c r="H32" s="67"/>
      <c r="I32" s="66"/>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9"/>
    </row>
    <row r="33" spans="1:66" s="98" customFormat="1" x14ac:dyDescent="0.2">
      <c r="A33" s="90" t="str">
        <f t="shared" ref="A33:A75" ca="1" si="23">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4.1</v>
      </c>
      <c r="B33" s="68" t="s">
        <v>157</v>
      </c>
      <c r="C33" s="69"/>
      <c r="D33" s="91"/>
      <c r="E33" s="92">
        <v>42786</v>
      </c>
      <c r="F33" s="93">
        <f>IF(G33=0,E33,E33+G33-1)</f>
        <v>42786</v>
      </c>
      <c r="G33" s="94">
        <v>1</v>
      </c>
      <c r="H33" s="95">
        <v>1</v>
      </c>
      <c r="I33" s="96">
        <f t="shared" ref="I33:I36" si="24">IF(OR(F33=0,E33=0),0,NETWORKDAYS(E33,F33))</f>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7"/>
    </row>
    <row r="34" spans="1:66" s="98" customFormat="1" x14ac:dyDescent="0.2">
      <c r="A34" s="90" t="str">
        <f t="shared" ca="1" si="23"/>
        <v>4.2</v>
      </c>
      <c r="B34" s="68" t="s">
        <v>172</v>
      </c>
      <c r="C34" s="69"/>
      <c r="D34" s="91"/>
      <c r="E34" s="92">
        <f t="shared" ref="E34:E39" si="25">E33+1</f>
        <v>42787</v>
      </c>
      <c r="F34" s="93">
        <f t="shared" ref="F34:F36" si="26">IF(G34=0,E34,E34+G34-1)</f>
        <v>42788</v>
      </c>
      <c r="G34" s="94">
        <v>2</v>
      </c>
      <c r="H34" s="95">
        <v>1</v>
      </c>
      <c r="I34" s="96">
        <f t="shared" si="24"/>
        <v>2</v>
      </c>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7"/>
    </row>
    <row r="35" spans="1:66" s="98" customFormat="1" x14ac:dyDescent="0.2">
      <c r="A35" s="90" t="str">
        <f t="shared" ca="1" si="23"/>
        <v>4.3</v>
      </c>
      <c r="B35" s="68" t="s">
        <v>164</v>
      </c>
      <c r="C35" s="69"/>
      <c r="D35" s="91"/>
      <c r="E35" s="92">
        <f t="shared" si="25"/>
        <v>42788</v>
      </c>
      <c r="F35" s="93">
        <f t="shared" si="26"/>
        <v>42789</v>
      </c>
      <c r="G35" s="94">
        <v>2</v>
      </c>
      <c r="H35" s="95">
        <v>1</v>
      </c>
      <c r="I35" s="96">
        <f t="shared" si="24"/>
        <v>2</v>
      </c>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7"/>
    </row>
    <row r="36" spans="1:66" s="98" customFormat="1" x14ac:dyDescent="0.2">
      <c r="A36" s="90" t="str">
        <f t="shared" ca="1" si="23"/>
        <v>4.4</v>
      </c>
      <c r="B36" s="68" t="s">
        <v>173</v>
      </c>
      <c r="C36" s="69"/>
      <c r="D36" s="91"/>
      <c r="E36" s="92">
        <f t="shared" si="25"/>
        <v>42789</v>
      </c>
      <c r="F36" s="93">
        <f t="shared" si="26"/>
        <v>42790</v>
      </c>
      <c r="G36" s="94">
        <v>2</v>
      </c>
      <c r="H36" s="95">
        <v>1</v>
      </c>
      <c r="I36" s="96">
        <f t="shared" si="24"/>
        <v>2</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97"/>
    </row>
    <row r="37" spans="1:66" s="98" customFormat="1" x14ac:dyDescent="0.2">
      <c r="A37" s="90" t="str">
        <f t="shared" ca="1" si="23"/>
        <v>4.5</v>
      </c>
      <c r="B37" s="68" t="s">
        <v>174</v>
      </c>
      <c r="C37" s="69"/>
      <c r="D37" s="91"/>
      <c r="E37" s="92">
        <f>F36</f>
        <v>42790</v>
      </c>
      <c r="F37" s="93">
        <f>IF(G37=0,E37,E37+G37-1)</f>
        <v>42793</v>
      </c>
      <c r="G37" s="94">
        <v>4</v>
      </c>
      <c r="H37" s="95">
        <v>1</v>
      </c>
      <c r="I37" s="96">
        <f t="shared" ref="I37:I40" si="27">IF(OR(F37=0,E37=0),0,NETWORKDAYS(E37,F37))</f>
        <v>2</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97"/>
    </row>
    <row r="38" spans="1:66" s="98" customFormat="1" x14ac:dyDescent="0.2">
      <c r="A38" s="90" t="str">
        <f t="shared" ca="1" si="23"/>
        <v>4.6</v>
      </c>
      <c r="B38" s="68" t="s">
        <v>160</v>
      </c>
      <c r="C38" s="69"/>
      <c r="D38" s="91"/>
      <c r="E38" s="92">
        <f t="shared" si="25"/>
        <v>42791</v>
      </c>
      <c r="F38" s="93">
        <f t="shared" ref="F38:F40" si="28">IF(G38=0,E38,E38+G38-1)</f>
        <v>42791</v>
      </c>
      <c r="G38" s="94">
        <v>1</v>
      </c>
      <c r="H38" s="95">
        <v>1</v>
      </c>
      <c r="I38" s="96">
        <f t="shared" si="27"/>
        <v>0</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97"/>
    </row>
    <row r="39" spans="1:66" s="98" customFormat="1" x14ac:dyDescent="0.2">
      <c r="A39" s="90" t="str">
        <f t="shared" ca="1" si="23"/>
        <v>4.7</v>
      </c>
      <c r="B39" s="68" t="s">
        <v>168</v>
      </c>
      <c r="C39" s="69"/>
      <c r="D39" s="91"/>
      <c r="E39" s="92">
        <f t="shared" si="25"/>
        <v>42792</v>
      </c>
      <c r="F39" s="93">
        <f t="shared" si="28"/>
        <v>42792</v>
      </c>
      <c r="G39" s="94">
        <v>1</v>
      </c>
      <c r="H39" s="95">
        <v>1</v>
      </c>
      <c r="I39" s="96">
        <f t="shared" si="27"/>
        <v>0</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97"/>
    </row>
    <row r="40" spans="1:66" s="98" customFormat="1" x14ac:dyDescent="0.2">
      <c r="A40" s="90" t="str">
        <f t="shared" ca="1" si="23"/>
        <v>4.8</v>
      </c>
      <c r="B40" s="68" t="s">
        <v>169</v>
      </c>
      <c r="C40" s="69"/>
      <c r="D40" s="91"/>
      <c r="E40" s="92">
        <f>E39</f>
        <v>42792</v>
      </c>
      <c r="F40" s="93">
        <f t="shared" si="28"/>
        <v>42792</v>
      </c>
      <c r="G40" s="94">
        <v>1</v>
      </c>
      <c r="H40" s="95">
        <v>1</v>
      </c>
      <c r="I40" s="96">
        <f t="shared" si="27"/>
        <v>0</v>
      </c>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97"/>
    </row>
    <row r="41" spans="1:66" s="98" customFormat="1" ht="24" x14ac:dyDescent="0.2">
      <c r="A41" s="90" t="str">
        <f t="shared" ca="1" si="23"/>
        <v>4.9</v>
      </c>
      <c r="B41" s="68" t="s">
        <v>175</v>
      </c>
      <c r="C41" s="69"/>
      <c r="D41" s="91"/>
      <c r="E41" s="92">
        <f>E39</f>
        <v>42792</v>
      </c>
      <c r="F41" s="93">
        <f t="shared" ref="F41:F42" si="29">IF(G41=0,E41,E41+G41-1)</f>
        <v>42792</v>
      </c>
      <c r="G41" s="94">
        <v>1</v>
      </c>
      <c r="H41" s="95">
        <v>1</v>
      </c>
      <c r="I41" s="96">
        <f t="shared" ref="I41:I42" si="30">IF(OR(F41=0,E41=0),0,NETWORKDAYS(E41,F41))</f>
        <v>0</v>
      </c>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97"/>
    </row>
    <row r="42" spans="1:66" s="98" customFormat="1" x14ac:dyDescent="0.2">
      <c r="A42" s="90" t="str">
        <f t="shared" ca="1" si="23"/>
        <v>4.10</v>
      </c>
      <c r="B42" s="68" t="s">
        <v>171</v>
      </c>
      <c r="C42" s="69"/>
      <c r="D42" s="91"/>
      <c r="E42" s="92">
        <f>E38+1</f>
        <v>42792</v>
      </c>
      <c r="F42" s="93">
        <f t="shared" si="29"/>
        <v>42792</v>
      </c>
      <c r="G42" s="94">
        <v>1</v>
      </c>
      <c r="H42" s="95">
        <v>1</v>
      </c>
      <c r="I42" s="96">
        <f t="shared" si="30"/>
        <v>0</v>
      </c>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97"/>
    </row>
    <row r="43" spans="1:66" s="98" customFormat="1" x14ac:dyDescent="0.2">
      <c r="A43" s="90" t="str">
        <f t="shared" ca="1" si="23"/>
        <v>4.11</v>
      </c>
      <c r="B43" s="68" t="s">
        <v>191</v>
      </c>
      <c r="C43" s="69"/>
      <c r="D43" s="91"/>
      <c r="E43" s="92">
        <f>E39+1</f>
        <v>42793</v>
      </c>
      <c r="F43" s="93">
        <v>42816</v>
      </c>
      <c r="G43" s="94">
        <v>1</v>
      </c>
      <c r="H43" s="95">
        <v>0.2</v>
      </c>
      <c r="I43" s="96">
        <f t="shared" ref="I43:I44" si="31">IF(OR(F43=0,E43=0),0,NETWORKDAYS(E43,F43))</f>
        <v>18</v>
      </c>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97"/>
    </row>
    <row r="44" spans="1:66" s="98" customFormat="1" x14ac:dyDescent="0.2">
      <c r="A44" s="90" t="str">
        <f t="shared" ca="1" si="23"/>
        <v>4.12</v>
      </c>
      <c r="B44" s="68" t="s">
        <v>192</v>
      </c>
      <c r="C44" s="69"/>
      <c r="D44" s="91"/>
      <c r="E44" s="92">
        <f>E40+1</f>
        <v>42793</v>
      </c>
      <c r="F44" s="93">
        <f t="shared" ref="F44" si="32">IF(G44=0,E44,E44+G44-1)</f>
        <v>42793</v>
      </c>
      <c r="G44" s="94">
        <v>1</v>
      </c>
      <c r="H44" s="95">
        <v>1</v>
      </c>
      <c r="I44" s="96">
        <f t="shared" si="31"/>
        <v>1</v>
      </c>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97"/>
    </row>
    <row r="45" spans="1:66" s="65" customFormat="1" x14ac:dyDescent="0.2">
      <c r="A45" s="84" t="str">
        <f ca="1">IF(ISERROR(VALUE(SUBSTITUTE(OFFSET(A45,-1,0,1,1),".",""))),"1",IF(ISERROR(FIND("`",SUBSTITUTE(OFFSET(A45,-1,0,1,1),".","`",1))),TEXT(VALUE(OFFSET(A45,-1,0,1,1))+1,"#"),TEXT(VALUE(LEFT(OFFSET(A45,-1,0,1,1),FIND("`",SUBSTITUTE(OFFSET(A45,-1,0,1,1),".","`",1))-1))+1,"#")))</f>
        <v>5</v>
      </c>
      <c r="B45" s="13" t="s">
        <v>153</v>
      </c>
      <c r="D45" s="85"/>
      <c r="E45" s="86"/>
      <c r="F45" s="86"/>
      <c r="G45" s="87"/>
      <c r="H45" s="67"/>
      <c r="I45" s="66"/>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9"/>
    </row>
    <row r="46" spans="1:66" s="98" customFormat="1" x14ac:dyDescent="0.2">
      <c r="A46" s="90" t="str">
        <f t="shared" ca="1" si="23"/>
        <v>5.1</v>
      </c>
      <c r="B46" s="68" t="s">
        <v>157</v>
      </c>
      <c r="C46" s="69"/>
      <c r="D46" s="91"/>
      <c r="E46" s="92">
        <v>42793</v>
      </c>
      <c r="F46" s="93">
        <f>IF(G46=0,E46,E46+G46-1)</f>
        <v>42793</v>
      </c>
      <c r="G46" s="94">
        <v>1</v>
      </c>
      <c r="H46" s="95">
        <v>0</v>
      </c>
      <c r="I46" s="96">
        <f t="shared" ref="I46:I49" si="33">IF(OR(F46=0,E46=0),0,NETWORKDAYS(E46,F46))</f>
        <v>1</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97"/>
    </row>
    <row r="47" spans="1:66" s="98" customFormat="1" x14ac:dyDescent="0.2">
      <c r="A47" s="90" t="str">
        <f t="shared" ca="1" si="23"/>
        <v>5.2</v>
      </c>
      <c r="B47" s="68" t="s">
        <v>176</v>
      </c>
      <c r="C47" s="69"/>
      <c r="D47" s="91"/>
      <c r="E47" s="92">
        <f t="shared" ref="E47:E52" si="34">E46+1</f>
        <v>42794</v>
      </c>
      <c r="F47" s="93">
        <f t="shared" ref="F47:F49" si="35">IF(G47=0,E47,E47+G47-1)</f>
        <v>42794</v>
      </c>
      <c r="G47" s="94">
        <v>1</v>
      </c>
      <c r="H47" s="95">
        <v>0</v>
      </c>
      <c r="I47" s="96">
        <f t="shared" si="33"/>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97"/>
    </row>
    <row r="48" spans="1:66" s="98" customFormat="1" x14ac:dyDescent="0.2">
      <c r="A48" s="90" t="str">
        <f t="shared" ca="1" si="23"/>
        <v>5.3</v>
      </c>
      <c r="B48" s="68" t="s">
        <v>164</v>
      </c>
      <c r="C48" s="69"/>
      <c r="D48" s="91"/>
      <c r="E48" s="92">
        <f t="shared" si="34"/>
        <v>42795</v>
      </c>
      <c r="F48" s="93">
        <f t="shared" si="35"/>
        <v>42795</v>
      </c>
      <c r="G48" s="94">
        <v>1</v>
      </c>
      <c r="H48" s="95">
        <v>0</v>
      </c>
      <c r="I48" s="96">
        <f t="shared" si="33"/>
        <v>1</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97"/>
    </row>
    <row r="49" spans="1:66" s="98" customFormat="1" x14ac:dyDescent="0.2">
      <c r="A49" s="90" t="str">
        <f t="shared" ca="1" si="23"/>
        <v>5.4</v>
      </c>
      <c r="B49" s="68" t="s">
        <v>160</v>
      </c>
      <c r="C49" s="69"/>
      <c r="D49" s="91"/>
      <c r="E49" s="92">
        <f t="shared" si="34"/>
        <v>42796</v>
      </c>
      <c r="F49" s="93">
        <f t="shared" si="35"/>
        <v>42796</v>
      </c>
      <c r="G49" s="94">
        <v>1</v>
      </c>
      <c r="H49" s="95">
        <v>0</v>
      </c>
      <c r="I49" s="96">
        <f t="shared" si="33"/>
        <v>1</v>
      </c>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97"/>
    </row>
    <row r="50" spans="1:66" s="98" customFormat="1" x14ac:dyDescent="0.2">
      <c r="A50" s="90" t="str">
        <f t="shared" ca="1" si="23"/>
        <v>5.5</v>
      </c>
      <c r="B50" s="68" t="s">
        <v>168</v>
      </c>
      <c r="C50" s="69"/>
      <c r="D50" s="91"/>
      <c r="E50" s="92">
        <f t="shared" si="34"/>
        <v>42797</v>
      </c>
      <c r="F50" s="93">
        <f t="shared" ref="F50:F52" si="36">IF(G50=0,E50,E50+G50-1)</f>
        <v>42797</v>
      </c>
      <c r="G50" s="94">
        <v>1</v>
      </c>
      <c r="H50" s="95">
        <v>0</v>
      </c>
      <c r="I50" s="96">
        <f t="shared" ref="I50:I52" si="37">IF(OR(F50=0,E50=0),0,NETWORKDAYS(E50,F50))</f>
        <v>1</v>
      </c>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97"/>
    </row>
    <row r="51" spans="1:66" s="98" customFormat="1" x14ac:dyDescent="0.2">
      <c r="A51" s="90" t="str">
        <f t="shared" ca="1" si="23"/>
        <v>5.6</v>
      </c>
      <c r="B51" s="68" t="s">
        <v>169</v>
      </c>
      <c r="C51" s="69"/>
      <c r="D51" s="91"/>
      <c r="E51" s="92">
        <f t="shared" si="34"/>
        <v>42798</v>
      </c>
      <c r="F51" s="93">
        <f t="shared" si="36"/>
        <v>42798</v>
      </c>
      <c r="G51" s="94">
        <v>1</v>
      </c>
      <c r="H51" s="95">
        <v>0</v>
      </c>
      <c r="I51" s="96">
        <f t="shared" si="37"/>
        <v>0</v>
      </c>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97"/>
    </row>
    <row r="52" spans="1:66" s="98" customFormat="1" x14ac:dyDescent="0.2">
      <c r="A52" s="90" t="str">
        <f t="shared" ca="1" si="23"/>
        <v>5.7</v>
      </c>
      <c r="B52" s="68" t="s">
        <v>171</v>
      </c>
      <c r="C52" s="69"/>
      <c r="D52" s="91"/>
      <c r="E52" s="92">
        <f t="shared" si="34"/>
        <v>42799</v>
      </c>
      <c r="F52" s="93">
        <f t="shared" si="36"/>
        <v>42799</v>
      </c>
      <c r="G52" s="94">
        <v>1</v>
      </c>
      <c r="H52" s="95">
        <v>0</v>
      </c>
      <c r="I52" s="96">
        <f t="shared" si="37"/>
        <v>0</v>
      </c>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97"/>
    </row>
    <row r="53" spans="1:66" s="65" customFormat="1" x14ac:dyDescent="0.2">
      <c r="A53" s="84" t="str">
        <f ca="1">IF(ISERROR(VALUE(SUBSTITUTE(OFFSET(A53,-1,0,1,1),".",""))),"1",IF(ISERROR(FIND("`",SUBSTITUTE(OFFSET(A53,-1,0,1,1),".","`",1))),TEXT(VALUE(OFFSET(A53,-1,0,1,1))+1,"#"),TEXT(VALUE(LEFT(OFFSET(A53,-1,0,1,1),FIND("`",SUBSTITUTE(OFFSET(A53,-1,0,1,1),".","`",1))-1))+1,"#")))</f>
        <v>6</v>
      </c>
      <c r="B53" s="13" t="s">
        <v>155</v>
      </c>
      <c r="D53" s="85"/>
      <c r="E53" s="86"/>
      <c r="F53" s="86"/>
      <c r="G53" s="87"/>
      <c r="H53" s="67"/>
      <c r="I53" s="66"/>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9"/>
    </row>
    <row r="54" spans="1:66" s="98" customFormat="1" x14ac:dyDescent="0.2">
      <c r="A54" s="90" t="str">
        <f t="shared" ca="1" si="23"/>
        <v>6.1</v>
      </c>
      <c r="B54" s="68" t="s">
        <v>157</v>
      </c>
      <c r="C54" s="69"/>
      <c r="D54" s="91"/>
      <c r="E54" s="92">
        <v>42800</v>
      </c>
      <c r="F54" s="93">
        <f>IF(G54=0,E54,E54+G54-1)</f>
        <v>42800</v>
      </c>
      <c r="G54" s="94">
        <v>1</v>
      </c>
      <c r="H54" s="95">
        <v>0</v>
      </c>
      <c r="I54" s="96">
        <f t="shared" ref="I54:I57" si="38">IF(OR(F54=0,E54=0),0,NETWORKDAYS(E54,F54))</f>
        <v>1</v>
      </c>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97"/>
    </row>
    <row r="55" spans="1:66" s="98" customFormat="1" x14ac:dyDescent="0.2">
      <c r="A55" s="90" t="str">
        <f t="shared" ca="1" si="23"/>
        <v>6.2</v>
      </c>
      <c r="B55" s="68" t="s">
        <v>164</v>
      </c>
      <c r="C55" s="69"/>
      <c r="D55" s="91"/>
      <c r="E55" s="92">
        <f t="shared" ref="E55:E63" si="39">E54+1</f>
        <v>42801</v>
      </c>
      <c r="F55" s="93">
        <f t="shared" ref="F55:F57" si="40">IF(G55=0,E55,E55+G55-1)</f>
        <v>42801</v>
      </c>
      <c r="G55" s="94">
        <v>1</v>
      </c>
      <c r="H55" s="95">
        <v>0</v>
      </c>
      <c r="I55" s="96">
        <f t="shared" si="38"/>
        <v>1</v>
      </c>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97"/>
    </row>
    <row r="56" spans="1:66" s="98" customFormat="1" x14ac:dyDescent="0.2">
      <c r="A56" s="90" t="str">
        <f t="shared" ca="1" si="23"/>
        <v>6.3</v>
      </c>
      <c r="B56" s="68" t="s">
        <v>177</v>
      </c>
      <c r="C56" s="69"/>
      <c r="D56" s="91"/>
      <c r="E56" s="92">
        <f t="shared" si="39"/>
        <v>42802</v>
      </c>
      <c r="F56" s="93">
        <f t="shared" si="40"/>
        <v>42802</v>
      </c>
      <c r="G56" s="94">
        <v>1</v>
      </c>
      <c r="H56" s="95">
        <v>0</v>
      </c>
      <c r="I56" s="96">
        <f t="shared" si="38"/>
        <v>1</v>
      </c>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97"/>
    </row>
    <row r="57" spans="1:66" s="98" customFormat="1" x14ac:dyDescent="0.2">
      <c r="A57" s="90" t="str">
        <f t="shared" ca="1" si="23"/>
        <v>6.4</v>
      </c>
      <c r="B57" s="68" t="s">
        <v>178</v>
      </c>
      <c r="C57" s="69"/>
      <c r="D57" s="91"/>
      <c r="E57" s="92">
        <f t="shared" si="39"/>
        <v>42803</v>
      </c>
      <c r="F57" s="93">
        <f t="shared" si="40"/>
        <v>42803</v>
      </c>
      <c r="G57" s="94">
        <v>1</v>
      </c>
      <c r="H57" s="95">
        <v>0</v>
      </c>
      <c r="I57" s="96">
        <f t="shared" si="38"/>
        <v>1</v>
      </c>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c r="BM57" s="88"/>
      <c r="BN57" s="97"/>
    </row>
    <row r="58" spans="1:66" s="98" customFormat="1" x14ac:dyDescent="0.2">
      <c r="A58" s="90" t="str">
        <f t="shared" ca="1" si="23"/>
        <v>6.5</v>
      </c>
      <c r="B58" s="68" t="s">
        <v>179</v>
      </c>
      <c r="C58" s="69"/>
      <c r="D58" s="91"/>
      <c r="E58" s="92">
        <f>E57+1</f>
        <v>42804</v>
      </c>
      <c r="F58" s="93">
        <f>IF(G58=0,E58,E58+G58-1)</f>
        <v>42804</v>
      </c>
      <c r="G58" s="94">
        <v>1</v>
      </c>
      <c r="H58" s="95">
        <v>0</v>
      </c>
      <c r="I58" s="96">
        <f t="shared" ref="I58:I61" si="41">IF(OR(F58=0,E58=0),0,NETWORKDAYS(E58,F58))</f>
        <v>1</v>
      </c>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s="88"/>
      <c r="BN58" s="97"/>
    </row>
    <row r="59" spans="1:66" s="98" customFormat="1" x14ac:dyDescent="0.2">
      <c r="A59" s="90" t="str">
        <f t="shared" ca="1" si="23"/>
        <v>6.6</v>
      </c>
      <c r="B59" s="68" t="s">
        <v>160</v>
      </c>
      <c r="C59" s="69"/>
      <c r="D59" s="91"/>
      <c r="E59" s="92">
        <f t="shared" si="39"/>
        <v>42805</v>
      </c>
      <c r="F59" s="93">
        <f t="shared" ref="F59:F61" si="42">IF(G59=0,E59,E59+G59-1)</f>
        <v>42805</v>
      </c>
      <c r="G59" s="94">
        <v>1</v>
      </c>
      <c r="H59" s="95">
        <v>0</v>
      </c>
      <c r="I59" s="96">
        <f t="shared" si="41"/>
        <v>0</v>
      </c>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97"/>
    </row>
    <row r="60" spans="1:66" s="98" customFormat="1" x14ac:dyDescent="0.2">
      <c r="A60" s="90" t="str">
        <f t="shared" ca="1" si="23"/>
        <v>6.7</v>
      </c>
      <c r="B60" s="68" t="s">
        <v>168</v>
      </c>
      <c r="C60" s="69"/>
      <c r="D60" s="91"/>
      <c r="E60" s="92">
        <f t="shared" si="39"/>
        <v>42806</v>
      </c>
      <c r="F60" s="93">
        <f t="shared" si="42"/>
        <v>42806</v>
      </c>
      <c r="G60" s="94">
        <v>1</v>
      </c>
      <c r="H60" s="95">
        <v>0</v>
      </c>
      <c r="I60" s="96">
        <f t="shared" si="41"/>
        <v>0</v>
      </c>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97"/>
    </row>
    <row r="61" spans="1:66" s="98" customFormat="1" x14ac:dyDescent="0.2">
      <c r="A61" s="90" t="str">
        <f t="shared" ca="1" si="23"/>
        <v>6.8</v>
      </c>
      <c r="B61" s="68" t="s">
        <v>169</v>
      </c>
      <c r="C61" s="69"/>
      <c r="D61" s="91"/>
      <c r="E61" s="92">
        <f t="shared" si="39"/>
        <v>42807</v>
      </c>
      <c r="F61" s="93">
        <f t="shared" si="42"/>
        <v>42807</v>
      </c>
      <c r="G61" s="94">
        <v>1</v>
      </c>
      <c r="H61" s="95">
        <v>0</v>
      </c>
      <c r="I61" s="96">
        <f t="shared" si="41"/>
        <v>1</v>
      </c>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97"/>
    </row>
    <row r="62" spans="1:66" s="98" customFormat="1" x14ac:dyDescent="0.2">
      <c r="A62" s="90" t="str">
        <f t="shared" ca="1" si="23"/>
        <v>6.9</v>
      </c>
      <c r="B62" s="68" t="s">
        <v>180</v>
      </c>
      <c r="C62" s="69"/>
      <c r="D62" s="91"/>
      <c r="E62" s="92">
        <f t="shared" si="39"/>
        <v>42808</v>
      </c>
      <c r="F62" s="93">
        <f t="shared" ref="F62:F63" si="43">IF(G62=0,E62,E62+G62-1)</f>
        <v>42808</v>
      </c>
      <c r="G62" s="94">
        <v>1</v>
      </c>
      <c r="H62" s="95">
        <v>0</v>
      </c>
      <c r="I62" s="96">
        <f t="shared" ref="I62:I63" si="44">IF(OR(F62=0,E62=0),0,NETWORKDAYS(E62,F62))</f>
        <v>1</v>
      </c>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97"/>
    </row>
    <row r="63" spans="1:66" s="98" customFormat="1" x14ac:dyDescent="0.2">
      <c r="A63" s="90" t="str">
        <f t="shared" ca="1" si="23"/>
        <v>6.10</v>
      </c>
      <c r="B63" s="68" t="s">
        <v>171</v>
      </c>
      <c r="C63" s="69"/>
      <c r="D63" s="91"/>
      <c r="E63" s="92">
        <f t="shared" si="39"/>
        <v>42809</v>
      </c>
      <c r="F63" s="93">
        <f t="shared" si="43"/>
        <v>42809</v>
      </c>
      <c r="G63" s="94">
        <v>1</v>
      </c>
      <c r="H63" s="95">
        <v>0</v>
      </c>
      <c r="I63" s="96">
        <f t="shared" si="44"/>
        <v>1</v>
      </c>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97"/>
    </row>
    <row r="64" spans="1:66" s="65" customFormat="1" x14ac:dyDescent="0.2">
      <c r="A64" s="84" t="str">
        <f ca="1">IF(ISERROR(VALUE(SUBSTITUTE(OFFSET(A64,-1,0,1,1),".",""))),"1",IF(ISERROR(FIND("`",SUBSTITUTE(OFFSET(A64,-1,0,1,1),".","`",1))),TEXT(VALUE(OFFSET(A64,-1,0,1,1))+1,"#"),TEXT(VALUE(LEFT(OFFSET(A64,-1,0,1,1),FIND("`",SUBSTITUTE(OFFSET(A64,-1,0,1,1),".","`",1))-1))+1,"#")))</f>
        <v>7</v>
      </c>
      <c r="B64" s="13" t="s">
        <v>154</v>
      </c>
      <c r="D64" s="85"/>
      <c r="E64" s="86"/>
      <c r="F64" s="86"/>
      <c r="G64" s="87"/>
      <c r="H64" s="67"/>
      <c r="I64" s="66"/>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9"/>
    </row>
    <row r="65" spans="1:66" s="98" customFormat="1" x14ac:dyDescent="0.2">
      <c r="A65" s="90" t="str">
        <f t="shared" ca="1" si="23"/>
        <v>7.1</v>
      </c>
      <c r="B65" s="68" t="s">
        <v>157</v>
      </c>
      <c r="C65" s="69"/>
      <c r="D65" s="91"/>
      <c r="E65" s="92">
        <v>42810</v>
      </c>
      <c r="F65" s="93">
        <f>IF(G65=0,E65,E65+G65-1)</f>
        <v>42810</v>
      </c>
      <c r="G65" s="94">
        <v>1</v>
      </c>
      <c r="H65" s="95">
        <v>0</v>
      </c>
      <c r="I65" s="96">
        <f t="shared" ref="I65:I68" si="45">IF(OR(F65=0,E65=0),0,NETWORKDAYS(E65,F65))</f>
        <v>1</v>
      </c>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97"/>
    </row>
    <row r="66" spans="1:66" s="98" customFormat="1" x14ac:dyDescent="0.2">
      <c r="A66" s="90" t="str">
        <f t="shared" ca="1" si="23"/>
        <v>7.2</v>
      </c>
      <c r="B66" s="68" t="s">
        <v>181</v>
      </c>
      <c r="C66" s="69"/>
      <c r="D66" s="91"/>
      <c r="E66" s="92">
        <f t="shared" ref="E66:E75" si="46">E65+1</f>
        <v>42811</v>
      </c>
      <c r="F66" s="93">
        <f t="shared" ref="F66:F68" si="47">IF(G66=0,E66,E66+G66-1)</f>
        <v>42811</v>
      </c>
      <c r="G66" s="94">
        <v>1</v>
      </c>
      <c r="H66" s="95">
        <v>0</v>
      </c>
      <c r="I66" s="96">
        <f t="shared" si="45"/>
        <v>1</v>
      </c>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97"/>
    </row>
    <row r="67" spans="1:66" s="98" customFormat="1" x14ac:dyDescent="0.2">
      <c r="A67" s="90" t="str">
        <f t="shared" ca="1" si="23"/>
        <v>7.3</v>
      </c>
      <c r="B67" s="68" t="s">
        <v>182</v>
      </c>
      <c r="C67" s="69"/>
      <c r="D67" s="91"/>
      <c r="E67" s="92">
        <f t="shared" si="46"/>
        <v>42812</v>
      </c>
      <c r="F67" s="93">
        <f t="shared" si="47"/>
        <v>42812</v>
      </c>
      <c r="G67" s="94">
        <v>1</v>
      </c>
      <c r="H67" s="95">
        <v>0</v>
      </c>
      <c r="I67" s="96">
        <f t="shared" si="45"/>
        <v>0</v>
      </c>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97"/>
    </row>
    <row r="68" spans="1:66" s="98" customFormat="1" ht="24" x14ac:dyDescent="0.2">
      <c r="A68" s="90" t="str">
        <f t="shared" ca="1" si="23"/>
        <v>7.4</v>
      </c>
      <c r="B68" s="68" t="s">
        <v>183</v>
      </c>
      <c r="C68" s="69"/>
      <c r="D68" s="91"/>
      <c r="E68" s="92">
        <f t="shared" si="46"/>
        <v>42813</v>
      </c>
      <c r="F68" s="93">
        <f t="shared" si="47"/>
        <v>42813</v>
      </c>
      <c r="G68" s="94">
        <v>1</v>
      </c>
      <c r="H68" s="95">
        <v>0</v>
      </c>
      <c r="I68" s="96">
        <f t="shared" si="45"/>
        <v>0</v>
      </c>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97"/>
    </row>
    <row r="69" spans="1:66" s="98" customFormat="1" x14ac:dyDescent="0.2">
      <c r="A69" s="90" t="str">
        <f t="shared" ca="1" si="23"/>
        <v>7.5</v>
      </c>
      <c r="B69" s="68" t="s">
        <v>184</v>
      </c>
      <c r="C69" s="69"/>
      <c r="D69" s="91"/>
      <c r="E69" s="92">
        <f>E68+1</f>
        <v>42814</v>
      </c>
      <c r="F69" s="93">
        <f>IF(G69=0,E69,E69+G69-1)</f>
        <v>42814</v>
      </c>
      <c r="G69" s="94">
        <v>1</v>
      </c>
      <c r="H69" s="95">
        <v>0</v>
      </c>
      <c r="I69" s="96">
        <f t="shared" ref="I69:I72" si="48">IF(OR(F69=0,E69=0),0,NETWORKDAYS(E69,F69))</f>
        <v>1</v>
      </c>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97"/>
    </row>
    <row r="70" spans="1:66" s="98" customFormat="1" x14ac:dyDescent="0.2">
      <c r="A70" s="90" t="str">
        <f t="shared" ca="1" si="23"/>
        <v>7.6</v>
      </c>
      <c r="B70" s="68" t="s">
        <v>160</v>
      </c>
      <c r="C70" s="69"/>
      <c r="D70" s="91"/>
      <c r="E70" s="92">
        <f t="shared" si="46"/>
        <v>42815</v>
      </c>
      <c r="F70" s="93">
        <f t="shared" ref="F70:F72" si="49">IF(G70=0,E70,E70+G70-1)</f>
        <v>42815</v>
      </c>
      <c r="G70" s="94">
        <v>1</v>
      </c>
      <c r="H70" s="95">
        <v>0</v>
      </c>
      <c r="I70" s="96">
        <f t="shared" si="48"/>
        <v>1</v>
      </c>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97"/>
    </row>
    <row r="71" spans="1:66" s="98" customFormat="1" x14ac:dyDescent="0.2">
      <c r="A71" s="90" t="str">
        <f t="shared" ca="1" si="23"/>
        <v>7.7</v>
      </c>
      <c r="B71" s="68" t="s">
        <v>168</v>
      </c>
      <c r="C71" s="69"/>
      <c r="D71" s="91"/>
      <c r="E71" s="92">
        <f t="shared" si="46"/>
        <v>42816</v>
      </c>
      <c r="F71" s="93">
        <f t="shared" si="49"/>
        <v>42816</v>
      </c>
      <c r="G71" s="94">
        <v>1</v>
      </c>
      <c r="H71" s="95">
        <v>0</v>
      </c>
      <c r="I71" s="96">
        <f t="shared" si="48"/>
        <v>1</v>
      </c>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97"/>
    </row>
    <row r="72" spans="1:66" s="98" customFormat="1" x14ac:dyDescent="0.2">
      <c r="A72" s="90" t="str">
        <f t="shared" ca="1" si="23"/>
        <v>7.8</v>
      </c>
      <c r="B72" s="68" t="s">
        <v>169</v>
      </c>
      <c r="C72" s="69"/>
      <c r="D72" s="91"/>
      <c r="E72" s="92">
        <f t="shared" si="46"/>
        <v>42817</v>
      </c>
      <c r="F72" s="93">
        <f t="shared" si="49"/>
        <v>42817</v>
      </c>
      <c r="G72" s="94">
        <v>1</v>
      </c>
      <c r="H72" s="95">
        <v>0</v>
      </c>
      <c r="I72" s="96">
        <f t="shared" si="48"/>
        <v>1</v>
      </c>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97"/>
    </row>
    <row r="73" spans="1:66" s="98" customFormat="1" x14ac:dyDescent="0.2">
      <c r="A73" s="90" t="str">
        <f t="shared" ca="1" si="23"/>
        <v>7.9</v>
      </c>
      <c r="B73" s="68" t="s">
        <v>185</v>
      </c>
      <c r="C73" s="69"/>
      <c r="D73" s="91"/>
      <c r="E73" s="92">
        <f t="shared" si="46"/>
        <v>42818</v>
      </c>
      <c r="F73" s="93">
        <f t="shared" ref="F73:F75" si="50">IF(G73=0,E73,E73+G73-1)</f>
        <v>42818</v>
      </c>
      <c r="G73" s="94">
        <v>1</v>
      </c>
      <c r="H73" s="95">
        <v>0</v>
      </c>
      <c r="I73" s="96">
        <f t="shared" ref="I73:I75" si="51">IF(OR(F73=0,E73=0),0,NETWORKDAYS(E73,F73))</f>
        <v>1</v>
      </c>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97"/>
    </row>
    <row r="74" spans="1:66" s="98" customFormat="1" x14ac:dyDescent="0.2">
      <c r="A74" s="90" t="str">
        <f t="shared" ca="1" si="23"/>
        <v>7.10</v>
      </c>
      <c r="B74" s="68" t="s">
        <v>186</v>
      </c>
      <c r="C74" s="69"/>
      <c r="D74" s="91"/>
      <c r="E74" s="92">
        <f t="shared" si="46"/>
        <v>42819</v>
      </c>
      <c r="F74" s="93">
        <f t="shared" si="50"/>
        <v>42819</v>
      </c>
      <c r="G74" s="94">
        <v>1</v>
      </c>
      <c r="H74" s="95">
        <v>0</v>
      </c>
      <c r="I74" s="96">
        <f t="shared" si="51"/>
        <v>0</v>
      </c>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97"/>
    </row>
    <row r="75" spans="1:66" s="98" customFormat="1" ht="24" x14ac:dyDescent="0.2">
      <c r="A75" s="90" t="str">
        <f t="shared" ca="1" si="23"/>
        <v>7.11</v>
      </c>
      <c r="B75" s="68" t="s">
        <v>187</v>
      </c>
      <c r="C75" s="69"/>
      <c r="D75" s="91"/>
      <c r="E75" s="92">
        <f t="shared" si="46"/>
        <v>42820</v>
      </c>
      <c r="F75" s="93">
        <f t="shared" si="50"/>
        <v>42820</v>
      </c>
      <c r="G75" s="94">
        <v>1</v>
      </c>
      <c r="H75" s="95">
        <v>0</v>
      </c>
      <c r="I75" s="96">
        <f t="shared" si="51"/>
        <v>0</v>
      </c>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97"/>
    </row>
    <row r="76" spans="1:66" s="100" customFormat="1" ht="13.5" x14ac:dyDescent="0.25">
      <c r="A76" s="90"/>
      <c r="B76" s="70"/>
      <c r="C76" s="70"/>
      <c r="D76" s="85"/>
      <c r="E76" s="71"/>
      <c r="F76" s="71"/>
      <c r="G76" s="87"/>
      <c r="H76" s="67"/>
      <c r="I76" s="66"/>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99"/>
    </row>
    <row r="77" spans="1:66" s="100" customFormat="1" ht="13.5" x14ac:dyDescent="0.25">
      <c r="A77" s="90"/>
      <c r="B77" s="70"/>
      <c r="C77" s="70"/>
      <c r="D77" s="85"/>
      <c r="E77" s="71"/>
      <c r="F77" s="71"/>
      <c r="G77" s="87"/>
      <c r="H77" s="67"/>
      <c r="I77" s="66"/>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99"/>
    </row>
    <row r="78" spans="1:66" s="104" customFormat="1" x14ac:dyDescent="0.2">
      <c r="A78" s="136" t="s">
        <v>7</v>
      </c>
      <c r="B78" s="137"/>
      <c r="C78" s="101"/>
      <c r="D78" s="101"/>
      <c r="E78" s="101"/>
      <c r="F78" s="101"/>
      <c r="G78" s="102"/>
      <c r="H78" s="102"/>
      <c r="I78" s="102"/>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103"/>
    </row>
    <row r="79" spans="1:66" s="108" customFormat="1" x14ac:dyDescent="0.2">
      <c r="A79" s="105" t="s">
        <v>128</v>
      </c>
      <c r="B79" s="106"/>
      <c r="C79" s="106"/>
      <c r="D79" s="106"/>
      <c r="E79" s="106"/>
      <c r="F79" s="106"/>
      <c r="G79" s="107"/>
      <c r="H79" s="107"/>
      <c r="I79" s="107"/>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103"/>
    </row>
    <row r="80" spans="1:66" s="100" customFormat="1" x14ac:dyDescent="0.2">
      <c r="A80" s="109" t="s">
        <v>22</v>
      </c>
      <c r="B80" s="110"/>
      <c r="C80" s="110"/>
      <c r="D80" s="110"/>
      <c r="E80" s="110"/>
      <c r="F80" s="110"/>
      <c r="G80" s="111"/>
      <c r="H80" s="111"/>
      <c r="I80" s="111"/>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c r="BC80" s="88"/>
      <c r="BD80" s="88"/>
      <c r="BE80" s="88"/>
      <c r="BF80" s="88"/>
      <c r="BG80" s="88"/>
      <c r="BH80" s="88"/>
      <c r="BI80" s="88"/>
      <c r="BJ80" s="88"/>
      <c r="BK80" s="88"/>
      <c r="BL80" s="88"/>
      <c r="BM80" s="88"/>
      <c r="BN80" s="99"/>
    </row>
    <row r="81" spans="1:66" s="100" customFormat="1" x14ac:dyDescent="0.2">
      <c r="A81" s="90" t="str">
        <f ca="1">IF(ISERROR(VALUE(SUBSTITUTE(OFFSET(A81,-1,0,1,1),".",""))),"1",IF(ISERROR(FIND("`",SUBSTITUTE(OFFSET(A81,-1,0,1,1),".","`",1))),TEXT(VALUE(OFFSET(A81,-1,0,1,1))+1,"#"),TEXT(VALUE(LEFT(OFFSET(A81,-1,0,1,1),FIND("`",SUBSTITUTE(OFFSET(A81,-1,0,1,1),".","`",1))-1))+1,"#")))</f>
        <v>1</v>
      </c>
      <c r="B81" s="112" t="s">
        <v>23</v>
      </c>
      <c r="C81" s="112"/>
      <c r="D81" s="113"/>
      <c r="E81" s="86"/>
      <c r="F81" s="114"/>
      <c r="G81" s="115"/>
      <c r="H81" s="116"/>
      <c r="I81" s="115"/>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99"/>
    </row>
    <row r="82" spans="1:66" s="100" customFormat="1" x14ac:dyDescent="0.2">
      <c r="A82" s="90" t="str">
        <f ca="1">IF(ISERROR(VALUE(SUBSTITUTE(OFFSET(A82,-1,0,1,1),".",""))),"0.1",IF(ISERROR(FIND("`",SUBSTITUTE(OFFSET(A82,-1,0,1,1),".","`",1))),OFFSET(A82,-1,0,1,1)&amp;".1",LEFT(OFFSET(A82,-1,0,1,1),FIND("`",SUBSTITUTE(OFFSET(A82,-1,0,1,1),".","`",1)))&amp;IF(ISERROR(FIND("`",SUBSTITUTE(OFFSET(A82,-1,0,1,1),".","`",2))),VALUE(RIGHT(OFFSET(A82,-1,0,1,1),LEN(OFFSET(A82,-1,0,1,1))-FIND("`",SUBSTITUTE(OFFSET(A82,-1,0,1,1),".","`",1))))+1,VALUE(MID(OFFSET(A82,-1,0,1,1),FIND("`",SUBSTITUTE(OFFSET(A82,-1,0,1,1),".","`",1))+1,(FIND("`",SUBSTITUTE(OFFSET(A82,-1,0,1,1),".","`",2))-FIND("`",SUBSTITUTE(OFFSET(A82,-1,0,1,1),".","`",1))-1)))+1)))</f>
        <v>1.1</v>
      </c>
      <c r="B82" s="117" t="s">
        <v>14</v>
      </c>
      <c r="C82" s="117"/>
      <c r="D82" s="113"/>
      <c r="E82" s="86"/>
      <c r="F82" s="114"/>
      <c r="G82" s="115"/>
      <c r="H82" s="116"/>
      <c r="I82" s="115"/>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99"/>
    </row>
    <row r="83" spans="1:66" s="100" customFormat="1" x14ac:dyDescent="0.2">
      <c r="A83" s="90" t="str">
        <f ca="1">IF(ISERROR(VALUE(SUBSTITUTE(OFFSET(A83,-1,0,1,1),".",""))),"0.0.1",IF(ISERROR(FIND("`",SUBSTITUTE(OFFSET(A83,-1,0,1,1),".","`",2))),OFFSET(A83,-1,0,1,1)&amp;".1",LEFT(OFFSET(A83,-1,0,1,1),FIND("`",SUBSTITUTE(OFFSET(A83,-1,0,1,1),".","`",2)))&amp;IF(ISERROR(FIND("`",SUBSTITUTE(OFFSET(A83,-1,0,1,1),".","`",3))),VALUE(RIGHT(OFFSET(A83,-1,0,1,1),LEN(OFFSET(A83,-1,0,1,1))-FIND("`",SUBSTITUTE(OFFSET(A83,-1,0,1,1),".","`",2))))+1,VALUE(MID(OFFSET(A83,-1,0,1,1),FIND("`",SUBSTITUTE(OFFSET(A83,-1,0,1,1),".","`",2))+1,(FIND("`",SUBSTITUTE(OFFSET(A83,-1,0,1,1),".","`",3))-FIND("`",SUBSTITUTE(OFFSET(A83,-1,0,1,1),".","`",2))-1)))+1)))</f>
        <v>1.1.1</v>
      </c>
      <c r="B83" s="118" t="s">
        <v>24</v>
      </c>
      <c r="C83" s="117"/>
      <c r="D83" s="113"/>
      <c r="E83" s="86"/>
      <c r="F83" s="114"/>
      <c r="G83" s="115"/>
      <c r="H83" s="116"/>
      <c r="I83" s="115"/>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99"/>
    </row>
    <row r="84" spans="1:66" s="100" customFormat="1" x14ac:dyDescent="0.2">
      <c r="A84" s="90" t="str">
        <f ca="1">IF(ISERROR(VALUE(SUBSTITUTE(OFFSET(A84,-1,0,1,1),".",""))),"0.0.0.1",IF(ISERROR(FIND("`",SUBSTITUTE(OFFSET(A84,-1,0,1,1),".","`",3))),OFFSET(A84,-1,0,1,1)&amp;".1",LEFT(OFFSET(A84,-1,0,1,1),FIND("`",SUBSTITUTE(OFFSET(A84,-1,0,1,1),".","`",3)))&amp;IF(ISERROR(FIND("`",SUBSTITUTE(OFFSET(A84,-1,0,1,1),".","`",4))),VALUE(RIGHT(OFFSET(A84,-1,0,1,1),LEN(OFFSET(A84,-1,0,1,1))-FIND("`",SUBSTITUTE(OFFSET(A84,-1,0,1,1),".","`",3))))+1,VALUE(MID(OFFSET(A84,-1,0,1,1),FIND("`",SUBSTITUTE(OFFSET(A84,-1,0,1,1),".","`",3))+1,(FIND("`",SUBSTITUTE(OFFSET(A84,-1,0,1,1),".","`",4))-FIND("`",SUBSTITUTE(OFFSET(A84,-1,0,1,1),".","`",3))-1)))+1)))</f>
        <v>1.1.1.1</v>
      </c>
      <c r="B84" s="118" t="s">
        <v>25</v>
      </c>
      <c r="C84" s="117"/>
      <c r="D84" s="113"/>
      <c r="E84" s="86"/>
      <c r="F84" s="114"/>
      <c r="G84" s="115"/>
      <c r="H84" s="116"/>
      <c r="I84" s="115"/>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99"/>
    </row>
    <row r="85" spans="1:66" s="100" customFormat="1" x14ac:dyDescent="0.2">
      <c r="A85" s="109" t="s">
        <v>147</v>
      </c>
      <c r="B85" s="110"/>
      <c r="C85" s="110"/>
      <c r="D85" s="110"/>
      <c r="E85" s="110"/>
      <c r="F85" s="110"/>
      <c r="G85" s="111"/>
      <c r="H85" s="111"/>
      <c r="I85" s="111"/>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99"/>
    </row>
    <row r="86" spans="1:66" s="100" customFormat="1" x14ac:dyDescent="0.2">
      <c r="A86" s="90" t="str">
        <f ca="1">IF(ISERROR(VALUE(SUBSTITUTE(OFFSET(A86,-1,0,1,1),".",""))),"1",IF(ISERROR(FIND("`",SUBSTITUTE(OFFSET(A86,-1,0,1,1),".","`",1))),TEXT(VALUE(OFFSET(A86,-1,0,1,1))+1,"#"),TEXT(VALUE(LEFT(OFFSET(A86,-1,0,1,1),FIND("`",SUBSTITUTE(OFFSET(A86,-1,0,1,1),".","`",1))-1))+1,"#")))</f>
        <v>1</v>
      </c>
      <c r="B86" s="119" t="s">
        <v>28</v>
      </c>
      <c r="C86" s="119"/>
      <c r="D86" s="120"/>
      <c r="E86" s="121">
        <f>MIN(E87:E90)</f>
        <v>42095</v>
      </c>
      <c r="F86" s="121">
        <f>MAX(F87:F90)</f>
        <v>42111</v>
      </c>
      <c r="G86" s="115">
        <f>IF(OR(F86=0,E86=0),0,F86-E86+1)</f>
        <v>17</v>
      </c>
      <c r="H86" s="122"/>
      <c r="I86" s="96">
        <f>IF(OR(F86=0,E86=0),0,NETWORKDAYS(E86,F86))</f>
        <v>13</v>
      </c>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99"/>
    </row>
    <row r="87" spans="1:66" s="100" customFormat="1" x14ac:dyDescent="0.2">
      <c r="A87" s="123" t="s">
        <v>26</v>
      </c>
      <c r="B87" s="119" t="s">
        <v>27</v>
      </c>
      <c r="C87" s="119"/>
      <c r="D87" s="120"/>
      <c r="E87" s="92">
        <v>42095</v>
      </c>
      <c r="F87" s="93">
        <f>IF(G87=0,E87,E87+G87-1)</f>
        <v>42095</v>
      </c>
      <c r="G87" s="94">
        <v>1</v>
      </c>
      <c r="H87" s="95"/>
      <c r="I87" s="96">
        <f t="shared" ref="I87" si="52">IF(OR(F87=0,E87=0),0,NETWORKDAYS(E87,F87))</f>
        <v>1</v>
      </c>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99"/>
    </row>
    <row r="88" spans="1:66" s="100" customFormat="1" x14ac:dyDescent="0.2">
      <c r="A88" s="90" t="str">
        <f ca="1">IF(ISERROR(VALUE(SUBSTITUTE(OFFSET(A88,-1,0,1,1),".",""))),"0.1",IF(ISERROR(FIND("`",SUBSTITUTE(OFFSET(A88,-1,0,1,1),".","`",1))),OFFSET(A88,-1,0,1,1)&amp;".1",LEFT(OFFSET(A88,-1,0,1,1),FIND("`",SUBSTITUTE(OFFSET(A88,-1,0,1,1),".","`",1)))&amp;IF(ISERROR(FIND("`",SUBSTITUTE(OFFSET(A88,-1,0,1,1),".","`",2))),VALUE(RIGHT(OFFSET(A88,-1,0,1,1),LEN(OFFSET(A88,-1,0,1,1))-FIND("`",SUBSTITUTE(OFFSET(A88,-1,0,1,1),".","`",1))))+1,VALUE(MID(OFFSET(A88,-1,0,1,1),FIND("`",SUBSTITUTE(OFFSET(A88,-1,0,1,1),".","`",1))+1,(FIND("`",SUBSTITUTE(OFFSET(A88,-1,0,1,1),".","`",2))-FIND("`",SUBSTITUTE(OFFSET(A88,-1,0,1,1),".","`",1))-1)))+1)))</f>
        <v>2.1</v>
      </c>
      <c r="B88" s="117" t="s">
        <v>31</v>
      </c>
      <c r="C88" s="117"/>
      <c r="D88" s="91"/>
      <c r="E88" s="92">
        <v>42095</v>
      </c>
      <c r="F88" s="93">
        <f>IF(G88=0,E88,E88+G88-1)</f>
        <v>42097</v>
      </c>
      <c r="G88" s="94">
        <v>3</v>
      </c>
      <c r="H88" s="95"/>
      <c r="I88" s="96">
        <f>IF(OR(F88=0,E88=0),0,NETWORKDAYS(E88,F88))</f>
        <v>3</v>
      </c>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99"/>
    </row>
    <row r="89" spans="1:66" s="100" customFormat="1" x14ac:dyDescent="0.2">
      <c r="A89" s="90" t="str">
        <f ca="1">IF(ISERROR(VALUE(SUBSTITUTE(OFFSET(A89,-1,0,1,1),".",""))),"0.1",IF(ISERROR(FIND("`",SUBSTITUTE(OFFSET(A89,-1,0,1,1),".","`",1))),OFFSET(A89,-1,0,1,1)&amp;".1",LEFT(OFFSET(A89,-1,0,1,1),FIND("`",SUBSTITUTE(OFFSET(A89,-1,0,1,1),".","`",1)))&amp;IF(ISERROR(FIND("`",SUBSTITUTE(OFFSET(A89,-1,0,1,1),".","`",2))),VALUE(RIGHT(OFFSET(A89,-1,0,1,1),LEN(OFFSET(A89,-1,0,1,1))-FIND("`",SUBSTITUTE(OFFSET(A89,-1,0,1,1),".","`",1))))+1,VALUE(MID(OFFSET(A89,-1,0,1,1),FIND("`",SUBSTITUTE(OFFSET(A89,-1,0,1,1),".","`",1))+1,(FIND("`",SUBSTITUTE(OFFSET(A89,-1,0,1,1),".","`",2))-FIND("`",SUBSTITUTE(OFFSET(A89,-1,0,1,1),".","`",1))-1)))+1)))</f>
        <v>2.2</v>
      </c>
      <c r="B89" s="117" t="s">
        <v>146</v>
      </c>
      <c r="C89" s="117"/>
      <c r="D89" s="91"/>
      <c r="E89" s="92">
        <f>F88+1</f>
        <v>42098</v>
      </c>
      <c r="F89" s="93">
        <f t="shared" ref="F89:F90" si="53">IF(G89=0,E89,E89+G89-1)</f>
        <v>42104</v>
      </c>
      <c r="G89" s="94">
        <v>7</v>
      </c>
      <c r="H89" s="95"/>
      <c r="I89" s="96">
        <f t="shared" ref="I89:I90" si="54">IF(OR(F89=0,E89=0),0,NETWORKDAYS(E89,F89))</f>
        <v>5</v>
      </c>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99"/>
    </row>
    <row r="90" spans="1:66" s="100" customFormat="1" x14ac:dyDescent="0.2">
      <c r="A90" s="90" t="str">
        <f ca="1">IF(ISERROR(VALUE(SUBSTITUTE(OFFSET(A90,-1,0,1,1),".",""))),"0.1",IF(ISERROR(FIND("`",SUBSTITUTE(OFFSET(A90,-1,0,1,1),".","`",1))),OFFSET(A90,-1,0,1,1)&amp;".1",LEFT(OFFSET(A90,-1,0,1,1),FIND("`",SUBSTITUTE(OFFSET(A90,-1,0,1,1),".","`",1)))&amp;IF(ISERROR(FIND("`",SUBSTITUTE(OFFSET(A90,-1,0,1,1),".","`",2))),VALUE(RIGHT(OFFSET(A90,-1,0,1,1),LEN(OFFSET(A90,-1,0,1,1))-FIND("`",SUBSTITUTE(OFFSET(A90,-1,0,1,1),".","`",1))))+1,VALUE(MID(OFFSET(A90,-1,0,1,1),FIND("`",SUBSTITUTE(OFFSET(A90,-1,0,1,1),".","`",1))+1,(FIND("`",SUBSTITUTE(OFFSET(A90,-1,0,1,1),".","`",2))-FIND("`",SUBSTITUTE(OFFSET(A90,-1,0,1,1),".","`",1))-1)))+1)))</f>
        <v>2.3</v>
      </c>
      <c r="B90" s="117" t="s">
        <v>145</v>
      </c>
      <c r="C90" s="117"/>
      <c r="D90" s="91"/>
      <c r="E90" s="92">
        <f>WORKDAY(F89,1)</f>
        <v>42107</v>
      </c>
      <c r="F90" s="93">
        <f t="shared" si="53"/>
        <v>42111</v>
      </c>
      <c r="G90" s="94">
        <v>5</v>
      </c>
      <c r="H90" s="95"/>
      <c r="I90" s="96">
        <f t="shared" si="54"/>
        <v>5</v>
      </c>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99"/>
    </row>
    <row r="91" spans="1:66" s="127" customFormat="1" x14ac:dyDescent="0.2">
      <c r="A91" s="124"/>
      <c r="B91" s="125"/>
      <c r="C91" s="125"/>
      <c r="D91" s="126"/>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99"/>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78:B78"/>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8:H90 H76:H86 H32:H36 H8:H24">
    <cfRule type="dataBar" priority="6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8" priority="67">
      <formula>AND(TODAY()&gt;=J4,TODAY()&lt;K4)</formula>
    </cfRule>
  </conditionalFormatting>
  <conditionalFormatting sqref="J8:BM42 J45:BM90">
    <cfRule type="expression" dxfId="7" priority="77">
      <formula>J$4=TODAY()</formula>
    </cfRule>
    <cfRule type="expression" dxfId="6" priority="95">
      <formula>AND($E8&lt;K$4,$F8&gt;=J$4)</formula>
    </cfRule>
  </conditionalFormatting>
  <conditionalFormatting sqref="H87">
    <cfRule type="dataBar" priority="61">
      <dataBar>
        <cfvo type="num" val="0"/>
        <cfvo type="num" val="1"/>
        <color theme="1" tint="0.499984740745262"/>
      </dataBar>
      <extLst>
        <ext xmlns:x14="http://schemas.microsoft.com/office/spreadsheetml/2009/9/main" uri="{B025F937-C7B1-47D3-B67F-A62EFF666E3E}">
          <x14:id>{5E3B0E97-54C6-4C3F-ADB1-A6BFE39A7A9C}</x14:id>
        </ext>
      </extLst>
    </cfRule>
  </conditionalFormatting>
  <conditionalFormatting sqref="H45">
    <cfRule type="dataBar" priority="58">
      <dataBar>
        <cfvo type="num" val="0"/>
        <cfvo type="num" val="1"/>
        <color theme="1" tint="0.499984740745262"/>
      </dataBar>
      <extLst>
        <ext xmlns:x14="http://schemas.microsoft.com/office/spreadsheetml/2009/9/main" uri="{B025F937-C7B1-47D3-B67F-A62EFF666E3E}">
          <x14:id>{7F0E236B-E9F1-4BFC-9E87-58217E127DB1}</x14:id>
        </ext>
      </extLst>
    </cfRule>
  </conditionalFormatting>
  <conditionalFormatting sqref="H46:H49">
    <cfRule type="dataBar" priority="55">
      <dataBar>
        <cfvo type="num" val="0"/>
        <cfvo type="num" val="1"/>
        <color theme="1" tint="0.499984740745262"/>
      </dataBar>
      <extLst>
        <ext xmlns:x14="http://schemas.microsoft.com/office/spreadsheetml/2009/9/main" uri="{B025F937-C7B1-47D3-B67F-A62EFF666E3E}">
          <x14:id>{B95B5C94-54B4-4591-B26E-55737DC2688D}</x14:id>
        </ext>
      </extLst>
    </cfRule>
  </conditionalFormatting>
  <conditionalFormatting sqref="H54:H57">
    <cfRule type="dataBar" priority="49">
      <dataBar>
        <cfvo type="num" val="0"/>
        <cfvo type="num" val="1"/>
        <color theme="1" tint="0.499984740745262"/>
      </dataBar>
      <extLst>
        <ext xmlns:x14="http://schemas.microsoft.com/office/spreadsheetml/2009/9/main" uri="{B025F937-C7B1-47D3-B67F-A62EFF666E3E}">
          <x14:id>{E306CF51-CFA1-49D6-94F2-674CDA09BE4E}</x14:id>
        </ext>
      </extLst>
    </cfRule>
  </conditionalFormatting>
  <conditionalFormatting sqref="H53">
    <cfRule type="dataBar" priority="52">
      <dataBar>
        <cfvo type="num" val="0"/>
        <cfvo type="num" val="1"/>
        <color theme="1" tint="0.499984740745262"/>
      </dataBar>
      <extLst>
        <ext xmlns:x14="http://schemas.microsoft.com/office/spreadsheetml/2009/9/main" uri="{B025F937-C7B1-47D3-B67F-A62EFF666E3E}">
          <x14:id>{24CE5F10-F5A1-4693-B8B7-C459E497746C}</x14:id>
        </ext>
      </extLst>
    </cfRule>
  </conditionalFormatting>
  <conditionalFormatting sqref="H65:H68">
    <cfRule type="dataBar" priority="43">
      <dataBar>
        <cfvo type="num" val="0"/>
        <cfvo type="num" val="1"/>
        <color theme="1" tint="0.499984740745262"/>
      </dataBar>
      <extLst>
        <ext xmlns:x14="http://schemas.microsoft.com/office/spreadsheetml/2009/9/main" uri="{B025F937-C7B1-47D3-B67F-A62EFF666E3E}">
          <x14:id>{F63C8AA8-6EEA-44C6-A274-C16E568CBB0B}</x14:id>
        </ext>
      </extLst>
    </cfRule>
  </conditionalFormatting>
  <conditionalFormatting sqref="H25:H28">
    <cfRule type="dataBar" priority="34">
      <dataBar>
        <cfvo type="num" val="0"/>
        <cfvo type="num" val="1"/>
        <color theme="1" tint="0.499984740745262"/>
      </dataBar>
      <extLst>
        <ext xmlns:x14="http://schemas.microsoft.com/office/spreadsheetml/2009/9/main" uri="{B025F937-C7B1-47D3-B67F-A62EFF666E3E}">
          <x14:id>{62C83C7A-B7F3-41AC-A522-38B52DD2240A}</x14:id>
        </ext>
      </extLst>
    </cfRule>
  </conditionalFormatting>
  <conditionalFormatting sqref="H64">
    <cfRule type="dataBar" priority="46">
      <dataBar>
        <cfvo type="num" val="0"/>
        <cfvo type="num" val="1"/>
        <color theme="1" tint="0.499984740745262"/>
      </dataBar>
      <extLst>
        <ext xmlns:x14="http://schemas.microsoft.com/office/spreadsheetml/2009/9/main" uri="{B025F937-C7B1-47D3-B67F-A62EFF666E3E}">
          <x14:id>{63B0AF3E-A2F5-43E8-9BF9-EED887CCBFCC}</x14:id>
        </ext>
      </extLst>
    </cfRule>
  </conditionalFormatting>
  <conditionalFormatting sqref="H29:H30">
    <cfRule type="dataBar" priority="31">
      <dataBar>
        <cfvo type="num" val="0"/>
        <cfvo type="num" val="1"/>
        <color theme="1" tint="0.499984740745262"/>
      </dataBar>
      <extLst>
        <ext xmlns:x14="http://schemas.microsoft.com/office/spreadsheetml/2009/9/main" uri="{B025F937-C7B1-47D3-B67F-A62EFF666E3E}">
          <x14:id>{CD9BCF80-4FE0-4636-881D-577895C28D1C}</x14:id>
        </ext>
      </extLst>
    </cfRule>
  </conditionalFormatting>
  <conditionalFormatting sqref="H31">
    <cfRule type="dataBar" priority="28">
      <dataBar>
        <cfvo type="num" val="0"/>
        <cfvo type="num" val="1"/>
        <color theme="1" tint="0.499984740745262"/>
      </dataBar>
      <extLst>
        <ext xmlns:x14="http://schemas.microsoft.com/office/spreadsheetml/2009/9/main" uri="{B025F937-C7B1-47D3-B67F-A62EFF666E3E}">
          <x14:id>{32DF44F8-EEE1-4AE8-A52A-EFC15D61C1AC}</x14:id>
        </ext>
      </extLst>
    </cfRule>
  </conditionalFormatting>
  <conditionalFormatting sqref="H37:H40">
    <cfRule type="dataBar" priority="25">
      <dataBar>
        <cfvo type="num" val="0"/>
        <cfvo type="num" val="1"/>
        <color theme="1" tint="0.499984740745262"/>
      </dataBar>
      <extLst>
        <ext xmlns:x14="http://schemas.microsoft.com/office/spreadsheetml/2009/9/main" uri="{B025F937-C7B1-47D3-B67F-A62EFF666E3E}">
          <x14:id>{B671E036-2C22-431B-9892-EC00AEE650CF}</x14:id>
        </ext>
      </extLst>
    </cfRule>
  </conditionalFormatting>
  <conditionalFormatting sqref="H41:H42">
    <cfRule type="dataBar" priority="22">
      <dataBar>
        <cfvo type="num" val="0"/>
        <cfvo type="num" val="1"/>
        <color theme="1" tint="0.499984740745262"/>
      </dataBar>
      <extLst>
        <ext xmlns:x14="http://schemas.microsoft.com/office/spreadsheetml/2009/9/main" uri="{B025F937-C7B1-47D3-B67F-A62EFF666E3E}">
          <x14:id>{DE1CD9AA-7079-41A2-9198-82A491931A6A}</x14:id>
        </ext>
      </extLst>
    </cfRule>
  </conditionalFormatting>
  <conditionalFormatting sqref="H50:H52">
    <cfRule type="dataBar" priority="19">
      <dataBar>
        <cfvo type="num" val="0"/>
        <cfvo type="num" val="1"/>
        <color theme="1" tint="0.499984740745262"/>
      </dataBar>
      <extLst>
        <ext xmlns:x14="http://schemas.microsoft.com/office/spreadsheetml/2009/9/main" uri="{B025F937-C7B1-47D3-B67F-A62EFF666E3E}">
          <x14:id>{533B9694-C9A2-4D45-A963-D2239F0648C4}</x14:id>
        </ext>
      </extLst>
    </cfRule>
  </conditionalFormatting>
  <conditionalFormatting sqref="H58:H61">
    <cfRule type="dataBar" priority="16">
      <dataBar>
        <cfvo type="num" val="0"/>
        <cfvo type="num" val="1"/>
        <color theme="1" tint="0.499984740745262"/>
      </dataBar>
      <extLst>
        <ext xmlns:x14="http://schemas.microsoft.com/office/spreadsheetml/2009/9/main" uri="{B025F937-C7B1-47D3-B67F-A62EFF666E3E}">
          <x14:id>{85AB0684-B0B6-41D2-A8FB-EACFBFE5369B}</x14:id>
        </ext>
      </extLst>
    </cfRule>
  </conditionalFormatting>
  <conditionalFormatting sqref="H62:H63">
    <cfRule type="dataBar" priority="13">
      <dataBar>
        <cfvo type="num" val="0"/>
        <cfvo type="num" val="1"/>
        <color theme="1" tint="0.499984740745262"/>
      </dataBar>
      <extLst>
        <ext xmlns:x14="http://schemas.microsoft.com/office/spreadsheetml/2009/9/main" uri="{B025F937-C7B1-47D3-B67F-A62EFF666E3E}">
          <x14:id>{9599C94E-86C3-4E48-B41B-AC1FD737407D}</x14:id>
        </ext>
      </extLst>
    </cfRule>
  </conditionalFormatting>
  <conditionalFormatting sqref="H69:H72">
    <cfRule type="dataBar" priority="10">
      <dataBar>
        <cfvo type="num" val="0"/>
        <cfvo type="num" val="1"/>
        <color theme="1" tint="0.499984740745262"/>
      </dataBar>
      <extLst>
        <ext xmlns:x14="http://schemas.microsoft.com/office/spreadsheetml/2009/9/main" uri="{B025F937-C7B1-47D3-B67F-A62EFF666E3E}">
          <x14:id>{52B02AC7-EE4A-493C-8A62-54EEF80F3AF0}</x14:id>
        </ext>
      </extLst>
    </cfRule>
  </conditionalFormatting>
  <conditionalFormatting sqref="H73:H75">
    <cfRule type="dataBar" priority="7">
      <dataBar>
        <cfvo type="num" val="0"/>
        <cfvo type="num" val="1"/>
        <color theme="1" tint="0.499984740745262"/>
      </dataBar>
      <extLst>
        <ext xmlns:x14="http://schemas.microsoft.com/office/spreadsheetml/2009/9/main" uri="{B025F937-C7B1-47D3-B67F-A62EFF666E3E}">
          <x14:id>{79781FDA-F260-4C93-BBF0-27688B23731A}</x14:id>
        </ext>
      </extLst>
    </cfRule>
  </conditionalFormatting>
  <conditionalFormatting sqref="J43:BM43">
    <cfRule type="expression" dxfId="5" priority="5">
      <formula>J$4=TODAY()</formula>
    </cfRule>
    <cfRule type="expression" dxfId="4" priority="6">
      <formula>AND($E43&lt;K$4,$F43&gt;=J$4)</formula>
    </cfRule>
  </conditionalFormatting>
  <conditionalFormatting sqref="H43">
    <cfRule type="dataBar" priority="4">
      <dataBar>
        <cfvo type="num" val="0"/>
        <cfvo type="num" val="1"/>
        <color theme="1" tint="0.499984740745262"/>
      </dataBar>
      <extLst>
        <ext xmlns:x14="http://schemas.microsoft.com/office/spreadsheetml/2009/9/main" uri="{B025F937-C7B1-47D3-B67F-A62EFF666E3E}">
          <x14:id>{84FDB073-29C7-4471-A525-9ABA9035A259}</x14:id>
        </ext>
      </extLst>
    </cfRule>
  </conditionalFormatting>
  <conditionalFormatting sqref="J44:BM44">
    <cfRule type="expression" dxfId="3" priority="2">
      <formula>J$4=TODAY()</formula>
    </cfRule>
    <cfRule type="expression" dxfId="2" priority="3">
      <formula>AND($E44&lt;K$4,$F44&gt;=J$4)</formula>
    </cfRule>
  </conditionalFormatting>
  <conditionalFormatting sqref="H44">
    <cfRule type="dataBar" priority="1">
      <dataBar>
        <cfvo type="num" val="0"/>
        <cfvo type="num" val="1"/>
        <color theme="1" tint="0.499984740745262"/>
      </dataBar>
      <extLst>
        <ext xmlns:x14="http://schemas.microsoft.com/office/spreadsheetml/2009/9/main" uri="{B025F937-C7B1-47D3-B67F-A62EFF666E3E}">
          <x14:id>{727D0927-17A8-478B-B71B-25FEEC76E3BB}</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I87 B87 A88:A90 F87:F88 H88:I88 I89:I90 E89:F90 E76:I86 A86:B86 B85 E13:I13 E10:F11 F12 I10:I12 H9:I9 A8:A12 A76:B84 A13:A17 E15:E17 I14:I17 G15:G17 A32 E20:I20 A20:A24 I24 A36 E32:I32 A33 A34 A35 E9 I21 E36:F36 F33:G33 I22 I23 I33 E34:F34 I34 E35:F35 I35 I36" unlockedFormula="1"/>
    <ignoredError sqref="A8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H88:H90 H76:H86 H32:H36 H8:H24</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F0E236B-E9F1-4BFC-9E87-58217E127D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95B5C94-54B4-4591-B26E-55737DC2688D}">
            <x14:dataBar minLength="0" maxLength="100" gradient="0">
              <x14:cfvo type="num">
                <xm:f>0</xm:f>
              </x14:cfvo>
              <x14:cfvo type="num">
                <xm:f>1</xm:f>
              </x14:cfvo>
              <x14:negativeFillColor rgb="FFFF0000"/>
              <x14:axisColor rgb="FF000000"/>
            </x14:dataBar>
          </x14:cfRule>
          <xm:sqref>H46:H49</xm:sqref>
        </x14:conditionalFormatting>
        <x14:conditionalFormatting xmlns:xm="http://schemas.microsoft.com/office/excel/2006/main">
          <x14:cfRule type="dataBar" id="{E306CF51-CFA1-49D6-94F2-674CDA09BE4E}">
            <x14:dataBar minLength="0" maxLength="100" gradient="0">
              <x14:cfvo type="num">
                <xm:f>0</xm:f>
              </x14:cfvo>
              <x14:cfvo type="num">
                <xm:f>1</xm:f>
              </x14:cfvo>
              <x14:negativeFillColor rgb="FFFF0000"/>
              <x14:axisColor rgb="FF000000"/>
            </x14:dataBar>
          </x14:cfRule>
          <xm:sqref>H54:H57</xm:sqref>
        </x14:conditionalFormatting>
        <x14:conditionalFormatting xmlns:xm="http://schemas.microsoft.com/office/excel/2006/main">
          <x14:cfRule type="dataBar" id="{24CE5F10-F5A1-4693-B8B7-C459E497746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63C8AA8-6EEA-44C6-A274-C16E568CBB0B}">
            <x14:dataBar minLength="0" maxLength="100" gradient="0">
              <x14:cfvo type="num">
                <xm:f>0</xm:f>
              </x14:cfvo>
              <x14:cfvo type="num">
                <xm:f>1</xm:f>
              </x14:cfvo>
              <x14:negativeFillColor rgb="FFFF0000"/>
              <x14:axisColor rgb="FF000000"/>
            </x14:dataBar>
          </x14:cfRule>
          <xm:sqref>H65:H68</xm:sqref>
        </x14:conditionalFormatting>
        <x14:conditionalFormatting xmlns:xm="http://schemas.microsoft.com/office/excel/2006/main">
          <x14:cfRule type="dataBar" id="{62C83C7A-B7F3-41AC-A522-38B52DD2240A}">
            <x14:dataBar minLength="0" maxLength="100" gradient="0">
              <x14:cfvo type="num">
                <xm:f>0</xm:f>
              </x14:cfvo>
              <x14:cfvo type="num">
                <xm:f>1</xm:f>
              </x14:cfvo>
              <x14:negativeFillColor rgb="FFFF0000"/>
              <x14:axisColor rgb="FF000000"/>
            </x14:dataBar>
          </x14:cfRule>
          <xm:sqref>H25:H28</xm:sqref>
        </x14:conditionalFormatting>
        <x14:conditionalFormatting xmlns:xm="http://schemas.microsoft.com/office/excel/2006/main">
          <x14:cfRule type="dataBar" id="{63B0AF3E-A2F5-43E8-9BF9-EED887CCBFCC}">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CD9BCF80-4FE0-4636-881D-577895C28D1C}">
            <x14:dataBar minLength="0" maxLength="100" gradient="0">
              <x14:cfvo type="num">
                <xm:f>0</xm:f>
              </x14:cfvo>
              <x14:cfvo type="num">
                <xm:f>1</xm:f>
              </x14:cfvo>
              <x14:negativeFillColor rgb="FFFF0000"/>
              <x14:axisColor rgb="FF000000"/>
            </x14:dataBar>
          </x14:cfRule>
          <xm:sqref>H29:H30</xm:sqref>
        </x14:conditionalFormatting>
        <x14:conditionalFormatting xmlns:xm="http://schemas.microsoft.com/office/excel/2006/main">
          <x14:cfRule type="dataBar" id="{32DF44F8-EEE1-4AE8-A52A-EFC15D61C1AC}">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671E036-2C22-431B-9892-EC00AEE650CF}">
            <x14:dataBar minLength="0" maxLength="100" gradient="0">
              <x14:cfvo type="num">
                <xm:f>0</xm:f>
              </x14:cfvo>
              <x14:cfvo type="num">
                <xm:f>1</xm:f>
              </x14:cfvo>
              <x14:negativeFillColor rgb="FFFF0000"/>
              <x14:axisColor rgb="FF000000"/>
            </x14:dataBar>
          </x14:cfRule>
          <xm:sqref>H37:H40</xm:sqref>
        </x14:conditionalFormatting>
        <x14:conditionalFormatting xmlns:xm="http://schemas.microsoft.com/office/excel/2006/main">
          <x14:cfRule type="dataBar" id="{DE1CD9AA-7079-41A2-9198-82A491931A6A}">
            <x14:dataBar minLength="0" maxLength="100" gradient="0">
              <x14:cfvo type="num">
                <xm:f>0</xm:f>
              </x14:cfvo>
              <x14:cfvo type="num">
                <xm:f>1</xm:f>
              </x14:cfvo>
              <x14:negativeFillColor rgb="FFFF0000"/>
              <x14:axisColor rgb="FF000000"/>
            </x14:dataBar>
          </x14:cfRule>
          <xm:sqref>H41:H42</xm:sqref>
        </x14:conditionalFormatting>
        <x14:conditionalFormatting xmlns:xm="http://schemas.microsoft.com/office/excel/2006/main">
          <x14:cfRule type="dataBar" id="{533B9694-C9A2-4D45-A963-D2239F0648C4}">
            <x14:dataBar minLength="0" maxLength="100" gradient="0">
              <x14:cfvo type="num">
                <xm:f>0</xm:f>
              </x14:cfvo>
              <x14:cfvo type="num">
                <xm:f>1</xm:f>
              </x14:cfvo>
              <x14:negativeFillColor rgb="FFFF0000"/>
              <x14:axisColor rgb="FF000000"/>
            </x14:dataBar>
          </x14:cfRule>
          <xm:sqref>H50:H52</xm:sqref>
        </x14:conditionalFormatting>
        <x14:conditionalFormatting xmlns:xm="http://schemas.microsoft.com/office/excel/2006/main">
          <x14:cfRule type="dataBar" id="{85AB0684-B0B6-41D2-A8FB-EACFBFE5369B}">
            <x14:dataBar minLength="0" maxLength="100" gradient="0">
              <x14:cfvo type="num">
                <xm:f>0</xm:f>
              </x14:cfvo>
              <x14:cfvo type="num">
                <xm:f>1</xm:f>
              </x14:cfvo>
              <x14:negativeFillColor rgb="FFFF0000"/>
              <x14:axisColor rgb="FF000000"/>
            </x14:dataBar>
          </x14:cfRule>
          <xm:sqref>H58:H61</xm:sqref>
        </x14:conditionalFormatting>
        <x14:conditionalFormatting xmlns:xm="http://schemas.microsoft.com/office/excel/2006/main">
          <x14:cfRule type="dataBar" id="{9599C94E-86C3-4E48-B41B-AC1FD737407D}">
            <x14:dataBar minLength="0" maxLength="100" gradient="0">
              <x14:cfvo type="num">
                <xm:f>0</xm:f>
              </x14:cfvo>
              <x14:cfvo type="num">
                <xm:f>1</xm:f>
              </x14:cfvo>
              <x14:negativeFillColor rgb="FFFF0000"/>
              <x14:axisColor rgb="FF000000"/>
            </x14:dataBar>
          </x14:cfRule>
          <xm:sqref>H62:H63</xm:sqref>
        </x14:conditionalFormatting>
        <x14:conditionalFormatting xmlns:xm="http://schemas.microsoft.com/office/excel/2006/main">
          <x14:cfRule type="dataBar" id="{52B02AC7-EE4A-493C-8A62-54EEF80F3AF0}">
            <x14:dataBar minLength="0" maxLength="100" gradient="0">
              <x14:cfvo type="num">
                <xm:f>0</xm:f>
              </x14:cfvo>
              <x14:cfvo type="num">
                <xm:f>1</xm:f>
              </x14:cfvo>
              <x14:negativeFillColor rgb="FFFF0000"/>
              <x14:axisColor rgb="FF000000"/>
            </x14:dataBar>
          </x14:cfRule>
          <xm:sqref>H69:H72</xm:sqref>
        </x14:conditionalFormatting>
        <x14:conditionalFormatting xmlns:xm="http://schemas.microsoft.com/office/excel/2006/main">
          <x14:cfRule type="dataBar" id="{79781FDA-F260-4C93-BBF0-27688B23731A}">
            <x14:dataBar minLength="0" maxLength="100" gradient="0">
              <x14:cfvo type="num">
                <xm:f>0</xm:f>
              </x14:cfvo>
              <x14:cfvo type="num">
                <xm:f>1</xm:f>
              </x14:cfvo>
              <x14:negativeFillColor rgb="FFFF0000"/>
              <x14:axisColor rgb="FF000000"/>
            </x14:dataBar>
          </x14:cfRule>
          <xm:sqref>H73:H75</xm:sqref>
        </x14:conditionalFormatting>
        <x14:conditionalFormatting xmlns:xm="http://schemas.microsoft.com/office/excel/2006/main">
          <x14:cfRule type="dataBar" id="{84FDB073-29C7-4471-A525-9ABA9035A25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727D0927-17A8-478B-B71B-25FEEC76E3BB}">
            <x14:dataBar minLength="0" maxLength="100" gradient="0">
              <x14:cfvo type="num">
                <xm:f>0</xm:f>
              </x14:cfvo>
              <x14:cfvo type="num">
                <xm:f>1</xm:f>
              </x14:cfvo>
              <x14:negativeFillColor rgb="FFFF0000"/>
              <x14:axisColor rgb="FF000000"/>
            </x14:dataBar>
          </x14:cfRule>
          <xm:sqref>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topLeftCell="A7"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105</v>
      </c>
    </row>
    <row r="4" spans="1:3" x14ac:dyDescent="0.2">
      <c r="C4" s="75" t="s">
        <v>115</v>
      </c>
    </row>
    <row r="5" spans="1:3" x14ac:dyDescent="0.2">
      <c r="C5" s="39" t="s">
        <v>116</v>
      </c>
    </row>
    <row r="6" spans="1:3" x14ac:dyDescent="0.2">
      <c r="C6" s="39"/>
    </row>
    <row r="7" spans="1:3" ht="18" x14ac:dyDescent="0.25">
      <c r="C7" s="76" t="s">
        <v>106</v>
      </c>
    </row>
    <row r="8" spans="1:3" x14ac:dyDescent="0.2">
      <c r="C8" s="77" t="s">
        <v>107</v>
      </c>
    </row>
    <row r="10" spans="1:3" x14ac:dyDescent="0.2">
      <c r="C10" s="39" t="s">
        <v>138</v>
      </c>
    </row>
    <row r="11" spans="1:3" x14ac:dyDescent="0.2">
      <c r="C11" s="39" t="s">
        <v>137</v>
      </c>
    </row>
    <row r="13" spans="1:3" ht="18" x14ac:dyDescent="0.25">
      <c r="C13" s="76" t="s">
        <v>136</v>
      </c>
    </row>
    <row r="16" spans="1:3" ht="15.75" x14ac:dyDescent="0.25">
      <c r="A16" s="79" t="s">
        <v>108</v>
      </c>
    </row>
    <row r="17" spans="2:2" s="33" customFormat="1" x14ac:dyDescent="0.2"/>
    <row r="18" spans="2:2" s="33" customFormat="1" ht="15" x14ac:dyDescent="0.25">
      <c r="B18" s="78" t="s">
        <v>140</v>
      </c>
    </row>
    <row r="19" spans="2:2" s="33" customFormat="1" x14ac:dyDescent="0.2">
      <c r="B19" s="39" t="s">
        <v>141</v>
      </c>
    </row>
    <row r="20" spans="2:2" s="33" customFormat="1" x14ac:dyDescent="0.2">
      <c r="B20" s="39" t="s">
        <v>142</v>
      </c>
    </row>
    <row r="21" spans="2:2" s="33" customFormat="1" x14ac:dyDescent="0.2"/>
    <row r="22" spans="2:2" s="33" customFormat="1" ht="15" x14ac:dyDescent="0.25">
      <c r="B22" s="78" t="s">
        <v>133</v>
      </c>
    </row>
    <row r="23" spans="2:2" s="33" customFormat="1" x14ac:dyDescent="0.2">
      <c r="B23" s="39" t="s">
        <v>134</v>
      </c>
    </row>
    <row r="24" spans="2:2" s="33" customFormat="1" x14ac:dyDescent="0.2">
      <c r="B24" s="39" t="s">
        <v>135</v>
      </c>
    </row>
    <row r="26" spans="2:2" s="33" customFormat="1" ht="15" x14ac:dyDescent="0.25">
      <c r="B26" s="78" t="s">
        <v>117</v>
      </c>
    </row>
    <row r="27" spans="2:2" s="33" customFormat="1" x14ac:dyDescent="0.2">
      <c r="B27" s="39" t="s">
        <v>126</v>
      </c>
    </row>
    <row r="28" spans="2:2" s="33" customFormat="1" x14ac:dyDescent="0.2">
      <c r="B28" s="39" t="s">
        <v>127</v>
      </c>
    </row>
    <row r="29" spans="2:2" x14ac:dyDescent="0.2">
      <c r="B29" s="39" t="s">
        <v>129</v>
      </c>
    </row>
    <row r="30" spans="2:2" x14ac:dyDescent="0.2">
      <c r="B30" s="33" t="s">
        <v>109</v>
      </c>
    </row>
    <row r="31" spans="2:2" x14ac:dyDescent="0.2">
      <c r="B31" s="33" t="s">
        <v>110</v>
      </c>
    </row>
    <row r="32" spans="2:2" x14ac:dyDescent="0.2">
      <c r="B32" s="33" t="s">
        <v>111</v>
      </c>
    </row>
    <row r="34" spans="2:2" ht="15" x14ac:dyDescent="0.25">
      <c r="B34" s="78" t="s">
        <v>112</v>
      </c>
    </row>
    <row r="35" spans="2:2" x14ac:dyDescent="0.2">
      <c r="B35" s="33" t="s">
        <v>113</v>
      </c>
    </row>
    <row r="36" spans="2:2" x14ac:dyDescent="0.2">
      <c r="B36" s="39" t="s">
        <v>118</v>
      </c>
    </row>
    <row r="37" spans="2:2" x14ac:dyDescent="0.2">
      <c r="B37" s="39" t="s">
        <v>119</v>
      </c>
    </row>
    <row r="39" spans="2:2" ht="15" x14ac:dyDescent="0.25">
      <c r="B39" s="78" t="s">
        <v>114</v>
      </c>
    </row>
    <row r="40" spans="2:2" x14ac:dyDescent="0.2">
      <c r="B40" s="39" t="s">
        <v>130</v>
      </c>
    </row>
    <row r="42" spans="2:2" s="33" customFormat="1" ht="15" x14ac:dyDescent="0.25">
      <c r="B42" s="78" t="s">
        <v>120</v>
      </c>
    </row>
    <row r="43" spans="2:2" s="33" customFormat="1" x14ac:dyDescent="0.2">
      <c r="B43" s="39" t="s">
        <v>121</v>
      </c>
    </row>
    <row r="44" spans="2:2" s="33" customFormat="1" x14ac:dyDescent="0.2">
      <c r="B44" s="39" t="s">
        <v>122</v>
      </c>
    </row>
    <row r="45" spans="2:2" s="33" customFormat="1" x14ac:dyDescent="0.2"/>
    <row r="46" spans="2:2" ht="15" x14ac:dyDescent="0.25">
      <c r="B46" s="78" t="s">
        <v>123</v>
      </c>
    </row>
    <row r="47" spans="2:2" x14ac:dyDescent="0.2">
      <c r="B47" s="39" t="s">
        <v>131</v>
      </c>
    </row>
    <row r="48" spans="2:2" x14ac:dyDescent="0.2">
      <c r="B48" s="39" t="s">
        <v>132</v>
      </c>
    </row>
    <row r="50" spans="2:2" ht="18" x14ac:dyDescent="0.25">
      <c r="B50" s="76" t="s">
        <v>106</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39</v>
      </c>
      <c r="B1" s="58"/>
    </row>
    <row r="2" spans="1:3" x14ac:dyDescent="0.2">
      <c r="A2" s="56" t="s">
        <v>99</v>
      </c>
      <c r="B2" s="40"/>
      <c r="C2" s="82"/>
    </row>
    <row r="3" spans="1:3" x14ac:dyDescent="0.2">
      <c r="A3" s="18"/>
      <c r="B3" s="19"/>
      <c r="C3" s="18"/>
    </row>
    <row r="4" spans="1:3" s="18" customFormat="1" ht="15.75" x14ac:dyDescent="0.25">
      <c r="A4" s="145" t="s">
        <v>11</v>
      </c>
      <c r="B4" s="145"/>
    </row>
    <row r="5" spans="1:3" s="18" customFormat="1" x14ac:dyDescent="0.2">
      <c r="B5" s="30" t="s">
        <v>93</v>
      </c>
    </row>
    <row r="6" spans="1:3" s="18" customFormat="1" x14ac:dyDescent="0.2">
      <c r="B6" s="30" t="s">
        <v>94</v>
      </c>
    </row>
    <row r="7" spans="1:3" s="18" customFormat="1" x14ac:dyDescent="0.2">
      <c r="B7" s="30" t="s">
        <v>95</v>
      </c>
    </row>
    <row r="8" spans="1:3" s="18" customFormat="1" x14ac:dyDescent="0.2">
      <c r="B8" s="30" t="s">
        <v>96</v>
      </c>
    </row>
    <row r="10" spans="1:3" ht="25.5" x14ac:dyDescent="0.2">
      <c r="B10" s="49" t="s">
        <v>103</v>
      </c>
    </row>
    <row r="12" spans="1:3" x14ac:dyDescent="0.2">
      <c r="B12" s="41" t="s">
        <v>104</v>
      </c>
    </row>
    <row r="14" spans="1:3" x14ac:dyDescent="0.2">
      <c r="B14" s="39" t="s">
        <v>97</v>
      </c>
    </row>
    <row r="15" spans="1:3" s="39" customFormat="1" x14ac:dyDescent="0.2"/>
    <row r="16" spans="1:3" ht="15.75" x14ac:dyDescent="0.25">
      <c r="A16" s="145" t="s">
        <v>13</v>
      </c>
      <c r="B16" s="145"/>
    </row>
    <row r="17" spans="1:3" s="18" customFormat="1" x14ac:dyDescent="0.2">
      <c r="B17" s="22" t="s">
        <v>40</v>
      </c>
      <c r="C17" s="59" t="s">
        <v>8</v>
      </c>
    </row>
    <row r="18" spans="1:3" s="18" customFormat="1" x14ac:dyDescent="0.2">
      <c r="B18" s="22" t="s">
        <v>41</v>
      </c>
    </row>
    <row r="19" spans="1:3" x14ac:dyDescent="0.2">
      <c r="B19" s="22" t="s">
        <v>42</v>
      </c>
      <c r="C19" s="24" t="s">
        <v>12</v>
      </c>
    </row>
    <row r="20" spans="1:3" x14ac:dyDescent="0.2">
      <c r="B20" s="42" t="s">
        <v>43</v>
      </c>
    </row>
    <row r="21" spans="1:3" x14ac:dyDescent="0.2">
      <c r="B21" s="42" t="s">
        <v>44</v>
      </c>
    </row>
    <row r="22" spans="1:3" s="18" customFormat="1" x14ac:dyDescent="0.2">
      <c r="B22" s="25" t="s">
        <v>82</v>
      </c>
    </row>
    <row r="23" spans="1:3" s="18" customFormat="1" x14ac:dyDescent="0.2">
      <c r="B23" s="23" t="s">
        <v>83</v>
      </c>
    </row>
    <row r="24" spans="1:3" x14ac:dyDescent="0.2">
      <c r="B24" s="22" t="s">
        <v>45</v>
      </c>
    </row>
    <row r="25" spans="1:3" s="18" customFormat="1" x14ac:dyDescent="0.2">
      <c r="B25" s="26" t="s">
        <v>84</v>
      </c>
    </row>
    <row r="26" spans="1:3" s="18" customFormat="1" x14ac:dyDescent="0.2">
      <c r="B26" s="21"/>
    </row>
    <row r="27" spans="1:3" ht="15.75" x14ac:dyDescent="0.25">
      <c r="A27" s="145" t="s">
        <v>46</v>
      </c>
      <c r="B27" s="145"/>
    </row>
    <row r="29" spans="1:3" x14ac:dyDescent="0.2">
      <c r="B29" s="55" t="s">
        <v>47</v>
      </c>
    </row>
    <row r="30" spans="1:3" x14ac:dyDescent="0.2">
      <c r="B30" s="42" t="s">
        <v>48</v>
      </c>
    </row>
    <row r="31" spans="1:3" x14ac:dyDescent="0.2">
      <c r="B31" s="42" t="s">
        <v>49</v>
      </c>
    </row>
    <row r="32" spans="1:3" x14ac:dyDescent="0.2">
      <c r="B32" s="42" t="s">
        <v>86</v>
      </c>
    </row>
    <row r="33" spans="1:2" x14ac:dyDescent="0.2">
      <c r="B33" s="42" t="s">
        <v>50</v>
      </c>
    </row>
    <row r="34" spans="1:2" x14ac:dyDescent="0.2">
      <c r="B34" s="22"/>
    </row>
    <row r="35" spans="1:2" ht="25.5" x14ac:dyDescent="0.2">
      <c r="B35" s="45" t="s">
        <v>87</v>
      </c>
    </row>
    <row r="36" spans="1:2" x14ac:dyDescent="0.2">
      <c r="B36" s="43"/>
    </row>
    <row r="37" spans="1:2" x14ac:dyDescent="0.2">
      <c r="B37" s="54" t="s">
        <v>51</v>
      </c>
    </row>
    <row r="38" spans="1:2" ht="38.25" x14ac:dyDescent="0.2">
      <c r="B38" s="45" t="s">
        <v>52</v>
      </c>
    </row>
    <row r="39" spans="1:2" x14ac:dyDescent="0.2">
      <c r="B39" s="46"/>
    </row>
    <row r="40" spans="1:2" ht="25.5" x14ac:dyDescent="0.2">
      <c r="B40" s="45" t="s">
        <v>53</v>
      </c>
    </row>
    <row r="41" spans="1:2" x14ac:dyDescent="0.2">
      <c r="B41" s="46"/>
    </row>
    <row r="42" spans="1:2" ht="25.5" x14ac:dyDescent="0.2">
      <c r="B42" s="45" t="s">
        <v>88</v>
      </c>
    </row>
    <row r="43" spans="1:2" x14ac:dyDescent="0.2">
      <c r="B43" s="22"/>
    </row>
    <row r="44" spans="1:2" x14ac:dyDescent="0.2">
      <c r="B44" s="54" t="s">
        <v>54</v>
      </c>
    </row>
    <row r="45" spans="1:2" ht="38.25" x14ac:dyDescent="0.2">
      <c r="B45" s="45" t="s">
        <v>89</v>
      </c>
    </row>
    <row r="46" spans="1:2" s="18" customFormat="1" x14ac:dyDescent="0.2"/>
    <row r="47" spans="1:2" ht="15.75" x14ac:dyDescent="0.25">
      <c r="A47" s="145" t="s">
        <v>17</v>
      </c>
      <c r="B47" s="145"/>
    </row>
    <row r="48" spans="1:2" ht="25.5" x14ac:dyDescent="0.2">
      <c r="B48" s="45" t="s">
        <v>55</v>
      </c>
    </row>
    <row r="49" spans="1:2" x14ac:dyDescent="0.2">
      <c r="B49" s="22"/>
    </row>
    <row r="50" spans="1:2" x14ac:dyDescent="0.2">
      <c r="A50" s="47" t="s">
        <v>56</v>
      </c>
      <c r="B50" s="44" t="s">
        <v>57</v>
      </c>
    </row>
    <row r="51" spans="1:2" x14ac:dyDescent="0.2">
      <c r="A51" s="47" t="s">
        <v>58</v>
      </c>
      <c r="B51" s="44" t="s">
        <v>59</v>
      </c>
    </row>
    <row r="52" spans="1:2" x14ac:dyDescent="0.2">
      <c r="A52" s="47" t="s">
        <v>60</v>
      </c>
      <c r="B52" s="44" t="s">
        <v>61</v>
      </c>
    </row>
    <row r="53" spans="1:2" ht="25.5" x14ac:dyDescent="0.2">
      <c r="A53" s="46"/>
      <c r="B53" s="48" t="s">
        <v>70</v>
      </c>
    </row>
    <row r="54" spans="1:2" ht="25.5" x14ac:dyDescent="0.2">
      <c r="A54" s="46"/>
      <c r="B54" s="48" t="s">
        <v>62</v>
      </c>
    </row>
    <row r="55" spans="1:2" x14ac:dyDescent="0.2">
      <c r="A55" s="47" t="s">
        <v>63</v>
      </c>
      <c r="B55" s="44" t="s">
        <v>64</v>
      </c>
    </row>
    <row r="56" spans="1:2" x14ac:dyDescent="0.2">
      <c r="A56" s="46"/>
      <c r="B56" s="48" t="s">
        <v>65</v>
      </c>
    </row>
    <row r="57" spans="1:2" x14ac:dyDescent="0.2">
      <c r="A57" s="46"/>
      <c r="B57" s="48" t="s">
        <v>66</v>
      </c>
    </row>
    <row r="58" spans="1:2" x14ac:dyDescent="0.2">
      <c r="A58" s="47" t="s">
        <v>67</v>
      </c>
      <c r="B58" s="44" t="s">
        <v>68</v>
      </c>
    </row>
    <row r="59" spans="1:2" ht="25.5" x14ac:dyDescent="0.2">
      <c r="A59" s="46"/>
      <c r="B59" s="48" t="s">
        <v>69</v>
      </c>
    </row>
    <row r="60" spans="1:2" x14ac:dyDescent="0.2">
      <c r="A60" s="47" t="s">
        <v>67</v>
      </c>
      <c r="B60" s="44" t="s">
        <v>71</v>
      </c>
    </row>
    <row r="61" spans="1:2" x14ac:dyDescent="0.2">
      <c r="B61" s="74" t="s">
        <v>100</v>
      </c>
    </row>
    <row r="62" spans="1:2" s="39" customFormat="1" x14ac:dyDescent="0.2">
      <c r="B62" s="23"/>
    </row>
    <row r="63" spans="1:2" s="39" customFormat="1" ht="15.75" x14ac:dyDescent="0.25">
      <c r="A63" s="145" t="s">
        <v>90</v>
      </c>
      <c r="B63" s="145"/>
    </row>
    <row r="64" spans="1:2" s="39" customFormat="1" ht="25.5" x14ac:dyDescent="0.2">
      <c r="B64" s="74" t="s">
        <v>101</v>
      </c>
    </row>
    <row r="65" spans="1:2" x14ac:dyDescent="0.2">
      <c r="B65" s="23"/>
    </row>
    <row r="66" spans="1:2" s="39" customFormat="1" ht="15.75" x14ac:dyDescent="0.25">
      <c r="A66" s="145" t="s">
        <v>32</v>
      </c>
      <c r="B66" s="145"/>
    </row>
    <row r="67" spans="1:2" s="39" customFormat="1" x14ac:dyDescent="0.2">
      <c r="B67" s="74" t="s">
        <v>102</v>
      </c>
    </row>
    <row r="68" spans="1:2" s="39" customFormat="1" x14ac:dyDescent="0.2">
      <c r="B68" s="27"/>
    </row>
    <row r="69" spans="1:2" s="18" customFormat="1" ht="15.75" x14ac:dyDescent="0.25">
      <c r="A69" s="145" t="s">
        <v>15</v>
      </c>
      <c r="B69" s="145"/>
    </row>
    <row r="70" spans="1:2" s="39" customFormat="1" x14ac:dyDescent="0.2">
      <c r="A70" s="12" t="s">
        <v>16</v>
      </c>
      <c r="B70" s="18" t="s">
        <v>124</v>
      </c>
    </row>
    <row r="71" spans="1:2" s="18" customFormat="1" ht="38.25" x14ac:dyDescent="0.2">
      <c r="B71" s="23" t="s">
        <v>125</v>
      </c>
    </row>
    <row r="72" spans="1:2" s="18" customFormat="1" x14ac:dyDescent="0.2">
      <c r="B72" s="20"/>
    </row>
    <row r="73" spans="1:2" x14ac:dyDescent="0.2">
      <c r="A73" s="12" t="s">
        <v>16</v>
      </c>
      <c r="B73" s="50" t="s">
        <v>74</v>
      </c>
    </row>
    <row r="74" spans="1:2" s="18" customFormat="1" ht="38.25" x14ac:dyDescent="0.2">
      <c r="B74" s="23" t="s">
        <v>72</v>
      </c>
    </row>
    <row r="75" spans="1:2" s="18" customFormat="1" x14ac:dyDescent="0.2">
      <c r="B75" s="28" t="s">
        <v>73</v>
      </c>
    </row>
    <row r="76" spans="1:2" s="18" customFormat="1" x14ac:dyDescent="0.2">
      <c r="B76" s="28" t="s">
        <v>139</v>
      </c>
    </row>
    <row r="77" spans="1:2" s="18" customFormat="1" ht="38.25" x14ac:dyDescent="0.2">
      <c r="B77" s="28" t="s">
        <v>75</v>
      </c>
    </row>
    <row r="79" spans="1:2" x14ac:dyDescent="0.2">
      <c r="A79" s="12" t="s">
        <v>16</v>
      </c>
      <c r="B79" s="18" t="s">
        <v>76</v>
      </c>
    </row>
    <row r="80" spans="1:2" s="18" customFormat="1" x14ac:dyDescent="0.2">
      <c r="B80" s="20" t="s">
        <v>18</v>
      </c>
    </row>
    <row r="81" spans="1:2" s="18" customFormat="1" x14ac:dyDescent="0.2">
      <c r="B81" s="20" t="s">
        <v>19</v>
      </c>
    </row>
    <row r="82" spans="1:2" s="18" customFormat="1" x14ac:dyDescent="0.2">
      <c r="B82" s="20" t="s">
        <v>20</v>
      </c>
    </row>
    <row r="84" spans="1:2" x14ac:dyDescent="0.2">
      <c r="A84" s="12" t="s">
        <v>16</v>
      </c>
      <c r="B84" s="18" t="s">
        <v>77</v>
      </c>
    </row>
    <row r="85" spans="1:2" s="18" customFormat="1" ht="38.25" x14ac:dyDescent="0.2">
      <c r="B85" s="51" t="s">
        <v>78</v>
      </c>
    </row>
    <row r="86" spans="1:2" s="18" customFormat="1" x14ac:dyDescent="0.2">
      <c r="B86" s="20" t="s">
        <v>79</v>
      </c>
    </row>
    <row r="87" spans="1:2" s="18" customFormat="1" x14ac:dyDescent="0.2">
      <c r="B87" s="20"/>
    </row>
    <row r="88" spans="1:2" x14ac:dyDescent="0.2">
      <c r="B88" s="29"/>
    </row>
    <row r="98" spans="1:2" x14ac:dyDescent="0.2">
      <c r="A98" s="52" t="s">
        <v>16</v>
      </c>
      <c r="B98" s="44" t="s">
        <v>80</v>
      </c>
    </row>
    <row r="99" spans="1:2" ht="25.5" x14ac:dyDescent="0.2">
      <c r="A99" s="46"/>
      <c r="B99" s="48" t="s">
        <v>81</v>
      </c>
    </row>
    <row r="101" spans="1:2" x14ac:dyDescent="0.2">
      <c r="A101" s="81" t="s">
        <v>92</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107</v>
      </c>
      <c r="C3" s="32"/>
    </row>
    <row r="4" spans="1:3" ht="14.25" x14ac:dyDescent="0.2">
      <c r="A4" s="31"/>
      <c r="B4" s="34" t="s">
        <v>33</v>
      </c>
      <c r="C4" s="32"/>
    </row>
    <row r="5" spans="1:3" ht="15" x14ac:dyDescent="0.2">
      <c r="A5" s="31"/>
      <c r="B5" s="35"/>
      <c r="C5" s="32"/>
    </row>
    <row r="6" spans="1:3" ht="15.75" x14ac:dyDescent="0.25">
      <c r="A6" s="31"/>
      <c r="B6" s="36" t="s">
        <v>91</v>
      </c>
      <c r="C6" s="32"/>
    </row>
    <row r="7" spans="1:3" ht="15" x14ac:dyDescent="0.2">
      <c r="A7" s="31"/>
      <c r="B7" s="35"/>
      <c r="C7" s="32"/>
    </row>
    <row r="8" spans="1:3" ht="30" x14ac:dyDescent="0.2">
      <c r="A8" s="31"/>
      <c r="B8" s="35" t="s">
        <v>34</v>
      </c>
      <c r="C8" s="32"/>
    </row>
    <row r="9" spans="1:3" ht="15" x14ac:dyDescent="0.2">
      <c r="A9" s="31"/>
      <c r="B9" s="35"/>
      <c r="C9" s="32"/>
    </row>
    <row r="10" spans="1:3" ht="30" x14ac:dyDescent="0.2">
      <c r="A10" s="31"/>
      <c r="B10" s="35" t="s">
        <v>35</v>
      </c>
      <c r="C10" s="32"/>
    </row>
    <row r="11" spans="1:3" ht="15" x14ac:dyDescent="0.2">
      <c r="A11" s="31"/>
      <c r="B11" s="35"/>
      <c r="C11" s="32"/>
    </row>
    <row r="12" spans="1:3" ht="30" x14ac:dyDescent="0.2">
      <c r="A12" s="31"/>
      <c r="B12" s="35" t="s">
        <v>36</v>
      </c>
      <c r="C12" s="32"/>
    </row>
    <row r="13" spans="1:3" ht="15" x14ac:dyDescent="0.2">
      <c r="A13" s="31"/>
      <c r="B13" s="35"/>
      <c r="C13" s="32"/>
    </row>
    <row r="14" spans="1:3" ht="15" x14ac:dyDescent="0.2">
      <c r="A14" s="31"/>
      <c r="B14" s="37" t="s">
        <v>37</v>
      </c>
      <c r="C14" s="32"/>
    </row>
    <row r="15" spans="1:3" ht="15" x14ac:dyDescent="0.2">
      <c r="A15" s="31"/>
      <c r="B15" s="35" t="s">
        <v>21</v>
      </c>
      <c r="C15" s="32"/>
    </row>
    <row r="16" spans="1:3" ht="15" x14ac:dyDescent="0.2">
      <c r="A16" s="31"/>
      <c r="B16" s="38"/>
      <c r="C16" s="32"/>
    </row>
    <row r="17" spans="1:3" ht="30.75" x14ac:dyDescent="0.2">
      <c r="A17" s="31"/>
      <c r="B17" s="35" t="s">
        <v>38</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Pounce</cp:lastModifiedBy>
  <cp:lastPrinted>2011-03-03T22:17:07Z</cp:lastPrinted>
  <dcterms:created xsi:type="dcterms:W3CDTF">2010-06-09T16:05:03Z</dcterms:created>
  <dcterms:modified xsi:type="dcterms:W3CDTF">2017-02-28T21:19:23Z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