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928cc20112aec1/Desktop/Vikram/Data Science/"/>
    </mc:Choice>
  </mc:AlternateContent>
  <xr:revisionPtr revIDLastSave="0" documentId="8_{B1DD4A45-ED8F-46D9-934B-0428DED7B297}" xr6:coauthVersionLast="47" xr6:coauthVersionMax="47" xr10:uidLastSave="{00000000-0000-0000-0000-000000000000}"/>
  <bookViews>
    <workbookView xWindow="-110" yWindow="-110" windowWidth="19420" windowHeight="10300" activeTab="5" xr2:uid="{00000000-000D-0000-FFFF-FFFF00000000}"/>
  </bookViews>
  <sheets>
    <sheet name="Exercise - 1" sheetId="2" r:id="rId1"/>
    <sheet name="Exercise - 2" sheetId="3" r:id="rId2"/>
    <sheet name="Exercise -3" sheetId="4" r:id="rId3"/>
    <sheet name="Exercise - 4" sheetId="5" r:id="rId4"/>
    <sheet name="Exercise - 5" sheetId="6" r:id="rId5"/>
    <sheet name="Exercise -6" sheetId="7" r:id="rId6"/>
  </sheets>
  <definedNames>
    <definedName name="_xlnm._FilterDatabase" localSheetId="3" hidden="1">'Exercise - 4'!$B$3:$C$9</definedName>
    <definedName name="_xlnm._FilterDatabase" localSheetId="4" hidden="1">'Exercise - 5'!$B$1:$E$11</definedName>
    <definedName name="_xlnm._FilterDatabase" localSheetId="5" hidden="1">'Exercise -6'!$B$1:$E$11</definedName>
  </definedNames>
  <calcPr calcId="191029"/>
  <pivotCaches>
    <pivotCache cacheId="19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7" l="1"/>
  <c r="E28" i="7"/>
  <c r="F28" i="7" s="1"/>
  <c r="C21" i="7"/>
  <c r="C17" i="7"/>
  <c r="H21" i="6"/>
  <c r="H20" i="6"/>
  <c r="H18" i="6"/>
  <c r="H16" i="6"/>
  <c r="H15" i="6"/>
  <c r="C15" i="5"/>
  <c r="D14" i="5"/>
  <c r="C14" i="5"/>
  <c r="C12" i="5"/>
  <c r="C11" i="5"/>
  <c r="C13" i="5" s="1"/>
  <c r="A21" i="4"/>
  <c r="A18" i="4"/>
  <c r="B25" i="3"/>
  <c r="B22" i="3"/>
  <c r="B23" i="2"/>
  <c r="B20" i="2"/>
  <c r="B17" i="2"/>
  <c r="C28" i="7" l="1"/>
</calcChain>
</file>

<file path=xl/sharedStrings.xml><?xml version="1.0" encoding="utf-8"?>
<sst xmlns="http://schemas.openxmlformats.org/spreadsheetml/2006/main" count="165" uniqueCount="113">
  <si>
    <t>Name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</si>
  <si>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</si>
  <si>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</si>
  <si>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</si>
  <si>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</si>
  <si>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</si>
  <si>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</si>
  <si>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</si>
  <si>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</si>
  <si>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</si>
  <si>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</si>
  <si>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</si>
  <si>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</si>
  <si>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</si>
  <si>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</si>
  <si>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</si>
  <si>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</si>
  <si>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</si>
  <si>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</si>
  <si>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</si>
  <si>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</si>
  <si>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</si>
  <si>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</si>
  <si>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</si>
  <si>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</si>
  <si>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</si>
  <si>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</si>
  <si>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</si>
  <si>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</si>
  <si>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</si>
  <si>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</si>
  <si>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</si>
  <si>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</si>
  <si>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</si>
  <si>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</si>
  <si>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</si>
  <si>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</si>
  <si>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</si>
  <si>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</si>
  <si>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</si>
  <si>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</si>
  <si>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</si>
  <si>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</si>
  <si>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</si>
  <si>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</si>
  <si>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</si>
  <si>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</si>
  <si>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</si>
  <si>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</si>
  <si>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</si>
  <si>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</si>
  <si>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</si>
  <si>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</si>
  <si>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</si>
  <si>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</si>
  <si>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</si>
  <si>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</si>
  <si>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</si>
  <si>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</si>
  <si>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</si>
  <si>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</si>
  <si>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</si>
  <si>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</si>
  <si>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</si>
  <si>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</si>
  <si>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</si>
  <si>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</si>
  <si>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</si>
  <si>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</si>
  <si>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</si>
  <si>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</si>
  <si>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</si>
  <si>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</si>
  <si>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</si>
  <si>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</si>
  <si>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</si>
  <si>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</si>
  <si>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</si>
  <si>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</si>
  <si>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</si>
  <si>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</si>
  <si>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</si>
  <si>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</si>
  <si>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</si>
  <si>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</si>
  <si>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</si>
  <si>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</si>
  <si>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</si>
  <si>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</si>
  <si>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</si>
  <si>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</si>
  <si>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</si>
  <si>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</si>
  <si>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</si>
  <si>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</si>
  <si>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</si>
  <si>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</si>
  <si>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</si>
  <si>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</si>
  <si>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</si>
  <si>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</si>
  <si>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</si>
  <si>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</si>
  <si>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</si>
  <si>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</si>
  <si>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</si>
  <si>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</si>
  <si>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</si>
  <si>
    <t xml:space="preserve"> After removing the duplicate through "DATA Tab"</t>
  </si>
  <si>
    <t>Grand Total</t>
  </si>
  <si>
    <t>Sum of Medals Won</t>
  </si>
  <si>
    <t>Sports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</si>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</sst>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3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3" borderId="3" xfId="0" applyFont="1" applyFill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4" fontId="12" fillId="4" borderId="2" xfId="0" applyNumberFormat="1" applyFont="1" applyFill="1" applyBorder="1" applyAlignment="1">
      <alignment horizontal="center" vertical="center" wrapText="1"/>
    </xf>
    <xf numFmtId="0" fontId="17" fillId="3" borderId="3" xfId="0" applyFont="1" applyFill="1" applyBorder="1"/>
    <xf numFmtId="0" fontId="21" fillId="0" borderId="0" xfId="0" applyFont="1"/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3" fillId="0" borderId="7" xfId="0" applyFont="1" applyBorder="1"/>
    <xf numFmtId="0" fontId="21" fillId="0" borderId="0" xfId="0" applyFont="1" applyAlignment="1">
      <alignment horizontal="center"/>
    </xf>
    <xf numFmtId="0" fontId="13" fillId="3" borderId="8" xfId="0" applyFont="1" applyFill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4" fillId="0" borderId="9" xfId="0" applyFont="1" applyBorder="1"/>
    <xf numFmtId="0" fontId="13" fillId="0" borderId="9" xfId="0" applyFont="1" applyBorder="1"/>
    <xf numFmtId="0" fontId="23" fillId="0" borderId="0" xfId="0" applyFont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5" fillId="0" borderId="0" xfId="0" applyFont="1"/>
    <xf numFmtId="0" fontId="2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0" fontId="26" fillId="0" borderId="0" xfId="0" applyFont="1"/>
    <xf numFmtId="0" fontId="28" fillId="0" borderId="0" xfId="1"/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/>
    <xf numFmtId="0" fontId="15" fillId="7" borderId="1" xfId="0" applyFont="1" applyFill="1" applyBorder="1"/>
    <xf numFmtId="0" fontId="13" fillId="3" borderId="11" xfId="0" applyFont="1" applyFill="1" applyBorder="1"/>
    <xf numFmtId="0" fontId="0" fillId="6" borderId="10" xfId="0" applyFill="1" applyBorder="1" applyAlignment="1">
      <alignment horizontal="left"/>
    </xf>
    <xf numFmtId="0" fontId="21" fillId="0" borderId="0" xfId="0" applyFont="1"/>
    <xf numFmtId="0" fontId="3" fillId="0" borderId="0" xfId="0" applyFont="1"/>
    <xf numFmtId="0" fontId="6" fillId="0" borderId="0" xfId="0" applyFont="1"/>
    <xf numFmtId="0" fontId="6" fillId="6" borderId="0" xfId="0" applyFont="1" applyFill="1"/>
    <xf numFmtId="0" fontId="22" fillId="6" borderId="0" xfId="0" applyFont="1" applyFill="1"/>
    <xf numFmtId="0" fontId="13" fillId="0" borderId="0" xfId="0" applyFont="1"/>
    <xf numFmtId="0" fontId="18" fillId="0" borderId="0" xfId="0" applyFont="1"/>
    <xf numFmtId="0" fontId="16" fillId="0" borderId="0" xfId="0" applyFont="1"/>
    <xf numFmtId="0" fontId="26" fillId="0" borderId="0" xfId="0" applyFont="1"/>
    <xf numFmtId="0" fontId="0" fillId="8" borderId="0" xfId="0" applyFill="1"/>
    <xf numFmtId="164" fontId="18" fillId="7" borderId="10" xfId="0" applyNumberFormat="1" applyFont="1" applyFill="1" applyBorder="1"/>
    <xf numFmtId="164" fontId="18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5" fillId="9" borderId="0" xfId="0" applyFont="1" applyFill="1" applyBorder="1"/>
    <xf numFmtId="0" fontId="16" fillId="0" borderId="0" xfId="0" applyFont="1" applyBorder="1"/>
    <xf numFmtId="0" fontId="14" fillId="0" borderId="0" xfId="0" applyFont="1" applyBorder="1"/>
    <xf numFmtId="0" fontId="26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26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82.97905011574" createdVersion="8" refreshedVersion="8" minRefreshableVersion="3" recordCount="10" xr:uid="{32DBDC55-256D-42C1-AB78-DBED6BFE2D6E}">
  <cacheSource type="worksheet">
    <worksheetSource ref="B1:E11" sheet="Exercise -6"/>
  </cacheSource>
  <cacheFields count="4">
    <cacheField name="Name" numFmtId="0">
      <sharedItems/>
    </cacheField>
    <cacheField name="Sport" numFmtId="0">
      <sharedItems count="4">
        <s v="Swimming"/>
        <s v="Athletics"/>
        <s v="Gymnastics"/>
        <s v="Figure Skating"/>
      </sharedItems>
    </cacheField>
    <cacheField name="Country" numFmtId="0">
      <sharedItems count="7">
        <s v="USA"/>
        <s v="Jamaica"/>
        <s v="Germany"/>
        <s v="Romania"/>
        <s v="USSR"/>
        <s v="Norway"/>
        <s v="Russia"/>
      </sharedItems>
    </cacheField>
    <cacheField name="Medals Won" numFmtId="0">
      <sharedItems containsSemiMixedTypes="0" containsString="0" containsNumber="1" containsInteger="1" minValue="2" maxValue="28" count="10">
        <n v="28"/>
        <n v="8"/>
        <n v="19"/>
        <n v="2"/>
        <n v="5"/>
        <n v="9"/>
        <n v="18"/>
        <n v="11"/>
        <n v="3"/>
        <n v="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Michael Phelps"/>
    <x v="0"/>
    <x v="0"/>
    <x v="0"/>
  </r>
  <r>
    <s v="Usain Bolt"/>
    <x v="1"/>
    <x v="1"/>
    <x v="1"/>
  </r>
  <r>
    <s v="Simone Biles"/>
    <x v="2"/>
    <x v="0"/>
    <x v="2"/>
  </r>
  <r>
    <s v="Katarina Witt"/>
    <x v="3"/>
    <x v="2"/>
    <x v="3"/>
  </r>
  <r>
    <s v="Nadia Comaneci"/>
    <x v="2"/>
    <x v="3"/>
    <x v="4"/>
  </r>
  <r>
    <s v="Carl Lewis"/>
    <x v="1"/>
    <x v="0"/>
    <x v="5"/>
  </r>
  <r>
    <s v="Larisa Latynina"/>
    <x v="2"/>
    <x v="4"/>
    <x v="6"/>
  </r>
  <r>
    <s v="Mark Spitz"/>
    <x v="0"/>
    <x v="0"/>
    <x v="7"/>
  </r>
  <r>
    <s v="Sonja Henie"/>
    <x v="3"/>
    <x v="5"/>
    <x v="8"/>
  </r>
  <r>
    <s v="Yelena Isinbayeva"/>
    <x v="1"/>
    <x v="6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959AF0-6209-4A7F-A88C-994972F0D2B4}" name="PivotTable1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H32:I34" firstHeaderRow="1" firstDataRow="1" firstDataCol="1"/>
  <pivotFields count="4">
    <pivotField dataField="1" showAll="0"/>
    <pivotField multipleItemSelectionAllowed="1" showAll="0">
      <items count="5">
        <item h="1" x="1"/>
        <item x="3"/>
        <item h="1" x="2"/>
        <item h="1" x="0"/>
        <item t="default"/>
      </items>
    </pivotField>
    <pivotField axis="axisRow" showAll="0">
      <items count="8">
        <item h="1" x="2"/>
        <item h="1" x="1"/>
        <item h="1" x="5"/>
        <item h="1" x="3"/>
        <item h="1" x="6"/>
        <item x="0"/>
        <item h="1" x="4"/>
        <item t="default"/>
      </items>
    </pivotField>
    <pivotField showAll="0">
      <items count="11">
        <item x="3"/>
        <item x="8"/>
        <item x="4"/>
        <item x="1"/>
        <item x="5"/>
        <item x="7"/>
        <item x="9"/>
        <item x="6"/>
        <item x="2"/>
        <item x="0"/>
        <item t="default"/>
      </items>
    </pivotField>
  </pivotFields>
  <rowFields count="1">
    <field x="2"/>
  </rowFields>
  <rowItems count="2">
    <i>
      <x v="5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A781AB-A7C5-4D5B-BB4B-7ED5CB7661C0}" name="PivotTable1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H26:I29" firstHeaderRow="1" firstDataRow="1" firstDataCol="1"/>
  <pivotFields count="4">
    <pivotField showAll="0"/>
    <pivotField multipleItemSelectionAllowed="1" showAll="0">
      <items count="5">
        <item h="1" x="1"/>
        <item x="3"/>
        <item h="1" x="2"/>
        <item h="1" x="0"/>
        <item t="default"/>
      </items>
    </pivotField>
    <pivotField axis="axisRow" showAll="0">
      <items count="8">
        <item h="1" x="2"/>
        <item x="1"/>
        <item h="1" x="5"/>
        <item h="1" x="3"/>
        <item h="1" x="6"/>
        <item x="0"/>
        <item h="1" x="4"/>
        <item t="default"/>
      </items>
    </pivotField>
    <pivotField dataField="1" showAll="0">
      <items count="11">
        <item x="3"/>
        <item x="8"/>
        <item x="4"/>
        <item x="1"/>
        <item x="5"/>
        <item x="7"/>
        <item x="9"/>
        <item x="6"/>
        <item x="2"/>
        <item x="0"/>
        <item t="default"/>
      </items>
    </pivotField>
  </pivotFields>
  <rowFields count="1">
    <field x="2"/>
  </rowFields>
  <rowItems count="3">
    <i>
      <x v="1"/>
    </i>
    <i>
      <x v="5"/>
    </i>
    <i t="grand">
      <x/>
    </i>
  </rowItems>
  <colItems count="1">
    <i/>
  </colItems>
  <dataFields count="1">
    <dataField name="Sum of Medals W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FB3B94-F0E2-4D31-B273-0CCF925A501F}" name="PivotTable10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ports">
  <location ref="H21:I23" firstHeaderRow="1" firstDataRow="1" firstDataCol="1"/>
  <pivotFields count="4">
    <pivotField showAll="0"/>
    <pivotField axis="axisRow" multipleItemSelectionAllowed="1" showAll="0">
      <items count="5">
        <item h="1" x="1"/>
        <item x="3"/>
        <item h="1" x="2"/>
        <item h="1" x="0"/>
        <item t="default"/>
      </items>
    </pivotField>
    <pivotField showAll="0">
      <items count="8">
        <item h="1" x="2"/>
        <item h="1" x="1"/>
        <item h="1" x="5"/>
        <item h="1" x="3"/>
        <item h="1" x="6"/>
        <item x="0"/>
        <item h="1" x="4"/>
        <item t="default"/>
      </items>
    </pivotField>
    <pivotField dataField="1" showAll="0"/>
  </pivotFields>
  <rowFields count="1">
    <field x="1"/>
  </rowFields>
  <rowItems count="2">
    <i>
      <x v="1"/>
    </i>
    <i t="grand">
      <x/>
    </i>
  </rowItems>
  <colItems count="1">
    <i/>
  </colItems>
  <dataFields count="1">
    <dataField name="Sum of Medals W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B510D1-5EBB-417B-BBEE-9FCE0DD478CE}" name="PivotTable7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H13:I15" firstHeaderRow="1" firstDataRow="1" firstDataCol="1" rowPageCount="1" colPageCount="1"/>
  <pivotFields count="4">
    <pivotField showAll="0"/>
    <pivotField axis="axisPage" multipleItemSelectionAllowed="1" showAll="0">
      <items count="5">
        <item x="1"/>
        <item h="1" x="3"/>
        <item h="1" x="2"/>
        <item h="1" x="0"/>
        <item t="default"/>
      </items>
    </pivotField>
    <pivotField axis="axisRow" showAll="0">
      <items count="8">
        <item h="1" x="2"/>
        <item h="1" x="1"/>
        <item h="1" x="5"/>
        <item h="1" x="3"/>
        <item h="1" x="6"/>
        <item x="0"/>
        <item h="1" x="4"/>
        <item t="default"/>
      </items>
    </pivotField>
    <pivotField dataField="1" showAll="0"/>
  </pivotFields>
  <rowFields count="1">
    <field x="2"/>
  </rowFields>
  <rowItems count="2">
    <i>
      <x v="5"/>
    </i>
    <i t="grand">
      <x/>
    </i>
  </rowItems>
  <colItems count="1">
    <i/>
  </colItems>
  <pageFields count="1">
    <pageField fld="1" hier="-1"/>
  </pageFields>
  <dataFields count="1">
    <dataField name="Sum of Medals W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showGridLines="0" topLeftCell="A13" workbookViewId="0">
      <selection activeCell="C24" sqref="C24"/>
    </sheetView>
  </sheetViews>
  <sheetFormatPr defaultRowHeight="14.5" x14ac:dyDescent="0.35"/>
  <cols>
    <col min="1" max="1" width="18.54296875" customWidth="1"/>
    <col min="2" max="2" width="15" customWidth="1"/>
    <col min="3" max="3" width="43.7265625" customWidth="1"/>
  </cols>
  <sheetData>
    <row r="1" spans="1:7" ht="21" x14ac:dyDescent="0.5">
      <c r="A1" s="9" t="s">
        <v>1</v>
      </c>
      <c r="B1" s="10"/>
      <c r="C1" s="10"/>
      <c r="D1" s="10"/>
      <c r="E1" s="3"/>
      <c r="F1" s="3"/>
      <c r="G1" s="3"/>
    </row>
    <row r="2" spans="1:7" ht="21" x14ac:dyDescent="0.5">
      <c r="A2" s="11" t="s">
        <v>2</v>
      </c>
      <c r="B2" s="10"/>
      <c r="C2" s="10"/>
      <c r="D2" s="10"/>
      <c r="E2" s="3"/>
      <c r="F2" s="3"/>
      <c r="G2" s="3"/>
    </row>
    <row r="3" spans="1:7" ht="21" x14ac:dyDescent="0.5">
      <c r="A3" s="11"/>
      <c r="B3" s="10"/>
      <c r="C3" s="10"/>
      <c r="D3" s="10"/>
      <c r="E3" s="3"/>
      <c r="F3" s="3"/>
      <c r="G3" s="3"/>
    </row>
    <row r="4" spans="1:7" ht="20" x14ac:dyDescent="0.4">
      <c r="A4" s="5" t="s">
        <v>3</v>
      </c>
      <c r="B4" s="6" t="s">
        <v>4</v>
      </c>
      <c r="C4" s="10"/>
      <c r="D4" s="10"/>
      <c r="E4" s="3"/>
      <c r="F4" s="3"/>
      <c r="G4" s="3"/>
    </row>
    <row r="5" spans="1:7" x14ac:dyDescent="0.35">
      <c r="A5" s="5" t="s">
        <v>5</v>
      </c>
      <c r="B5" s="4">
        <v>7</v>
      </c>
      <c r="C5" s="3"/>
      <c r="D5" s="3"/>
      <c r="E5" s="3"/>
      <c r="F5" s="3"/>
      <c r="G5" s="3"/>
    </row>
    <row r="6" spans="1:7" x14ac:dyDescent="0.35">
      <c r="A6" s="5" t="s">
        <v>6</v>
      </c>
      <c r="B6" s="4">
        <v>5</v>
      </c>
      <c r="C6" s="3"/>
      <c r="D6" s="3"/>
      <c r="E6" s="3"/>
      <c r="F6" s="3"/>
      <c r="G6" s="3"/>
    </row>
    <row r="7" spans="1:7" x14ac:dyDescent="0.35">
      <c r="A7" s="5" t="s">
        <v>7</v>
      </c>
      <c r="B7" s="4">
        <v>6</v>
      </c>
      <c r="C7" s="3"/>
      <c r="D7" s="3"/>
      <c r="E7" s="3"/>
      <c r="F7" s="3"/>
      <c r="G7" s="3"/>
    </row>
    <row r="8" spans="1:7" x14ac:dyDescent="0.35">
      <c r="A8" s="5" t="s">
        <v>8</v>
      </c>
      <c r="B8" s="4">
        <v>4</v>
      </c>
      <c r="C8" s="3"/>
      <c r="D8" s="3"/>
      <c r="E8" s="3"/>
      <c r="F8" s="3"/>
      <c r="G8" s="3"/>
    </row>
    <row r="9" spans="1:7" x14ac:dyDescent="0.35">
      <c r="A9" s="5" t="s">
        <v>9</v>
      </c>
      <c r="B9" s="4" t="s">
        <v>10</v>
      </c>
      <c r="C9" s="3"/>
      <c r="D9" s="3"/>
      <c r="E9" s="3"/>
      <c r="F9" s="3"/>
      <c r="G9" s="3"/>
    </row>
    <row r="10" spans="1:7" x14ac:dyDescent="0.35">
      <c r="A10" s="5" t="s">
        <v>11</v>
      </c>
      <c r="B10" s="4" t="s">
        <v>12</v>
      </c>
      <c r="C10" s="3"/>
      <c r="D10" s="3"/>
      <c r="E10" s="3"/>
      <c r="F10" s="3"/>
      <c r="G10" s="3"/>
    </row>
    <row r="11" spans="1:7" x14ac:dyDescent="0.35">
      <c r="A11" s="5" t="s">
        <v>13</v>
      </c>
      <c r="B11" s="4" t="s">
        <v>13</v>
      </c>
      <c r="C11" s="3"/>
      <c r="D11" s="3"/>
      <c r="E11" s="3"/>
      <c r="F11" s="3"/>
      <c r="G11" s="3"/>
    </row>
    <row r="12" spans="1:7" x14ac:dyDescent="0.35">
      <c r="C12" s="3"/>
      <c r="D12" s="3"/>
      <c r="E12" s="3"/>
      <c r="F12" s="3"/>
      <c r="G12" s="3"/>
    </row>
    <row r="13" spans="1:7" x14ac:dyDescent="0.35">
      <c r="C13" s="3"/>
      <c r="D13" s="3"/>
      <c r="E13" s="3"/>
      <c r="F13" s="3"/>
      <c r="G13" s="3"/>
    </row>
    <row r="14" spans="1:7" ht="21" x14ac:dyDescent="0.5">
      <c r="A14" s="11" t="s">
        <v>17</v>
      </c>
      <c r="B14" s="10"/>
      <c r="C14" s="10"/>
      <c r="D14" s="10"/>
      <c r="E14" s="10"/>
      <c r="F14" s="10"/>
      <c r="G14" s="10"/>
    </row>
    <row r="15" spans="1:7" ht="20" x14ac:dyDescent="0.4">
      <c r="A15" s="10"/>
      <c r="B15" s="10"/>
      <c r="C15" s="10"/>
      <c r="D15" s="10"/>
      <c r="E15" s="10"/>
      <c r="F15" s="10"/>
      <c r="G15" s="10"/>
    </row>
    <row r="16" spans="1:7" ht="21.5" thickBot="1" x14ac:dyDescent="0.55000000000000004">
      <c r="A16" s="11" t="s">
        <v>14</v>
      </c>
      <c r="B16" s="11" t="s">
        <v>15</v>
      </c>
      <c r="C16" s="10"/>
      <c r="D16" s="10"/>
      <c r="E16" s="10"/>
      <c r="F16" s="10"/>
      <c r="G16" s="10"/>
    </row>
    <row r="17" spans="1:7" ht="21.5" thickBot="1" x14ac:dyDescent="0.55000000000000004">
      <c r="A17" s="11" t="s">
        <v>4</v>
      </c>
      <c r="B17" s="12">
        <f>COUNT(B5:B11)</f>
        <v>4</v>
      </c>
      <c r="C17" s="11"/>
      <c r="D17" s="10"/>
      <c r="E17" s="10"/>
      <c r="F17" s="10"/>
      <c r="G17" s="10"/>
    </row>
    <row r="18" spans="1:7" ht="20" x14ac:dyDescent="0.4">
      <c r="A18" s="10"/>
      <c r="B18" s="10"/>
      <c r="C18" s="10"/>
      <c r="D18" s="10"/>
      <c r="E18" s="10"/>
      <c r="F18" s="10"/>
      <c r="G18" s="10"/>
    </row>
    <row r="19" spans="1:7" ht="21.5" thickBot="1" x14ac:dyDescent="0.55000000000000004">
      <c r="A19" s="11" t="s">
        <v>14</v>
      </c>
      <c r="B19" s="11" t="s">
        <v>16</v>
      </c>
      <c r="C19" s="10"/>
      <c r="D19" s="10"/>
      <c r="E19" s="10"/>
      <c r="F19" s="10"/>
      <c r="G19" s="10"/>
    </row>
    <row r="20" spans="1:7" ht="21.5" thickBot="1" x14ac:dyDescent="0.55000000000000004">
      <c r="A20" s="11" t="s">
        <v>4</v>
      </c>
      <c r="B20" s="12">
        <f>COUNTA(B5:B11)</f>
        <v>7</v>
      </c>
      <c r="C20" s="11"/>
      <c r="D20" s="10"/>
      <c r="E20" s="10"/>
      <c r="F20" s="10"/>
      <c r="G20" s="10"/>
    </row>
    <row r="22" spans="1:7" ht="21.5" thickBot="1" x14ac:dyDescent="0.55000000000000004">
      <c r="A22" s="11" t="s">
        <v>14</v>
      </c>
      <c r="B22" s="11" t="s">
        <v>18</v>
      </c>
    </row>
    <row r="23" spans="1:7" ht="21.5" thickBot="1" x14ac:dyDescent="0.55000000000000004">
      <c r="A23" s="11" t="s">
        <v>4</v>
      </c>
      <c r="B23" s="12">
        <f>COUNTA(A5:A11)</f>
        <v>7</v>
      </c>
      <c r="C23" s="66" t="s">
        <v>108</v>
      </c>
    </row>
    <row r="25" spans="1:7" ht="21" x14ac:dyDescent="0.5">
      <c r="A25" s="11"/>
    </row>
    <row r="26" spans="1:7" ht="21" x14ac:dyDescent="0.5">
      <c r="A2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5"/>
  <sheetViews>
    <sheetView showGridLines="0" topLeftCell="A14" workbookViewId="0">
      <selection activeCell="B26" sqref="B26"/>
    </sheetView>
  </sheetViews>
  <sheetFormatPr defaultRowHeight="14.5" x14ac:dyDescent="0.35"/>
  <cols>
    <col min="1" max="1" width="20" customWidth="1"/>
    <col min="2" max="2" width="31.90625" customWidth="1"/>
    <col min="3" max="3" width="27.453125" customWidth="1"/>
  </cols>
  <sheetData>
    <row r="2" spans="1:8" ht="23.5" x14ac:dyDescent="0.55000000000000004">
      <c r="A2" s="20" t="s">
        <v>19</v>
      </c>
      <c r="B2" s="20"/>
      <c r="C2" s="20"/>
      <c r="D2" s="20"/>
      <c r="E2" s="20"/>
      <c r="F2" s="20"/>
      <c r="G2" s="21"/>
      <c r="H2" s="2"/>
    </row>
    <row r="3" spans="1:8" ht="23.5" x14ac:dyDescent="0.55000000000000004">
      <c r="A3" s="20" t="s">
        <v>20</v>
      </c>
      <c r="B3" s="20"/>
      <c r="C3" s="20"/>
      <c r="D3" s="20"/>
      <c r="E3" s="20"/>
      <c r="F3" s="20"/>
      <c r="G3" s="21"/>
      <c r="H3" s="2"/>
    </row>
    <row r="4" spans="1:8" x14ac:dyDescent="0.35">
      <c r="A4" s="22" t="s">
        <v>21</v>
      </c>
      <c r="B4" s="22" t="s">
        <v>22</v>
      </c>
      <c r="C4" s="22" t="s">
        <v>23</v>
      </c>
      <c r="D4" s="14"/>
      <c r="E4" s="14"/>
      <c r="F4" s="14"/>
      <c r="G4" s="15"/>
    </row>
    <row r="5" spans="1:8" x14ac:dyDescent="0.35">
      <c r="A5" s="23">
        <v>101</v>
      </c>
      <c r="B5" s="23" t="s">
        <v>24</v>
      </c>
      <c r="C5" s="24">
        <v>78022</v>
      </c>
      <c r="D5" s="14"/>
      <c r="E5" s="14"/>
      <c r="F5" s="14"/>
      <c r="G5" s="15"/>
    </row>
    <row r="6" spans="1:8" x14ac:dyDescent="0.35">
      <c r="A6" s="23">
        <v>102</v>
      </c>
      <c r="B6" s="23" t="s">
        <v>25</v>
      </c>
      <c r="C6" s="24">
        <v>99819</v>
      </c>
      <c r="D6" s="14"/>
      <c r="E6" s="14"/>
      <c r="F6" s="14"/>
      <c r="G6" s="15"/>
    </row>
    <row r="7" spans="1:8" x14ac:dyDescent="0.35">
      <c r="A7" s="23">
        <v>103</v>
      </c>
      <c r="B7" s="23" t="s">
        <v>26</v>
      </c>
      <c r="C7" s="23" t="s">
        <v>27</v>
      </c>
      <c r="D7" s="14"/>
      <c r="E7" s="14"/>
      <c r="F7" s="14"/>
      <c r="G7" s="15"/>
    </row>
    <row r="8" spans="1:8" x14ac:dyDescent="0.35">
      <c r="A8" s="23">
        <v>104</v>
      </c>
      <c r="B8" s="23" t="s">
        <v>28</v>
      </c>
      <c r="C8" s="24">
        <v>27522</v>
      </c>
      <c r="D8" s="14"/>
      <c r="E8" s="14"/>
      <c r="F8" s="14"/>
      <c r="G8" s="15"/>
    </row>
    <row r="9" spans="1:8" x14ac:dyDescent="0.35">
      <c r="A9" s="23">
        <v>105</v>
      </c>
      <c r="B9" s="23" t="s">
        <v>29</v>
      </c>
      <c r="C9" s="23">
        <v>0</v>
      </c>
      <c r="D9" s="14"/>
      <c r="E9" s="14"/>
      <c r="F9" s="14"/>
      <c r="G9" s="15"/>
    </row>
    <row r="10" spans="1:8" x14ac:dyDescent="0.35">
      <c r="A10" s="23">
        <v>106</v>
      </c>
      <c r="B10" s="23" t="s">
        <v>30</v>
      </c>
      <c r="C10" s="23"/>
      <c r="D10" s="14"/>
      <c r="E10" s="14"/>
      <c r="F10" s="14"/>
      <c r="G10" s="15"/>
    </row>
    <row r="11" spans="1:8" x14ac:dyDescent="0.35">
      <c r="A11" s="23">
        <v>107</v>
      </c>
      <c r="B11" s="23" t="s">
        <v>31</v>
      </c>
      <c r="C11" s="23">
        <v>0</v>
      </c>
      <c r="D11" s="14"/>
      <c r="E11" s="14"/>
      <c r="F11" s="14"/>
      <c r="G11" s="15"/>
    </row>
    <row r="12" spans="1:8" x14ac:dyDescent="0.35">
      <c r="A12" s="23">
        <v>108</v>
      </c>
      <c r="B12" s="23" t="s">
        <v>32</v>
      </c>
      <c r="C12" s="24">
        <v>88041</v>
      </c>
      <c r="D12" s="14"/>
      <c r="E12" s="14"/>
      <c r="F12" s="14"/>
      <c r="G12" s="15"/>
    </row>
    <row r="13" spans="1:8" x14ac:dyDescent="0.35">
      <c r="A13" s="23">
        <v>109</v>
      </c>
      <c r="B13" s="23" t="s">
        <v>33</v>
      </c>
      <c r="C13" s="24">
        <v>81831</v>
      </c>
      <c r="D13" s="14"/>
      <c r="E13" s="14"/>
      <c r="F13" s="14"/>
      <c r="G13" s="15"/>
    </row>
    <row r="14" spans="1:8" x14ac:dyDescent="0.35">
      <c r="A14" s="23">
        <v>110</v>
      </c>
      <c r="B14" s="23" t="s">
        <v>34</v>
      </c>
      <c r="C14" s="23" t="s">
        <v>27</v>
      </c>
      <c r="D14" s="14"/>
      <c r="E14" s="14"/>
      <c r="F14" s="14"/>
      <c r="G14" s="15"/>
    </row>
    <row r="15" spans="1:8" x14ac:dyDescent="0.35">
      <c r="A15" s="23">
        <v>111</v>
      </c>
      <c r="B15" s="23" t="s">
        <v>35</v>
      </c>
      <c r="C15" s="23"/>
      <c r="D15" s="14"/>
      <c r="E15" s="14"/>
      <c r="F15" s="14"/>
      <c r="G15" s="15"/>
    </row>
    <row r="16" spans="1:8" x14ac:dyDescent="0.35">
      <c r="A16" s="23">
        <v>112</v>
      </c>
      <c r="B16" s="23" t="s">
        <v>36</v>
      </c>
      <c r="C16" s="24">
        <v>26624</v>
      </c>
      <c r="D16" s="14"/>
      <c r="E16" s="14"/>
      <c r="F16" s="14"/>
      <c r="G16" s="15"/>
    </row>
    <row r="17" spans="1:7" x14ac:dyDescent="0.35">
      <c r="A17" s="23">
        <v>113</v>
      </c>
      <c r="B17" s="23" t="s">
        <v>37</v>
      </c>
      <c r="C17" s="24">
        <v>92885</v>
      </c>
      <c r="D17" s="14"/>
      <c r="E17" s="14"/>
      <c r="F17" s="14"/>
      <c r="G17" s="15"/>
    </row>
    <row r="18" spans="1:7" x14ac:dyDescent="0.35">
      <c r="A18" s="23">
        <v>114</v>
      </c>
      <c r="B18" s="23" t="s">
        <v>38</v>
      </c>
      <c r="C18" s="23">
        <v>0</v>
      </c>
      <c r="D18" s="14"/>
      <c r="E18" s="14"/>
      <c r="F18" s="14"/>
      <c r="G18" s="15"/>
    </row>
    <row r="19" spans="1:7" x14ac:dyDescent="0.35">
      <c r="A19" s="14"/>
      <c r="B19" s="14"/>
      <c r="C19" s="14"/>
      <c r="D19" s="14"/>
      <c r="E19" s="14"/>
      <c r="F19" s="14"/>
      <c r="G19" s="15"/>
    </row>
    <row r="20" spans="1:7" x14ac:dyDescent="0.35">
      <c r="A20" s="13" t="s">
        <v>41</v>
      </c>
      <c r="B20" s="14"/>
      <c r="C20" s="14"/>
      <c r="D20" s="14"/>
      <c r="E20" s="14"/>
      <c r="F20" s="14"/>
      <c r="G20" s="15"/>
    </row>
    <row r="21" spans="1:7" ht="19" thickBot="1" x14ac:dyDescent="0.5">
      <c r="A21" s="18" t="s">
        <v>14</v>
      </c>
      <c r="B21" s="18" t="s">
        <v>39</v>
      </c>
      <c r="C21" s="18"/>
      <c r="D21" s="14"/>
      <c r="E21" s="14"/>
      <c r="F21" s="14"/>
      <c r="G21" s="15"/>
    </row>
    <row r="22" spans="1:7" ht="19" thickBot="1" x14ac:dyDescent="0.5">
      <c r="A22" s="18" t="s">
        <v>4</v>
      </c>
      <c r="B22" s="25">
        <f>COUNT(C5:C18)</f>
        <v>10</v>
      </c>
      <c r="C22" s="18"/>
      <c r="D22" s="14"/>
      <c r="E22" s="14"/>
      <c r="F22" s="14"/>
      <c r="G22" s="15"/>
    </row>
    <row r="23" spans="1:7" ht="18.5" x14ac:dyDescent="0.45">
      <c r="A23" s="18"/>
      <c r="B23" s="18"/>
      <c r="C23" s="18"/>
      <c r="D23" s="14"/>
      <c r="E23" s="14"/>
      <c r="F23" s="14"/>
      <c r="G23" s="15"/>
    </row>
    <row r="24" spans="1:7" ht="19" thickBot="1" x14ac:dyDescent="0.5">
      <c r="A24" s="18" t="s">
        <v>14</v>
      </c>
      <c r="B24" s="18" t="s">
        <v>40</v>
      </c>
      <c r="C24" s="18"/>
      <c r="D24" s="14"/>
      <c r="E24" s="14"/>
      <c r="F24" s="14"/>
      <c r="G24" s="15"/>
    </row>
    <row r="25" spans="1:7" ht="19" thickBot="1" x14ac:dyDescent="0.5">
      <c r="A25" s="18" t="s">
        <v>4</v>
      </c>
      <c r="B25" s="25">
        <f>COUNTA(C5:C18)</f>
        <v>12</v>
      </c>
      <c r="C25" s="18"/>
      <c r="D25" s="14"/>
      <c r="E25" s="14"/>
      <c r="F25" s="14"/>
      <c r="G25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9"/>
  <sheetViews>
    <sheetView showGridLines="0" topLeftCell="A13" workbookViewId="0">
      <selection activeCell="G21" sqref="G21"/>
    </sheetView>
  </sheetViews>
  <sheetFormatPr defaultRowHeight="14.5" x14ac:dyDescent="0.35"/>
  <cols>
    <col min="1" max="1" width="4.453125" customWidth="1"/>
    <col min="2" max="2" width="18" customWidth="1"/>
  </cols>
  <sheetData>
    <row r="1" spans="1:7" ht="21" x14ac:dyDescent="0.5">
      <c r="A1" s="3"/>
      <c r="B1" s="11" t="s">
        <v>42</v>
      </c>
      <c r="C1" s="3"/>
      <c r="D1" s="3"/>
    </row>
    <row r="2" spans="1:7" ht="15" thickBot="1" x14ac:dyDescent="0.4">
      <c r="A2" s="58"/>
      <c r="B2" s="58"/>
      <c r="C2" s="3"/>
      <c r="D2" s="3"/>
    </row>
    <row r="3" spans="1:7" x14ac:dyDescent="0.35">
      <c r="A3" s="3"/>
      <c r="B3" s="27"/>
      <c r="C3" s="3"/>
      <c r="D3" s="3"/>
    </row>
    <row r="4" spans="1:7" x14ac:dyDescent="0.35">
      <c r="A4" s="3"/>
      <c r="B4" s="28" t="s">
        <v>43</v>
      </c>
      <c r="C4" s="3"/>
      <c r="D4" s="3"/>
    </row>
    <row r="5" spans="1:7" x14ac:dyDescent="0.35">
      <c r="A5" s="3"/>
      <c r="B5" s="28">
        <v>4</v>
      </c>
      <c r="C5" s="3"/>
      <c r="D5" s="3"/>
    </row>
    <row r="6" spans="1:7" x14ac:dyDescent="0.35">
      <c r="A6" s="3"/>
      <c r="B6" s="28"/>
      <c r="C6" s="3"/>
      <c r="D6" s="3"/>
    </row>
    <row r="7" spans="1:7" x14ac:dyDescent="0.35">
      <c r="A7" s="3"/>
      <c r="B7" s="28">
        <v>3</v>
      </c>
      <c r="C7" s="3"/>
      <c r="D7" s="3"/>
    </row>
    <row r="8" spans="1:7" x14ac:dyDescent="0.35">
      <c r="A8" s="3"/>
      <c r="B8" s="28"/>
      <c r="C8" s="3"/>
      <c r="D8" s="3"/>
    </row>
    <row r="9" spans="1:7" x14ac:dyDescent="0.35">
      <c r="A9" s="3"/>
      <c r="B9" s="28" t="s">
        <v>44</v>
      </c>
      <c r="C9" s="3"/>
      <c r="D9" s="3"/>
    </row>
    <row r="10" spans="1:7" x14ac:dyDescent="0.35">
      <c r="A10" s="3"/>
      <c r="B10" s="28"/>
      <c r="C10" s="3"/>
      <c r="D10" s="3"/>
    </row>
    <row r="11" spans="1:7" x14ac:dyDescent="0.35">
      <c r="A11" s="3"/>
      <c r="B11" s="28" t="e">
        <v>#DIV/0!</v>
      </c>
      <c r="C11" s="3"/>
      <c r="D11" s="3"/>
    </row>
    <row r="12" spans="1:7" x14ac:dyDescent="0.35">
      <c r="A12" s="3"/>
      <c r="B12" s="28" t="s">
        <v>45</v>
      </c>
      <c r="C12" s="3"/>
      <c r="D12" s="3"/>
    </row>
    <row r="13" spans="1:7" ht="15" thickBot="1" x14ac:dyDescent="0.4">
      <c r="A13" s="3"/>
      <c r="B13" s="29" t="s">
        <v>46</v>
      </c>
      <c r="C13" s="3"/>
      <c r="D13" s="3"/>
    </row>
    <row r="14" spans="1:7" x14ac:dyDescent="0.35">
      <c r="A14" s="58"/>
      <c r="B14" s="58"/>
      <c r="C14" s="3"/>
      <c r="D14" s="3"/>
    </row>
    <row r="15" spans="1:7" ht="18.5" x14ac:dyDescent="0.45">
      <c r="A15" s="7"/>
      <c r="B15" s="8" t="s">
        <v>51</v>
      </c>
      <c r="C15" s="7"/>
      <c r="D15" s="7"/>
      <c r="E15" s="1"/>
      <c r="F15" s="1"/>
      <c r="G15" s="1"/>
    </row>
    <row r="16" spans="1:7" ht="18.5" x14ac:dyDescent="0.45">
      <c r="A16" s="59"/>
      <c r="B16" s="59"/>
      <c r="C16" s="7"/>
      <c r="D16" s="7"/>
      <c r="E16" s="1"/>
      <c r="F16" s="1"/>
      <c r="G16" s="1"/>
    </row>
    <row r="17" spans="1:7" ht="18.5" x14ac:dyDescent="0.45">
      <c r="A17" s="8">
        <v>1</v>
      </c>
      <c r="B17" s="8" t="s">
        <v>47</v>
      </c>
      <c r="C17" s="7"/>
      <c r="D17" s="7"/>
      <c r="E17" s="1"/>
      <c r="F17" s="1"/>
      <c r="G17" s="1"/>
    </row>
    <row r="18" spans="1:7" ht="18.5" x14ac:dyDescent="0.45">
      <c r="A18" s="60">
        <f>COUNT(B3:B13)</f>
        <v>2</v>
      </c>
      <c r="B18" s="60"/>
      <c r="C18" s="8"/>
      <c r="D18" s="7"/>
      <c r="E18" s="1"/>
      <c r="F18" s="1"/>
      <c r="G18" s="1"/>
    </row>
    <row r="19" spans="1:7" ht="18.5" x14ac:dyDescent="0.45">
      <c r="A19" s="59"/>
      <c r="B19" s="59"/>
      <c r="C19" s="7"/>
      <c r="D19" s="7"/>
      <c r="E19" s="1"/>
      <c r="F19" s="1"/>
      <c r="G19" s="1"/>
    </row>
    <row r="20" spans="1:7" ht="18.5" x14ac:dyDescent="0.45">
      <c r="A20" s="8">
        <v>2</v>
      </c>
      <c r="B20" s="8" t="s">
        <v>48</v>
      </c>
      <c r="C20" s="7"/>
      <c r="D20" s="7"/>
      <c r="E20" s="1"/>
      <c r="F20" s="1"/>
      <c r="G20" s="1"/>
    </row>
    <row r="21" spans="1:7" ht="18.5" x14ac:dyDescent="0.45">
      <c r="A21" s="60">
        <f>COUNTBLANK(B3:B13)</f>
        <v>4</v>
      </c>
      <c r="B21" s="60"/>
      <c r="C21" s="8"/>
      <c r="D21" s="7"/>
      <c r="E21" s="1"/>
      <c r="F21" s="1"/>
      <c r="G21" s="1"/>
    </row>
    <row r="22" spans="1:7" ht="18.5" x14ac:dyDescent="0.45">
      <c r="A22" s="59"/>
      <c r="B22" s="59"/>
      <c r="C22" s="7"/>
      <c r="D22" s="7"/>
      <c r="E22" s="1"/>
      <c r="F22" s="1"/>
      <c r="G22" s="1"/>
    </row>
    <row r="23" spans="1:7" ht="18.5" x14ac:dyDescent="0.45">
      <c r="A23" s="8">
        <v>3</v>
      </c>
      <c r="B23" s="8" t="s">
        <v>49</v>
      </c>
      <c r="C23" s="7"/>
      <c r="D23" s="7"/>
      <c r="E23" s="1"/>
      <c r="F23" s="1"/>
      <c r="G23" s="1"/>
    </row>
    <row r="24" spans="1:7" ht="18.5" x14ac:dyDescent="0.45">
      <c r="A24" s="60"/>
      <c r="B24" s="60"/>
      <c r="C24" s="8"/>
      <c r="D24" s="7"/>
      <c r="E24" s="1"/>
      <c r="F24" s="1"/>
      <c r="G24" s="1"/>
    </row>
    <row r="25" spans="1:7" ht="18.5" x14ac:dyDescent="0.45">
      <c r="A25" s="59"/>
      <c r="B25" s="59"/>
      <c r="C25" s="7"/>
      <c r="D25" s="7"/>
      <c r="E25" s="1"/>
      <c r="F25" s="1"/>
      <c r="G25" s="1"/>
    </row>
    <row r="26" spans="1:7" ht="18.5" x14ac:dyDescent="0.45">
      <c r="A26" s="8">
        <v>4</v>
      </c>
      <c r="B26" s="8" t="s">
        <v>50</v>
      </c>
      <c r="C26" s="7"/>
      <c r="D26" s="7"/>
      <c r="E26" s="1"/>
      <c r="F26" s="1"/>
      <c r="G26" s="1"/>
    </row>
    <row r="27" spans="1:7" ht="18.5" x14ac:dyDescent="0.45">
      <c r="A27" s="61"/>
      <c r="B27" s="61"/>
      <c r="C27" s="8"/>
      <c r="D27" s="7"/>
      <c r="E27" s="1"/>
      <c r="F27" s="1"/>
      <c r="G27" s="1"/>
    </row>
    <row r="28" spans="1:7" x14ac:dyDescent="0.35">
      <c r="A28" s="58"/>
      <c r="B28" s="58"/>
      <c r="C28" s="3"/>
      <c r="D28" s="3"/>
    </row>
    <row r="29" spans="1:7" x14ac:dyDescent="0.35">
      <c r="A29" s="57"/>
      <c r="B29" s="57"/>
      <c r="C29" s="26"/>
      <c r="D29" s="26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"/>
  <sheetViews>
    <sheetView showGridLines="0" workbookViewId="0">
      <selection activeCell="C16" sqref="C16"/>
    </sheetView>
  </sheetViews>
  <sheetFormatPr defaultRowHeight="14.5" x14ac:dyDescent="0.35"/>
  <cols>
    <col min="2" max="2" width="73.6328125" customWidth="1"/>
    <col min="3" max="3" width="19" customWidth="1"/>
    <col min="4" max="4" width="7.6328125" customWidth="1"/>
  </cols>
  <sheetData>
    <row r="1" spans="1:4" x14ac:dyDescent="0.35">
      <c r="A1" s="30"/>
      <c r="B1" s="40" t="s">
        <v>52</v>
      </c>
      <c r="C1" s="31"/>
    </row>
    <row r="2" spans="1:4" x14ac:dyDescent="0.35">
      <c r="A2" s="34">
        <v>1</v>
      </c>
      <c r="B2" s="35" t="s">
        <v>53</v>
      </c>
      <c r="C2" s="26"/>
    </row>
    <row r="3" spans="1:4" x14ac:dyDescent="0.35">
      <c r="A3" s="41"/>
      <c r="B3" s="42" t="s">
        <v>0</v>
      </c>
      <c r="C3" s="38" t="s">
        <v>54</v>
      </c>
    </row>
    <row r="4" spans="1:4" x14ac:dyDescent="0.35">
      <c r="A4" s="34"/>
      <c r="B4" s="35" t="s">
        <v>59</v>
      </c>
      <c r="C4" s="39">
        <v>320</v>
      </c>
    </row>
    <row r="5" spans="1:4" x14ac:dyDescent="0.35">
      <c r="A5" s="34"/>
      <c r="B5" s="35" t="s">
        <v>55</v>
      </c>
      <c r="C5" s="39">
        <v>200</v>
      </c>
    </row>
    <row r="6" spans="1:4" x14ac:dyDescent="0.35">
      <c r="A6" s="34"/>
      <c r="B6" s="35" t="s">
        <v>58</v>
      </c>
      <c r="C6" s="39">
        <v>190</v>
      </c>
    </row>
    <row r="7" spans="1:4" x14ac:dyDescent="0.35">
      <c r="A7" s="34"/>
      <c r="B7" s="35" t="s">
        <v>57</v>
      </c>
      <c r="C7" s="39">
        <v>156</v>
      </c>
    </row>
    <row r="8" spans="1:4" x14ac:dyDescent="0.35">
      <c r="A8" s="34"/>
      <c r="B8" s="35" t="s">
        <v>56</v>
      </c>
      <c r="C8" s="39">
        <v>120</v>
      </c>
    </row>
    <row r="9" spans="1:4" x14ac:dyDescent="0.35">
      <c r="A9" s="34"/>
      <c r="B9" s="35" t="s">
        <v>60</v>
      </c>
      <c r="C9" s="39">
        <v>89</v>
      </c>
    </row>
    <row r="10" spans="1:4" ht="15" thickBot="1" x14ac:dyDescent="0.4">
      <c r="A10" s="32"/>
      <c r="B10" s="26"/>
      <c r="C10" s="26"/>
    </row>
    <row r="11" spans="1:4" ht="15" thickBot="1" x14ac:dyDescent="0.4">
      <c r="A11" s="34">
        <v>1.1000000000000001</v>
      </c>
      <c r="B11" s="35" t="s">
        <v>61</v>
      </c>
      <c r="C11" s="33">
        <f>MAX(C4:C9)</f>
        <v>320</v>
      </c>
    </row>
    <row r="12" spans="1:4" ht="15" thickBot="1" x14ac:dyDescent="0.4">
      <c r="A12" s="34">
        <v>1.2</v>
      </c>
      <c r="B12" s="35" t="s">
        <v>62</v>
      </c>
      <c r="C12" s="33">
        <f>MIN(C4:C9)</f>
        <v>89</v>
      </c>
    </row>
    <row r="13" spans="1:4" ht="15" thickBot="1" x14ac:dyDescent="0.4">
      <c r="A13" s="34">
        <v>1.3</v>
      </c>
      <c r="B13" s="35" t="s">
        <v>63</v>
      </c>
      <c r="C13" s="33">
        <f>AVERAGE(C11:C12)</f>
        <v>204.5</v>
      </c>
    </row>
    <row r="14" spans="1:4" ht="15" thickBot="1" x14ac:dyDescent="0.4">
      <c r="A14" s="36">
        <v>1.4</v>
      </c>
      <c r="B14" s="37" t="s">
        <v>65</v>
      </c>
      <c r="C14" s="55">
        <f>C5</f>
        <v>200</v>
      </c>
      <c r="D14" s="56">
        <f>C6</f>
        <v>190</v>
      </c>
    </row>
    <row r="15" spans="1:4" ht="15" thickBot="1" x14ac:dyDescent="0.4">
      <c r="A15" s="36">
        <v>1.5</v>
      </c>
      <c r="B15" s="35" t="s">
        <v>64</v>
      </c>
      <c r="C15" s="33">
        <f>C7</f>
        <v>156</v>
      </c>
    </row>
  </sheetData>
  <autoFilter ref="B3:C9" xr:uid="{00000000-0001-0000-0400-000000000000}">
    <sortState xmlns:xlrd2="http://schemas.microsoft.com/office/spreadsheetml/2017/richdata2" ref="B4:C9">
      <sortCondition descending="1" ref="C4:C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showGridLines="0" topLeftCell="A13" workbookViewId="0">
      <selection activeCell="D28" sqref="D28"/>
    </sheetView>
  </sheetViews>
  <sheetFormatPr defaultRowHeight="14.5" x14ac:dyDescent="0.35"/>
  <cols>
    <col min="2" max="2" width="13.453125" customWidth="1"/>
    <col min="3" max="3" width="21.54296875" customWidth="1"/>
    <col min="4" max="4" width="12.54296875" bestFit="1" customWidth="1"/>
    <col min="5" max="5" width="21.36328125" customWidth="1"/>
    <col min="7" max="7" width="16.90625" customWidth="1"/>
    <col min="8" max="8" width="13.90625" bestFit="1" customWidth="1"/>
  </cols>
  <sheetData>
    <row r="1" spans="1:9" x14ac:dyDescent="0.35">
      <c r="A1" s="15"/>
      <c r="B1" s="44" t="s">
        <v>66</v>
      </c>
      <c r="C1" s="44" t="s">
        <v>67</v>
      </c>
      <c r="D1" s="44" t="s">
        <v>68</v>
      </c>
      <c r="E1" s="44" t="s">
        <v>69</v>
      </c>
      <c r="F1" s="15"/>
      <c r="G1" s="15"/>
      <c r="H1" s="15"/>
      <c r="I1" s="15"/>
    </row>
    <row r="2" spans="1:9" x14ac:dyDescent="0.35">
      <c r="A2" s="15"/>
      <c r="B2" s="45">
        <v>1</v>
      </c>
      <c r="C2" s="46">
        <v>8000</v>
      </c>
      <c r="D2" s="45" t="s">
        <v>70</v>
      </c>
      <c r="E2" s="45">
        <v>10</v>
      </c>
      <c r="F2" s="15"/>
      <c r="G2" s="15"/>
      <c r="H2" s="15"/>
      <c r="I2" s="15"/>
    </row>
    <row r="3" spans="1:9" x14ac:dyDescent="0.35">
      <c r="A3" s="15"/>
      <c r="B3" s="45">
        <v>2</v>
      </c>
      <c r="C3" s="46">
        <v>11000</v>
      </c>
      <c r="D3" s="45" t="s">
        <v>70</v>
      </c>
      <c r="E3" s="45">
        <v>9</v>
      </c>
      <c r="F3" s="15"/>
      <c r="G3" s="15"/>
      <c r="H3" s="15"/>
      <c r="I3" s="15"/>
    </row>
    <row r="4" spans="1:9" x14ac:dyDescent="0.35">
      <c r="A4" s="15"/>
      <c r="B4" s="45">
        <v>3</v>
      </c>
      <c r="C4" s="46">
        <v>6000</v>
      </c>
      <c r="D4" s="45" t="s">
        <v>71</v>
      </c>
      <c r="E4" s="45">
        <v>5</v>
      </c>
      <c r="F4" s="15"/>
      <c r="G4" s="15"/>
      <c r="H4" s="15"/>
      <c r="I4" s="15"/>
    </row>
    <row r="5" spans="1:9" x14ac:dyDescent="0.35">
      <c r="A5" s="15"/>
      <c r="B5" s="45">
        <v>4</v>
      </c>
      <c r="C5" s="46">
        <v>15000</v>
      </c>
      <c r="D5" s="45" t="s">
        <v>70</v>
      </c>
      <c r="E5" s="45">
        <v>10</v>
      </c>
      <c r="F5" s="15"/>
      <c r="G5" s="15"/>
      <c r="H5" s="15"/>
      <c r="I5" s="15"/>
    </row>
    <row r="6" spans="1:9" x14ac:dyDescent="0.35">
      <c r="A6" s="15"/>
      <c r="B6" s="45">
        <v>5</v>
      </c>
      <c r="C6" s="46">
        <v>10000</v>
      </c>
      <c r="D6" s="45" t="s">
        <v>71</v>
      </c>
      <c r="E6" s="45">
        <v>2</v>
      </c>
      <c r="F6" s="15"/>
      <c r="G6" s="15"/>
      <c r="H6" s="15"/>
      <c r="I6" s="15"/>
    </row>
    <row r="7" spans="1:9" x14ac:dyDescent="0.35">
      <c r="A7" s="15"/>
      <c r="B7" s="45">
        <v>6</v>
      </c>
      <c r="C7" s="46">
        <v>15000</v>
      </c>
      <c r="D7" s="45" t="s">
        <v>70</v>
      </c>
      <c r="E7" s="45">
        <v>5</v>
      </c>
      <c r="F7" s="15"/>
      <c r="G7" s="15"/>
      <c r="H7" s="15"/>
      <c r="I7" s="15"/>
    </row>
    <row r="8" spans="1:9" x14ac:dyDescent="0.35">
      <c r="A8" s="15"/>
      <c r="B8" s="45">
        <v>7</v>
      </c>
      <c r="C8" s="46">
        <v>13000</v>
      </c>
      <c r="D8" s="45" t="s">
        <v>70</v>
      </c>
      <c r="E8" s="45">
        <v>999</v>
      </c>
      <c r="F8" s="15"/>
      <c r="G8" s="15"/>
      <c r="H8" s="15"/>
      <c r="I8" s="15"/>
    </row>
    <row r="9" spans="1:9" x14ac:dyDescent="0.35">
      <c r="A9" s="15"/>
      <c r="B9" s="45">
        <v>8</v>
      </c>
      <c r="C9" s="46">
        <v>8000</v>
      </c>
      <c r="D9" s="45" t="s">
        <v>70</v>
      </c>
      <c r="E9" s="45">
        <v>2</v>
      </c>
      <c r="F9" s="15"/>
      <c r="G9" s="15"/>
      <c r="H9" s="15"/>
      <c r="I9" s="15"/>
    </row>
    <row r="10" spans="1:9" x14ac:dyDescent="0.35">
      <c r="A10" s="15"/>
      <c r="B10" s="45">
        <v>9</v>
      </c>
      <c r="C10" s="46">
        <v>11000</v>
      </c>
      <c r="D10" s="45" t="s">
        <v>71</v>
      </c>
      <c r="E10" s="45">
        <v>5</v>
      </c>
      <c r="F10" s="15"/>
      <c r="G10" s="15"/>
      <c r="H10" s="15"/>
      <c r="I10" s="15"/>
    </row>
    <row r="11" spans="1:9" x14ac:dyDescent="0.35">
      <c r="A11" s="15"/>
      <c r="B11" s="45">
        <v>10</v>
      </c>
      <c r="C11" s="46">
        <v>9000</v>
      </c>
      <c r="D11" s="45" t="s">
        <v>70</v>
      </c>
      <c r="E11" s="45">
        <v>6</v>
      </c>
      <c r="F11" s="15"/>
      <c r="G11" s="15"/>
      <c r="H11" s="15"/>
      <c r="I11" s="15"/>
    </row>
    <row r="12" spans="1:9" x14ac:dyDescent="0.35">
      <c r="A12" s="62"/>
      <c r="B12" s="62"/>
      <c r="C12" s="15"/>
      <c r="D12" s="15"/>
      <c r="E12" s="15"/>
      <c r="F12" s="15"/>
      <c r="G12" s="15"/>
      <c r="H12" s="15"/>
      <c r="I12" s="15"/>
    </row>
    <row r="13" spans="1:9" x14ac:dyDescent="0.35">
      <c r="A13" s="62"/>
      <c r="B13" s="62"/>
      <c r="C13" s="15"/>
      <c r="D13" s="15"/>
      <c r="E13" s="15"/>
      <c r="F13" s="15"/>
      <c r="G13" s="15"/>
      <c r="H13" s="15"/>
      <c r="I13" s="15"/>
    </row>
    <row r="14" spans="1:9" ht="19" thickBot="1" x14ac:dyDescent="0.5">
      <c r="A14" s="19"/>
      <c r="B14" s="43"/>
      <c r="C14" s="19"/>
      <c r="D14" s="19"/>
      <c r="E14" s="19"/>
      <c r="F14" s="19"/>
      <c r="G14" s="19"/>
      <c r="H14" s="19"/>
      <c r="I14" s="15"/>
    </row>
    <row r="15" spans="1:9" ht="19" thickBot="1" x14ac:dyDescent="0.5">
      <c r="A15" s="19">
        <v>1</v>
      </c>
      <c r="B15" s="19" t="s">
        <v>72</v>
      </c>
      <c r="C15" s="19"/>
      <c r="D15" s="19"/>
      <c r="E15" s="19"/>
      <c r="F15" s="19"/>
      <c r="G15" s="19"/>
      <c r="H15" s="67">
        <f>SUMIF(D2:D11,"Yes",C2:C11)</f>
        <v>79000</v>
      </c>
      <c r="I15" s="15"/>
    </row>
    <row r="16" spans="1:9" ht="19" thickBot="1" x14ac:dyDescent="0.5">
      <c r="A16" s="19">
        <v>2</v>
      </c>
      <c r="B16" s="19" t="s">
        <v>73</v>
      </c>
      <c r="C16" s="19"/>
      <c r="D16" s="19"/>
      <c r="E16" s="19"/>
      <c r="F16" s="19"/>
      <c r="G16" s="19"/>
      <c r="H16" s="67">
        <f>SUMIF(D2:D11,"No",C2:C11)</f>
        <v>27000</v>
      </c>
      <c r="I16" s="15"/>
    </row>
    <row r="17" spans="1:9" ht="19" thickBot="1" x14ac:dyDescent="0.5">
      <c r="A17" s="63"/>
      <c r="B17" s="63"/>
      <c r="C17" s="19"/>
      <c r="D17" s="19"/>
      <c r="E17" s="19"/>
      <c r="F17" s="19"/>
      <c r="G17" s="19"/>
      <c r="H17" s="68"/>
      <c r="I17" s="15"/>
    </row>
    <row r="18" spans="1:9" ht="19" thickBot="1" x14ac:dyDescent="0.5">
      <c r="A18" s="19">
        <v>3</v>
      </c>
      <c r="B18" s="19" t="s">
        <v>74</v>
      </c>
      <c r="C18" s="19"/>
      <c r="D18" s="19"/>
      <c r="E18" s="19"/>
      <c r="F18" s="19"/>
      <c r="G18" s="19"/>
      <c r="H18" s="67">
        <f>SUMIFS(E2:E11,C2:C11,"&gt;10000")</f>
        <v>1028</v>
      </c>
      <c r="I18" s="15"/>
    </row>
    <row r="19" spans="1:9" ht="19" thickBot="1" x14ac:dyDescent="0.5">
      <c r="A19" s="63"/>
      <c r="B19" s="63"/>
      <c r="C19" s="19"/>
      <c r="D19" s="19"/>
      <c r="E19" s="19"/>
      <c r="F19" s="19"/>
      <c r="G19" s="19"/>
      <c r="H19" s="68"/>
      <c r="I19" s="15"/>
    </row>
    <row r="20" spans="1:9" ht="19" thickBot="1" x14ac:dyDescent="0.5">
      <c r="A20" s="19">
        <v>4</v>
      </c>
      <c r="B20" s="19" t="s">
        <v>75</v>
      </c>
      <c r="C20" s="19"/>
      <c r="D20" s="19"/>
      <c r="E20" s="19"/>
      <c r="F20" s="19"/>
      <c r="G20" s="19"/>
      <c r="H20" s="67">
        <f>SUMIF(C2:C11,"&gt;10000")</f>
        <v>65000</v>
      </c>
      <c r="I20" s="15"/>
    </row>
    <row r="21" spans="1:9" ht="19" thickBot="1" x14ac:dyDescent="0.5">
      <c r="A21" s="19">
        <v>5</v>
      </c>
      <c r="B21" s="19" t="s">
        <v>76</v>
      </c>
      <c r="C21" s="19"/>
      <c r="D21" s="19"/>
      <c r="E21" s="19"/>
      <c r="F21" s="19"/>
      <c r="G21" s="19"/>
      <c r="H21" s="67">
        <f>SUMIF(C2:C11,"&lt;9500")</f>
        <v>31000</v>
      </c>
      <c r="I21" s="15"/>
    </row>
    <row r="22" spans="1:9" ht="18.5" x14ac:dyDescent="0.45">
      <c r="A22" s="63"/>
      <c r="B22" s="63"/>
      <c r="C22" s="19"/>
      <c r="D22" s="19"/>
      <c r="E22" s="19"/>
      <c r="F22" s="19"/>
      <c r="G22" s="19"/>
      <c r="H22" s="19"/>
      <c r="I22" s="15"/>
    </row>
  </sheetData>
  <autoFilter ref="B1:E11" xr:uid="{00000000-0001-0000-0500-000000000000}"/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I34"/>
  <sheetViews>
    <sheetView showGridLines="0" tabSelected="1" workbookViewId="0">
      <selection activeCell="E18" sqref="E18"/>
    </sheetView>
  </sheetViews>
  <sheetFormatPr defaultRowHeight="14.5" x14ac:dyDescent="0.35"/>
  <cols>
    <col min="2" max="2" width="26" customWidth="1"/>
    <col min="3" max="3" width="18" customWidth="1"/>
    <col min="4" max="4" width="19.36328125" customWidth="1"/>
    <col min="5" max="5" width="16.08984375" customWidth="1"/>
    <col min="8" max="8" width="10.7265625" bestFit="1" customWidth="1"/>
    <col min="9" max="9" width="13.54296875" bestFit="1" customWidth="1"/>
    <col min="10" max="10" width="17.81640625" bestFit="1" customWidth="1"/>
  </cols>
  <sheetData>
    <row r="1" spans="1:9" x14ac:dyDescent="0.35">
      <c r="A1" s="47"/>
      <c r="B1" s="50" t="s">
        <v>0</v>
      </c>
      <c r="C1" s="50" t="s">
        <v>77</v>
      </c>
      <c r="D1" s="50" t="s">
        <v>78</v>
      </c>
      <c r="E1" s="50" t="s">
        <v>79</v>
      </c>
      <c r="F1" s="47"/>
    </row>
    <row r="2" spans="1:9" x14ac:dyDescent="0.35">
      <c r="A2" s="47"/>
      <c r="B2" s="49" t="s">
        <v>80</v>
      </c>
      <c r="C2" s="49" t="s">
        <v>81</v>
      </c>
      <c r="D2" s="49" t="s">
        <v>82</v>
      </c>
      <c r="E2" s="49">
        <v>28</v>
      </c>
      <c r="F2" s="47"/>
    </row>
    <row r="3" spans="1:9" hidden="1" x14ac:dyDescent="0.35">
      <c r="A3" s="47"/>
      <c r="B3" s="49" t="s">
        <v>83</v>
      </c>
      <c r="C3" s="49" t="s">
        <v>84</v>
      </c>
      <c r="D3" s="49" t="s">
        <v>85</v>
      </c>
      <c r="E3" s="49">
        <v>8</v>
      </c>
      <c r="F3" s="47"/>
    </row>
    <row r="4" spans="1:9" x14ac:dyDescent="0.35">
      <c r="A4" s="47"/>
      <c r="B4" s="49" t="s">
        <v>86</v>
      </c>
      <c r="C4" s="49" t="s">
        <v>87</v>
      </c>
      <c r="D4" s="49" t="s">
        <v>82</v>
      </c>
      <c r="E4" s="49">
        <v>19</v>
      </c>
      <c r="F4" s="47"/>
    </row>
    <row r="5" spans="1:9" hidden="1" x14ac:dyDescent="0.35">
      <c r="A5" s="47"/>
      <c r="B5" s="49" t="s">
        <v>88</v>
      </c>
      <c r="C5" s="49" t="s">
        <v>89</v>
      </c>
      <c r="D5" s="49" t="s">
        <v>90</v>
      </c>
      <c r="E5" s="49">
        <v>2</v>
      </c>
      <c r="F5" s="47"/>
    </row>
    <row r="6" spans="1:9" hidden="1" x14ac:dyDescent="0.35">
      <c r="A6" s="47"/>
      <c r="B6" s="49" t="s">
        <v>91</v>
      </c>
      <c r="C6" s="49" t="s">
        <v>87</v>
      </c>
      <c r="D6" s="49" t="s">
        <v>92</v>
      </c>
      <c r="E6" s="49">
        <v>5</v>
      </c>
      <c r="F6" s="47"/>
    </row>
    <row r="7" spans="1:9" x14ac:dyDescent="0.35">
      <c r="A7" s="47"/>
      <c r="B7" s="49" t="s">
        <v>93</v>
      </c>
      <c r="C7" s="49" t="s">
        <v>84</v>
      </c>
      <c r="D7" s="49" t="s">
        <v>82</v>
      </c>
      <c r="E7" s="49">
        <v>9</v>
      </c>
      <c r="F7" s="47"/>
    </row>
    <row r="8" spans="1:9" hidden="1" x14ac:dyDescent="0.35">
      <c r="A8" s="47"/>
      <c r="B8" s="49" t="s">
        <v>94</v>
      </c>
      <c r="C8" s="49" t="s">
        <v>87</v>
      </c>
      <c r="D8" s="49" t="s">
        <v>95</v>
      </c>
      <c r="E8" s="49">
        <v>18</v>
      </c>
      <c r="F8" s="47"/>
    </row>
    <row r="9" spans="1:9" x14ac:dyDescent="0.35">
      <c r="A9" s="47"/>
      <c r="B9" s="49" t="s">
        <v>96</v>
      </c>
      <c r="C9" s="49" t="s">
        <v>81</v>
      </c>
      <c r="D9" s="49" t="s">
        <v>82</v>
      </c>
      <c r="E9" s="49">
        <v>11</v>
      </c>
      <c r="F9" s="47"/>
    </row>
    <row r="10" spans="1:9" hidden="1" x14ac:dyDescent="0.35">
      <c r="A10" s="47"/>
      <c r="B10" s="49" t="s">
        <v>97</v>
      </c>
      <c r="C10" s="49" t="s">
        <v>89</v>
      </c>
      <c r="D10" s="49" t="s">
        <v>98</v>
      </c>
      <c r="E10" s="49">
        <v>3</v>
      </c>
      <c r="F10" s="47"/>
    </row>
    <row r="11" spans="1:9" hidden="1" x14ac:dyDescent="0.35">
      <c r="A11" s="47"/>
      <c r="B11" s="49" t="s">
        <v>99</v>
      </c>
      <c r="C11" s="49" t="s">
        <v>84</v>
      </c>
      <c r="D11" s="49" t="s">
        <v>100</v>
      </c>
      <c r="E11" s="49">
        <v>15</v>
      </c>
      <c r="F11" s="47"/>
      <c r="H11" s="69" t="s">
        <v>77</v>
      </c>
      <c r="I11" t="s">
        <v>84</v>
      </c>
    </row>
    <row r="12" spans="1:9" x14ac:dyDescent="0.35">
      <c r="A12" s="47"/>
      <c r="B12" s="47"/>
      <c r="C12" s="47"/>
      <c r="D12" s="47"/>
      <c r="E12" s="47"/>
      <c r="F12" s="47"/>
    </row>
    <row r="13" spans="1:9" ht="15.5" x14ac:dyDescent="0.35">
      <c r="A13" s="17"/>
      <c r="B13" s="51" t="s">
        <v>101</v>
      </c>
      <c r="C13" s="17"/>
      <c r="D13" s="17"/>
      <c r="E13" s="48"/>
      <c r="F13" s="47"/>
      <c r="H13" s="69" t="s">
        <v>78</v>
      </c>
      <c r="I13" t="s">
        <v>110</v>
      </c>
    </row>
    <row r="14" spans="1:9" ht="15.5" x14ac:dyDescent="0.35">
      <c r="A14" s="64"/>
      <c r="B14" s="64"/>
      <c r="C14" s="17"/>
      <c r="D14" s="17"/>
      <c r="E14" s="47"/>
      <c r="F14" s="47"/>
      <c r="H14" s="70" t="s">
        <v>82</v>
      </c>
      <c r="I14" s="71">
        <v>9</v>
      </c>
    </row>
    <row r="15" spans="1:9" ht="15.5" x14ac:dyDescent="0.35">
      <c r="A15" s="17">
        <v>1</v>
      </c>
      <c r="B15" s="52" t="s">
        <v>102</v>
      </c>
      <c r="C15" s="17"/>
      <c r="D15" s="17"/>
      <c r="E15" s="47"/>
      <c r="F15" s="47"/>
      <c r="H15" s="70" t="s">
        <v>109</v>
      </c>
      <c r="I15" s="71">
        <v>9</v>
      </c>
    </row>
    <row r="16" spans="1:9" ht="15.5" x14ac:dyDescent="0.35">
      <c r="A16" s="64"/>
      <c r="B16" s="64"/>
      <c r="C16" s="53" t="s">
        <v>103</v>
      </c>
      <c r="D16" s="53"/>
      <c r="E16" s="47"/>
      <c r="F16" s="47"/>
    </row>
    <row r="17" spans="1:9" ht="15.5" x14ac:dyDescent="0.35">
      <c r="A17" s="17"/>
      <c r="B17" s="16" t="s">
        <v>104</v>
      </c>
      <c r="C17" s="54">
        <f>SUMIFS(E2:E11,C2:C11,"Athletics",D2:D11,"USA")</f>
        <v>9</v>
      </c>
      <c r="D17" s="17"/>
      <c r="E17" s="47"/>
      <c r="F17" s="47"/>
    </row>
    <row r="18" spans="1:9" ht="15.5" x14ac:dyDescent="0.35">
      <c r="A18" s="64"/>
      <c r="B18" s="64"/>
      <c r="C18" s="17"/>
      <c r="D18" s="17"/>
      <c r="E18" s="47"/>
      <c r="F18" s="47"/>
    </row>
    <row r="19" spans="1:9" ht="15.5" x14ac:dyDescent="0.35">
      <c r="A19" s="17">
        <v>2</v>
      </c>
      <c r="B19" s="52" t="s">
        <v>105</v>
      </c>
      <c r="C19" s="17"/>
      <c r="D19" s="17"/>
      <c r="E19" s="47"/>
      <c r="F19" s="47"/>
    </row>
    <row r="20" spans="1:9" ht="15.5" x14ac:dyDescent="0.35">
      <c r="A20" s="64"/>
      <c r="B20" s="64"/>
      <c r="C20" s="53" t="s">
        <v>103</v>
      </c>
      <c r="D20" s="53"/>
      <c r="E20" s="47"/>
      <c r="F20" s="47"/>
    </row>
    <row r="21" spans="1:9" ht="15.5" x14ac:dyDescent="0.35">
      <c r="A21" s="17"/>
      <c r="B21" s="16" t="s">
        <v>104</v>
      </c>
      <c r="C21" s="54">
        <f>SUMIF(C2:C11,"Figure Skating",E2:E11)</f>
        <v>5</v>
      </c>
      <c r="D21" s="17"/>
      <c r="E21" s="47"/>
      <c r="F21" s="47"/>
      <c r="H21" s="69" t="s">
        <v>111</v>
      </c>
      <c r="I21" t="s">
        <v>110</v>
      </c>
    </row>
    <row r="22" spans="1:9" ht="15.5" x14ac:dyDescent="0.35">
      <c r="A22" s="17"/>
      <c r="B22" s="16"/>
      <c r="C22" s="72"/>
      <c r="D22" s="17"/>
      <c r="E22" s="47"/>
      <c r="F22" s="47"/>
      <c r="H22" s="70" t="s">
        <v>89</v>
      </c>
      <c r="I22" s="71">
        <v>5</v>
      </c>
    </row>
    <row r="23" spans="1:9" ht="15.5" x14ac:dyDescent="0.35">
      <c r="A23" s="17"/>
      <c r="B23" s="16"/>
      <c r="C23" s="72"/>
      <c r="D23" s="17"/>
      <c r="E23" s="47"/>
      <c r="F23" s="47"/>
      <c r="H23" s="70" t="s">
        <v>109</v>
      </c>
      <c r="I23" s="71">
        <v>5</v>
      </c>
    </row>
    <row r="24" spans="1:9" s="76" customFormat="1" ht="15.5" x14ac:dyDescent="0.35">
      <c r="A24" s="73"/>
      <c r="B24" s="74"/>
      <c r="C24" s="72"/>
      <c r="D24" s="73"/>
      <c r="E24" s="75"/>
      <c r="F24" s="75"/>
      <c r="H24" s="77"/>
      <c r="I24" s="78"/>
    </row>
    <row r="25" spans="1:9" ht="15.5" x14ac:dyDescent="0.35">
      <c r="A25" s="64"/>
      <c r="B25" s="64"/>
      <c r="C25" s="17"/>
      <c r="D25" s="17"/>
      <c r="E25" s="47"/>
      <c r="F25" s="47"/>
    </row>
    <row r="26" spans="1:9" ht="15.5" x14ac:dyDescent="0.35">
      <c r="A26" s="17">
        <v>3</v>
      </c>
      <c r="B26" s="52" t="s">
        <v>106</v>
      </c>
      <c r="C26" s="17"/>
      <c r="D26" s="17"/>
      <c r="E26" s="47"/>
      <c r="F26" s="47"/>
      <c r="H26" s="69" t="s">
        <v>78</v>
      </c>
      <c r="I26" t="s">
        <v>110</v>
      </c>
    </row>
    <row r="27" spans="1:9" ht="15.5" x14ac:dyDescent="0.35">
      <c r="A27" s="64"/>
      <c r="B27" s="64"/>
      <c r="C27" s="53" t="s">
        <v>103</v>
      </c>
      <c r="D27" s="53"/>
      <c r="E27" s="80" t="s">
        <v>82</v>
      </c>
      <c r="F27" s="80" t="s">
        <v>85</v>
      </c>
      <c r="H27" s="70" t="s">
        <v>85</v>
      </c>
      <c r="I27" s="71">
        <v>8</v>
      </c>
    </row>
    <row r="28" spans="1:9" ht="15.5" x14ac:dyDescent="0.35">
      <c r="A28" s="17"/>
      <c r="B28" s="16" t="s">
        <v>104</v>
      </c>
      <c r="C28" s="81">
        <f ca="1">SUM(E28:F28)</f>
        <v>75</v>
      </c>
      <c r="D28" s="17"/>
      <c r="E28" s="79">
        <f ca="1">SUMIF(D2:$D$116,E$27,$E$2:$E$11)</f>
        <v>67</v>
      </c>
      <c r="F28" s="79">
        <f ca="1">SUMIF($D2:E$116,F$27,$E$2:$E$11)</f>
        <v>8</v>
      </c>
      <c r="H28" s="70" t="s">
        <v>82</v>
      </c>
      <c r="I28" s="71">
        <v>67</v>
      </c>
    </row>
    <row r="29" spans="1:9" x14ac:dyDescent="0.35">
      <c r="A29" s="65"/>
      <c r="B29" s="65"/>
      <c r="C29" s="47"/>
      <c r="D29" s="47"/>
      <c r="E29" s="47"/>
      <c r="F29" s="47"/>
      <c r="H29" s="70" t="s">
        <v>109</v>
      </c>
      <c r="I29" s="71">
        <v>75</v>
      </c>
    </row>
    <row r="30" spans="1:9" x14ac:dyDescent="0.35">
      <c r="A30" s="47"/>
      <c r="B30" s="47"/>
      <c r="C30" s="47"/>
      <c r="D30" s="47"/>
      <c r="E30" s="47"/>
      <c r="F30" s="47"/>
      <c r="H30" s="70"/>
      <c r="I30" s="71"/>
    </row>
    <row r="31" spans="1:9" x14ac:dyDescent="0.35">
      <c r="A31" s="47"/>
      <c r="B31" s="47"/>
      <c r="C31" s="47"/>
      <c r="D31" s="47"/>
      <c r="E31" s="47"/>
      <c r="F31" s="47"/>
      <c r="H31" s="70"/>
      <c r="I31" s="71"/>
    </row>
    <row r="32" spans="1:9" ht="15.5" x14ac:dyDescent="0.35">
      <c r="A32" s="17">
        <v>4</v>
      </c>
      <c r="B32" s="52" t="s">
        <v>107</v>
      </c>
      <c r="C32" s="17"/>
      <c r="D32" s="17"/>
      <c r="H32" s="69" t="s">
        <v>78</v>
      </c>
      <c r="I32" t="s">
        <v>112</v>
      </c>
    </row>
    <row r="33" spans="1:9" ht="15.5" x14ac:dyDescent="0.35">
      <c r="A33" s="64"/>
      <c r="B33" s="64"/>
      <c r="C33" s="53" t="s">
        <v>103</v>
      </c>
      <c r="D33" s="53"/>
      <c r="H33" s="70" t="s">
        <v>82</v>
      </c>
      <c r="I33" s="71">
        <v>4</v>
      </c>
    </row>
    <row r="34" spans="1:9" ht="15.5" x14ac:dyDescent="0.35">
      <c r="A34" s="17"/>
      <c r="B34" s="16" t="s">
        <v>104</v>
      </c>
      <c r="C34" s="54">
        <f>COUNTIFS(D2:D11,"USA")</f>
        <v>4</v>
      </c>
      <c r="D34" s="17"/>
      <c r="H34" s="70" t="s">
        <v>109</v>
      </c>
      <c r="I34" s="71">
        <v>4</v>
      </c>
    </row>
  </sheetData>
  <autoFilter ref="B1:E11" xr:uid="{00000000-0001-0000-0600-000000000000}">
    <filterColumn colId="2">
      <filters>
        <filter val="USA"/>
      </filters>
    </filterColumn>
  </autoFilter>
  <mergeCells count="8">
    <mergeCell ref="A27:B27"/>
    <mergeCell ref="A29:B29"/>
    <mergeCell ref="A33:B33"/>
    <mergeCell ref="A14:B14"/>
    <mergeCell ref="A16:B16"/>
    <mergeCell ref="A18:B18"/>
    <mergeCell ref="A20:B20"/>
    <mergeCell ref="A25:B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Kaashyapi Ghode</cp:lastModifiedBy>
  <dcterms:created xsi:type="dcterms:W3CDTF">2023-02-28T05:02:53Z</dcterms:created>
  <dcterms:modified xsi:type="dcterms:W3CDTF">2025-08-13T18:38:36Z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