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f78c0013ef2bfa/문서/"/>
    </mc:Choice>
  </mc:AlternateContent>
  <xr:revisionPtr revIDLastSave="16" documentId="8_{74D93E3B-329A-4FAF-9187-850A1BB25188}" xr6:coauthVersionLast="47" xr6:coauthVersionMax="47" xr10:uidLastSave="{13A1F18E-B1CF-4A69-BA11-B0EB357057B3}"/>
  <bookViews>
    <workbookView xWindow="-98" yWindow="-98" windowWidth="21795" windowHeight="12975" xr2:uid="{481D4169-1873-4AA7-B1FF-62DC72DB88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" l="1"/>
  <c r="H48" i="1"/>
  <c r="E32" i="1"/>
  <c r="E52" i="1"/>
  <c r="F52" i="1"/>
  <c r="F54" i="1"/>
  <c r="E54" i="1"/>
  <c r="D54" i="1"/>
  <c r="F53" i="1"/>
  <c r="E53" i="1"/>
  <c r="D53" i="1"/>
  <c r="D52" i="1"/>
  <c r="F51" i="1"/>
  <c r="E51" i="1"/>
  <c r="D51" i="1"/>
  <c r="D38" i="1"/>
  <c r="D39" i="1"/>
  <c r="C39" i="1"/>
  <c r="C38" i="1"/>
  <c r="C37" i="1"/>
  <c r="E36" i="1"/>
  <c r="E35" i="1"/>
  <c r="J38" i="1"/>
  <c r="F32" i="1"/>
  <c r="Q24" i="1"/>
  <c r="P24" i="1"/>
  <c r="N33" i="1"/>
  <c r="O31" i="1"/>
  <c r="O30" i="1"/>
  <c r="P30" i="1" s="1"/>
  <c r="O27" i="1"/>
  <c r="O19" i="1"/>
  <c r="O16" i="1"/>
  <c r="Q16" i="1"/>
  <c r="F17" i="1"/>
  <c r="F27" i="1"/>
  <c r="F25" i="1"/>
  <c r="F23" i="1"/>
  <c r="F21" i="1"/>
</calcChain>
</file>

<file path=xl/sharedStrings.xml><?xml version="1.0" encoding="utf-8"?>
<sst xmlns="http://schemas.openxmlformats.org/spreadsheetml/2006/main" count="58" uniqueCount="55">
  <si>
    <t>A</t>
  </si>
  <si>
    <t>B</t>
  </si>
  <si>
    <t>REVENUE</t>
  </si>
  <si>
    <t>COST OFGOODS SOLD</t>
  </si>
  <si>
    <t>GP</t>
  </si>
  <si>
    <t>ADMIN EXP</t>
  </si>
  <si>
    <t>RESEARCH EXP</t>
  </si>
  <si>
    <t>OP PROFIT</t>
  </si>
  <si>
    <t>PROFIT TRD TO RETAINED EARNINGS</t>
  </si>
  <si>
    <t>DIVIDENDS</t>
  </si>
  <si>
    <t>PAT</t>
  </si>
  <si>
    <t>TAXES</t>
  </si>
  <si>
    <t>EBT</t>
  </si>
  <si>
    <t>INTEREST</t>
  </si>
  <si>
    <t>EBIT</t>
  </si>
  <si>
    <t>DEP</t>
  </si>
  <si>
    <t>EBITA</t>
  </si>
  <si>
    <t>OTHER EXP</t>
  </si>
  <si>
    <t>COST</t>
  </si>
  <si>
    <t>INCOME STMT</t>
  </si>
  <si>
    <t>COMMON SIZE</t>
  </si>
  <si>
    <t>GROSS PROFIT</t>
  </si>
  <si>
    <t>CASH</t>
  </si>
  <si>
    <t>MARKET SEC</t>
  </si>
  <si>
    <t>BALANCE SHEET</t>
  </si>
  <si>
    <t>CA</t>
  </si>
  <si>
    <t xml:space="preserve">INVENTROY </t>
  </si>
  <si>
    <t>DENBT</t>
  </si>
  <si>
    <t>NON-CA</t>
  </si>
  <si>
    <t>FA</t>
  </si>
  <si>
    <t>INVST</t>
  </si>
  <si>
    <t>LOANS GIVEN</t>
  </si>
  <si>
    <t>TOTAL ASSETS</t>
  </si>
  <si>
    <t>CL</t>
  </si>
  <si>
    <t>CREDITORS</t>
  </si>
  <si>
    <t>TAXES PAYABLE</t>
  </si>
  <si>
    <t>OTHER PAYABLES</t>
  </si>
  <si>
    <t>SHORT TERM LOANS</t>
  </si>
  <si>
    <t>NON-CL</t>
  </si>
  <si>
    <t>LONG TERM LOANS</t>
  </si>
  <si>
    <t>DEBENTURES</t>
  </si>
  <si>
    <t>EQUITY</t>
  </si>
  <si>
    <t>BANK LOAN</t>
  </si>
  <si>
    <t>TOTAL EQUITY AND LIABILITIES</t>
  </si>
  <si>
    <t>QA</t>
  </si>
  <si>
    <t>QA - 1.2</t>
  </si>
  <si>
    <t>LONG TERM DEBT TO EQUITY</t>
  </si>
  <si>
    <t>TOTAL DEBT TO EQUITY</t>
  </si>
  <si>
    <t>DEBT RATIO</t>
  </si>
  <si>
    <t>FIN LE</t>
  </si>
  <si>
    <t>ROE</t>
  </si>
  <si>
    <t>YEAR</t>
  </si>
  <si>
    <t>NET INCOME</t>
  </si>
  <si>
    <t>AVG ASSETS</t>
  </si>
  <si>
    <t>AVG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</si>
</sst>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2272C-70BE-4173-9F28-C0A474A32C8F}">
  <dimension ref="C4:S55"/>
  <sheetViews>
    <sheetView tabSelected="1" workbookViewId="0">
      <selection activeCell="H50" sqref="H50"/>
    </sheetView>
  </sheetViews>
  <sheetFormatPr defaultRowHeight="14.25" x14ac:dyDescent="0.45"/>
  <cols>
    <col min="3" max="3" width="16.6640625" customWidth="1"/>
  </cols>
  <sheetData>
    <row r="4" spans="3:19" x14ac:dyDescent="0.45">
      <c r="C4" t="s">
        <v>20</v>
      </c>
    </row>
    <row r="5" spans="3:19" x14ac:dyDescent="0.45">
      <c r="D5" t="s">
        <v>0</v>
      </c>
      <c r="E5" t="s">
        <v>1</v>
      </c>
    </row>
    <row r="6" spans="3:19" x14ac:dyDescent="0.45">
      <c r="C6" t="s">
        <v>2</v>
      </c>
      <c r="D6">
        <v>75000000</v>
      </c>
      <c r="E6">
        <v>3500000</v>
      </c>
    </row>
    <row r="7" spans="3:19" x14ac:dyDescent="0.45">
      <c r="C7" t="s">
        <v>3</v>
      </c>
      <c r="D7">
        <v>52500000</v>
      </c>
      <c r="E7">
        <v>700000</v>
      </c>
    </row>
    <row r="8" spans="3:19" x14ac:dyDescent="0.45">
      <c r="C8" t="s">
        <v>4</v>
      </c>
      <c r="D8">
        <v>22500000</v>
      </c>
      <c r="E8">
        <v>2800000</v>
      </c>
    </row>
    <row r="9" spans="3:19" x14ac:dyDescent="0.45">
      <c r="C9" t="s">
        <v>5</v>
      </c>
      <c r="D9">
        <v>11250000</v>
      </c>
      <c r="E9">
        <v>525000</v>
      </c>
    </row>
    <row r="10" spans="3:19" x14ac:dyDescent="0.45">
      <c r="C10" t="s">
        <v>6</v>
      </c>
      <c r="D10">
        <v>3750000</v>
      </c>
      <c r="E10">
        <v>700000</v>
      </c>
    </row>
    <row r="11" spans="3:19" x14ac:dyDescent="0.45">
      <c r="C11" t="s">
        <v>7</v>
      </c>
      <c r="D11">
        <v>7500000</v>
      </c>
      <c r="E11">
        <v>1575000</v>
      </c>
    </row>
    <row r="14" spans="3:19" x14ac:dyDescent="0.45">
      <c r="C14" t="s">
        <v>19</v>
      </c>
      <c r="I14" t="s">
        <v>24</v>
      </c>
    </row>
    <row r="15" spans="3:19" x14ac:dyDescent="0.45">
      <c r="C15" t="s">
        <v>2</v>
      </c>
      <c r="D15">
        <v>500000</v>
      </c>
      <c r="I15" t="s">
        <v>25</v>
      </c>
      <c r="L15" t="s">
        <v>33</v>
      </c>
      <c r="O15" t="s">
        <v>33</v>
      </c>
      <c r="Q15" t="s">
        <v>44</v>
      </c>
    </row>
    <row r="16" spans="3:19" x14ac:dyDescent="0.45">
      <c r="C16" t="s">
        <v>18</v>
      </c>
      <c r="D16">
        <v>-154000</v>
      </c>
      <c r="I16" t="s">
        <v>22</v>
      </c>
      <c r="J16">
        <v>54000</v>
      </c>
      <c r="L16" t="s">
        <v>34</v>
      </c>
      <c r="M16">
        <v>45000</v>
      </c>
      <c r="O16">
        <f>M16+M17+M18</f>
        <v>61800</v>
      </c>
      <c r="Q16">
        <f>J16+J17</f>
        <v>84000</v>
      </c>
      <c r="S16" t="s">
        <v>45</v>
      </c>
    </row>
    <row r="17" spans="3:17" x14ac:dyDescent="0.45">
      <c r="C17" t="s">
        <v>21</v>
      </c>
      <c r="D17">
        <v>346000</v>
      </c>
      <c r="F17">
        <f>D17/D15</f>
        <v>0.69199999999999995</v>
      </c>
      <c r="I17" t="s">
        <v>23</v>
      </c>
      <c r="J17">
        <v>30000</v>
      </c>
      <c r="L17" t="s">
        <v>35</v>
      </c>
      <c r="M17">
        <v>11200</v>
      </c>
    </row>
    <row r="18" spans="3:17" x14ac:dyDescent="0.45">
      <c r="C18" t="s">
        <v>17</v>
      </c>
      <c r="D18">
        <v>-54000</v>
      </c>
      <c r="I18" t="s">
        <v>27</v>
      </c>
      <c r="J18">
        <v>35200</v>
      </c>
      <c r="L18" t="s">
        <v>36</v>
      </c>
      <c r="M18">
        <v>5600</v>
      </c>
    </row>
    <row r="19" spans="3:17" x14ac:dyDescent="0.45">
      <c r="C19" t="s">
        <v>16</v>
      </c>
      <c r="D19">
        <v>292000</v>
      </c>
      <c r="F19">
        <v>0.58399999999999996</v>
      </c>
      <c r="I19" t="s">
        <v>26</v>
      </c>
      <c r="J19">
        <v>68000</v>
      </c>
      <c r="L19" t="s">
        <v>37</v>
      </c>
      <c r="M19">
        <v>38000</v>
      </c>
      <c r="O19">
        <f>SUM(M16:M19)</f>
        <v>99800</v>
      </c>
    </row>
    <row r="20" spans="3:17" x14ac:dyDescent="0.45">
      <c r="C20" t="s">
        <v>15</v>
      </c>
      <c r="D20">
        <v>-45000</v>
      </c>
      <c r="I20" t="s">
        <v>28</v>
      </c>
      <c r="L20" t="s">
        <v>38</v>
      </c>
    </row>
    <row r="21" spans="3:17" x14ac:dyDescent="0.45">
      <c r="C21" t="s">
        <v>14</v>
      </c>
      <c r="D21">
        <v>247000</v>
      </c>
      <c r="F21">
        <f>D21/D15</f>
        <v>0.49399999999999999</v>
      </c>
      <c r="I21" t="s">
        <v>29</v>
      </c>
      <c r="J21">
        <v>150000</v>
      </c>
      <c r="L21" t="s">
        <v>39</v>
      </c>
      <c r="M21">
        <v>120000</v>
      </c>
    </row>
    <row r="22" spans="3:17" x14ac:dyDescent="0.45">
      <c r="C22" t="s">
        <v>13</v>
      </c>
      <c r="D22">
        <v>-34200</v>
      </c>
      <c r="I22" t="s">
        <v>30</v>
      </c>
      <c r="J22">
        <v>37000</v>
      </c>
      <c r="L22" t="s">
        <v>40</v>
      </c>
      <c r="M22">
        <v>26500</v>
      </c>
    </row>
    <row r="23" spans="3:17" x14ac:dyDescent="0.45">
      <c r="C23" t="s">
        <v>12</v>
      </c>
      <c r="D23">
        <v>212800</v>
      </c>
      <c r="F23">
        <f>D23/D15</f>
        <v>0.42559999999999998</v>
      </c>
      <c r="I23" t="s">
        <v>31</v>
      </c>
      <c r="J23">
        <v>48000</v>
      </c>
      <c r="L23" t="s">
        <v>42</v>
      </c>
      <c r="M23">
        <v>59000</v>
      </c>
    </row>
    <row r="24" spans="3:17" x14ac:dyDescent="0.45">
      <c r="C24" t="s">
        <v>11</v>
      </c>
      <c r="D24">
        <v>-12800</v>
      </c>
      <c r="L24" t="s">
        <v>41</v>
      </c>
      <c r="M24">
        <v>116900</v>
      </c>
      <c r="P24">
        <f>SUM(M19:M23)</f>
        <v>243500</v>
      </c>
      <c r="Q24">
        <f>P24/M25</f>
        <v>0.57674088109900523</v>
      </c>
    </row>
    <row r="25" spans="3:17" x14ac:dyDescent="0.45">
      <c r="C25" t="s">
        <v>10</v>
      </c>
      <c r="D25">
        <v>200000</v>
      </c>
      <c r="F25">
        <f>D25/D15</f>
        <v>0.4</v>
      </c>
      <c r="I25" t="s">
        <v>32</v>
      </c>
      <c r="J25">
        <v>422200</v>
      </c>
      <c r="L25" t="s">
        <v>43</v>
      </c>
      <c r="M25">
        <v>422200</v>
      </c>
    </row>
    <row r="26" spans="3:17" x14ac:dyDescent="0.45">
      <c r="C26" t="s">
        <v>9</v>
      </c>
      <c r="D26">
        <v>-20000</v>
      </c>
    </row>
    <row r="27" spans="3:17" x14ac:dyDescent="0.45">
      <c r="C27" t="s">
        <v>8</v>
      </c>
      <c r="D27">
        <v>180000</v>
      </c>
      <c r="F27">
        <f>D27/D15</f>
        <v>0.36</v>
      </c>
      <c r="L27" t="s">
        <v>46</v>
      </c>
      <c r="O27">
        <f>M21/M25</f>
        <v>0.28422548555187116</v>
      </c>
    </row>
    <row r="29" spans="3:17" x14ac:dyDescent="0.45">
      <c r="L29" t="s">
        <v>47</v>
      </c>
    </row>
    <row r="30" spans="3:17" x14ac:dyDescent="0.45">
      <c r="O30">
        <f>O29+M22+M23</f>
        <v>85500</v>
      </c>
      <c r="P30">
        <f>O30/M25</f>
        <v>0.2025106584557082</v>
      </c>
    </row>
    <row r="31" spans="3:17" x14ac:dyDescent="0.45">
      <c r="L31" t="s">
        <v>48</v>
      </c>
      <c r="O31">
        <f>O30/J25</f>
        <v>0.2025106584557082</v>
      </c>
    </row>
    <row r="32" spans="3:17" x14ac:dyDescent="0.45">
      <c r="E32">
        <f>SUM(E6:E31)</f>
        <v>9800000</v>
      </c>
      <c r="F32">
        <f>D15/J21</f>
        <v>3.3333333333333335</v>
      </c>
    </row>
    <row r="33" spans="3:14" x14ac:dyDescent="0.45">
      <c r="L33" t="s">
        <v>49</v>
      </c>
      <c r="N33">
        <f>J25/M25</f>
        <v>1</v>
      </c>
    </row>
    <row r="35" spans="3:14" x14ac:dyDescent="0.45">
      <c r="E35">
        <f>D15/J21</f>
        <v>3.3333333333333335</v>
      </c>
    </row>
    <row r="36" spans="3:14" x14ac:dyDescent="0.45">
      <c r="E36">
        <f>J25/M25</f>
        <v>1</v>
      </c>
    </row>
    <row r="37" spans="3:14" x14ac:dyDescent="0.45">
      <c r="C37" s="1">
        <f>D25/D23</f>
        <v>0.93984962406015038</v>
      </c>
    </row>
    <row r="38" spans="3:14" x14ac:dyDescent="0.45">
      <c r="C38" s="1">
        <f>D23/D19</f>
        <v>0.72876712328767124</v>
      </c>
      <c r="D38" s="2">
        <f>D23/D19</f>
        <v>0.72876712328767124</v>
      </c>
      <c r="I38" t="s">
        <v>50</v>
      </c>
      <c r="J38">
        <f>D25/M24</f>
        <v>1.7108639863130881</v>
      </c>
    </row>
    <row r="39" spans="3:14" x14ac:dyDescent="0.45">
      <c r="C39">
        <f>D19/D15</f>
        <v>0.58399999999999996</v>
      </c>
      <c r="D39" s="2">
        <f>D23/D15</f>
        <v>0.42559999999999998</v>
      </c>
    </row>
    <row r="44" spans="3:14" x14ac:dyDescent="0.45">
      <c r="C44" t="s">
        <v>51</v>
      </c>
      <c r="D44">
        <v>2023</v>
      </c>
      <c r="E44">
        <v>2024</v>
      </c>
      <c r="F44">
        <v>2025</v>
      </c>
    </row>
    <row r="45" spans="3:14" x14ac:dyDescent="0.45">
      <c r="C45" t="s">
        <v>52</v>
      </c>
      <c r="D45">
        <v>21.5</v>
      </c>
      <c r="E45">
        <v>22.3</v>
      </c>
      <c r="F45">
        <v>21.9</v>
      </c>
    </row>
    <row r="46" spans="3:14" x14ac:dyDescent="0.45">
      <c r="C46" t="s">
        <v>2</v>
      </c>
      <c r="D46">
        <v>305</v>
      </c>
      <c r="E46">
        <v>350</v>
      </c>
      <c r="F46">
        <v>410</v>
      </c>
    </row>
    <row r="47" spans="3:14" x14ac:dyDescent="0.45">
      <c r="C47" t="s">
        <v>54</v>
      </c>
      <c r="D47">
        <v>119</v>
      </c>
      <c r="E47">
        <v>124</v>
      </c>
      <c r="F47">
        <v>126</v>
      </c>
    </row>
    <row r="48" spans="3:14" x14ac:dyDescent="0.45">
      <c r="C48" t="s">
        <v>53</v>
      </c>
      <c r="D48">
        <v>230</v>
      </c>
      <c r="E48">
        <v>290</v>
      </c>
      <c r="F48">
        <v>350</v>
      </c>
      <c r="H48">
        <f>F44*E44</f>
        <v>4098600</v>
      </c>
    </row>
    <row r="49" spans="4:8" x14ac:dyDescent="0.45">
      <c r="H49">
        <f>D27*22%</f>
        <v>39600</v>
      </c>
    </row>
    <row r="51" spans="4:8" x14ac:dyDescent="0.45">
      <c r="D51" s="1">
        <f>D45/D47</f>
        <v>0.18067226890756302</v>
      </c>
      <c r="E51" s="2">
        <f>E45/E47</f>
        <v>0.17983870967741936</v>
      </c>
      <c r="F51" s="2">
        <f>F45/F47</f>
        <v>0.1738095238095238</v>
      </c>
    </row>
    <row r="52" spans="4:8" x14ac:dyDescent="0.45">
      <c r="D52" s="2">
        <f>D45/D46</f>
        <v>7.0491803278688522E-2</v>
      </c>
      <c r="E52" s="2">
        <f t="shared" ref="E52:F52" si="0">E45/E46</f>
        <v>6.3714285714285709E-2</v>
      </c>
      <c r="F52" s="2">
        <f t="shared" si="0"/>
        <v>5.3414634146341462E-2</v>
      </c>
    </row>
    <row r="53" spans="4:8" x14ac:dyDescent="0.45">
      <c r="D53" s="2">
        <f>D46/D48</f>
        <v>1.326086956521739</v>
      </c>
      <c r="E53" s="2">
        <f>E48/E46</f>
        <v>0.82857142857142863</v>
      </c>
      <c r="F53" s="2">
        <f>F48/F46</f>
        <v>0.85365853658536583</v>
      </c>
    </row>
    <row r="54" spans="4:8" x14ac:dyDescent="0.45">
      <c r="D54">
        <f>D48/D47</f>
        <v>1.9327731092436975</v>
      </c>
      <c r="E54">
        <f>E48/E47</f>
        <v>2.338709677419355</v>
      </c>
      <c r="F54">
        <f>F48/F47</f>
        <v>2.7777777777777777</v>
      </c>
    </row>
    <row r="55" spans="4:8" x14ac:dyDescent="0.45">
      <c r="D55" s="2"/>
      <c r="E55" s="2"/>
      <c r="F5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vikshita mali</dc:creator>
  <cp:lastModifiedBy>vikshita mali</cp:lastModifiedBy>
  <dcterms:created xsi:type="dcterms:W3CDTF">2024-06-02T04:37:05Z</dcterms:created>
  <dcterms:modified xsi:type="dcterms:W3CDTF">2024-06-06T11:57:54Z</dcterms:modified>
</cp:coreProperties>
</file>