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f78c0013ef2bfa/문서/"/>
    </mc:Choice>
  </mc:AlternateContent>
  <xr:revisionPtr revIDLastSave="112" documentId="8_{D49234E1-82C6-4174-8143-F17B10BE17F2}" xr6:coauthVersionLast="47" xr6:coauthVersionMax="47" xr10:uidLastSave="{CC5B2C8F-0DFE-4B3D-8F7E-09DFBF42F574}"/>
  <bookViews>
    <workbookView xWindow="-98" yWindow="-98" windowWidth="21795" windowHeight="12975" xr2:uid="{E8B4EFDE-12B2-46C0-9739-35F8D5F5D9E4}"/>
  </bookViews>
  <sheets>
    <sheet name="Sheet4" sheetId="4" r:id="rId1"/>
    <sheet name="Sheet3" sheetId="3" r:id="rId2"/>
    <sheet name="Sheet2" sheetId="2" r:id="rId3"/>
    <sheet name="Sheet1" sheetId="1" r:id="rId4"/>
  </sheets>
  <definedNames>
    <definedName name="_xlnm._FilterDatabase" localSheetId="3" hidden="1">Sheet1!$A$1:$N$25</definedName>
  </definedNames>
  <calcPr calcId="191029"/>
  <pivotCaches>
    <pivotCache cacheId="0" r:id="rId5"/>
    <pivotCache cacheId="5" r:id="rId6"/>
    <pivotCache cacheId="10" r:id="rId7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2" i="1"/>
  <c r="B5" i="1"/>
  <c r="B7" i="1"/>
  <c r="B2" i="1"/>
  <c r="M11" i="1"/>
  <c r="M10" i="1"/>
  <c r="J3" i="1"/>
  <c r="J4" i="1"/>
  <c r="K44" i="1"/>
  <c r="K45" i="1"/>
  <c r="K46" i="1"/>
  <c r="K47" i="1"/>
  <c r="K48" i="1"/>
  <c r="K49" i="1"/>
  <c r="K50" i="1"/>
  <c r="K43" i="1"/>
  <c r="N30" i="1"/>
  <c r="N31" i="1"/>
  <c r="N32" i="1"/>
  <c r="N33" i="1"/>
  <c r="N34" i="1"/>
  <c r="N35" i="1"/>
  <c r="N36" i="1"/>
  <c r="N37" i="1"/>
  <c r="N38" i="1"/>
  <c r="N39" i="1"/>
  <c r="N29" i="1"/>
  <c r="I11" i="1"/>
  <c r="I10" i="1"/>
  <c r="L34" i="1"/>
  <c r="L32" i="1"/>
  <c r="L31" i="1"/>
  <c r="L29" i="1"/>
  <c r="L28" i="1"/>
  <c r="I4" i="1"/>
  <c r="I3" i="1" s="1"/>
  <c r="I2" i="1" s="1"/>
  <c r="J2" i="1" s="1"/>
  <c r="H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<sst xmlns="http://schemas.openxmlformats.org/spreadsheetml/2006/main" count="1144" uniqueCount="239">
  <si>
    <t>cost</t>
  </si>
  <si>
    <t>p/l</t>
  </si>
  <si>
    <t>sell</t>
  </si>
  <si>
    <t>invoice_no</t>
  </si>
  <si>
    <t>gender</t>
  </si>
  <si>
    <t>age</t>
  </si>
  <si>
    <t>category</t>
  </si>
  <si>
    <t>quantity</t>
  </si>
  <si>
    <t>price</t>
  </si>
  <si>
    <t>payment_method</t>
  </si>
  <si>
    <t>invoice_date</t>
  </si>
  <si>
    <t>shopping_mall</t>
  </si>
  <si>
    <t>I138884</t>
  </si>
  <si>
    <t>Female</t>
  </si>
  <si>
    <t>Clothing</t>
  </si>
  <si>
    <t>Credit Card</t>
  </si>
  <si>
    <t>Kanyon</t>
  </si>
  <si>
    <t>SUM</t>
  </si>
  <si>
    <t>I317333</t>
  </si>
  <si>
    <t>Male</t>
  </si>
  <si>
    <t>Shoes</t>
  </si>
  <si>
    <t>Debit Card</t>
  </si>
  <si>
    <t>Forum Istanbul</t>
  </si>
  <si>
    <t>SUMIF</t>
  </si>
  <si>
    <t>I127801</t>
  </si>
  <si>
    <t>Cash</t>
  </si>
  <si>
    <t>Metrocity</t>
  </si>
  <si>
    <t>I173702</t>
  </si>
  <si>
    <t>5/16/2021</t>
  </si>
  <si>
    <t>Metropol AVM</t>
  </si>
  <si>
    <t>COUNT</t>
  </si>
  <si>
    <t>I337046</t>
  </si>
  <si>
    <t>Books</t>
  </si>
  <si>
    <t>10/24/2021</t>
  </si>
  <si>
    <t>COUNTIF</t>
  </si>
  <si>
    <t>I227836</t>
  </si>
  <si>
    <t>5/24/2022</t>
  </si>
  <si>
    <t>I121056</t>
  </si>
  <si>
    <t>Cosmetics</t>
  </si>
  <si>
    <t>3/13/2022</t>
  </si>
  <si>
    <t>Istinye Park</t>
  </si>
  <si>
    <t>AVERAGE</t>
  </si>
  <si>
    <t>I293112</t>
  </si>
  <si>
    <t>1/13/2021</t>
  </si>
  <si>
    <t>Mall of Istanbul</t>
  </si>
  <si>
    <t>I293455</t>
  </si>
  <si>
    <t>I326945</t>
  </si>
  <si>
    <t>8/22/2021</t>
  </si>
  <si>
    <t>I306368</t>
  </si>
  <si>
    <t>Food &amp; Beverage</t>
  </si>
  <si>
    <t>12/25/2022</t>
  </si>
  <si>
    <t>I139207</t>
  </si>
  <si>
    <t>10/28/2022</t>
  </si>
  <si>
    <t>Emaar Square Mall</t>
  </si>
  <si>
    <t>I640508</t>
  </si>
  <si>
    <t>Toys</t>
  </si>
  <si>
    <t>7/31/2022</t>
  </si>
  <si>
    <t>I179802</t>
  </si>
  <si>
    <t>11/17/2022</t>
  </si>
  <si>
    <t>Cevahir AVM</t>
  </si>
  <si>
    <t>I336189</t>
  </si>
  <si>
    <t>I688768</t>
  </si>
  <si>
    <t>Viaport Outlet</t>
  </si>
  <si>
    <t>I294687</t>
  </si>
  <si>
    <t>1/16/2021</t>
  </si>
  <si>
    <t>I195744</t>
  </si>
  <si>
    <t>Zorlu Center</t>
  </si>
  <si>
    <t>I993048</t>
  </si>
  <si>
    <t>7/26/2021</t>
  </si>
  <si>
    <t>I992454</t>
  </si>
  <si>
    <t>I183746</t>
  </si>
  <si>
    <t>2/15/2023</t>
  </si>
  <si>
    <t>I412481</t>
  </si>
  <si>
    <t>I823067</t>
  </si>
  <si>
    <t>6/18/2022</t>
  </si>
  <si>
    <t>I252275</t>
  </si>
  <si>
    <t>Technology</t>
  </si>
  <si>
    <t>10/26/2021</t>
  </si>
  <si>
    <t>I174250</t>
  </si>
  <si>
    <t>12/16/2022</t>
  </si>
  <si>
    <t>text function</t>
  </si>
  <si>
    <t>concatenate</t>
  </si>
  <si>
    <t>excel formatting</t>
  </si>
  <si>
    <t>cell</t>
  </si>
  <si>
    <r>
      <t>Start Date</t>
    </r>
    <r>
      <rPr>
        <sz val="6"/>
        <color rgb="FF2D3748"/>
        <rFont val="Arial"/>
        <family val="2"/>
      </rPr>
      <t>​</t>
    </r>
  </si>
  <si>
    <r>
      <t>End Date</t>
    </r>
    <r>
      <rPr>
        <sz val="6"/>
        <color rgb="FF2D3748"/>
        <rFont val="Arial"/>
        <family val="2"/>
      </rPr>
      <t>​</t>
    </r>
  </si>
  <si>
    <t>vlookup</t>
  </si>
  <si>
    <t>hlookup</t>
  </si>
  <si>
    <t>PRODUCT</t>
  </si>
  <si>
    <t>APPLE</t>
  </si>
  <si>
    <t>WINDOW</t>
  </si>
  <si>
    <t>ASUS</t>
  </si>
  <si>
    <t>SAMSUNG</t>
  </si>
  <si>
    <t>LP</t>
  </si>
  <si>
    <t>ASUS ZEN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</si>
  <si>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</si>
  <si>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</si>
  <si>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</si>
  <si>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</si>
  <si>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</si>
  <si>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</si>
  <si>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</si>
  <si>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</si>
  <si>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</si>
  <si>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</si>
  <si>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</si>
  <si>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</si>
  <si>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</si>
  <si>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</si>
  <si>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</si>
  <si>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</si>
  <si>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</si>
  <si>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</si>
  <si>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</si>
  <si>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</si>
  <si>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</si>
  <si>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</si>
  <si>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</si>
  <si>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</si>
  <si>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</si>
  <si>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</si>
  <si>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</si>
  <si>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</si>
  <si>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</si>
  <si>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</si>
  <si>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</si>
  <si>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</si>
  <si>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</si>
  <si>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</si>
  <si>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</si>
  <si>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</si>
  <si>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CA-2016-138688</t>
  </si>
  <si>
    <t>6/16/2016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</si>
  <si>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</si>
  <si>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</si>
  <si>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</si>
  <si>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</si>
  <si>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</si>
  <si>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</si>
  <si>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</si>
  <si>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</si>
  <si>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</si>
  <si>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</si>
  <si>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US-2015-108966</t>
  </si>
  <si>
    <t>10/18/2015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</si>
  <si>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</si>
  <si>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</si>
  <si>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</si>
  <si>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</si>
  <si>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</si>
  <si>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</si>
  <si>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</si>
  <si>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</si>
  <si>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</si>
  <si>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</si>
  <si>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</si>
  <si>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CA-2014-115812</t>
  </si>
  <si>
    <t>6/14/2014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</si>
  <si>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</si>
  <si>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</si>
  <si>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</si>
  <si>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</si>
  <si>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</si>
  <si>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</si>
  <si>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</si>
  <si>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</si>
  <si>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</si>
  <si>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</si>
  <si>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</si>
  <si>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</si>
  <si>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</si>
  <si>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</si>
  <si>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</si>
  <si>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</si>
  <si>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</si>
  <si>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</si>
  <si>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</si>
  <si>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</si>
  <si>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</si>
  <si>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CA-2017-114412</t>
  </si>
  <si>
    <t>4/15/2017</t>
  </si>
  <si>
    <t>4/20/2017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</si>
  <si>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</si>
  <si>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</si>
  <si>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</si>
  <si>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</si>
  <si>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</si>
  <si>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</si>
  <si>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</si>
  <si>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CA-2016-161389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</si>
  <si>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</si>
  <si>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</si>
  <si>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</si>
  <si>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</si>
  <si>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</si>
  <si>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</si>
  <si>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US-2015-118983</t>
  </si>
  <si>
    <t>11/22/2015</t>
  </si>
  <si>
    <t>11/26/2015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</si>
  <si>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</si>
  <si>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</si>
  <si>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</si>
  <si>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</si>
  <si>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</si>
  <si>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</si>
  <si>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</si>
  <si>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</si>
  <si>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</si>
  <si>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</si>
  <si>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CA-2014-105893</t>
  </si>
  <si>
    <t>11/18/2014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</si>
  <si>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</si>
  <si>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</si>
  <si>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</si>
  <si>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</si>
  <si>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</si>
  <si>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</si>
  <si>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CA-2014-167164</t>
  </si>
  <si>
    <t>5/13/2014</t>
  </si>
  <si>
    <t>5/15/2014</t>
  </si>
  <si>
    <t>AG-10270</t>
  </si>
  <si>
    <t>Alejandro Grove</t>
  </si>
  <si>
    <t>West Jordan</t>
  </si>
  <si>
    <t>Utah</t>
  </si>
  <si>
    <t>OFF-ST-10000107</t>
  </si>
  <si>
    <t>Fellowes Super Stor/Drawer</t>
  </si>
  <si>
    <t>CA-2014-143336</t>
  </si>
  <si>
    <t>8/27/2014</t>
  </si>
  <si>
    <t>ZD-21925</t>
  </si>
  <si>
    <t>Zuschuss Donatelli</t>
  </si>
  <si>
    <t>San Francisco</t>
  </si>
  <si>
    <t>OFF-AR-10003056</t>
  </si>
  <si>
    <t>Newell 341</t>
  </si>
  <si>
    <t>Row Labels</t>
  </si>
  <si>
    <t>Grand Total</t>
  </si>
  <si>
    <t>Sum of Discount</t>
  </si>
  <si>
    <t>Sum of Profit</t>
  </si>
  <si>
    <t>Sum of Sales</t>
  </si>
  <si>
    <t>sheet2!A1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</si>
</sst>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6"/>
      <color rgb="FF2D3748"/>
      <name val="Arial"/>
      <family val="2"/>
    </font>
    <font>
      <b/>
      <sz val="6"/>
      <color rgb="FF2D3748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0" fillId="0" borderId="0" xfId="0" applyNumberFormat="1"/>
    <xf numFmtId="0" fontId="4" fillId="2" borderId="0" xfId="0" applyFont="1" applyFill="1" applyAlignment="1">
      <alignment vertical="center" wrapText="1"/>
    </xf>
    <xf numFmtId="14" fontId="3" fillId="2" borderId="0" xfId="0" applyNumberFormat="1" applyFont="1" applyFill="1" applyAlignment="1">
      <alignment vertical="center" wrapText="1"/>
    </xf>
    <xf numFmtId="0" fontId="5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14" fontId="0" fillId="0" borderId="0" xfId="0" applyNumberFormat="1" applyAlignment="1">
      <alignment horizontal="left" indent="6"/>
    </xf>
    <xf numFmtId="14" fontId="0" fillId="0" borderId="0" xfId="0" applyNumberFormat="1" applyAlignment="1">
      <alignment horizontal="left" indent="7"/>
    </xf>
    <xf numFmtId="0" fontId="0" fillId="0" borderId="0" xfId="0" applyAlignment="1">
      <alignment horizontal="left" indent="7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[practical 1.xlsx]Sheet4!PivotTable3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Discount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Sheet4!$A$4:$A$16</c:f>
              <c:multiLvlStrCache>
                <c:ptCount val="10"/>
                <c:lvl>
                  <c:pt idx="0">
                    <c:v>CA-2014-143336</c:v>
                  </c:pt>
                  <c:pt idx="1">
                    <c:v>CA-2014-167164</c:v>
                  </c:pt>
                  <c:pt idx="2">
                    <c:v>CA-2016-138688</c:v>
                  </c:pt>
                  <c:pt idx="3">
                    <c:v>CA-2016-152156</c:v>
                  </c:pt>
                  <c:pt idx="4">
                    <c:v>CA-2014-105893</c:v>
                  </c:pt>
                  <c:pt idx="5">
                    <c:v>CA-2014-115812</c:v>
                  </c:pt>
                  <c:pt idx="6">
                    <c:v>CA-2016-161389</c:v>
                  </c:pt>
                  <c:pt idx="7">
                    <c:v>CA-2017-114412</c:v>
                  </c:pt>
                  <c:pt idx="8">
                    <c:v>US-2015-108966</c:v>
                  </c:pt>
                  <c:pt idx="9">
                    <c:v>US-2015-118983</c:v>
                  </c:pt>
                </c:lvl>
                <c:lvl>
                  <c:pt idx="0">
                    <c:v>Second Class</c:v>
                  </c:pt>
                  <c:pt idx="4">
                    <c:v>Standard Class</c:v>
                  </c:pt>
                </c:lvl>
              </c:multiLvlStrCache>
            </c:multiLvlStrRef>
          </c:cat>
          <c:val>
            <c:numRef>
              <c:f>Sheet4!$B$4:$B$16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</c:v>
                </c:pt>
                <c:pt idx="6">
                  <c:v>0.2</c:v>
                </c:pt>
                <c:pt idx="7">
                  <c:v>0.2</c:v>
                </c:pt>
                <c:pt idx="8">
                  <c:v>0.65</c:v>
                </c:pt>
                <c:pt idx="9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9-443E-ACAF-6C4942317561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Sheet4!$A$4:$A$16</c:f>
              <c:multiLvlStrCache>
                <c:ptCount val="10"/>
                <c:lvl>
                  <c:pt idx="0">
                    <c:v>CA-2014-143336</c:v>
                  </c:pt>
                  <c:pt idx="1">
                    <c:v>CA-2014-167164</c:v>
                  </c:pt>
                  <c:pt idx="2">
                    <c:v>CA-2016-138688</c:v>
                  </c:pt>
                  <c:pt idx="3">
                    <c:v>CA-2016-152156</c:v>
                  </c:pt>
                  <c:pt idx="4">
                    <c:v>CA-2014-105893</c:v>
                  </c:pt>
                  <c:pt idx="5">
                    <c:v>CA-2014-115812</c:v>
                  </c:pt>
                  <c:pt idx="6">
                    <c:v>CA-2016-161389</c:v>
                  </c:pt>
                  <c:pt idx="7">
                    <c:v>CA-2017-114412</c:v>
                  </c:pt>
                  <c:pt idx="8">
                    <c:v>US-2015-108966</c:v>
                  </c:pt>
                  <c:pt idx="9">
                    <c:v>US-2015-118983</c:v>
                  </c:pt>
                </c:lvl>
                <c:lvl>
                  <c:pt idx="0">
                    <c:v>Second Class</c:v>
                  </c:pt>
                  <c:pt idx="4">
                    <c:v>Standard Class</c:v>
                  </c:pt>
                </c:lvl>
              </c:multiLvlStrCache>
            </c:multiLvlStrRef>
          </c:cat>
          <c:val>
            <c:numRef>
              <c:f>Sheet4!$C$4:$C$16</c:f>
              <c:numCache>
                <c:formatCode>General</c:formatCode>
                <c:ptCount val="10"/>
                <c:pt idx="0">
                  <c:v>2.4824000000000002</c:v>
                </c:pt>
                <c:pt idx="1">
                  <c:v>9.99</c:v>
                </c:pt>
                <c:pt idx="2">
                  <c:v>6.8714000000000004</c:v>
                </c:pt>
                <c:pt idx="3">
                  <c:v>261.49559999999997</c:v>
                </c:pt>
                <c:pt idx="4">
                  <c:v>13.317600000000001</c:v>
                </c:pt>
                <c:pt idx="5">
                  <c:v>300.76870000000002</c:v>
                </c:pt>
                <c:pt idx="6">
                  <c:v>132.59219999999999</c:v>
                </c:pt>
                <c:pt idx="7">
                  <c:v>5.4432</c:v>
                </c:pt>
                <c:pt idx="8">
                  <c:v>-380.51460000000003</c:v>
                </c:pt>
                <c:pt idx="9">
                  <c:v>-127.67400000000001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69-443E-ACAF-6C4942317561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Sheet4!$A$4:$A$16</c:f>
              <c:multiLvlStrCache>
                <c:ptCount val="10"/>
                <c:lvl>
                  <c:pt idx="0">
                    <c:v>CA-2014-143336</c:v>
                  </c:pt>
                  <c:pt idx="1">
                    <c:v>CA-2014-167164</c:v>
                  </c:pt>
                  <c:pt idx="2">
                    <c:v>CA-2016-138688</c:v>
                  </c:pt>
                  <c:pt idx="3">
                    <c:v>CA-2016-152156</c:v>
                  </c:pt>
                  <c:pt idx="4">
                    <c:v>CA-2014-105893</c:v>
                  </c:pt>
                  <c:pt idx="5">
                    <c:v>CA-2014-115812</c:v>
                  </c:pt>
                  <c:pt idx="6">
                    <c:v>CA-2016-161389</c:v>
                  </c:pt>
                  <c:pt idx="7">
                    <c:v>CA-2017-114412</c:v>
                  </c:pt>
                  <c:pt idx="8">
                    <c:v>US-2015-108966</c:v>
                  </c:pt>
                  <c:pt idx="9">
                    <c:v>US-2015-118983</c:v>
                  </c:pt>
                </c:lvl>
                <c:lvl>
                  <c:pt idx="0">
                    <c:v>Second Class</c:v>
                  </c:pt>
                  <c:pt idx="4">
                    <c:v>Standard Class</c:v>
                  </c:pt>
                </c:lvl>
              </c:multiLvlStrCache>
            </c:multiLvlStrRef>
          </c:cat>
          <c:val>
            <c:numRef>
              <c:f>Sheet4!$D$4:$D$16</c:f>
              <c:numCache>
                <c:formatCode>General</c:formatCode>
                <c:ptCount val="10"/>
                <c:pt idx="0">
                  <c:v>8.56</c:v>
                </c:pt>
                <c:pt idx="1">
                  <c:v>55.5</c:v>
                </c:pt>
                <c:pt idx="2">
                  <c:v>14.62</c:v>
                </c:pt>
                <c:pt idx="3">
                  <c:v>993.90000000000009</c:v>
                </c:pt>
                <c:pt idx="4">
                  <c:v>665.88</c:v>
                </c:pt>
                <c:pt idx="5">
                  <c:v>3714.3040000000001</c:v>
                </c:pt>
                <c:pt idx="6">
                  <c:v>407.976</c:v>
                </c:pt>
                <c:pt idx="7">
                  <c:v>15.552</c:v>
                </c:pt>
                <c:pt idx="8">
                  <c:v>979.94550000000004</c:v>
                </c:pt>
                <c:pt idx="9">
                  <c:v>71.353999999999999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69-443E-ACAF-6C4942317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431103"/>
        <c:axId val="2105432063"/>
      </c:barChart>
      <c:catAx>
        <c:axId val="210543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32063"/>
        <c:crosses val="autoZero"/>
        <c:auto val="1"/>
        <c:lblAlgn val="ctr"/>
        <c:lblOffset val="100"/>
        <c:noMultiLvlLbl val="0"/>
      </c:catAx>
      <c:valAx>
        <c:axId val="21054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3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[practical 1.xlsx]Sheet3!PivotTable2</c:name>
    <c:fmtId val="1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433023"/>
        <c:axId val="2105438303"/>
      </c:barChart>
      <c:catAx>
        <c:axId val="2105433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38303"/>
        <c:crosses val="autoZero"/>
        <c:auto val="1"/>
        <c:lblAlgn val="ctr"/>
        <c:lblOffset val="100"/>
        <c:noMultiLvlLbl val="0"/>
      </c:catAx>
      <c:valAx>
        <c:axId val="210543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3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507206</xdr:colOff>
      <xdr:row>2</xdr:row>
      <xdr:rowOff>95250</xdr:rowOff>
    </xdr:from>
    <xdr:to>
      <xdr:col>11</xdr:col>
      <xdr:colOff>545306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7823F-0131-6D71-E5CE-612170736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245268</xdr:colOff>
      <xdr:row>7</xdr:row>
      <xdr:rowOff>47625</xdr:rowOff>
    </xdr:from>
    <xdr:to>
      <xdr:col>10</xdr:col>
      <xdr:colOff>283368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E45138-B270-32F5-E7D9-6B2FEAB47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kshita mali" refreshedDate="45475.732477777776" createdVersion="8" refreshedVersion="8" minRefreshableVersion="3" recordCount="19" xr:uid="{83BE55CB-4DF1-40C5-9999-81EBABE3F0C8}">
  <cacheSource type="worksheet">
    <worksheetSource ref="A55:T74" sheet="Sheet1"/>
  </cacheSource>
  <cacheFields count="20">
    <cacheField name="Order ID" numFmtId="0">
      <sharedItems count="10">
        <s v="CA-2016-152156"/>
        <s v="CA-2016-138688"/>
        <s v="US-2015-108966"/>
        <s v="CA-2014-115812"/>
        <s v="CA-2017-114412"/>
        <s v="CA-2016-161389"/>
        <s v="US-2015-118983"/>
        <s v="CA-2014-105893"/>
        <s v="CA-2014-167164"/>
        <s v="CA-2014-143336"/>
      </sharedItems>
    </cacheField>
    <cacheField name="Order Date" numFmtId="0">
      <sharedItems containsDate="1" containsMixedTypes="1" minDate="2014-09-06T00:00:00" maxDate="2016-12-07T00:00:00" count="10">
        <d v="2016-08-11T00:00:00"/>
        <d v="2016-12-06T00:00:00"/>
        <d v="2015-11-10T00:00:00"/>
        <d v="2014-09-06T00:00:00"/>
        <s v="4/15/2017"/>
        <d v="2016-05-12T00:00:00"/>
        <s v="11/22/2015"/>
        <d v="2014-11-11T00:00:00"/>
        <s v="5/13/2014"/>
        <s v="8/27/2014"/>
      </sharedItems>
    </cacheField>
    <cacheField name="Ship Date" numFmtId="0">
      <sharedItems containsDate="1" containsMixedTypes="1" minDate="2014-01-09T00:00:00" maxDate="2016-11-12T00:00:00" count="10">
        <d v="2016-11-11T00:00:00"/>
        <s v="6/16/2016"/>
        <s v="10/18/2015"/>
        <s v="6/14/2014"/>
        <s v="4/20/2017"/>
        <d v="2016-10-12T00:00:00"/>
        <s v="11/26/2015"/>
        <s v="11/18/2014"/>
        <s v="5/15/2014"/>
        <d v="2014-01-09T00:00:00"/>
      </sharedItems>
    </cacheField>
    <cacheField name="Ship Mode" numFmtId="0">
      <sharedItems count="2">
        <s v="Second Class"/>
        <s v="Standard Class"/>
      </sharedItems>
    </cacheField>
    <cacheField name="Customer ID" numFmtId="0">
      <sharedItems count="10">
        <s v="CG-12520"/>
        <s v="DV-13045"/>
        <s v="SO-20335"/>
        <s v="BH-11710"/>
        <s v="AA-10480"/>
        <s v="IM-15070"/>
        <s v="HP-14815"/>
        <s v="PK-19075"/>
        <s v="AG-10270"/>
        <s v="ZD-21925"/>
      </sharedItems>
    </cacheField>
    <cacheField name="Customer Name" numFmtId="0">
      <sharedItems count="10">
        <s v="Claire Gute"/>
        <s v="Darrin Van Huff"/>
        <s v="Sean O'Donnell"/>
        <s v="Brosina Hoffman"/>
        <s v="Andrew Allen"/>
        <s v="Irene Maddox"/>
        <s v="Harold Pawlan"/>
        <s v="Pete Kriz"/>
        <s v="Alejandro Grove"/>
        <s v="Zuschuss Donatelli"/>
      </sharedItems>
    </cacheField>
    <cacheField name="Segment" numFmtId="0">
      <sharedItems count="3">
        <s v="Consumer"/>
        <s v="Corporate"/>
        <s v="Home Office"/>
      </sharedItems>
    </cacheField>
    <cacheField name="Country" numFmtId="0">
      <sharedItems count="1">
        <s v="United States"/>
      </sharedItems>
    </cacheField>
    <cacheField name="City" numFmtId="0">
      <sharedItems/>
    </cacheField>
    <cacheField name="State" numFmtId="0">
      <sharedItems/>
    </cacheField>
    <cacheField name="Postal Code" numFmtId="0">
      <sharedItems containsSemiMixedTypes="0" containsString="0" containsNumber="1" containsInteger="1" minValue="28027" maxValue="98103"/>
    </cacheField>
    <cacheField name="Region" numFmtId="0">
      <sharedItems/>
    </cacheField>
    <cacheField name="Product ID" numFmtId="0">
      <sharedItems/>
    </cacheField>
    <cacheField name="Category" numFmtId="0">
      <sharedItems/>
    </cacheField>
    <cacheField name="Sub-Category" numFmtId="0">
      <sharedItems/>
    </cacheField>
    <cacheField name="Product Name" numFmtId="0">
      <sharedItems/>
    </cacheField>
    <cacheField name="Sales" numFmtId="0">
      <sharedItems containsSemiMixedTypes="0" containsString="0" containsNumber="1" minValue="2.544" maxValue="1706.184"/>
    </cacheField>
    <cacheField name="Quantity" numFmtId="0">
      <sharedItems containsSemiMixedTypes="0" containsString="0" containsNumber="1" containsInteger="1" minValue="2" maxValue="9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383.03100000000001" maxValue="219.581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kshita mali" refreshedDate="45475.746175925924" createdVersion="8" refreshedVersion="8" minRefreshableVersion="3" recordCount="19" xr:uid="{DE0E46CD-294C-4798-A017-6C187C66FB2C}">
  <cacheSource type="worksheet">
    <worksheetSource ref="C3:V22" sheet="Sheet2"/>
  </cacheSource>
  <cacheFields count="20">
    <cacheField name="Order ID" numFmtId="0">
      <sharedItems count="10">
        <s v="CA-2016-152156"/>
        <s v="CA-2016-138688"/>
        <s v="US-2015-108966"/>
        <s v="CA-2014-115812"/>
        <s v="CA-2017-114412"/>
        <s v="CA-2016-161389"/>
        <s v="US-2015-118983"/>
        <s v="CA-2014-105893"/>
        <s v="CA-2014-167164"/>
        <s v="CA-2014-143336"/>
      </sharedItems>
    </cacheField>
    <cacheField name="Order Date" numFmtId="0">
      <sharedItems containsDate="1" containsMixedTypes="1" minDate="2014-09-06T00:00:00" maxDate="2016-12-07T00:00:00"/>
    </cacheField>
    <cacheField name="Ship Date" numFmtId="0">
      <sharedItems containsDate="1" containsMixedTypes="1" minDate="2014-01-09T00:00:00" maxDate="2016-11-12T00:00:00" count="10">
        <d v="2016-11-11T00:00:00"/>
        <s v="6/16/2016"/>
        <s v="10/18/2015"/>
        <s v="6/14/2014"/>
        <s v="4/20/2017"/>
        <d v="2016-10-12T00:00:00"/>
        <s v="11/26/2015"/>
        <s v="11/18/2014"/>
        <s v="5/15/2014"/>
        <d v="2014-01-09T00:00:00"/>
      </sharedItems>
    </cacheField>
    <cacheField name="Ship Mode" numFmtId="0">
      <sharedItems/>
    </cacheField>
    <cacheField name="Customer ID" numFmtId="0">
      <sharedItems/>
    </cacheField>
    <cacheField name="Customer Name" numFmtId="0">
      <sharedItems/>
    </cacheField>
    <cacheField name="Segment" numFmtId="0">
      <sharedItems/>
    </cacheField>
    <cacheField name="Country" numFmtId="0">
      <sharedItems/>
    </cacheField>
    <cacheField name="City" numFmtId="0">
      <sharedItems/>
    </cacheField>
    <cacheField name="State" numFmtId="0">
      <sharedItems/>
    </cacheField>
    <cacheField name="Postal Code" numFmtId="0">
      <sharedItems containsSemiMixedTypes="0" containsString="0" containsNumber="1" containsInteger="1" minValue="28027" maxValue="98103"/>
    </cacheField>
    <cacheField name="Region" numFmtId="0">
      <sharedItems/>
    </cacheField>
    <cacheField name="Product ID" numFmtId="0">
      <sharedItems/>
    </cacheField>
    <cacheField name="Category" numFmtId="0">
      <sharedItems/>
    </cacheField>
    <cacheField name="Sub-Category" numFmtId="0">
      <sharedItems/>
    </cacheField>
    <cacheField name="Product Name" numFmtId="0">
      <sharedItems/>
    </cacheField>
    <cacheField name="Sales" numFmtId="0">
      <sharedItems containsSemiMixedTypes="0" containsString="0" containsNumber="1" minValue="2.544" maxValue="1706.184"/>
    </cacheField>
    <cacheField name="Quantity" numFmtId="0">
      <sharedItems containsSemiMixedTypes="0" containsString="0" containsNumber="1" containsInteger="1" minValue="2" maxValue="9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383.03100000000001" maxValue="219.581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kshita mali" refreshedDate="45475.749261111108" createdVersion="8" refreshedVersion="8" minRefreshableVersion="3" recordCount="19" xr:uid="{A1A19868-3D54-4ED6-B988-788AD83B4F5E}">
  <cacheSource type="worksheet">
    <worksheetSource ref="A25:T44" sheet="Sheet3"/>
  </cacheSource>
  <cacheFields count="20">
    <cacheField name="Order ID" numFmtId="0">
      <sharedItems count="10">
        <s v="CA-2016-152156"/>
        <s v="CA-2016-138688"/>
        <s v="US-2015-108966"/>
        <s v="CA-2014-115812"/>
        <s v="CA-2017-114412"/>
        <s v="CA-2016-161389"/>
        <s v="US-2015-118983"/>
        <s v="CA-2014-105893"/>
        <s v="CA-2014-167164"/>
        <s v="CA-2014-143336"/>
      </sharedItems>
    </cacheField>
    <cacheField name="Order Date" numFmtId="0">
      <sharedItems containsDate="1" containsMixedTypes="1" minDate="2014-09-06T00:00:00" maxDate="2016-12-07T00:00:00"/>
    </cacheField>
    <cacheField name="Ship Date" numFmtId="0">
      <sharedItems containsDate="1" containsMixedTypes="1" minDate="2014-01-09T00:00:00" maxDate="2016-11-12T00:00:00"/>
    </cacheField>
    <cacheField name="Ship Mode" numFmtId="0">
      <sharedItems count="2">
        <s v="Second Class"/>
        <s v="Standard Class"/>
      </sharedItems>
    </cacheField>
    <cacheField name="Customer ID" numFmtId="0">
      <sharedItems/>
    </cacheField>
    <cacheField name="Customer Name" numFmtId="0">
      <sharedItems/>
    </cacheField>
    <cacheField name="Segment" numFmtId="0">
      <sharedItems/>
    </cacheField>
    <cacheField name="Country" numFmtId="0">
      <sharedItems/>
    </cacheField>
    <cacheField name="City" numFmtId="0">
      <sharedItems/>
    </cacheField>
    <cacheField name="State" numFmtId="0">
      <sharedItems/>
    </cacheField>
    <cacheField name="Postal Code" numFmtId="0">
      <sharedItems containsSemiMixedTypes="0" containsString="0" containsNumber="1" containsInteger="1" minValue="28027" maxValue="98103"/>
    </cacheField>
    <cacheField name="Region" numFmtId="0">
      <sharedItems/>
    </cacheField>
    <cacheField name="Product ID" numFmtId="0">
      <sharedItems/>
    </cacheField>
    <cacheField name="Category" numFmtId="0">
      <sharedItems/>
    </cacheField>
    <cacheField name="Sub-Category" numFmtId="0">
      <sharedItems/>
    </cacheField>
    <cacheField name="Product Name" numFmtId="0">
      <sharedItems/>
    </cacheField>
    <cacheField name="Sales" numFmtId="0">
      <sharedItems containsSemiMixedTypes="0" containsString="0" containsNumber="1" minValue="2.544" maxValue="1706.184"/>
    </cacheField>
    <cacheField name="Quantity" numFmtId="0">
      <sharedItems containsSemiMixedTypes="0" containsString="0" containsNumber="1" containsInteger="1" minValue="2" maxValue="9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383.03100000000001" maxValue="219.581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x v="0"/>
    <x v="0"/>
    <x v="0"/>
    <x v="0"/>
    <x v="0"/>
    <s v="Henderson"/>
    <s v="Kentucky"/>
    <n v="42420"/>
    <s v="South"/>
    <s v="FUR-BO-10001798"/>
    <s v="Furniture"/>
    <s v="Bookcases"/>
    <s v="Bush Somerset Collection Bookcase"/>
    <n v="261.95999999999998"/>
    <n v="2"/>
    <n v="0"/>
    <n v="41.913600000000002"/>
  </r>
  <r>
    <x v="0"/>
    <x v="0"/>
    <x v="0"/>
    <x v="0"/>
    <x v="0"/>
    <x v="0"/>
    <x v="0"/>
    <x v="0"/>
    <s v="Henderson"/>
    <s v="Kentucky"/>
    <n v="42420"/>
    <s v="South"/>
    <s v="FUR-CH-10000454"/>
    <s v="Furniture"/>
    <s v="Chairs"/>
    <s v="Hon Deluxe Fabric Upholstered Stacking Chairs, Rounded Back"/>
    <n v="731.94"/>
    <n v="3"/>
    <n v="0"/>
    <n v="219.58199999999999"/>
  </r>
  <r>
    <x v="1"/>
    <x v="1"/>
    <x v="1"/>
    <x v="0"/>
    <x v="1"/>
    <x v="1"/>
    <x v="1"/>
    <x v="0"/>
    <s v="Los Angeles"/>
    <s v="California"/>
    <n v="90036"/>
    <s v="West"/>
    <s v="OFF-LA-10000240"/>
    <s v="Office Supplies"/>
    <s v="Labels"/>
    <s v="Self-Adhesive Address Labels for Typewriters by Universal"/>
    <n v="14.62"/>
    <n v="2"/>
    <n v="0"/>
    <n v="6.8714000000000004"/>
  </r>
  <r>
    <x v="2"/>
    <x v="2"/>
    <x v="2"/>
    <x v="1"/>
    <x v="2"/>
    <x v="2"/>
    <x v="0"/>
    <x v="0"/>
    <s v="Fort Lauderdale"/>
    <s v="Florida"/>
    <n v="33311"/>
    <s v="South"/>
    <s v="FUR-TA-10000577"/>
    <s v="Furniture"/>
    <s v="Tables"/>
    <s v="Bretford CR4500 Series Slim Rectangular Table"/>
    <n v="957.57749999999999"/>
    <n v="5"/>
    <n v="0.45"/>
    <n v="-383.03100000000001"/>
  </r>
  <r>
    <x v="2"/>
    <x v="2"/>
    <x v="2"/>
    <x v="1"/>
    <x v="2"/>
    <x v="2"/>
    <x v="0"/>
    <x v="0"/>
    <s v="Fort Lauderdale"/>
    <s v="Florida"/>
    <n v="33311"/>
    <s v="South"/>
    <s v="OFF-ST-10000760"/>
    <s v="Office Supplies"/>
    <s v="Storage"/>
    <s v="Eldon Fold 'N Roll Cart System"/>
    <n v="22.367999999999999"/>
    <n v="2"/>
    <n v="0.2"/>
    <n v="2.5164"/>
  </r>
  <r>
    <x v="3"/>
    <x v="3"/>
    <x v="3"/>
    <x v="1"/>
    <x v="3"/>
    <x v="3"/>
    <x v="0"/>
    <x v="0"/>
    <s v="Los Angeles"/>
    <s v="California"/>
    <n v="90032"/>
    <s v="West"/>
    <s v="FUR-FU-10001487"/>
    <s v="Furniture"/>
    <s v="Furnishings"/>
    <s v="Eldon Expressions Wood and Plastic Desk Accessories, Cherry Wood"/>
    <n v="48.86"/>
    <n v="7"/>
    <n v="0"/>
    <n v="14.1694"/>
  </r>
  <r>
    <x v="3"/>
    <x v="3"/>
    <x v="3"/>
    <x v="1"/>
    <x v="3"/>
    <x v="3"/>
    <x v="0"/>
    <x v="0"/>
    <s v="Los Angeles"/>
    <s v="California"/>
    <n v="90032"/>
    <s v="West"/>
    <s v="OFF-AR-10002833"/>
    <s v="Office Supplies"/>
    <s v="Art"/>
    <s v="Newell 322"/>
    <n v="7.28"/>
    <n v="4"/>
    <n v="0"/>
    <n v="1.9656"/>
  </r>
  <r>
    <x v="3"/>
    <x v="3"/>
    <x v="3"/>
    <x v="1"/>
    <x v="3"/>
    <x v="3"/>
    <x v="0"/>
    <x v="0"/>
    <s v="Los Angeles"/>
    <s v="California"/>
    <n v="90032"/>
    <s v="West"/>
    <s v="TEC-PH-10002275"/>
    <s v="Technology"/>
    <s v="Phones"/>
    <s v="Mitel 5320 IP Phone VoIP phone"/>
    <n v="907.15200000000004"/>
    <n v="6"/>
    <n v="0.2"/>
    <n v="90.715199999999996"/>
  </r>
  <r>
    <x v="3"/>
    <x v="3"/>
    <x v="3"/>
    <x v="1"/>
    <x v="3"/>
    <x v="3"/>
    <x v="0"/>
    <x v="0"/>
    <s v="Los Angeles"/>
    <s v="California"/>
    <n v="90032"/>
    <s v="West"/>
    <s v="OFF-BI-10003910"/>
    <s v="Office Supplies"/>
    <s v="Binders"/>
    <s v="DXL Angle-View Binders with Locking Rings by Samsill"/>
    <n v="18.504000000000001"/>
    <n v="3"/>
    <n v="0.2"/>
    <n v="5.7824999999999998"/>
  </r>
  <r>
    <x v="3"/>
    <x v="3"/>
    <x v="3"/>
    <x v="1"/>
    <x v="3"/>
    <x v="3"/>
    <x v="0"/>
    <x v="0"/>
    <s v="Los Angeles"/>
    <s v="California"/>
    <n v="90032"/>
    <s v="West"/>
    <s v="OFF-AP-10002892"/>
    <s v="Office Supplies"/>
    <s v="Appliances"/>
    <s v="Belkin F5C206VTEL 6 Outlet Surge"/>
    <n v="114.9"/>
    <n v="5"/>
    <n v="0"/>
    <n v="34.47"/>
  </r>
  <r>
    <x v="3"/>
    <x v="3"/>
    <x v="3"/>
    <x v="1"/>
    <x v="3"/>
    <x v="3"/>
    <x v="0"/>
    <x v="0"/>
    <s v="Los Angeles"/>
    <s v="California"/>
    <n v="90032"/>
    <s v="West"/>
    <s v="FUR-TA-10001539"/>
    <s v="Furniture"/>
    <s v="Tables"/>
    <s v="Chromcraft Rectangular Conference Tables"/>
    <n v="1706.184"/>
    <n v="9"/>
    <n v="0.2"/>
    <n v="85.309200000000004"/>
  </r>
  <r>
    <x v="3"/>
    <x v="3"/>
    <x v="3"/>
    <x v="1"/>
    <x v="3"/>
    <x v="3"/>
    <x v="0"/>
    <x v="0"/>
    <s v="Los Angeles"/>
    <s v="California"/>
    <n v="90032"/>
    <s v="West"/>
    <s v="TEC-PH-10002033"/>
    <s v="Technology"/>
    <s v="Phones"/>
    <s v="Konftel 250 Conference phone - Charcoal black"/>
    <n v="911.42399999999998"/>
    <n v="4"/>
    <n v="0.2"/>
    <n v="68.356800000000007"/>
  </r>
  <r>
    <x v="4"/>
    <x v="4"/>
    <x v="4"/>
    <x v="1"/>
    <x v="4"/>
    <x v="4"/>
    <x v="0"/>
    <x v="0"/>
    <s v="Concord"/>
    <s v="North Carolina"/>
    <n v="28027"/>
    <s v="South"/>
    <s v="OFF-PA-10002365"/>
    <s v="Office Supplies"/>
    <s v="Paper"/>
    <s v="Xerox 1967"/>
    <n v="15.552"/>
    <n v="3"/>
    <n v="0.2"/>
    <n v="5.4432"/>
  </r>
  <r>
    <x v="5"/>
    <x v="5"/>
    <x v="5"/>
    <x v="1"/>
    <x v="5"/>
    <x v="5"/>
    <x v="0"/>
    <x v="0"/>
    <s v="Seattle"/>
    <s v="Washington"/>
    <n v="98103"/>
    <s v="West"/>
    <s v="OFF-BI-10003656"/>
    <s v="Office Supplies"/>
    <s v="Binders"/>
    <s v="Fellowes PB200 Plastic Comb Binding Machine"/>
    <n v="407.976"/>
    <n v="3"/>
    <n v="0.2"/>
    <n v="132.59219999999999"/>
  </r>
  <r>
    <x v="6"/>
    <x v="6"/>
    <x v="6"/>
    <x v="1"/>
    <x v="6"/>
    <x v="6"/>
    <x v="2"/>
    <x v="0"/>
    <s v="Fort Worth"/>
    <s v="Texas"/>
    <n v="76106"/>
    <s v="Central"/>
    <s v="OFF-AP-10002311"/>
    <s v="Office Supplies"/>
    <s v="Appliances"/>
    <s v="Holmes Replacement Filter for HEPA Air Cleaner, Very Large Room, HEPA Filter"/>
    <n v="68.81"/>
    <n v="5"/>
    <n v="0.8"/>
    <n v="-123.858"/>
  </r>
  <r>
    <x v="6"/>
    <x v="6"/>
    <x v="6"/>
    <x v="1"/>
    <x v="6"/>
    <x v="6"/>
    <x v="2"/>
    <x v="0"/>
    <s v="Fort Worth"/>
    <s v="Texas"/>
    <n v="76106"/>
    <s v="Central"/>
    <s v="OFF-BI-10000756"/>
    <s v="Office Supplies"/>
    <s v="Binders"/>
    <s v="Storex DuraTech Recycled Plastic Frosted Binders"/>
    <n v="2.544"/>
    <n v="3"/>
    <n v="0.8"/>
    <n v="-3.8159999999999998"/>
  </r>
  <r>
    <x v="7"/>
    <x v="7"/>
    <x v="7"/>
    <x v="1"/>
    <x v="7"/>
    <x v="7"/>
    <x v="0"/>
    <x v="0"/>
    <s v="Madison"/>
    <s v="Wisconsin"/>
    <n v="53711"/>
    <s v="Central"/>
    <s v="OFF-ST-10004186"/>
    <s v="Office Supplies"/>
    <s v="Storage"/>
    <s v="Stur-D-Stor Shelving, Vertical 5-Shelf: 72&quot;H x 36&quot;W x 18 1/2&quot;D"/>
    <n v="665.88"/>
    <n v="6"/>
    <n v="0"/>
    <n v="13.317600000000001"/>
  </r>
  <r>
    <x v="8"/>
    <x v="8"/>
    <x v="8"/>
    <x v="0"/>
    <x v="8"/>
    <x v="8"/>
    <x v="0"/>
    <x v="0"/>
    <s v="West Jordan"/>
    <s v="Utah"/>
    <n v="84084"/>
    <s v="West"/>
    <s v="OFF-ST-10000107"/>
    <s v="Office Supplies"/>
    <s v="Storage"/>
    <s v="Fellowes Super Stor/Drawer"/>
    <n v="55.5"/>
    <n v="2"/>
    <n v="0"/>
    <n v="9.99"/>
  </r>
  <r>
    <x v="9"/>
    <x v="9"/>
    <x v="9"/>
    <x v="0"/>
    <x v="9"/>
    <x v="9"/>
    <x v="0"/>
    <x v="0"/>
    <s v="San Francisco"/>
    <s v="California"/>
    <n v="94109"/>
    <s v="West"/>
    <s v="OFF-AR-10003056"/>
    <s v="Office Supplies"/>
    <s v="Art"/>
    <s v="Newell 341"/>
    <n v="8.56"/>
    <n v="2"/>
    <n v="0"/>
    <n v="2.48240000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d v="2016-08-11T00:00:00"/>
    <x v="0"/>
    <s v="Second Class"/>
    <s v="CG-12520"/>
    <s v="Claire Gute"/>
    <s v="Consumer"/>
    <s v="United States"/>
    <s v="Henderson"/>
    <s v="Kentucky"/>
    <n v="42420"/>
    <s v="South"/>
    <s v="FUR-BO-10001798"/>
    <s v="Furniture"/>
    <s v="Bookcases"/>
    <s v="Bush Somerset Collection Bookcase"/>
    <n v="261.95999999999998"/>
    <n v="2"/>
    <n v="0"/>
    <n v="41.913600000000002"/>
  </r>
  <r>
    <x v="0"/>
    <d v="2016-08-11T00:00:00"/>
    <x v="0"/>
    <s v="Second Class"/>
    <s v="CG-12520"/>
    <s v="Claire Gute"/>
    <s v="Consumer"/>
    <s v="United States"/>
    <s v="Henderson"/>
    <s v="Kentucky"/>
    <n v="42420"/>
    <s v="South"/>
    <s v="FUR-CH-10000454"/>
    <s v="Furniture"/>
    <s v="Chairs"/>
    <s v="Hon Deluxe Fabric Upholstered Stacking Chairs, Rounded Back"/>
    <n v="731.94"/>
    <n v="3"/>
    <n v="0"/>
    <n v="219.58199999999999"/>
  </r>
  <r>
    <x v="1"/>
    <d v="2016-12-06T00:00:00"/>
    <x v="1"/>
    <s v="Second Class"/>
    <s v="DV-13045"/>
    <s v="Darrin Van Huff"/>
    <s v="Corporate"/>
    <s v="United States"/>
    <s v="Los Angeles"/>
    <s v="California"/>
    <n v="90036"/>
    <s v="West"/>
    <s v="OFF-LA-10000240"/>
    <s v="Office Supplies"/>
    <s v="Labels"/>
    <s v="Self-Adhesive Address Labels for Typewriters by Universal"/>
    <n v="14.62"/>
    <n v="2"/>
    <n v="0"/>
    <n v="6.8714000000000004"/>
  </r>
  <r>
    <x v="2"/>
    <d v="2015-11-10T00:00:00"/>
    <x v="2"/>
    <s v="Standard Class"/>
    <s v="SO-20335"/>
    <s v="Sean O'Donnell"/>
    <s v="Consumer"/>
    <s v="United States"/>
    <s v="Fort Lauderdale"/>
    <s v="Florida"/>
    <n v="33311"/>
    <s v="South"/>
    <s v="FUR-TA-10000577"/>
    <s v="Furniture"/>
    <s v="Tables"/>
    <s v="Bretford CR4500 Series Slim Rectangular Table"/>
    <n v="957.57749999999999"/>
    <n v="5"/>
    <n v="0.45"/>
    <n v="-383.03100000000001"/>
  </r>
  <r>
    <x v="2"/>
    <d v="2015-11-10T00:00:00"/>
    <x v="2"/>
    <s v="Standard Class"/>
    <s v="SO-20335"/>
    <s v="Sean O'Donnell"/>
    <s v="Consumer"/>
    <s v="United States"/>
    <s v="Fort Lauderdale"/>
    <s v="Florida"/>
    <n v="33311"/>
    <s v="South"/>
    <s v="OFF-ST-10000760"/>
    <s v="Office Supplies"/>
    <s v="Storage"/>
    <s v="Eldon Fold 'N Roll Cart System"/>
    <n v="22.367999999999999"/>
    <n v="2"/>
    <n v="0.2"/>
    <n v="2.5164"/>
  </r>
  <r>
    <x v="3"/>
    <d v="2014-09-06T00:00:00"/>
    <x v="3"/>
    <s v="Standard Class"/>
    <s v="BH-11710"/>
    <s v="Brosina Hoffman"/>
    <s v="Consumer"/>
    <s v="United States"/>
    <s v="Los Angeles"/>
    <s v="California"/>
    <n v="90032"/>
    <s v="West"/>
    <s v="FUR-FU-10001487"/>
    <s v="Furniture"/>
    <s v="Furnishings"/>
    <s v="Eldon Expressions Wood and Plastic Desk Accessories, Cherry Wood"/>
    <n v="48.86"/>
    <n v="7"/>
    <n v="0"/>
    <n v="14.1694"/>
  </r>
  <r>
    <x v="3"/>
    <d v="2014-09-06T00:00:00"/>
    <x v="3"/>
    <s v="Standard Class"/>
    <s v="BH-11710"/>
    <s v="Brosina Hoffman"/>
    <s v="Consumer"/>
    <s v="United States"/>
    <s v="Los Angeles"/>
    <s v="California"/>
    <n v="90032"/>
    <s v="West"/>
    <s v="OFF-AR-10002833"/>
    <s v="Office Supplies"/>
    <s v="Art"/>
    <s v="Newell 322"/>
    <n v="7.28"/>
    <n v="4"/>
    <n v="0"/>
    <n v="1.9656"/>
  </r>
  <r>
    <x v="3"/>
    <d v="2014-09-06T00:00:00"/>
    <x v="3"/>
    <s v="Standard Class"/>
    <s v="BH-11710"/>
    <s v="Brosina Hoffman"/>
    <s v="Consumer"/>
    <s v="United States"/>
    <s v="Los Angeles"/>
    <s v="California"/>
    <n v="90032"/>
    <s v="West"/>
    <s v="TEC-PH-10002275"/>
    <s v="Technology"/>
    <s v="Phones"/>
    <s v="Mitel 5320 IP Phone VoIP phone"/>
    <n v="907.15200000000004"/>
    <n v="6"/>
    <n v="0.2"/>
    <n v="90.715199999999996"/>
  </r>
  <r>
    <x v="3"/>
    <d v="2014-09-06T00:00:00"/>
    <x v="3"/>
    <s v="Standard Class"/>
    <s v="BH-11710"/>
    <s v="Brosina Hoffman"/>
    <s v="Consumer"/>
    <s v="United States"/>
    <s v="Los Angeles"/>
    <s v="California"/>
    <n v="90032"/>
    <s v="West"/>
    <s v="OFF-BI-10003910"/>
    <s v="Office Supplies"/>
    <s v="Binders"/>
    <s v="DXL Angle-View Binders with Locking Rings by Samsill"/>
    <n v="18.504000000000001"/>
    <n v="3"/>
    <n v="0.2"/>
    <n v="5.7824999999999998"/>
  </r>
  <r>
    <x v="3"/>
    <d v="2014-09-06T00:00:00"/>
    <x v="3"/>
    <s v="Standard Class"/>
    <s v="BH-11710"/>
    <s v="Brosina Hoffman"/>
    <s v="Consumer"/>
    <s v="United States"/>
    <s v="Los Angeles"/>
    <s v="California"/>
    <n v="90032"/>
    <s v="West"/>
    <s v="OFF-AP-10002892"/>
    <s v="Office Supplies"/>
    <s v="Appliances"/>
    <s v="Belkin F5C206VTEL 6 Outlet Surge"/>
    <n v="114.9"/>
    <n v="5"/>
    <n v="0"/>
    <n v="34.47"/>
  </r>
  <r>
    <x v="3"/>
    <d v="2014-09-06T00:00:00"/>
    <x v="3"/>
    <s v="Standard Class"/>
    <s v="BH-11710"/>
    <s v="Brosina Hoffman"/>
    <s v="Consumer"/>
    <s v="United States"/>
    <s v="Los Angeles"/>
    <s v="California"/>
    <n v="90032"/>
    <s v="West"/>
    <s v="FUR-TA-10001539"/>
    <s v="Furniture"/>
    <s v="Tables"/>
    <s v="Chromcraft Rectangular Conference Tables"/>
    <n v="1706.184"/>
    <n v="9"/>
    <n v="0.2"/>
    <n v="85.309200000000004"/>
  </r>
  <r>
    <x v="3"/>
    <d v="2014-09-06T00:00:00"/>
    <x v="3"/>
    <s v="Standard Class"/>
    <s v="BH-11710"/>
    <s v="Brosina Hoffman"/>
    <s v="Consumer"/>
    <s v="United States"/>
    <s v="Los Angeles"/>
    <s v="California"/>
    <n v="90032"/>
    <s v="West"/>
    <s v="TEC-PH-10002033"/>
    <s v="Technology"/>
    <s v="Phones"/>
    <s v="Konftel 250 Conference phone - Charcoal black"/>
    <n v="911.42399999999998"/>
    <n v="4"/>
    <n v="0.2"/>
    <n v="68.356800000000007"/>
  </r>
  <r>
    <x v="4"/>
    <s v="4/15/2017"/>
    <x v="4"/>
    <s v="Standard Class"/>
    <s v="AA-10480"/>
    <s v="Andrew Allen"/>
    <s v="Consumer"/>
    <s v="United States"/>
    <s v="Concord"/>
    <s v="North Carolina"/>
    <n v="28027"/>
    <s v="South"/>
    <s v="OFF-PA-10002365"/>
    <s v="Office Supplies"/>
    <s v="Paper"/>
    <s v="Xerox 1967"/>
    <n v="15.552"/>
    <n v="3"/>
    <n v="0.2"/>
    <n v="5.4432"/>
  </r>
  <r>
    <x v="5"/>
    <d v="2016-05-12T00:00:00"/>
    <x v="5"/>
    <s v="Standard Class"/>
    <s v="IM-15070"/>
    <s v="Irene Maddox"/>
    <s v="Consumer"/>
    <s v="United States"/>
    <s v="Seattle"/>
    <s v="Washington"/>
    <n v="98103"/>
    <s v="West"/>
    <s v="OFF-BI-10003656"/>
    <s v="Office Supplies"/>
    <s v="Binders"/>
    <s v="Fellowes PB200 Plastic Comb Binding Machine"/>
    <n v="407.976"/>
    <n v="3"/>
    <n v="0.2"/>
    <n v="132.59219999999999"/>
  </r>
  <r>
    <x v="6"/>
    <s v="11/22/2015"/>
    <x v="6"/>
    <s v="Standard Class"/>
    <s v="HP-14815"/>
    <s v="Harold Pawlan"/>
    <s v="Home Office"/>
    <s v="United States"/>
    <s v="Fort Worth"/>
    <s v="Texas"/>
    <n v="76106"/>
    <s v="Central"/>
    <s v="OFF-AP-10002311"/>
    <s v="Office Supplies"/>
    <s v="Appliances"/>
    <s v="Holmes Replacement Filter for HEPA Air Cleaner, Very Large Room, HEPA Filter"/>
    <n v="68.81"/>
    <n v="5"/>
    <n v="0.8"/>
    <n v="-123.858"/>
  </r>
  <r>
    <x v="6"/>
    <s v="11/22/2015"/>
    <x v="6"/>
    <s v="Standard Class"/>
    <s v="HP-14815"/>
    <s v="Harold Pawlan"/>
    <s v="Home Office"/>
    <s v="United States"/>
    <s v="Fort Worth"/>
    <s v="Texas"/>
    <n v="76106"/>
    <s v="Central"/>
    <s v="OFF-BI-10000756"/>
    <s v="Office Supplies"/>
    <s v="Binders"/>
    <s v="Storex DuraTech Recycled Plastic Frosted Binders"/>
    <n v="2.544"/>
    <n v="3"/>
    <n v="0.8"/>
    <n v="-3.8159999999999998"/>
  </r>
  <r>
    <x v="7"/>
    <d v="2014-11-11T00:00:00"/>
    <x v="7"/>
    <s v="Standard Class"/>
    <s v="PK-19075"/>
    <s v="Pete Kriz"/>
    <s v="Consumer"/>
    <s v="United States"/>
    <s v="Madison"/>
    <s v="Wisconsin"/>
    <n v="53711"/>
    <s v="Central"/>
    <s v="OFF-ST-10004186"/>
    <s v="Office Supplies"/>
    <s v="Storage"/>
    <s v="Stur-D-Stor Shelving, Vertical 5-Shelf: 72&quot;H x 36&quot;W x 18 1/2&quot;D"/>
    <n v="665.88"/>
    <n v="6"/>
    <n v="0"/>
    <n v="13.317600000000001"/>
  </r>
  <r>
    <x v="8"/>
    <s v="5/13/2014"/>
    <x v="8"/>
    <s v="Second Class"/>
    <s v="AG-10270"/>
    <s v="Alejandro Grove"/>
    <s v="Consumer"/>
    <s v="United States"/>
    <s v="West Jordan"/>
    <s v="Utah"/>
    <n v="84084"/>
    <s v="West"/>
    <s v="OFF-ST-10000107"/>
    <s v="Office Supplies"/>
    <s v="Storage"/>
    <s v="Fellowes Super Stor/Drawer"/>
    <n v="55.5"/>
    <n v="2"/>
    <n v="0"/>
    <n v="9.99"/>
  </r>
  <r>
    <x v="9"/>
    <s v="8/27/2014"/>
    <x v="9"/>
    <s v="Second Class"/>
    <s v="ZD-21925"/>
    <s v="Zuschuss Donatelli"/>
    <s v="Consumer"/>
    <s v="United States"/>
    <s v="San Francisco"/>
    <s v="California"/>
    <n v="94109"/>
    <s v="West"/>
    <s v="OFF-AR-10003056"/>
    <s v="Office Supplies"/>
    <s v="Art"/>
    <s v="Newell 341"/>
    <n v="8.56"/>
    <n v="2"/>
    <n v="0"/>
    <n v="2.482400000000000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d v="2016-08-11T00:00:00"/>
    <d v="2016-11-11T00:00:00"/>
    <x v="0"/>
    <s v="CG-12520"/>
    <s v="Claire Gute"/>
    <s v="Consumer"/>
    <s v="United States"/>
    <s v="Henderson"/>
    <s v="Kentucky"/>
    <n v="42420"/>
    <s v="South"/>
    <s v="FUR-BO-10001798"/>
    <s v="Furniture"/>
    <s v="Bookcases"/>
    <s v="Bush Somerset Collection Bookcase"/>
    <n v="261.95999999999998"/>
    <n v="2"/>
    <n v="0"/>
    <n v="41.913600000000002"/>
  </r>
  <r>
    <x v="0"/>
    <d v="2016-08-11T00:00:00"/>
    <d v="2016-11-11T00:00:00"/>
    <x v="0"/>
    <s v="CG-12520"/>
    <s v="Claire Gute"/>
    <s v="Consumer"/>
    <s v="United States"/>
    <s v="Henderson"/>
    <s v="Kentucky"/>
    <n v="42420"/>
    <s v="South"/>
    <s v="FUR-CH-10000454"/>
    <s v="Furniture"/>
    <s v="Chairs"/>
    <s v="Hon Deluxe Fabric Upholstered Stacking Chairs, Rounded Back"/>
    <n v="731.94"/>
    <n v="3"/>
    <n v="0"/>
    <n v="219.58199999999999"/>
  </r>
  <r>
    <x v="1"/>
    <d v="2016-12-06T00:00:00"/>
    <s v="6/16/2016"/>
    <x v="0"/>
    <s v="DV-13045"/>
    <s v="Darrin Van Huff"/>
    <s v="Corporate"/>
    <s v="United States"/>
    <s v="Los Angeles"/>
    <s v="California"/>
    <n v="90036"/>
    <s v="West"/>
    <s v="OFF-LA-10000240"/>
    <s v="Office Supplies"/>
    <s v="Labels"/>
    <s v="Self-Adhesive Address Labels for Typewriters by Universal"/>
    <n v="14.62"/>
    <n v="2"/>
    <n v="0"/>
    <n v="6.8714000000000004"/>
  </r>
  <r>
    <x v="2"/>
    <d v="2015-11-10T00:00:00"/>
    <s v="10/18/2015"/>
    <x v="1"/>
    <s v="SO-20335"/>
    <s v="Sean O'Donnell"/>
    <s v="Consumer"/>
    <s v="United States"/>
    <s v="Fort Lauderdale"/>
    <s v="Florida"/>
    <n v="33311"/>
    <s v="South"/>
    <s v="FUR-TA-10000577"/>
    <s v="Furniture"/>
    <s v="Tables"/>
    <s v="Bretford CR4500 Series Slim Rectangular Table"/>
    <n v="957.57749999999999"/>
    <n v="5"/>
    <n v="0.45"/>
    <n v="-383.03100000000001"/>
  </r>
  <r>
    <x v="2"/>
    <d v="2015-11-10T00:00:00"/>
    <s v="10/18/2015"/>
    <x v="1"/>
    <s v="SO-20335"/>
    <s v="Sean O'Donnell"/>
    <s v="Consumer"/>
    <s v="United States"/>
    <s v="Fort Lauderdale"/>
    <s v="Florida"/>
    <n v="33311"/>
    <s v="South"/>
    <s v="OFF-ST-10000760"/>
    <s v="Office Supplies"/>
    <s v="Storage"/>
    <s v="Eldon Fold 'N Roll Cart System"/>
    <n v="22.367999999999999"/>
    <n v="2"/>
    <n v="0.2"/>
    <n v="2.5164"/>
  </r>
  <r>
    <x v="3"/>
    <d v="2014-09-06T00:00:00"/>
    <s v="6/14/2014"/>
    <x v="1"/>
    <s v="BH-11710"/>
    <s v="Brosina Hoffman"/>
    <s v="Consumer"/>
    <s v="United States"/>
    <s v="Los Angeles"/>
    <s v="California"/>
    <n v="90032"/>
    <s v="West"/>
    <s v="FUR-FU-10001487"/>
    <s v="Furniture"/>
    <s v="Furnishings"/>
    <s v="Eldon Expressions Wood and Plastic Desk Accessories, Cherry Wood"/>
    <n v="48.86"/>
    <n v="7"/>
    <n v="0"/>
    <n v="14.1694"/>
  </r>
  <r>
    <x v="3"/>
    <d v="2014-09-06T00:00:00"/>
    <s v="6/14/2014"/>
    <x v="1"/>
    <s v="BH-11710"/>
    <s v="Brosina Hoffman"/>
    <s v="Consumer"/>
    <s v="United States"/>
    <s v="Los Angeles"/>
    <s v="California"/>
    <n v="90032"/>
    <s v="West"/>
    <s v="OFF-AR-10002833"/>
    <s v="Office Supplies"/>
    <s v="Art"/>
    <s v="Newell 322"/>
    <n v="7.28"/>
    <n v="4"/>
    <n v="0"/>
    <n v="1.9656"/>
  </r>
  <r>
    <x v="3"/>
    <d v="2014-09-06T00:00:00"/>
    <s v="6/14/2014"/>
    <x v="1"/>
    <s v="BH-11710"/>
    <s v="Brosina Hoffman"/>
    <s v="Consumer"/>
    <s v="United States"/>
    <s v="Los Angeles"/>
    <s v="California"/>
    <n v="90032"/>
    <s v="West"/>
    <s v="TEC-PH-10002275"/>
    <s v="Technology"/>
    <s v="Phones"/>
    <s v="Mitel 5320 IP Phone VoIP phone"/>
    <n v="907.15200000000004"/>
    <n v="6"/>
    <n v="0.2"/>
    <n v="90.715199999999996"/>
  </r>
  <r>
    <x v="3"/>
    <d v="2014-09-06T00:00:00"/>
    <s v="6/14/2014"/>
    <x v="1"/>
    <s v="BH-11710"/>
    <s v="Brosina Hoffman"/>
    <s v="Consumer"/>
    <s v="United States"/>
    <s v="Los Angeles"/>
    <s v="California"/>
    <n v="90032"/>
    <s v="West"/>
    <s v="OFF-BI-10003910"/>
    <s v="Office Supplies"/>
    <s v="Binders"/>
    <s v="DXL Angle-View Binders with Locking Rings by Samsill"/>
    <n v="18.504000000000001"/>
    <n v="3"/>
    <n v="0.2"/>
    <n v="5.7824999999999998"/>
  </r>
  <r>
    <x v="3"/>
    <d v="2014-09-06T00:00:00"/>
    <s v="6/14/2014"/>
    <x v="1"/>
    <s v="BH-11710"/>
    <s v="Brosina Hoffman"/>
    <s v="Consumer"/>
    <s v="United States"/>
    <s v="Los Angeles"/>
    <s v="California"/>
    <n v="90032"/>
    <s v="West"/>
    <s v="OFF-AP-10002892"/>
    <s v="Office Supplies"/>
    <s v="Appliances"/>
    <s v="Belkin F5C206VTEL 6 Outlet Surge"/>
    <n v="114.9"/>
    <n v="5"/>
    <n v="0"/>
    <n v="34.47"/>
  </r>
  <r>
    <x v="3"/>
    <d v="2014-09-06T00:00:00"/>
    <s v="6/14/2014"/>
    <x v="1"/>
    <s v="BH-11710"/>
    <s v="Brosina Hoffman"/>
    <s v="Consumer"/>
    <s v="United States"/>
    <s v="Los Angeles"/>
    <s v="California"/>
    <n v="90032"/>
    <s v="West"/>
    <s v="FUR-TA-10001539"/>
    <s v="Furniture"/>
    <s v="Tables"/>
    <s v="Chromcraft Rectangular Conference Tables"/>
    <n v="1706.184"/>
    <n v="9"/>
    <n v="0.2"/>
    <n v="85.309200000000004"/>
  </r>
  <r>
    <x v="3"/>
    <d v="2014-09-06T00:00:00"/>
    <s v="6/14/2014"/>
    <x v="1"/>
    <s v="BH-11710"/>
    <s v="Brosina Hoffman"/>
    <s v="Consumer"/>
    <s v="United States"/>
    <s v="Los Angeles"/>
    <s v="California"/>
    <n v="90032"/>
    <s v="West"/>
    <s v="TEC-PH-10002033"/>
    <s v="Technology"/>
    <s v="Phones"/>
    <s v="Konftel 250 Conference phone - Charcoal black"/>
    <n v="911.42399999999998"/>
    <n v="4"/>
    <n v="0.2"/>
    <n v="68.356800000000007"/>
  </r>
  <r>
    <x v="4"/>
    <s v="4/15/2017"/>
    <s v="4/20/2017"/>
    <x v="1"/>
    <s v="AA-10480"/>
    <s v="Andrew Allen"/>
    <s v="Consumer"/>
    <s v="United States"/>
    <s v="Concord"/>
    <s v="North Carolina"/>
    <n v="28027"/>
    <s v="South"/>
    <s v="OFF-PA-10002365"/>
    <s v="Office Supplies"/>
    <s v="Paper"/>
    <s v="Xerox 1967"/>
    <n v="15.552"/>
    <n v="3"/>
    <n v="0.2"/>
    <n v="5.4432"/>
  </r>
  <r>
    <x v="5"/>
    <d v="2016-05-12T00:00:00"/>
    <d v="2016-10-12T00:00:00"/>
    <x v="1"/>
    <s v="IM-15070"/>
    <s v="Irene Maddox"/>
    <s v="Consumer"/>
    <s v="United States"/>
    <s v="Seattle"/>
    <s v="Washington"/>
    <n v="98103"/>
    <s v="West"/>
    <s v="OFF-BI-10003656"/>
    <s v="Office Supplies"/>
    <s v="Binders"/>
    <s v="Fellowes PB200 Plastic Comb Binding Machine"/>
    <n v="407.976"/>
    <n v="3"/>
    <n v="0.2"/>
    <n v="132.59219999999999"/>
  </r>
  <r>
    <x v="6"/>
    <s v="11/22/2015"/>
    <s v="11/26/2015"/>
    <x v="1"/>
    <s v="HP-14815"/>
    <s v="Harold Pawlan"/>
    <s v="Home Office"/>
    <s v="United States"/>
    <s v="Fort Worth"/>
    <s v="Texas"/>
    <n v="76106"/>
    <s v="Central"/>
    <s v="OFF-AP-10002311"/>
    <s v="Office Supplies"/>
    <s v="Appliances"/>
    <s v="Holmes Replacement Filter for HEPA Air Cleaner, Very Large Room, HEPA Filter"/>
    <n v="68.81"/>
    <n v="5"/>
    <n v="0.8"/>
    <n v="-123.858"/>
  </r>
  <r>
    <x v="6"/>
    <s v="11/22/2015"/>
    <s v="11/26/2015"/>
    <x v="1"/>
    <s v="HP-14815"/>
    <s v="Harold Pawlan"/>
    <s v="Home Office"/>
    <s v="United States"/>
    <s v="Fort Worth"/>
    <s v="Texas"/>
    <n v="76106"/>
    <s v="Central"/>
    <s v="OFF-BI-10000756"/>
    <s v="Office Supplies"/>
    <s v="Binders"/>
    <s v="Storex DuraTech Recycled Plastic Frosted Binders"/>
    <n v="2.544"/>
    <n v="3"/>
    <n v="0.8"/>
    <n v="-3.8159999999999998"/>
  </r>
  <r>
    <x v="7"/>
    <d v="2014-11-11T00:00:00"/>
    <s v="11/18/2014"/>
    <x v="1"/>
    <s v="PK-19075"/>
    <s v="Pete Kriz"/>
    <s v="Consumer"/>
    <s v="United States"/>
    <s v="Madison"/>
    <s v="Wisconsin"/>
    <n v="53711"/>
    <s v="Central"/>
    <s v="OFF-ST-10004186"/>
    <s v="Office Supplies"/>
    <s v="Storage"/>
    <s v="Stur-D-Stor Shelving, Vertical 5-Shelf: 72&quot;H x 36&quot;W x 18 1/2&quot;D"/>
    <n v="665.88"/>
    <n v="6"/>
    <n v="0"/>
    <n v="13.317600000000001"/>
  </r>
  <r>
    <x v="8"/>
    <s v="5/13/2014"/>
    <s v="5/15/2014"/>
    <x v="0"/>
    <s v="AG-10270"/>
    <s v="Alejandro Grove"/>
    <s v="Consumer"/>
    <s v="United States"/>
    <s v="West Jordan"/>
    <s v="Utah"/>
    <n v="84084"/>
    <s v="West"/>
    <s v="OFF-ST-10000107"/>
    <s v="Office Supplies"/>
    <s v="Storage"/>
    <s v="Fellowes Super Stor/Drawer"/>
    <n v="55.5"/>
    <n v="2"/>
    <n v="0"/>
    <n v="9.99"/>
  </r>
  <r>
    <x v="9"/>
    <s v="8/27/2014"/>
    <d v="2014-01-09T00:00:00"/>
    <x v="0"/>
    <s v="ZD-21925"/>
    <s v="Zuschuss Donatelli"/>
    <s v="Consumer"/>
    <s v="United States"/>
    <s v="San Francisco"/>
    <s v="California"/>
    <n v="94109"/>
    <s v="West"/>
    <s v="OFF-AR-10003056"/>
    <s v="Office Supplies"/>
    <s v="Art"/>
    <s v="Newell 341"/>
    <n v="8.56"/>
    <n v="2"/>
    <n v="0"/>
    <n v="2.4824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6122D-8663-4A75-AAC6-6B21FD49F239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6" firstHeaderRow="0" firstDataRow="1" firstDataCol="1"/>
  <pivotFields count="20">
    <pivotField axis="axisRow" showAll="0">
      <items count="11">
        <item x="7"/>
        <item x="3"/>
        <item x="9"/>
        <item x="8"/>
        <item x="1"/>
        <item x="0"/>
        <item x="5"/>
        <item x="4"/>
        <item x="2"/>
        <item x="6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</pivotFields>
  <rowFields count="2">
    <field x="3"/>
    <field x="0"/>
  </rowFields>
  <rowItems count="13">
    <i>
      <x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iscount" fld="18" baseField="0" baseItem="0"/>
    <dataField name="Sum of Profit" fld="19" baseField="0" baseItem="0"/>
    <dataField name="Sum of Sales" fld="16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32E6F6-17F1-477F-A643-03EEEF1DA367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A22" firstHeaderRow="1" firstDataRow="1" firstDataCol="1"/>
  <pivotFields count="20">
    <pivotField axis="axisRow" showAll="0">
      <items count="11">
        <item x="7"/>
        <item x="3"/>
        <item x="9"/>
        <item x="8"/>
        <item x="1"/>
        <item x="0"/>
        <item x="5"/>
        <item x="4"/>
        <item x="2"/>
        <item x="6"/>
        <item t="default"/>
      </items>
    </pivotField>
    <pivotField showAll="0"/>
    <pivotField axis="axisRow" showAll="0">
      <items count="11">
        <item x="2"/>
        <item x="7"/>
        <item x="6"/>
        <item x="4"/>
        <item x="8"/>
        <item x="3"/>
        <item x="1"/>
        <item x="9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21">
    <i>
      <x/>
    </i>
    <i r="1">
      <x v="1"/>
    </i>
    <i>
      <x v="1"/>
    </i>
    <i r="1">
      <x v="5"/>
    </i>
    <i>
      <x v="2"/>
    </i>
    <i r="1">
      <x v="7"/>
    </i>
    <i>
      <x v="3"/>
    </i>
    <i r="1">
      <x v="4"/>
    </i>
    <i>
      <x v="4"/>
    </i>
    <i r="1">
      <x v="6"/>
    </i>
    <i>
      <x v="5"/>
    </i>
    <i r="1">
      <x v="9"/>
    </i>
    <i>
      <x v="6"/>
    </i>
    <i r="1">
      <x v="8"/>
    </i>
    <i>
      <x v="7"/>
    </i>
    <i r="1">
      <x v="3"/>
    </i>
    <i>
      <x v="8"/>
    </i>
    <i r="1">
      <x/>
    </i>
    <i>
      <x v="9"/>
    </i>
    <i r="1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6E2AF-99B8-473D-B8C8-88BD2F696D5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84" firstHeaderRow="1" firstDataRow="1" firstDataCol="1"/>
  <pivotFields count="20">
    <pivotField axis="axisRow" showAll="0">
      <items count="11">
        <item x="7"/>
        <item x="3"/>
        <item x="9"/>
        <item x="8"/>
        <item x="1"/>
        <item x="0"/>
        <item x="5"/>
        <item x="4"/>
        <item x="2"/>
        <item x="6"/>
        <item t="default"/>
      </items>
    </pivotField>
    <pivotField axis="axisRow" showAll="0">
      <items count="11">
        <item x="6"/>
        <item x="4"/>
        <item x="8"/>
        <item x="9"/>
        <item x="3"/>
        <item x="7"/>
        <item x="2"/>
        <item x="5"/>
        <item x="0"/>
        <item x="1"/>
        <item t="default"/>
      </items>
    </pivotField>
    <pivotField axis="axisRow" showAll="0">
      <items count="11">
        <item x="2"/>
        <item x="7"/>
        <item x="6"/>
        <item x="4"/>
        <item x="8"/>
        <item x="3"/>
        <item x="1"/>
        <item x="9"/>
        <item x="5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11">
        <item x="4"/>
        <item x="8"/>
        <item x="3"/>
        <item x="0"/>
        <item x="1"/>
        <item x="6"/>
        <item x="5"/>
        <item x="7"/>
        <item x="2"/>
        <item x="9"/>
        <item t="default"/>
      </items>
    </pivotField>
    <pivotField axis="axisRow" showAll="0">
      <items count="11">
        <item x="8"/>
        <item x="4"/>
        <item x="3"/>
        <item x="0"/>
        <item x="1"/>
        <item x="6"/>
        <item x="5"/>
        <item x="7"/>
        <item x="2"/>
        <item x="9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8">
    <field x="0"/>
    <field x="6"/>
    <field x="7"/>
    <field x="5"/>
    <field x="4"/>
    <field x="3"/>
    <field x="2"/>
    <field x="1"/>
  </rowFields>
  <rowItems count="81">
    <i>
      <x/>
    </i>
    <i r="1">
      <x/>
    </i>
    <i r="2">
      <x/>
    </i>
    <i r="3">
      <x v="7"/>
    </i>
    <i r="4">
      <x v="7"/>
    </i>
    <i r="5">
      <x v="1"/>
    </i>
    <i r="6">
      <x v="1"/>
    </i>
    <i r="7">
      <x v="5"/>
    </i>
    <i>
      <x v="1"/>
    </i>
    <i r="1">
      <x/>
    </i>
    <i r="2">
      <x/>
    </i>
    <i r="3">
      <x v="2"/>
    </i>
    <i r="4">
      <x v="2"/>
    </i>
    <i r="5">
      <x v="1"/>
    </i>
    <i r="6">
      <x v="5"/>
    </i>
    <i r="7">
      <x v="4"/>
    </i>
    <i>
      <x v="2"/>
    </i>
    <i r="1">
      <x/>
    </i>
    <i r="2">
      <x/>
    </i>
    <i r="3">
      <x v="9"/>
    </i>
    <i r="4">
      <x v="9"/>
    </i>
    <i r="5">
      <x/>
    </i>
    <i r="6">
      <x v="7"/>
    </i>
    <i r="7">
      <x v="3"/>
    </i>
    <i>
      <x v="3"/>
    </i>
    <i r="1">
      <x/>
    </i>
    <i r="2">
      <x/>
    </i>
    <i r="3">
      <x/>
    </i>
    <i r="4">
      <x v="1"/>
    </i>
    <i r="5">
      <x/>
    </i>
    <i r="6">
      <x v="4"/>
    </i>
    <i r="7">
      <x v="2"/>
    </i>
    <i>
      <x v="4"/>
    </i>
    <i r="1">
      <x v="1"/>
    </i>
    <i r="2">
      <x/>
    </i>
    <i r="3">
      <x v="4"/>
    </i>
    <i r="4">
      <x v="4"/>
    </i>
    <i r="5">
      <x/>
    </i>
    <i r="6">
      <x v="6"/>
    </i>
    <i r="7">
      <x v="9"/>
    </i>
    <i>
      <x v="5"/>
    </i>
    <i r="1">
      <x/>
    </i>
    <i r="2">
      <x/>
    </i>
    <i r="3">
      <x v="3"/>
    </i>
    <i r="4">
      <x v="3"/>
    </i>
    <i r="5">
      <x/>
    </i>
    <i r="6">
      <x v="9"/>
    </i>
    <i r="7">
      <x v="8"/>
    </i>
    <i>
      <x v="6"/>
    </i>
    <i r="1">
      <x/>
    </i>
    <i r="2">
      <x/>
    </i>
    <i r="3">
      <x v="6"/>
    </i>
    <i r="4">
      <x v="6"/>
    </i>
    <i r="5">
      <x v="1"/>
    </i>
    <i r="6">
      <x v="8"/>
    </i>
    <i r="7">
      <x v="7"/>
    </i>
    <i>
      <x v="7"/>
    </i>
    <i r="1">
      <x/>
    </i>
    <i r="2">
      <x/>
    </i>
    <i r="3">
      <x v="1"/>
    </i>
    <i r="4">
      <x/>
    </i>
    <i r="5">
      <x v="1"/>
    </i>
    <i r="6">
      <x v="3"/>
    </i>
    <i r="7">
      <x v="1"/>
    </i>
    <i>
      <x v="8"/>
    </i>
    <i r="1">
      <x/>
    </i>
    <i r="2">
      <x/>
    </i>
    <i r="3">
      <x v="8"/>
    </i>
    <i r="4">
      <x v="8"/>
    </i>
    <i r="5">
      <x v="1"/>
    </i>
    <i r="6">
      <x/>
    </i>
    <i r="7">
      <x v="6"/>
    </i>
    <i>
      <x v="9"/>
    </i>
    <i r="1">
      <x v="2"/>
    </i>
    <i r="2">
      <x/>
    </i>
    <i r="3">
      <x v="5"/>
    </i>
    <i r="4">
      <x v="5"/>
    </i>
    <i r="5">
      <x v="1"/>
    </i>
    <i r="6">
      <x v="2"/>
    </i>
    <i r="7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9292A-BEF5-48EB-9B28-1416A80BD1A4}">
  <dimension ref="A3:D22"/>
  <sheetViews>
    <sheetView tabSelected="1" workbookViewId="0">
      <selection activeCell="A23" sqref="A23"/>
    </sheetView>
  </sheetViews>
  <sheetFormatPr defaultRowHeight="14.25" x14ac:dyDescent="0.45"/>
  <cols>
    <col min="1" max="1" width="17.9296875" bestFit="1" customWidth="1"/>
    <col min="2" max="2" width="14.1328125" bestFit="1" customWidth="1"/>
    <col min="3" max="3" width="11.3984375" bestFit="1" customWidth="1"/>
    <col min="4" max="4" width="11.06640625" bestFit="1" customWidth="1"/>
  </cols>
  <sheetData>
    <row r="3" spans="1:4" x14ac:dyDescent="0.45">
      <c r="A3" s="14" t="s">
        <v>233</v>
      </c>
      <c r="B3" t="s">
        <v>235</v>
      </c>
      <c r="C3" t="s">
        <v>236</v>
      </c>
      <c r="D3" t="s">
        <v>237</v>
      </c>
    </row>
    <row r="4" spans="1:4" x14ac:dyDescent="0.45">
      <c r="A4" s="15" t="s">
        <v>116</v>
      </c>
      <c r="B4" s="26">
        <v>0</v>
      </c>
      <c r="C4" s="26">
        <v>280.83939999999996</v>
      </c>
      <c r="D4" s="26">
        <v>1072.5800000000002</v>
      </c>
    </row>
    <row r="5" spans="1:4" x14ac:dyDescent="0.45">
      <c r="A5" s="16" t="s">
        <v>226</v>
      </c>
      <c r="B5" s="26">
        <v>0</v>
      </c>
      <c r="C5" s="26">
        <v>2.4824000000000002</v>
      </c>
      <c r="D5" s="26">
        <v>8.56</v>
      </c>
    </row>
    <row r="6" spans="1:4" x14ac:dyDescent="0.45">
      <c r="A6" s="16" t="s">
        <v>217</v>
      </c>
      <c r="B6" s="26">
        <v>0</v>
      </c>
      <c r="C6" s="26">
        <v>9.99</v>
      </c>
      <c r="D6" s="26">
        <v>55.5</v>
      </c>
    </row>
    <row r="7" spans="1:4" x14ac:dyDescent="0.45">
      <c r="A7" s="16" t="s">
        <v>131</v>
      </c>
      <c r="B7" s="26">
        <v>0</v>
      </c>
      <c r="C7" s="26">
        <v>6.8714000000000004</v>
      </c>
      <c r="D7" s="26">
        <v>14.62</v>
      </c>
    </row>
    <row r="8" spans="1:4" x14ac:dyDescent="0.45">
      <c r="A8" s="16" t="s">
        <v>115</v>
      </c>
      <c r="B8" s="26">
        <v>0</v>
      </c>
      <c r="C8" s="26">
        <v>261.49559999999997</v>
      </c>
      <c r="D8" s="26">
        <v>993.90000000000009</v>
      </c>
    </row>
    <row r="9" spans="1:4" x14ac:dyDescent="0.45">
      <c r="A9" s="15" t="s">
        <v>145</v>
      </c>
      <c r="B9" s="26">
        <v>3.45</v>
      </c>
      <c r="C9" s="26">
        <v>-56.066900000000004</v>
      </c>
      <c r="D9" s="26">
        <v>5855.0114999999996</v>
      </c>
    </row>
    <row r="10" spans="1:4" x14ac:dyDescent="0.45">
      <c r="A10" s="16" t="s">
        <v>209</v>
      </c>
      <c r="B10" s="26">
        <v>0</v>
      </c>
      <c r="C10" s="26">
        <v>13.317600000000001</v>
      </c>
      <c r="D10" s="26">
        <v>665.88</v>
      </c>
    </row>
    <row r="11" spans="1:4" x14ac:dyDescent="0.45">
      <c r="A11" s="16" t="s">
        <v>156</v>
      </c>
      <c r="B11" s="26">
        <v>0.8</v>
      </c>
      <c r="C11" s="26">
        <v>300.76870000000002</v>
      </c>
      <c r="D11" s="26">
        <v>3714.3040000000001</v>
      </c>
    </row>
    <row r="12" spans="1:4" x14ac:dyDescent="0.45">
      <c r="A12" s="16" t="s">
        <v>189</v>
      </c>
      <c r="B12" s="26">
        <v>0.2</v>
      </c>
      <c r="C12" s="26">
        <v>132.59219999999999</v>
      </c>
      <c r="D12" s="26">
        <v>407.976</v>
      </c>
    </row>
    <row r="13" spans="1:4" x14ac:dyDescent="0.45">
      <c r="A13" s="16" t="s">
        <v>179</v>
      </c>
      <c r="B13" s="26">
        <v>0.2</v>
      </c>
      <c r="C13" s="26">
        <v>5.4432</v>
      </c>
      <c r="D13" s="26">
        <v>15.552</v>
      </c>
    </row>
    <row r="14" spans="1:4" x14ac:dyDescent="0.45">
      <c r="A14" s="16" t="s">
        <v>143</v>
      </c>
      <c r="B14" s="26">
        <v>0.65</v>
      </c>
      <c r="C14" s="26">
        <v>-380.51460000000003</v>
      </c>
      <c r="D14" s="26">
        <v>979.94550000000004</v>
      </c>
    </row>
    <row r="15" spans="1:4" x14ac:dyDescent="0.45">
      <c r="A15" s="16" t="s">
        <v>196</v>
      </c>
      <c r="B15" s="26">
        <v>1.6</v>
      </c>
      <c r="C15" s="26">
        <v>-127.67400000000001</v>
      </c>
      <c r="D15" s="26">
        <v>71.353999999999999</v>
      </c>
    </row>
    <row r="16" spans="1:4" x14ac:dyDescent="0.45">
      <c r="A16" s="15" t="s">
        <v>234</v>
      </c>
      <c r="B16" s="26">
        <v>3.45</v>
      </c>
      <c r="C16" s="26">
        <v>224.77250000000006</v>
      </c>
      <c r="D16" s="26">
        <v>6927.5914999999995</v>
      </c>
    </row>
    <row r="22" spans="1:1" x14ac:dyDescent="0.45">
      <c r="A22" t="s">
        <v>238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A760-9EE6-44A2-B6C9-6D126F5722FE}">
  <dimension ref="A1:T44"/>
  <sheetViews>
    <sheetView topLeftCell="A21" workbookViewId="0">
      <selection activeCell="B25" sqref="B25"/>
    </sheetView>
  </sheetViews>
  <sheetFormatPr defaultRowHeight="14.25" x14ac:dyDescent="0.45"/>
  <cols>
    <col min="1" max="1" width="16" bestFit="1" customWidth="1"/>
  </cols>
  <sheetData>
    <row r="1" spans="1:1" x14ac:dyDescent="0.45">
      <c r="A1" s="14" t="s">
        <v>233</v>
      </c>
    </row>
    <row r="2" spans="1:1" x14ac:dyDescent="0.45">
      <c r="A2" s="15" t="s">
        <v>209</v>
      </c>
    </row>
    <row r="3" spans="1:1" x14ac:dyDescent="0.45">
      <c r="A3" s="16" t="s">
        <v>210</v>
      </c>
    </row>
    <row r="4" spans="1:1" x14ac:dyDescent="0.45">
      <c r="A4" s="15" t="s">
        <v>156</v>
      </c>
    </row>
    <row r="5" spans="1:1" x14ac:dyDescent="0.45">
      <c r="A5" s="16" t="s">
        <v>157</v>
      </c>
    </row>
    <row r="6" spans="1:1" x14ac:dyDescent="0.45">
      <c r="A6" s="15" t="s">
        <v>226</v>
      </c>
    </row>
    <row r="7" spans="1:1" x14ac:dyDescent="0.45">
      <c r="A7" s="25">
        <v>41648</v>
      </c>
    </row>
    <row r="8" spans="1:1" x14ac:dyDescent="0.45">
      <c r="A8" s="15" t="s">
        <v>217</v>
      </c>
    </row>
    <row r="9" spans="1:1" x14ac:dyDescent="0.45">
      <c r="A9" s="16" t="s">
        <v>219</v>
      </c>
    </row>
    <row r="10" spans="1:1" x14ac:dyDescent="0.45">
      <c r="A10" s="15" t="s">
        <v>131</v>
      </c>
    </row>
    <row r="11" spans="1:1" x14ac:dyDescent="0.45">
      <c r="A11" s="16" t="s">
        <v>132</v>
      </c>
    </row>
    <row r="12" spans="1:1" x14ac:dyDescent="0.45">
      <c r="A12" s="15" t="s">
        <v>115</v>
      </c>
    </row>
    <row r="13" spans="1:1" x14ac:dyDescent="0.45">
      <c r="A13" s="25">
        <v>42685</v>
      </c>
    </row>
    <row r="14" spans="1:1" x14ac:dyDescent="0.45">
      <c r="A14" s="15" t="s">
        <v>189</v>
      </c>
    </row>
    <row r="15" spans="1:1" x14ac:dyDescent="0.45">
      <c r="A15" s="25">
        <v>42655</v>
      </c>
    </row>
    <row r="16" spans="1:1" x14ac:dyDescent="0.45">
      <c r="A16" s="15" t="s">
        <v>179</v>
      </c>
    </row>
    <row r="17" spans="1:20" x14ac:dyDescent="0.45">
      <c r="A17" s="16" t="s">
        <v>181</v>
      </c>
    </row>
    <row r="18" spans="1:20" x14ac:dyDescent="0.45">
      <c r="A18" s="15" t="s">
        <v>143</v>
      </c>
    </row>
    <row r="19" spans="1:20" x14ac:dyDescent="0.45">
      <c r="A19" s="16" t="s">
        <v>144</v>
      </c>
    </row>
    <row r="20" spans="1:20" x14ac:dyDescent="0.45">
      <c r="A20" s="15" t="s">
        <v>196</v>
      </c>
    </row>
    <row r="21" spans="1:20" x14ac:dyDescent="0.45">
      <c r="A21" s="16" t="s">
        <v>198</v>
      </c>
    </row>
    <row r="22" spans="1:20" x14ac:dyDescent="0.45">
      <c r="A22" s="15" t="s">
        <v>234</v>
      </c>
    </row>
    <row r="25" spans="1:20" ht="15.75" x14ac:dyDescent="0.5">
      <c r="A25" s="9" t="s">
        <v>95</v>
      </c>
      <c r="B25" s="9" t="s">
        <v>96</v>
      </c>
      <c r="C25" s="9" t="s">
        <v>97</v>
      </c>
      <c r="D25" s="9" t="s">
        <v>98</v>
      </c>
      <c r="E25" s="9" t="s">
        <v>99</v>
      </c>
      <c r="F25" s="9" t="s">
        <v>100</v>
      </c>
      <c r="G25" s="9" t="s">
        <v>101</v>
      </c>
      <c r="H25" s="9" t="s">
        <v>102</v>
      </c>
      <c r="I25" s="9" t="s">
        <v>103</v>
      </c>
      <c r="J25" s="9" t="s">
        <v>104</v>
      </c>
      <c r="K25" s="9" t="s">
        <v>105</v>
      </c>
      <c r="L25" s="9" t="s">
        <v>106</v>
      </c>
      <c r="M25" s="9" t="s">
        <v>107</v>
      </c>
      <c r="N25" s="9" t="s">
        <v>108</v>
      </c>
      <c r="O25" s="9" t="s">
        <v>109</v>
      </c>
      <c r="P25" s="9" t="s">
        <v>110</v>
      </c>
      <c r="Q25" s="9" t="s">
        <v>111</v>
      </c>
      <c r="R25" s="9" t="s">
        <v>112</v>
      </c>
      <c r="S25" s="9" t="s">
        <v>113</v>
      </c>
      <c r="T25" s="10" t="s">
        <v>114</v>
      </c>
    </row>
    <row r="26" spans="1:20" x14ac:dyDescent="0.45">
      <c r="A26" s="11" t="s">
        <v>115</v>
      </c>
      <c r="B26" s="12">
        <v>42593</v>
      </c>
      <c r="C26" s="12">
        <v>42685</v>
      </c>
      <c r="D26" s="11" t="s">
        <v>116</v>
      </c>
      <c r="E26" s="11" t="s">
        <v>117</v>
      </c>
      <c r="F26" s="11" t="s">
        <v>118</v>
      </c>
      <c r="G26" s="11" t="s">
        <v>119</v>
      </c>
      <c r="H26" s="11" t="s">
        <v>120</v>
      </c>
      <c r="I26" s="11" t="s">
        <v>121</v>
      </c>
      <c r="J26" s="11" t="s">
        <v>122</v>
      </c>
      <c r="K26" s="11">
        <v>42420</v>
      </c>
      <c r="L26" s="11" t="s">
        <v>123</v>
      </c>
      <c r="M26" s="11" t="s">
        <v>124</v>
      </c>
      <c r="N26" s="11" t="s">
        <v>125</v>
      </c>
      <c r="O26" s="11" t="s">
        <v>126</v>
      </c>
      <c r="P26" s="11" t="s">
        <v>127</v>
      </c>
      <c r="Q26" s="11">
        <v>261.95999999999998</v>
      </c>
      <c r="R26" s="11">
        <v>2</v>
      </c>
      <c r="S26" s="11">
        <v>0</v>
      </c>
      <c r="T26" s="13">
        <v>41.913600000000002</v>
      </c>
    </row>
    <row r="27" spans="1:20" x14ac:dyDescent="0.45">
      <c r="A27" s="11" t="s">
        <v>115</v>
      </c>
      <c r="B27" s="12">
        <v>42593</v>
      </c>
      <c r="C27" s="12">
        <v>42685</v>
      </c>
      <c r="D27" s="11" t="s">
        <v>116</v>
      </c>
      <c r="E27" s="11" t="s">
        <v>117</v>
      </c>
      <c r="F27" s="11" t="s">
        <v>118</v>
      </c>
      <c r="G27" s="11" t="s">
        <v>119</v>
      </c>
      <c r="H27" s="11" t="s">
        <v>120</v>
      </c>
      <c r="I27" s="11" t="s">
        <v>121</v>
      </c>
      <c r="J27" s="11" t="s">
        <v>122</v>
      </c>
      <c r="K27" s="11">
        <v>42420</v>
      </c>
      <c r="L27" s="11" t="s">
        <v>123</v>
      </c>
      <c r="M27" s="11" t="s">
        <v>128</v>
      </c>
      <c r="N27" s="11" t="s">
        <v>125</v>
      </c>
      <c r="O27" s="11" t="s">
        <v>129</v>
      </c>
      <c r="P27" s="11" t="s">
        <v>130</v>
      </c>
      <c r="Q27" s="11">
        <v>731.94</v>
      </c>
      <c r="R27" s="11">
        <v>3</v>
      </c>
      <c r="S27" s="11">
        <v>0</v>
      </c>
      <c r="T27" s="13">
        <v>219.58199999999999</v>
      </c>
    </row>
    <row r="28" spans="1:20" x14ac:dyDescent="0.45">
      <c r="A28" s="11" t="s">
        <v>131</v>
      </c>
      <c r="B28" s="12">
        <v>42710</v>
      </c>
      <c r="C28" s="11" t="s">
        <v>132</v>
      </c>
      <c r="D28" s="11" t="s">
        <v>116</v>
      </c>
      <c r="E28" s="11" t="s">
        <v>133</v>
      </c>
      <c r="F28" s="11" t="s">
        <v>134</v>
      </c>
      <c r="G28" s="11" t="s">
        <v>135</v>
      </c>
      <c r="H28" s="11" t="s">
        <v>120</v>
      </c>
      <c r="I28" s="11" t="s">
        <v>136</v>
      </c>
      <c r="J28" s="11" t="s">
        <v>137</v>
      </c>
      <c r="K28" s="11">
        <v>90036</v>
      </c>
      <c r="L28" s="11" t="s">
        <v>138</v>
      </c>
      <c r="M28" s="11" t="s">
        <v>139</v>
      </c>
      <c r="N28" s="11" t="s">
        <v>140</v>
      </c>
      <c r="O28" s="11" t="s">
        <v>141</v>
      </c>
      <c r="P28" s="11" t="s">
        <v>142</v>
      </c>
      <c r="Q28" s="11">
        <v>14.62</v>
      </c>
      <c r="R28" s="11">
        <v>2</v>
      </c>
      <c r="S28" s="11">
        <v>0</v>
      </c>
      <c r="T28" s="13">
        <v>6.8714000000000004</v>
      </c>
    </row>
    <row r="29" spans="1:20" x14ac:dyDescent="0.45">
      <c r="A29" s="11" t="s">
        <v>143</v>
      </c>
      <c r="B29" s="12">
        <v>42318</v>
      </c>
      <c r="C29" s="11" t="s">
        <v>144</v>
      </c>
      <c r="D29" s="11" t="s">
        <v>145</v>
      </c>
      <c r="E29" s="11" t="s">
        <v>146</v>
      </c>
      <c r="F29" s="11" t="s">
        <v>147</v>
      </c>
      <c r="G29" s="11" t="s">
        <v>119</v>
      </c>
      <c r="H29" s="11" t="s">
        <v>120</v>
      </c>
      <c r="I29" s="11" t="s">
        <v>148</v>
      </c>
      <c r="J29" s="11" t="s">
        <v>149</v>
      </c>
      <c r="K29" s="11">
        <v>33311</v>
      </c>
      <c r="L29" s="11" t="s">
        <v>123</v>
      </c>
      <c r="M29" s="11" t="s">
        <v>150</v>
      </c>
      <c r="N29" s="11" t="s">
        <v>125</v>
      </c>
      <c r="O29" s="11" t="s">
        <v>151</v>
      </c>
      <c r="P29" s="11" t="s">
        <v>152</v>
      </c>
      <c r="Q29" s="11">
        <v>957.57749999999999</v>
      </c>
      <c r="R29" s="11">
        <v>5</v>
      </c>
      <c r="S29" s="11">
        <v>0.45</v>
      </c>
      <c r="T29" s="13">
        <v>-383.03100000000001</v>
      </c>
    </row>
    <row r="30" spans="1:20" x14ac:dyDescent="0.45">
      <c r="A30" s="11" t="s">
        <v>143</v>
      </c>
      <c r="B30" s="12">
        <v>42318</v>
      </c>
      <c r="C30" s="11" t="s">
        <v>144</v>
      </c>
      <c r="D30" s="11" t="s">
        <v>145</v>
      </c>
      <c r="E30" s="11" t="s">
        <v>146</v>
      </c>
      <c r="F30" s="11" t="s">
        <v>147</v>
      </c>
      <c r="G30" s="11" t="s">
        <v>119</v>
      </c>
      <c r="H30" s="11" t="s">
        <v>120</v>
      </c>
      <c r="I30" s="11" t="s">
        <v>148</v>
      </c>
      <c r="J30" s="11" t="s">
        <v>149</v>
      </c>
      <c r="K30" s="11">
        <v>33311</v>
      </c>
      <c r="L30" s="11" t="s">
        <v>123</v>
      </c>
      <c r="M30" s="11" t="s">
        <v>153</v>
      </c>
      <c r="N30" s="11" t="s">
        <v>140</v>
      </c>
      <c r="O30" s="11" t="s">
        <v>154</v>
      </c>
      <c r="P30" s="11" t="s">
        <v>155</v>
      </c>
      <c r="Q30" s="11">
        <v>22.367999999999999</v>
      </c>
      <c r="R30" s="11">
        <v>2</v>
      </c>
      <c r="S30" s="11">
        <v>0.2</v>
      </c>
      <c r="T30" s="13">
        <v>2.5164</v>
      </c>
    </row>
    <row r="31" spans="1:20" x14ac:dyDescent="0.45">
      <c r="A31" s="11" t="s">
        <v>156</v>
      </c>
      <c r="B31" s="12">
        <v>41888</v>
      </c>
      <c r="C31" s="11" t="s">
        <v>157</v>
      </c>
      <c r="D31" s="11" t="s">
        <v>145</v>
      </c>
      <c r="E31" s="11" t="s">
        <v>158</v>
      </c>
      <c r="F31" s="11" t="s">
        <v>159</v>
      </c>
      <c r="G31" s="11" t="s">
        <v>119</v>
      </c>
      <c r="H31" s="11" t="s">
        <v>120</v>
      </c>
      <c r="I31" s="11" t="s">
        <v>136</v>
      </c>
      <c r="J31" s="11" t="s">
        <v>137</v>
      </c>
      <c r="K31" s="11">
        <v>90032</v>
      </c>
      <c r="L31" s="11" t="s">
        <v>138</v>
      </c>
      <c r="M31" s="11" t="s">
        <v>160</v>
      </c>
      <c r="N31" s="11" t="s">
        <v>125</v>
      </c>
      <c r="O31" s="11" t="s">
        <v>161</v>
      </c>
      <c r="P31" s="11" t="s">
        <v>162</v>
      </c>
      <c r="Q31" s="11">
        <v>48.86</v>
      </c>
      <c r="R31" s="11">
        <v>7</v>
      </c>
      <c r="S31" s="11">
        <v>0</v>
      </c>
      <c r="T31" s="13">
        <v>14.1694</v>
      </c>
    </row>
    <row r="32" spans="1:20" x14ac:dyDescent="0.45">
      <c r="A32" s="11" t="s">
        <v>156</v>
      </c>
      <c r="B32" s="12">
        <v>41888</v>
      </c>
      <c r="C32" s="11" t="s">
        <v>157</v>
      </c>
      <c r="D32" s="11" t="s">
        <v>145</v>
      </c>
      <c r="E32" s="11" t="s">
        <v>158</v>
      </c>
      <c r="F32" s="11" t="s">
        <v>159</v>
      </c>
      <c r="G32" s="11" t="s">
        <v>119</v>
      </c>
      <c r="H32" s="11" t="s">
        <v>120</v>
      </c>
      <c r="I32" s="11" t="s">
        <v>136</v>
      </c>
      <c r="J32" s="11" t="s">
        <v>137</v>
      </c>
      <c r="K32" s="11">
        <v>90032</v>
      </c>
      <c r="L32" s="11" t="s">
        <v>138</v>
      </c>
      <c r="M32" s="11" t="s">
        <v>163</v>
      </c>
      <c r="N32" s="11" t="s">
        <v>140</v>
      </c>
      <c r="O32" s="11" t="s">
        <v>164</v>
      </c>
      <c r="P32" s="11" t="s">
        <v>165</v>
      </c>
      <c r="Q32" s="11">
        <v>7.28</v>
      </c>
      <c r="R32" s="11">
        <v>4</v>
      </c>
      <c r="S32" s="11">
        <v>0</v>
      </c>
      <c r="T32" s="13">
        <v>1.9656</v>
      </c>
    </row>
    <row r="33" spans="1:20" x14ac:dyDescent="0.45">
      <c r="A33" s="11" t="s">
        <v>156</v>
      </c>
      <c r="B33" s="12">
        <v>41888</v>
      </c>
      <c r="C33" s="11" t="s">
        <v>157</v>
      </c>
      <c r="D33" s="11" t="s">
        <v>145</v>
      </c>
      <c r="E33" s="11" t="s">
        <v>158</v>
      </c>
      <c r="F33" s="11" t="s">
        <v>159</v>
      </c>
      <c r="G33" s="11" t="s">
        <v>119</v>
      </c>
      <c r="H33" s="11" t="s">
        <v>120</v>
      </c>
      <c r="I33" s="11" t="s">
        <v>136</v>
      </c>
      <c r="J33" s="11" t="s">
        <v>137</v>
      </c>
      <c r="K33" s="11">
        <v>90032</v>
      </c>
      <c r="L33" s="11" t="s">
        <v>138</v>
      </c>
      <c r="M33" s="11" t="s">
        <v>166</v>
      </c>
      <c r="N33" s="11" t="s">
        <v>76</v>
      </c>
      <c r="O33" s="11" t="s">
        <v>167</v>
      </c>
      <c r="P33" s="11" t="s">
        <v>168</v>
      </c>
      <c r="Q33" s="11">
        <v>907.15200000000004</v>
      </c>
      <c r="R33" s="11">
        <v>6</v>
      </c>
      <c r="S33" s="11">
        <v>0.2</v>
      </c>
      <c r="T33" s="13">
        <v>90.715199999999996</v>
      </c>
    </row>
    <row r="34" spans="1:20" x14ac:dyDescent="0.45">
      <c r="A34" s="11" t="s">
        <v>156</v>
      </c>
      <c r="B34" s="12">
        <v>41888</v>
      </c>
      <c r="C34" s="11" t="s">
        <v>157</v>
      </c>
      <c r="D34" s="11" t="s">
        <v>145</v>
      </c>
      <c r="E34" s="11" t="s">
        <v>158</v>
      </c>
      <c r="F34" s="11" t="s">
        <v>159</v>
      </c>
      <c r="G34" s="11" t="s">
        <v>119</v>
      </c>
      <c r="H34" s="11" t="s">
        <v>120</v>
      </c>
      <c r="I34" s="11" t="s">
        <v>136</v>
      </c>
      <c r="J34" s="11" t="s">
        <v>137</v>
      </c>
      <c r="K34" s="11">
        <v>90032</v>
      </c>
      <c r="L34" s="11" t="s">
        <v>138</v>
      </c>
      <c r="M34" s="11" t="s">
        <v>169</v>
      </c>
      <c r="N34" s="11" t="s">
        <v>140</v>
      </c>
      <c r="O34" s="11" t="s">
        <v>170</v>
      </c>
      <c r="P34" s="11" t="s">
        <v>171</v>
      </c>
      <c r="Q34" s="11">
        <v>18.504000000000001</v>
      </c>
      <c r="R34" s="11">
        <v>3</v>
      </c>
      <c r="S34" s="11">
        <v>0.2</v>
      </c>
      <c r="T34" s="13">
        <v>5.7824999999999998</v>
      </c>
    </row>
    <row r="35" spans="1:20" x14ac:dyDescent="0.45">
      <c r="A35" s="11" t="s">
        <v>156</v>
      </c>
      <c r="B35" s="12">
        <v>41888</v>
      </c>
      <c r="C35" s="11" t="s">
        <v>157</v>
      </c>
      <c r="D35" s="11" t="s">
        <v>145</v>
      </c>
      <c r="E35" s="11" t="s">
        <v>158</v>
      </c>
      <c r="F35" s="11" t="s">
        <v>159</v>
      </c>
      <c r="G35" s="11" t="s">
        <v>119</v>
      </c>
      <c r="H35" s="11" t="s">
        <v>120</v>
      </c>
      <c r="I35" s="11" t="s">
        <v>136</v>
      </c>
      <c r="J35" s="11" t="s">
        <v>137</v>
      </c>
      <c r="K35" s="11">
        <v>90032</v>
      </c>
      <c r="L35" s="11" t="s">
        <v>138</v>
      </c>
      <c r="M35" s="11" t="s">
        <v>172</v>
      </c>
      <c r="N35" s="11" t="s">
        <v>140</v>
      </c>
      <c r="O35" s="11" t="s">
        <v>173</v>
      </c>
      <c r="P35" s="11" t="s">
        <v>174</v>
      </c>
      <c r="Q35" s="11">
        <v>114.9</v>
      </c>
      <c r="R35" s="11">
        <v>5</v>
      </c>
      <c r="S35" s="11">
        <v>0</v>
      </c>
      <c r="T35" s="13">
        <v>34.47</v>
      </c>
    </row>
    <row r="36" spans="1:20" x14ac:dyDescent="0.45">
      <c r="A36" s="11" t="s">
        <v>156</v>
      </c>
      <c r="B36" s="12">
        <v>41888</v>
      </c>
      <c r="C36" s="11" t="s">
        <v>157</v>
      </c>
      <c r="D36" s="11" t="s">
        <v>145</v>
      </c>
      <c r="E36" s="11" t="s">
        <v>158</v>
      </c>
      <c r="F36" s="11" t="s">
        <v>159</v>
      </c>
      <c r="G36" s="11" t="s">
        <v>119</v>
      </c>
      <c r="H36" s="11" t="s">
        <v>120</v>
      </c>
      <c r="I36" s="11" t="s">
        <v>136</v>
      </c>
      <c r="J36" s="11" t="s">
        <v>137</v>
      </c>
      <c r="K36" s="11">
        <v>90032</v>
      </c>
      <c r="L36" s="11" t="s">
        <v>138</v>
      </c>
      <c r="M36" s="11" t="s">
        <v>175</v>
      </c>
      <c r="N36" s="11" t="s">
        <v>125</v>
      </c>
      <c r="O36" s="11" t="s">
        <v>151</v>
      </c>
      <c r="P36" s="11" t="s">
        <v>176</v>
      </c>
      <c r="Q36" s="11">
        <v>1706.184</v>
      </c>
      <c r="R36" s="11">
        <v>9</v>
      </c>
      <c r="S36" s="11">
        <v>0.2</v>
      </c>
      <c r="T36" s="13">
        <v>85.309200000000004</v>
      </c>
    </row>
    <row r="37" spans="1:20" x14ac:dyDescent="0.45">
      <c r="A37" s="11" t="s">
        <v>156</v>
      </c>
      <c r="B37" s="12">
        <v>41888</v>
      </c>
      <c r="C37" s="11" t="s">
        <v>157</v>
      </c>
      <c r="D37" s="11" t="s">
        <v>145</v>
      </c>
      <c r="E37" s="11" t="s">
        <v>158</v>
      </c>
      <c r="F37" s="11" t="s">
        <v>159</v>
      </c>
      <c r="G37" s="11" t="s">
        <v>119</v>
      </c>
      <c r="H37" s="11" t="s">
        <v>120</v>
      </c>
      <c r="I37" s="11" t="s">
        <v>136</v>
      </c>
      <c r="J37" s="11" t="s">
        <v>137</v>
      </c>
      <c r="K37" s="11">
        <v>90032</v>
      </c>
      <c r="L37" s="11" t="s">
        <v>138</v>
      </c>
      <c r="M37" s="11" t="s">
        <v>177</v>
      </c>
      <c r="N37" s="11" t="s">
        <v>76</v>
      </c>
      <c r="O37" s="11" t="s">
        <v>167</v>
      </c>
      <c r="P37" s="11" t="s">
        <v>178</v>
      </c>
      <c r="Q37" s="11">
        <v>911.42399999999998</v>
      </c>
      <c r="R37" s="11">
        <v>4</v>
      </c>
      <c r="S37" s="11">
        <v>0.2</v>
      </c>
      <c r="T37" s="13">
        <v>68.356800000000007</v>
      </c>
    </row>
    <row r="38" spans="1:20" x14ac:dyDescent="0.45">
      <c r="A38" s="11" t="s">
        <v>179</v>
      </c>
      <c r="B38" s="11" t="s">
        <v>180</v>
      </c>
      <c r="C38" s="11" t="s">
        <v>181</v>
      </c>
      <c r="D38" s="11" t="s">
        <v>145</v>
      </c>
      <c r="E38" s="11" t="s">
        <v>182</v>
      </c>
      <c r="F38" s="11" t="s">
        <v>183</v>
      </c>
      <c r="G38" s="11" t="s">
        <v>119</v>
      </c>
      <c r="H38" s="11" t="s">
        <v>120</v>
      </c>
      <c r="I38" s="11" t="s">
        <v>184</v>
      </c>
      <c r="J38" s="11" t="s">
        <v>185</v>
      </c>
      <c r="K38" s="11">
        <v>28027</v>
      </c>
      <c r="L38" s="11" t="s">
        <v>123</v>
      </c>
      <c r="M38" s="11" t="s">
        <v>186</v>
      </c>
      <c r="N38" s="11" t="s">
        <v>140</v>
      </c>
      <c r="O38" s="11" t="s">
        <v>187</v>
      </c>
      <c r="P38" s="11" t="s">
        <v>188</v>
      </c>
      <c r="Q38" s="11">
        <v>15.552</v>
      </c>
      <c r="R38" s="11">
        <v>3</v>
      </c>
      <c r="S38" s="11">
        <v>0.2</v>
      </c>
      <c r="T38" s="13">
        <v>5.4432</v>
      </c>
    </row>
    <row r="39" spans="1:20" x14ac:dyDescent="0.45">
      <c r="A39" s="11" t="s">
        <v>189</v>
      </c>
      <c r="B39" s="12">
        <v>42502</v>
      </c>
      <c r="C39" s="12">
        <v>42655</v>
      </c>
      <c r="D39" s="11" t="s">
        <v>145</v>
      </c>
      <c r="E39" s="11" t="s">
        <v>190</v>
      </c>
      <c r="F39" s="11" t="s">
        <v>191</v>
      </c>
      <c r="G39" s="11" t="s">
        <v>119</v>
      </c>
      <c r="H39" s="11" t="s">
        <v>120</v>
      </c>
      <c r="I39" s="11" t="s">
        <v>192</v>
      </c>
      <c r="J39" s="11" t="s">
        <v>193</v>
      </c>
      <c r="K39" s="11">
        <v>98103</v>
      </c>
      <c r="L39" s="11" t="s">
        <v>138</v>
      </c>
      <c r="M39" s="11" t="s">
        <v>194</v>
      </c>
      <c r="N39" s="11" t="s">
        <v>140</v>
      </c>
      <c r="O39" s="11" t="s">
        <v>170</v>
      </c>
      <c r="P39" s="11" t="s">
        <v>195</v>
      </c>
      <c r="Q39" s="11">
        <v>407.976</v>
      </c>
      <c r="R39" s="11">
        <v>3</v>
      </c>
      <c r="S39" s="11">
        <v>0.2</v>
      </c>
      <c r="T39" s="13">
        <v>132.59219999999999</v>
      </c>
    </row>
    <row r="40" spans="1:20" x14ac:dyDescent="0.45">
      <c r="A40" s="11" t="s">
        <v>196</v>
      </c>
      <c r="B40" s="11" t="s">
        <v>197</v>
      </c>
      <c r="C40" s="11" t="s">
        <v>198</v>
      </c>
      <c r="D40" s="11" t="s">
        <v>145</v>
      </c>
      <c r="E40" s="11" t="s">
        <v>199</v>
      </c>
      <c r="F40" s="11" t="s">
        <v>200</v>
      </c>
      <c r="G40" s="11" t="s">
        <v>201</v>
      </c>
      <c r="H40" s="11" t="s">
        <v>120</v>
      </c>
      <c r="I40" s="11" t="s">
        <v>202</v>
      </c>
      <c r="J40" s="11" t="s">
        <v>203</v>
      </c>
      <c r="K40" s="11">
        <v>76106</v>
      </c>
      <c r="L40" s="11" t="s">
        <v>204</v>
      </c>
      <c r="M40" s="11" t="s">
        <v>205</v>
      </c>
      <c r="N40" s="11" t="s">
        <v>140</v>
      </c>
      <c r="O40" s="11" t="s">
        <v>173</v>
      </c>
      <c r="P40" s="11" t="s">
        <v>206</v>
      </c>
      <c r="Q40" s="11">
        <v>68.81</v>
      </c>
      <c r="R40" s="11">
        <v>5</v>
      </c>
      <c r="S40" s="11">
        <v>0.8</v>
      </c>
      <c r="T40" s="13">
        <v>-123.858</v>
      </c>
    </row>
    <row r="41" spans="1:20" x14ac:dyDescent="0.45">
      <c r="A41" s="11" t="s">
        <v>196</v>
      </c>
      <c r="B41" s="11" t="s">
        <v>197</v>
      </c>
      <c r="C41" s="11" t="s">
        <v>198</v>
      </c>
      <c r="D41" s="11" t="s">
        <v>145</v>
      </c>
      <c r="E41" s="11" t="s">
        <v>199</v>
      </c>
      <c r="F41" s="11" t="s">
        <v>200</v>
      </c>
      <c r="G41" s="11" t="s">
        <v>201</v>
      </c>
      <c r="H41" s="11" t="s">
        <v>120</v>
      </c>
      <c r="I41" s="11" t="s">
        <v>202</v>
      </c>
      <c r="J41" s="11" t="s">
        <v>203</v>
      </c>
      <c r="K41" s="11">
        <v>76106</v>
      </c>
      <c r="L41" s="11" t="s">
        <v>204</v>
      </c>
      <c r="M41" s="11" t="s">
        <v>207</v>
      </c>
      <c r="N41" s="11" t="s">
        <v>140</v>
      </c>
      <c r="O41" s="11" t="s">
        <v>170</v>
      </c>
      <c r="P41" s="11" t="s">
        <v>208</v>
      </c>
      <c r="Q41" s="11">
        <v>2.544</v>
      </c>
      <c r="R41" s="11">
        <v>3</v>
      </c>
      <c r="S41" s="11">
        <v>0.8</v>
      </c>
      <c r="T41" s="13">
        <v>-3.8159999999999998</v>
      </c>
    </row>
    <row r="42" spans="1:20" x14ac:dyDescent="0.45">
      <c r="A42" s="11" t="s">
        <v>209</v>
      </c>
      <c r="B42" s="12">
        <v>41954</v>
      </c>
      <c r="C42" s="11" t="s">
        <v>210</v>
      </c>
      <c r="D42" s="11" t="s">
        <v>145</v>
      </c>
      <c r="E42" s="11" t="s">
        <v>211</v>
      </c>
      <c r="F42" s="11" t="s">
        <v>212</v>
      </c>
      <c r="G42" s="11" t="s">
        <v>119</v>
      </c>
      <c r="H42" s="11" t="s">
        <v>120</v>
      </c>
      <c r="I42" s="11" t="s">
        <v>213</v>
      </c>
      <c r="J42" s="11" t="s">
        <v>214</v>
      </c>
      <c r="K42" s="11">
        <v>53711</v>
      </c>
      <c r="L42" s="11" t="s">
        <v>204</v>
      </c>
      <c r="M42" s="11" t="s">
        <v>215</v>
      </c>
      <c r="N42" s="11" t="s">
        <v>140</v>
      </c>
      <c r="O42" s="11" t="s">
        <v>154</v>
      </c>
      <c r="P42" s="11" t="s">
        <v>216</v>
      </c>
      <c r="Q42" s="11">
        <v>665.88</v>
      </c>
      <c r="R42" s="11">
        <v>6</v>
      </c>
      <c r="S42" s="11">
        <v>0</v>
      </c>
      <c r="T42" s="13">
        <v>13.317600000000001</v>
      </c>
    </row>
    <row r="43" spans="1:20" x14ac:dyDescent="0.45">
      <c r="A43" s="11" t="s">
        <v>217</v>
      </c>
      <c r="B43" s="11" t="s">
        <v>218</v>
      </c>
      <c r="C43" s="11" t="s">
        <v>219</v>
      </c>
      <c r="D43" s="11" t="s">
        <v>116</v>
      </c>
      <c r="E43" s="11" t="s">
        <v>220</v>
      </c>
      <c r="F43" s="11" t="s">
        <v>221</v>
      </c>
      <c r="G43" s="11" t="s">
        <v>119</v>
      </c>
      <c r="H43" s="11" t="s">
        <v>120</v>
      </c>
      <c r="I43" s="11" t="s">
        <v>222</v>
      </c>
      <c r="J43" s="11" t="s">
        <v>223</v>
      </c>
      <c r="K43" s="11">
        <v>84084</v>
      </c>
      <c r="L43" s="11" t="s">
        <v>138</v>
      </c>
      <c r="M43" s="11" t="s">
        <v>224</v>
      </c>
      <c r="N43" s="11" t="s">
        <v>140</v>
      </c>
      <c r="O43" s="11" t="s">
        <v>154</v>
      </c>
      <c r="P43" s="11" t="s">
        <v>225</v>
      </c>
      <c r="Q43" s="11">
        <v>55.5</v>
      </c>
      <c r="R43" s="11">
        <v>2</v>
      </c>
      <c r="S43" s="11">
        <v>0</v>
      </c>
      <c r="T43" s="13">
        <v>9.99</v>
      </c>
    </row>
    <row r="44" spans="1:20" x14ac:dyDescent="0.45">
      <c r="A44" s="11" t="s">
        <v>226</v>
      </c>
      <c r="B44" s="11" t="s">
        <v>227</v>
      </c>
      <c r="C44" s="12">
        <v>41648</v>
      </c>
      <c r="D44" s="11" t="s">
        <v>116</v>
      </c>
      <c r="E44" s="11" t="s">
        <v>228</v>
      </c>
      <c r="F44" s="11" t="s">
        <v>229</v>
      </c>
      <c r="G44" s="11" t="s">
        <v>119</v>
      </c>
      <c r="H44" s="11" t="s">
        <v>120</v>
      </c>
      <c r="I44" s="11" t="s">
        <v>230</v>
      </c>
      <c r="J44" s="11" t="s">
        <v>137</v>
      </c>
      <c r="K44" s="11">
        <v>94109</v>
      </c>
      <c r="L44" s="11" t="s">
        <v>138</v>
      </c>
      <c r="M44" s="11" t="s">
        <v>231</v>
      </c>
      <c r="N44" s="11" t="s">
        <v>140</v>
      </c>
      <c r="O44" s="11" t="s">
        <v>164</v>
      </c>
      <c r="P44" s="11" t="s">
        <v>232</v>
      </c>
      <c r="Q44" s="11">
        <v>8.56</v>
      </c>
      <c r="R44" s="11">
        <v>2</v>
      </c>
      <c r="S44" s="11">
        <v>0</v>
      </c>
      <c r="T44" s="13">
        <v>2.4824000000000002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C697-3F93-4827-859C-D64487B80688}">
  <dimension ref="A3:V84"/>
  <sheetViews>
    <sheetView topLeftCell="C1" workbookViewId="0">
      <selection activeCell="C3" sqref="C3"/>
    </sheetView>
  </sheetViews>
  <sheetFormatPr defaultRowHeight="14.25" x14ac:dyDescent="0.45"/>
  <cols>
    <col min="1" max="1" width="26.1328125" bestFit="1" customWidth="1"/>
  </cols>
  <sheetData>
    <row r="3" spans="1:22" ht="15.75" x14ac:dyDescent="0.5">
      <c r="A3" s="14" t="s">
        <v>233</v>
      </c>
      <c r="C3" s="9" t="s">
        <v>95</v>
      </c>
      <c r="D3" s="9" t="s">
        <v>96</v>
      </c>
      <c r="E3" s="9" t="s">
        <v>97</v>
      </c>
      <c r="F3" s="9" t="s">
        <v>98</v>
      </c>
      <c r="G3" s="9" t="s">
        <v>99</v>
      </c>
      <c r="H3" s="9" t="s">
        <v>100</v>
      </c>
      <c r="I3" s="9" t="s">
        <v>101</v>
      </c>
      <c r="J3" s="9" t="s">
        <v>102</v>
      </c>
      <c r="K3" s="9" t="s">
        <v>103</v>
      </c>
      <c r="L3" s="9" t="s">
        <v>104</v>
      </c>
      <c r="M3" s="9" t="s">
        <v>105</v>
      </c>
      <c r="N3" s="9" t="s">
        <v>106</v>
      </c>
      <c r="O3" s="9" t="s">
        <v>107</v>
      </c>
      <c r="P3" s="9" t="s">
        <v>108</v>
      </c>
      <c r="Q3" s="9" t="s">
        <v>109</v>
      </c>
      <c r="R3" s="9" t="s">
        <v>110</v>
      </c>
      <c r="S3" s="9" t="s">
        <v>111</v>
      </c>
      <c r="T3" s="9" t="s">
        <v>112</v>
      </c>
      <c r="U3" s="9" t="s">
        <v>113</v>
      </c>
      <c r="V3" s="10" t="s">
        <v>114</v>
      </c>
    </row>
    <row r="4" spans="1:22" x14ac:dyDescent="0.45">
      <c r="A4" s="15" t="s">
        <v>209</v>
      </c>
      <c r="C4" s="11" t="s">
        <v>115</v>
      </c>
      <c r="D4" s="12">
        <v>42593</v>
      </c>
      <c r="E4" s="12">
        <v>42685</v>
      </c>
      <c r="F4" s="11" t="s">
        <v>116</v>
      </c>
      <c r="G4" s="11" t="s">
        <v>117</v>
      </c>
      <c r="H4" s="11" t="s">
        <v>118</v>
      </c>
      <c r="I4" s="11" t="s">
        <v>119</v>
      </c>
      <c r="J4" s="11" t="s">
        <v>120</v>
      </c>
      <c r="K4" s="11" t="s">
        <v>121</v>
      </c>
      <c r="L4" s="11" t="s">
        <v>122</v>
      </c>
      <c r="M4" s="11">
        <v>42420</v>
      </c>
      <c r="N4" s="11" t="s">
        <v>123</v>
      </c>
      <c r="O4" s="11" t="s">
        <v>124</v>
      </c>
      <c r="P4" s="11" t="s">
        <v>125</v>
      </c>
      <c r="Q4" s="11" t="s">
        <v>126</v>
      </c>
      <c r="R4" s="11" t="s">
        <v>127</v>
      </c>
      <c r="S4" s="11">
        <v>261.95999999999998</v>
      </c>
      <c r="T4" s="11">
        <v>2</v>
      </c>
      <c r="U4" s="11">
        <v>0</v>
      </c>
      <c r="V4" s="13">
        <v>41.913600000000002</v>
      </c>
    </row>
    <row r="5" spans="1:22" x14ac:dyDescent="0.45">
      <c r="A5" s="16" t="s">
        <v>119</v>
      </c>
      <c r="C5" s="11" t="s">
        <v>115</v>
      </c>
      <c r="D5" s="12">
        <v>42593</v>
      </c>
      <c r="E5" s="12">
        <v>42685</v>
      </c>
      <c r="F5" s="11" t="s">
        <v>116</v>
      </c>
      <c r="G5" s="11" t="s">
        <v>117</v>
      </c>
      <c r="H5" s="11" t="s">
        <v>118</v>
      </c>
      <c r="I5" s="11" t="s">
        <v>119</v>
      </c>
      <c r="J5" s="11" t="s">
        <v>120</v>
      </c>
      <c r="K5" s="11" t="s">
        <v>121</v>
      </c>
      <c r="L5" s="11" t="s">
        <v>122</v>
      </c>
      <c r="M5" s="11">
        <v>42420</v>
      </c>
      <c r="N5" s="11" t="s">
        <v>123</v>
      </c>
      <c r="O5" s="11" t="s">
        <v>128</v>
      </c>
      <c r="P5" s="11" t="s">
        <v>125</v>
      </c>
      <c r="Q5" s="11" t="s">
        <v>129</v>
      </c>
      <c r="R5" s="11" t="s">
        <v>130</v>
      </c>
      <c r="S5" s="11">
        <v>731.94</v>
      </c>
      <c r="T5" s="11">
        <v>3</v>
      </c>
      <c r="U5" s="11">
        <v>0</v>
      </c>
      <c r="V5" s="13">
        <v>219.58199999999999</v>
      </c>
    </row>
    <row r="6" spans="1:22" x14ac:dyDescent="0.45">
      <c r="A6" s="17" t="s">
        <v>120</v>
      </c>
      <c r="C6" s="11" t="s">
        <v>131</v>
      </c>
      <c r="D6" s="12">
        <v>42710</v>
      </c>
      <c r="E6" s="11" t="s">
        <v>132</v>
      </c>
      <c r="F6" s="11" t="s">
        <v>116</v>
      </c>
      <c r="G6" s="11" t="s">
        <v>133</v>
      </c>
      <c r="H6" s="11" t="s">
        <v>134</v>
      </c>
      <c r="I6" s="11" t="s">
        <v>135</v>
      </c>
      <c r="J6" s="11" t="s">
        <v>120</v>
      </c>
      <c r="K6" s="11" t="s">
        <v>136</v>
      </c>
      <c r="L6" s="11" t="s">
        <v>137</v>
      </c>
      <c r="M6" s="11">
        <v>90036</v>
      </c>
      <c r="N6" s="11" t="s">
        <v>138</v>
      </c>
      <c r="O6" s="11" t="s">
        <v>139</v>
      </c>
      <c r="P6" s="11" t="s">
        <v>140</v>
      </c>
      <c r="Q6" s="11" t="s">
        <v>141</v>
      </c>
      <c r="R6" s="11" t="s">
        <v>142</v>
      </c>
      <c r="S6" s="11">
        <v>14.62</v>
      </c>
      <c r="T6" s="11">
        <v>2</v>
      </c>
      <c r="U6" s="11">
        <v>0</v>
      </c>
      <c r="V6" s="13">
        <v>6.8714000000000004</v>
      </c>
    </row>
    <row r="7" spans="1:22" x14ac:dyDescent="0.45">
      <c r="A7" s="18" t="s">
        <v>212</v>
      </c>
      <c r="C7" s="11" t="s">
        <v>143</v>
      </c>
      <c r="D7" s="12">
        <v>42318</v>
      </c>
      <c r="E7" s="11" t="s">
        <v>144</v>
      </c>
      <c r="F7" s="11" t="s">
        <v>145</v>
      </c>
      <c r="G7" s="11" t="s">
        <v>146</v>
      </c>
      <c r="H7" s="11" t="s">
        <v>147</v>
      </c>
      <c r="I7" s="11" t="s">
        <v>119</v>
      </c>
      <c r="J7" s="11" t="s">
        <v>120</v>
      </c>
      <c r="K7" s="11" t="s">
        <v>148</v>
      </c>
      <c r="L7" s="11" t="s">
        <v>149</v>
      </c>
      <c r="M7" s="11">
        <v>33311</v>
      </c>
      <c r="N7" s="11" t="s">
        <v>123</v>
      </c>
      <c r="O7" s="11" t="s">
        <v>150</v>
      </c>
      <c r="P7" s="11" t="s">
        <v>125</v>
      </c>
      <c r="Q7" s="11" t="s">
        <v>151</v>
      </c>
      <c r="R7" s="11" t="s">
        <v>152</v>
      </c>
      <c r="S7" s="11">
        <v>957.57749999999999</v>
      </c>
      <c r="T7" s="11">
        <v>5</v>
      </c>
      <c r="U7" s="11">
        <v>0.45</v>
      </c>
      <c r="V7" s="13">
        <v>-383.03100000000001</v>
      </c>
    </row>
    <row r="8" spans="1:22" x14ac:dyDescent="0.45">
      <c r="A8" s="19" t="s">
        <v>211</v>
      </c>
      <c r="C8" s="11" t="s">
        <v>143</v>
      </c>
      <c r="D8" s="12">
        <v>42318</v>
      </c>
      <c r="E8" s="11" t="s">
        <v>144</v>
      </c>
      <c r="F8" s="11" t="s">
        <v>145</v>
      </c>
      <c r="G8" s="11" t="s">
        <v>146</v>
      </c>
      <c r="H8" s="11" t="s">
        <v>147</v>
      </c>
      <c r="I8" s="11" t="s">
        <v>119</v>
      </c>
      <c r="J8" s="11" t="s">
        <v>120</v>
      </c>
      <c r="K8" s="11" t="s">
        <v>148</v>
      </c>
      <c r="L8" s="11" t="s">
        <v>149</v>
      </c>
      <c r="M8" s="11">
        <v>33311</v>
      </c>
      <c r="N8" s="11" t="s">
        <v>123</v>
      </c>
      <c r="O8" s="11" t="s">
        <v>153</v>
      </c>
      <c r="P8" s="11" t="s">
        <v>140</v>
      </c>
      <c r="Q8" s="11" t="s">
        <v>154</v>
      </c>
      <c r="R8" s="11" t="s">
        <v>155</v>
      </c>
      <c r="S8" s="11">
        <v>22.367999999999999</v>
      </c>
      <c r="T8" s="11">
        <v>2</v>
      </c>
      <c r="U8" s="11">
        <v>0.2</v>
      </c>
      <c r="V8" s="13">
        <v>2.5164</v>
      </c>
    </row>
    <row r="9" spans="1:22" x14ac:dyDescent="0.45">
      <c r="A9" s="20" t="s">
        <v>145</v>
      </c>
      <c r="C9" s="11" t="s">
        <v>156</v>
      </c>
      <c r="D9" s="12">
        <v>41888</v>
      </c>
      <c r="E9" s="11" t="s">
        <v>157</v>
      </c>
      <c r="F9" s="11" t="s">
        <v>145</v>
      </c>
      <c r="G9" s="11" t="s">
        <v>158</v>
      </c>
      <c r="H9" s="11" t="s">
        <v>159</v>
      </c>
      <c r="I9" s="11" t="s">
        <v>119</v>
      </c>
      <c r="J9" s="11" t="s">
        <v>120</v>
      </c>
      <c r="K9" s="11" t="s">
        <v>136</v>
      </c>
      <c r="L9" s="11" t="s">
        <v>137</v>
      </c>
      <c r="M9" s="11">
        <v>90032</v>
      </c>
      <c r="N9" s="11" t="s">
        <v>138</v>
      </c>
      <c r="O9" s="11" t="s">
        <v>160</v>
      </c>
      <c r="P9" s="11" t="s">
        <v>125</v>
      </c>
      <c r="Q9" s="11" t="s">
        <v>161</v>
      </c>
      <c r="R9" s="11" t="s">
        <v>162</v>
      </c>
      <c r="S9" s="11">
        <v>48.86</v>
      </c>
      <c r="T9" s="11">
        <v>7</v>
      </c>
      <c r="U9" s="11">
        <v>0</v>
      </c>
      <c r="V9" s="13">
        <v>14.1694</v>
      </c>
    </row>
    <row r="10" spans="1:22" x14ac:dyDescent="0.45">
      <c r="A10" s="21" t="s">
        <v>210</v>
      </c>
      <c r="C10" s="11" t="s">
        <v>156</v>
      </c>
      <c r="D10" s="12">
        <v>41888</v>
      </c>
      <c r="E10" s="11" t="s">
        <v>157</v>
      </c>
      <c r="F10" s="11" t="s">
        <v>145</v>
      </c>
      <c r="G10" s="11" t="s">
        <v>158</v>
      </c>
      <c r="H10" s="11" t="s">
        <v>159</v>
      </c>
      <c r="I10" s="11" t="s">
        <v>119</v>
      </c>
      <c r="J10" s="11" t="s">
        <v>120</v>
      </c>
      <c r="K10" s="11" t="s">
        <v>136</v>
      </c>
      <c r="L10" s="11" t="s">
        <v>137</v>
      </c>
      <c r="M10" s="11">
        <v>90032</v>
      </c>
      <c r="N10" s="11" t="s">
        <v>138</v>
      </c>
      <c r="O10" s="11" t="s">
        <v>163</v>
      </c>
      <c r="P10" s="11" t="s">
        <v>140</v>
      </c>
      <c r="Q10" s="11" t="s">
        <v>164</v>
      </c>
      <c r="R10" s="11" t="s">
        <v>165</v>
      </c>
      <c r="S10" s="11">
        <v>7.28</v>
      </c>
      <c r="T10" s="11">
        <v>4</v>
      </c>
      <c r="U10" s="11">
        <v>0</v>
      </c>
      <c r="V10" s="13">
        <v>1.9656</v>
      </c>
    </row>
    <row r="11" spans="1:22" x14ac:dyDescent="0.45">
      <c r="A11" s="23">
        <v>41954</v>
      </c>
      <c r="C11" s="11" t="s">
        <v>156</v>
      </c>
      <c r="D11" s="12">
        <v>41888</v>
      </c>
      <c r="E11" s="11" t="s">
        <v>157</v>
      </c>
      <c r="F11" s="11" t="s">
        <v>145</v>
      </c>
      <c r="G11" s="11" t="s">
        <v>158</v>
      </c>
      <c r="H11" s="11" t="s">
        <v>159</v>
      </c>
      <c r="I11" s="11" t="s">
        <v>119</v>
      </c>
      <c r="J11" s="11" t="s">
        <v>120</v>
      </c>
      <c r="K11" s="11" t="s">
        <v>136</v>
      </c>
      <c r="L11" s="11" t="s">
        <v>137</v>
      </c>
      <c r="M11" s="11">
        <v>90032</v>
      </c>
      <c r="N11" s="11" t="s">
        <v>138</v>
      </c>
      <c r="O11" s="11" t="s">
        <v>166</v>
      </c>
      <c r="P11" s="11" t="s">
        <v>76</v>
      </c>
      <c r="Q11" s="11" t="s">
        <v>167</v>
      </c>
      <c r="R11" s="11" t="s">
        <v>168</v>
      </c>
      <c r="S11" s="11">
        <v>907.15200000000004</v>
      </c>
      <c r="T11" s="11">
        <v>6</v>
      </c>
      <c r="U11" s="11">
        <v>0.2</v>
      </c>
      <c r="V11" s="13">
        <v>90.715199999999996</v>
      </c>
    </row>
    <row r="12" spans="1:22" x14ac:dyDescent="0.45">
      <c r="A12" s="15" t="s">
        <v>156</v>
      </c>
      <c r="C12" s="11" t="s">
        <v>156</v>
      </c>
      <c r="D12" s="12">
        <v>41888</v>
      </c>
      <c r="E12" s="11" t="s">
        <v>157</v>
      </c>
      <c r="F12" s="11" t="s">
        <v>145</v>
      </c>
      <c r="G12" s="11" t="s">
        <v>158</v>
      </c>
      <c r="H12" s="11" t="s">
        <v>159</v>
      </c>
      <c r="I12" s="11" t="s">
        <v>119</v>
      </c>
      <c r="J12" s="11" t="s">
        <v>120</v>
      </c>
      <c r="K12" s="11" t="s">
        <v>136</v>
      </c>
      <c r="L12" s="11" t="s">
        <v>137</v>
      </c>
      <c r="M12" s="11">
        <v>90032</v>
      </c>
      <c r="N12" s="11" t="s">
        <v>138</v>
      </c>
      <c r="O12" s="11" t="s">
        <v>169</v>
      </c>
      <c r="P12" s="11" t="s">
        <v>140</v>
      </c>
      <c r="Q12" s="11" t="s">
        <v>170</v>
      </c>
      <c r="R12" s="11" t="s">
        <v>171</v>
      </c>
      <c r="S12" s="11">
        <v>18.504000000000001</v>
      </c>
      <c r="T12" s="11">
        <v>3</v>
      </c>
      <c r="U12" s="11">
        <v>0.2</v>
      </c>
      <c r="V12" s="13">
        <v>5.7824999999999998</v>
      </c>
    </row>
    <row r="13" spans="1:22" x14ac:dyDescent="0.45">
      <c r="A13" s="16" t="s">
        <v>119</v>
      </c>
      <c r="C13" s="11" t="s">
        <v>156</v>
      </c>
      <c r="D13" s="12">
        <v>41888</v>
      </c>
      <c r="E13" s="11" t="s">
        <v>157</v>
      </c>
      <c r="F13" s="11" t="s">
        <v>145</v>
      </c>
      <c r="G13" s="11" t="s">
        <v>158</v>
      </c>
      <c r="H13" s="11" t="s">
        <v>159</v>
      </c>
      <c r="I13" s="11" t="s">
        <v>119</v>
      </c>
      <c r="J13" s="11" t="s">
        <v>120</v>
      </c>
      <c r="K13" s="11" t="s">
        <v>136</v>
      </c>
      <c r="L13" s="11" t="s">
        <v>137</v>
      </c>
      <c r="M13" s="11">
        <v>90032</v>
      </c>
      <c r="N13" s="11" t="s">
        <v>138</v>
      </c>
      <c r="O13" s="11" t="s">
        <v>172</v>
      </c>
      <c r="P13" s="11" t="s">
        <v>140</v>
      </c>
      <c r="Q13" s="11" t="s">
        <v>173</v>
      </c>
      <c r="R13" s="11" t="s">
        <v>174</v>
      </c>
      <c r="S13" s="11">
        <v>114.9</v>
      </c>
      <c r="T13" s="11">
        <v>5</v>
      </c>
      <c r="U13" s="11">
        <v>0</v>
      </c>
      <c r="V13" s="13">
        <v>34.47</v>
      </c>
    </row>
    <row r="14" spans="1:22" x14ac:dyDescent="0.45">
      <c r="A14" s="17" t="s">
        <v>120</v>
      </c>
      <c r="C14" s="11" t="s">
        <v>156</v>
      </c>
      <c r="D14" s="12">
        <v>41888</v>
      </c>
      <c r="E14" s="11" t="s">
        <v>157</v>
      </c>
      <c r="F14" s="11" t="s">
        <v>145</v>
      </c>
      <c r="G14" s="11" t="s">
        <v>158</v>
      </c>
      <c r="H14" s="11" t="s">
        <v>159</v>
      </c>
      <c r="I14" s="11" t="s">
        <v>119</v>
      </c>
      <c r="J14" s="11" t="s">
        <v>120</v>
      </c>
      <c r="K14" s="11" t="s">
        <v>136</v>
      </c>
      <c r="L14" s="11" t="s">
        <v>137</v>
      </c>
      <c r="M14" s="11">
        <v>90032</v>
      </c>
      <c r="N14" s="11" t="s">
        <v>138</v>
      </c>
      <c r="O14" s="11" t="s">
        <v>175</v>
      </c>
      <c r="P14" s="11" t="s">
        <v>125</v>
      </c>
      <c r="Q14" s="11" t="s">
        <v>151</v>
      </c>
      <c r="R14" s="11" t="s">
        <v>176</v>
      </c>
      <c r="S14" s="11">
        <v>1706.184</v>
      </c>
      <c r="T14" s="11">
        <v>9</v>
      </c>
      <c r="U14" s="11">
        <v>0.2</v>
      </c>
      <c r="V14" s="13">
        <v>85.309200000000004</v>
      </c>
    </row>
    <row r="15" spans="1:22" x14ac:dyDescent="0.45">
      <c r="A15" s="18" t="s">
        <v>159</v>
      </c>
      <c r="C15" s="11" t="s">
        <v>156</v>
      </c>
      <c r="D15" s="12">
        <v>41888</v>
      </c>
      <c r="E15" s="11" t="s">
        <v>157</v>
      </c>
      <c r="F15" s="11" t="s">
        <v>145</v>
      </c>
      <c r="G15" s="11" t="s">
        <v>158</v>
      </c>
      <c r="H15" s="11" t="s">
        <v>159</v>
      </c>
      <c r="I15" s="11" t="s">
        <v>119</v>
      </c>
      <c r="J15" s="11" t="s">
        <v>120</v>
      </c>
      <c r="K15" s="11" t="s">
        <v>136</v>
      </c>
      <c r="L15" s="11" t="s">
        <v>137</v>
      </c>
      <c r="M15" s="11">
        <v>90032</v>
      </c>
      <c r="N15" s="11" t="s">
        <v>138</v>
      </c>
      <c r="O15" s="11" t="s">
        <v>177</v>
      </c>
      <c r="P15" s="11" t="s">
        <v>76</v>
      </c>
      <c r="Q15" s="11" t="s">
        <v>167</v>
      </c>
      <c r="R15" s="11" t="s">
        <v>178</v>
      </c>
      <c r="S15" s="11">
        <v>911.42399999999998</v>
      </c>
      <c r="T15" s="11">
        <v>4</v>
      </c>
      <c r="U15" s="11">
        <v>0.2</v>
      </c>
      <c r="V15" s="13">
        <v>68.356800000000007</v>
      </c>
    </row>
    <row r="16" spans="1:22" x14ac:dyDescent="0.45">
      <c r="A16" s="19" t="s">
        <v>158</v>
      </c>
      <c r="C16" s="11" t="s">
        <v>179</v>
      </c>
      <c r="D16" s="11" t="s">
        <v>180</v>
      </c>
      <c r="E16" s="11" t="s">
        <v>181</v>
      </c>
      <c r="F16" s="11" t="s">
        <v>145</v>
      </c>
      <c r="G16" s="11" t="s">
        <v>182</v>
      </c>
      <c r="H16" s="11" t="s">
        <v>183</v>
      </c>
      <c r="I16" s="11" t="s">
        <v>119</v>
      </c>
      <c r="J16" s="11" t="s">
        <v>120</v>
      </c>
      <c r="K16" s="11" t="s">
        <v>184</v>
      </c>
      <c r="L16" s="11" t="s">
        <v>185</v>
      </c>
      <c r="M16" s="11">
        <v>28027</v>
      </c>
      <c r="N16" s="11" t="s">
        <v>123</v>
      </c>
      <c r="O16" s="11" t="s">
        <v>186</v>
      </c>
      <c r="P16" s="11" t="s">
        <v>140</v>
      </c>
      <c r="Q16" s="11" t="s">
        <v>187</v>
      </c>
      <c r="R16" s="11" t="s">
        <v>188</v>
      </c>
      <c r="S16" s="11">
        <v>15.552</v>
      </c>
      <c r="T16" s="11">
        <v>3</v>
      </c>
      <c r="U16" s="11">
        <v>0.2</v>
      </c>
      <c r="V16" s="13">
        <v>5.4432</v>
      </c>
    </row>
    <row r="17" spans="1:22" x14ac:dyDescent="0.45">
      <c r="A17" s="20" t="s">
        <v>145</v>
      </c>
      <c r="C17" s="11" t="s">
        <v>189</v>
      </c>
      <c r="D17" s="12">
        <v>42502</v>
      </c>
      <c r="E17" s="12">
        <v>42655</v>
      </c>
      <c r="F17" s="11" t="s">
        <v>145</v>
      </c>
      <c r="G17" s="11" t="s">
        <v>190</v>
      </c>
      <c r="H17" s="11" t="s">
        <v>191</v>
      </c>
      <c r="I17" s="11" t="s">
        <v>119</v>
      </c>
      <c r="J17" s="11" t="s">
        <v>120</v>
      </c>
      <c r="K17" s="11" t="s">
        <v>192</v>
      </c>
      <c r="L17" s="11" t="s">
        <v>193</v>
      </c>
      <c r="M17" s="11">
        <v>98103</v>
      </c>
      <c r="N17" s="11" t="s">
        <v>138</v>
      </c>
      <c r="O17" s="11" t="s">
        <v>194</v>
      </c>
      <c r="P17" s="11" t="s">
        <v>140</v>
      </c>
      <c r="Q17" s="11" t="s">
        <v>170</v>
      </c>
      <c r="R17" s="11" t="s">
        <v>195</v>
      </c>
      <c r="S17" s="11">
        <v>407.976</v>
      </c>
      <c r="T17" s="11">
        <v>3</v>
      </c>
      <c r="U17" s="11">
        <v>0.2</v>
      </c>
      <c r="V17" s="13">
        <v>132.59219999999999</v>
      </c>
    </row>
    <row r="18" spans="1:22" x14ac:dyDescent="0.45">
      <c r="A18" s="21" t="s">
        <v>157</v>
      </c>
      <c r="C18" s="11" t="s">
        <v>196</v>
      </c>
      <c r="D18" s="11" t="s">
        <v>197</v>
      </c>
      <c r="E18" s="11" t="s">
        <v>198</v>
      </c>
      <c r="F18" s="11" t="s">
        <v>145</v>
      </c>
      <c r="G18" s="11" t="s">
        <v>199</v>
      </c>
      <c r="H18" s="11" t="s">
        <v>200</v>
      </c>
      <c r="I18" s="11" t="s">
        <v>201</v>
      </c>
      <c r="J18" s="11" t="s">
        <v>120</v>
      </c>
      <c r="K18" s="11" t="s">
        <v>202</v>
      </c>
      <c r="L18" s="11" t="s">
        <v>203</v>
      </c>
      <c r="M18" s="11">
        <v>76106</v>
      </c>
      <c r="N18" s="11" t="s">
        <v>204</v>
      </c>
      <c r="O18" s="11" t="s">
        <v>205</v>
      </c>
      <c r="P18" s="11" t="s">
        <v>140</v>
      </c>
      <c r="Q18" s="11" t="s">
        <v>173</v>
      </c>
      <c r="R18" s="11" t="s">
        <v>206</v>
      </c>
      <c r="S18" s="11">
        <v>68.81</v>
      </c>
      <c r="T18" s="11">
        <v>5</v>
      </c>
      <c r="U18" s="11">
        <v>0.8</v>
      </c>
      <c r="V18" s="13">
        <v>-123.858</v>
      </c>
    </row>
    <row r="19" spans="1:22" x14ac:dyDescent="0.45">
      <c r="A19" s="23">
        <v>41888</v>
      </c>
      <c r="C19" s="11" t="s">
        <v>196</v>
      </c>
      <c r="D19" s="11" t="s">
        <v>197</v>
      </c>
      <c r="E19" s="11" t="s">
        <v>198</v>
      </c>
      <c r="F19" s="11" t="s">
        <v>145</v>
      </c>
      <c r="G19" s="11" t="s">
        <v>199</v>
      </c>
      <c r="H19" s="11" t="s">
        <v>200</v>
      </c>
      <c r="I19" s="11" t="s">
        <v>201</v>
      </c>
      <c r="J19" s="11" t="s">
        <v>120</v>
      </c>
      <c r="K19" s="11" t="s">
        <v>202</v>
      </c>
      <c r="L19" s="11" t="s">
        <v>203</v>
      </c>
      <c r="M19" s="11">
        <v>76106</v>
      </c>
      <c r="N19" s="11" t="s">
        <v>204</v>
      </c>
      <c r="O19" s="11" t="s">
        <v>207</v>
      </c>
      <c r="P19" s="11" t="s">
        <v>140</v>
      </c>
      <c r="Q19" s="11" t="s">
        <v>170</v>
      </c>
      <c r="R19" s="11" t="s">
        <v>208</v>
      </c>
      <c r="S19" s="11">
        <v>2.544</v>
      </c>
      <c r="T19" s="11">
        <v>3</v>
      </c>
      <c r="U19" s="11">
        <v>0.8</v>
      </c>
      <c r="V19" s="13">
        <v>-3.8159999999999998</v>
      </c>
    </row>
    <row r="20" spans="1:22" x14ac:dyDescent="0.45">
      <c r="A20" s="15" t="s">
        <v>226</v>
      </c>
      <c r="C20" s="11" t="s">
        <v>209</v>
      </c>
      <c r="D20" s="12">
        <v>41954</v>
      </c>
      <c r="E20" s="11" t="s">
        <v>210</v>
      </c>
      <c r="F20" s="11" t="s">
        <v>145</v>
      </c>
      <c r="G20" s="11" t="s">
        <v>211</v>
      </c>
      <c r="H20" s="11" t="s">
        <v>212</v>
      </c>
      <c r="I20" s="11" t="s">
        <v>119</v>
      </c>
      <c r="J20" s="11" t="s">
        <v>120</v>
      </c>
      <c r="K20" s="11" t="s">
        <v>213</v>
      </c>
      <c r="L20" s="11" t="s">
        <v>214</v>
      </c>
      <c r="M20" s="11">
        <v>53711</v>
      </c>
      <c r="N20" s="11" t="s">
        <v>204</v>
      </c>
      <c r="O20" s="11" t="s">
        <v>215</v>
      </c>
      <c r="P20" s="11" t="s">
        <v>140</v>
      </c>
      <c r="Q20" s="11" t="s">
        <v>154</v>
      </c>
      <c r="R20" s="11" t="s">
        <v>216</v>
      </c>
      <c r="S20" s="11">
        <v>665.88</v>
      </c>
      <c r="T20" s="11">
        <v>6</v>
      </c>
      <c r="U20" s="11">
        <v>0</v>
      </c>
      <c r="V20" s="13">
        <v>13.317600000000001</v>
      </c>
    </row>
    <row r="21" spans="1:22" x14ac:dyDescent="0.45">
      <c r="A21" s="16" t="s">
        <v>119</v>
      </c>
      <c r="C21" s="11" t="s">
        <v>217</v>
      </c>
      <c r="D21" s="11" t="s">
        <v>218</v>
      </c>
      <c r="E21" s="11" t="s">
        <v>219</v>
      </c>
      <c r="F21" s="11" t="s">
        <v>116</v>
      </c>
      <c r="G21" s="11" t="s">
        <v>220</v>
      </c>
      <c r="H21" s="11" t="s">
        <v>221</v>
      </c>
      <c r="I21" s="11" t="s">
        <v>119</v>
      </c>
      <c r="J21" s="11" t="s">
        <v>120</v>
      </c>
      <c r="K21" s="11" t="s">
        <v>222</v>
      </c>
      <c r="L21" s="11" t="s">
        <v>223</v>
      </c>
      <c r="M21" s="11">
        <v>84084</v>
      </c>
      <c r="N21" s="11" t="s">
        <v>138</v>
      </c>
      <c r="O21" s="11" t="s">
        <v>224</v>
      </c>
      <c r="P21" s="11" t="s">
        <v>140</v>
      </c>
      <c r="Q21" s="11" t="s">
        <v>154</v>
      </c>
      <c r="R21" s="11" t="s">
        <v>225</v>
      </c>
      <c r="S21" s="11">
        <v>55.5</v>
      </c>
      <c r="T21" s="11">
        <v>2</v>
      </c>
      <c r="U21" s="11">
        <v>0</v>
      </c>
      <c r="V21" s="13">
        <v>9.99</v>
      </c>
    </row>
    <row r="22" spans="1:22" x14ac:dyDescent="0.45">
      <c r="A22" s="17" t="s">
        <v>120</v>
      </c>
      <c r="C22" s="11" t="s">
        <v>226</v>
      </c>
      <c r="D22" s="11" t="s">
        <v>227</v>
      </c>
      <c r="E22" s="12">
        <v>41648</v>
      </c>
      <c r="F22" s="11" t="s">
        <v>116</v>
      </c>
      <c r="G22" s="11" t="s">
        <v>228</v>
      </c>
      <c r="H22" s="11" t="s">
        <v>229</v>
      </c>
      <c r="I22" s="11" t="s">
        <v>119</v>
      </c>
      <c r="J22" s="11" t="s">
        <v>120</v>
      </c>
      <c r="K22" s="11" t="s">
        <v>230</v>
      </c>
      <c r="L22" s="11" t="s">
        <v>137</v>
      </c>
      <c r="M22" s="11">
        <v>94109</v>
      </c>
      <c r="N22" s="11" t="s">
        <v>138</v>
      </c>
      <c r="O22" s="11" t="s">
        <v>231</v>
      </c>
      <c r="P22" s="11" t="s">
        <v>140</v>
      </c>
      <c r="Q22" s="11" t="s">
        <v>164</v>
      </c>
      <c r="R22" s="11" t="s">
        <v>232</v>
      </c>
      <c r="S22" s="11">
        <v>8.56</v>
      </c>
      <c r="T22" s="11">
        <v>2</v>
      </c>
      <c r="U22" s="11">
        <v>0</v>
      </c>
      <c r="V22" s="13">
        <v>2.4824000000000002</v>
      </c>
    </row>
    <row r="23" spans="1:22" x14ac:dyDescent="0.45">
      <c r="A23" s="18" t="s">
        <v>229</v>
      </c>
    </row>
    <row r="24" spans="1:22" x14ac:dyDescent="0.45">
      <c r="A24" s="19" t="s">
        <v>228</v>
      </c>
    </row>
    <row r="25" spans="1:22" x14ac:dyDescent="0.45">
      <c r="A25" s="20" t="s">
        <v>116</v>
      </c>
    </row>
    <row r="26" spans="1:22" x14ac:dyDescent="0.45">
      <c r="A26" s="22">
        <v>41648</v>
      </c>
    </row>
    <row r="27" spans="1:22" x14ac:dyDescent="0.45">
      <c r="A27" s="24" t="s">
        <v>227</v>
      </c>
    </row>
    <row r="28" spans="1:22" x14ac:dyDescent="0.45">
      <c r="A28" s="15" t="s">
        <v>217</v>
      </c>
    </row>
    <row r="29" spans="1:22" x14ac:dyDescent="0.45">
      <c r="A29" s="16" t="s">
        <v>119</v>
      </c>
    </row>
    <row r="30" spans="1:22" x14ac:dyDescent="0.45">
      <c r="A30" s="17" t="s">
        <v>120</v>
      </c>
    </row>
    <row r="31" spans="1:22" x14ac:dyDescent="0.45">
      <c r="A31" s="18" t="s">
        <v>221</v>
      </c>
    </row>
    <row r="32" spans="1:22" x14ac:dyDescent="0.45">
      <c r="A32" s="19" t="s">
        <v>220</v>
      </c>
    </row>
    <row r="33" spans="1:1" x14ac:dyDescent="0.45">
      <c r="A33" s="20" t="s">
        <v>116</v>
      </c>
    </row>
    <row r="34" spans="1:1" x14ac:dyDescent="0.45">
      <c r="A34" s="21" t="s">
        <v>219</v>
      </c>
    </row>
    <row r="35" spans="1:1" x14ac:dyDescent="0.45">
      <c r="A35" s="24" t="s">
        <v>218</v>
      </c>
    </row>
    <row r="36" spans="1:1" x14ac:dyDescent="0.45">
      <c r="A36" s="15" t="s">
        <v>131</v>
      </c>
    </row>
    <row r="37" spans="1:1" x14ac:dyDescent="0.45">
      <c r="A37" s="16" t="s">
        <v>135</v>
      </c>
    </row>
    <row r="38" spans="1:1" x14ac:dyDescent="0.45">
      <c r="A38" s="17" t="s">
        <v>120</v>
      </c>
    </row>
    <row r="39" spans="1:1" x14ac:dyDescent="0.45">
      <c r="A39" s="18" t="s">
        <v>134</v>
      </c>
    </row>
    <row r="40" spans="1:1" x14ac:dyDescent="0.45">
      <c r="A40" s="19" t="s">
        <v>133</v>
      </c>
    </row>
    <row r="41" spans="1:1" x14ac:dyDescent="0.45">
      <c r="A41" s="20" t="s">
        <v>116</v>
      </c>
    </row>
    <row r="42" spans="1:1" x14ac:dyDescent="0.45">
      <c r="A42" s="21" t="s">
        <v>132</v>
      </c>
    </row>
    <row r="43" spans="1:1" x14ac:dyDescent="0.45">
      <c r="A43" s="23">
        <v>42710</v>
      </c>
    </row>
    <row r="44" spans="1:1" x14ac:dyDescent="0.45">
      <c r="A44" s="15" t="s">
        <v>115</v>
      </c>
    </row>
    <row r="45" spans="1:1" x14ac:dyDescent="0.45">
      <c r="A45" s="16" t="s">
        <v>119</v>
      </c>
    </row>
    <row r="46" spans="1:1" x14ac:dyDescent="0.45">
      <c r="A46" s="17" t="s">
        <v>120</v>
      </c>
    </row>
    <row r="47" spans="1:1" x14ac:dyDescent="0.45">
      <c r="A47" s="18" t="s">
        <v>118</v>
      </c>
    </row>
    <row r="48" spans="1:1" x14ac:dyDescent="0.45">
      <c r="A48" s="19" t="s">
        <v>117</v>
      </c>
    </row>
    <row r="49" spans="1:1" x14ac:dyDescent="0.45">
      <c r="A49" s="20" t="s">
        <v>116</v>
      </c>
    </row>
    <row r="50" spans="1:1" x14ac:dyDescent="0.45">
      <c r="A50" s="22">
        <v>42685</v>
      </c>
    </row>
    <row r="51" spans="1:1" x14ac:dyDescent="0.45">
      <c r="A51" s="23">
        <v>42593</v>
      </c>
    </row>
    <row r="52" spans="1:1" x14ac:dyDescent="0.45">
      <c r="A52" s="15" t="s">
        <v>189</v>
      </c>
    </row>
    <row r="53" spans="1:1" x14ac:dyDescent="0.45">
      <c r="A53" s="16" t="s">
        <v>119</v>
      </c>
    </row>
    <row r="54" spans="1:1" x14ac:dyDescent="0.45">
      <c r="A54" s="17" t="s">
        <v>120</v>
      </c>
    </row>
    <row r="55" spans="1:1" x14ac:dyDescent="0.45">
      <c r="A55" s="18" t="s">
        <v>191</v>
      </c>
    </row>
    <row r="56" spans="1:1" x14ac:dyDescent="0.45">
      <c r="A56" s="19" t="s">
        <v>190</v>
      </c>
    </row>
    <row r="57" spans="1:1" x14ac:dyDescent="0.45">
      <c r="A57" s="20" t="s">
        <v>145</v>
      </c>
    </row>
    <row r="58" spans="1:1" x14ac:dyDescent="0.45">
      <c r="A58" s="22">
        <v>42655</v>
      </c>
    </row>
    <row r="59" spans="1:1" x14ac:dyDescent="0.45">
      <c r="A59" s="23">
        <v>42502</v>
      </c>
    </row>
    <row r="60" spans="1:1" x14ac:dyDescent="0.45">
      <c r="A60" s="15" t="s">
        <v>179</v>
      </c>
    </row>
    <row r="61" spans="1:1" x14ac:dyDescent="0.45">
      <c r="A61" s="16" t="s">
        <v>119</v>
      </c>
    </row>
    <row r="62" spans="1:1" x14ac:dyDescent="0.45">
      <c r="A62" s="17" t="s">
        <v>120</v>
      </c>
    </row>
    <row r="63" spans="1:1" x14ac:dyDescent="0.45">
      <c r="A63" s="18" t="s">
        <v>183</v>
      </c>
    </row>
    <row r="64" spans="1:1" x14ac:dyDescent="0.45">
      <c r="A64" s="19" t="s">
        <v>182</v>
      </c>
    </row>
    <row r="65" spans="1:1" x14ac:dyDescent="0.45">
      <c r="A65" s="20" t="s">
        <v>145</v>
      </c>
    </row>
    <row r="66" spans="1:1" x14ac:dyDescent="0.45">
      <c r="A66" s="21" t="s">
        <v>181</v>
      </c>
    </row>
    <row r="67" spans="1:1" x14ac:dyDescent="0.45">
      <c r="A67" s="24" t="s">
        <v>180</v>
      </c>
    </row>
    <row r="68" spans="1:1" x14ac:dyDescent="0.45">
      <c r="A68" s="15" t="s">
        <v>143</v>
      </c>
    </row>
    <row r="69" spans="1:1" x14ac:dyDescent="0.45">
      <c r="A69" s="16" t="s">
        <v>119</v>
      </c>
    </row>
    <row r="70" spans="1:1" x14ac:dyDescent="0.45">
      <c r="A70" s="17" t="s">
        <v>120</v>
      </c>
    </row>
    <row r="71" spans="1:1" x14ac:dyDescent="0.45">
      <c r="A71" s="18" t="s">
        <v>147</v>
      </c>
    </row>
    <row r="72" spans="1:1" x14ac:dyDescent="0.45">
      <c r="A72" s="19" t="s">
        <v>146</v>
      </c>
    </row>
    <row r="73" spans="1:1" x14ac:dyDescent="0.45">
      <c r="A73" s="20" t="s">
        <v>145</v>
      </c>
    </row>
    <row r="74" spans="1:1" x14ac:dyDescent="0.45">
      <c r="A74" s="21" t="s">
        <v>144</v>
      </c>
    </row>
    <row r="75" spans="1:1" x14ac:dyDescent="0.45">
      <c r="A75" s="23">
        <v>42318</v>
      </c>
    </row>
    <row r="76" spans="1:1" x14ac:dyDescent="0.45">
      <c r="A76" s="15" t="s">
        <v>196</v>
      </c>
    </row>
    <row r="77" spans="1:1" x14ac:dyDescent="0.45">
      <c r="A77" s="16" t="s">
        <v>201</v>
      </c>
    </row>
    <row r="78" spans="1:1" x14ac:dyDescent="0.45">
      <c r="A78" s="17" t="s">
        <v>120</v>
      </c>
    </row>
    <row r="79" spans="1:1" x14ac:dyDescent="0.45">
      <c r="A79" s="18" t="s">
        <v>200</v>
      </c>
    </row>
    <row r="80" spans="1:1" x14ac:dyDescent="0.45">
      <c r="A80" s="19" t="s">
        <v>199</v>
      </c>
    </row>
    <row r="81" spans="1:1" x14ac:dyDescent="0.45">
      <c r="A81" s="20" t="s">
        <v>145</v>
      </c>
    </row>
    <row r="82" spans="1:1" x14ac:dyDescent="0.45">
      <c r="A82" s="21" t="s">
        <v>198</v>
      </c>
    </row>
    <row r="83" spans="1:1" x14ac:dyDescent="0.45">
      <c r="A83" s="24" t="s">
        <v>197</v>
      </c>
    </row>
    <row r="84" spans="1:1" x14ac:dyDescent="0.45">
      <c r="A84" s="15" t="s">
        <v>234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53D1-6C02-44A2-BD78-BB4ED775D89E}">
  <dimension ref="A1:T227"/>
  <sheetViews>
    <sheetView topLeftCell="A46" zoomScale="101" workbookViewId="0">
      <selection activeCell="A55" sqref="A55"/>
    </sheetView>
  </sheetViews>
  <sheetFormatPr defaultRowHeight="14.25" x14ac:dyDescent="0.45"/>
  <cols>
    <col min="3" max="5" width="9.1328125" bestFit="1" customWidth="1"/>
    <col min="6" max="6" width="10" bestFit="1" customWidth="1"/>
    <col min="8" max="8" width="9.9296875" bestFit="1" customWidth="1"/>
    <col min="12" max="12" width="9.1328125" bestFit="1" customWidth="1"/>
    <col min="15" max="15" width="9.1328125" bestFit="1" customWidth="1"/>
  </cols>
  <sheetData>
    <row r="1" spans="1:14" x14ac:dyDescent="0.45">
      <c r="A1" s="8" t="s">
        <v>88</v>
      </c>
      <c r="G1" t="s">
        <v>0</v>
      </c>
      <c r="H1" t="s">
        <v>1</v>
      </c>
      <c r="I1" t="s">
        <v>2</v>
      </c>
    </row>
    <row r="2" spans="1:14" x14ac:dyDescent="0.45">
      <c r="A2" t="s">
        <v>89</v>
      </c>
      <c r="B2" t="str">
        <f>TRIM(A2)</f>
        <v>APPLE</v>
      </c>
      <c r="D2">
        <f>1+1</f>
        <v>2</v>
      </c>
      <c r="E2">
        <v>2</v>
      </c>
      <c r="F2" s="1">
        <v>45627</v>
      </c>
      <c r="G2">
        <v>300</v>
      </c>
      <c r="H2">
        <v>232</v>
      </c>
      <c r="I2">
        <f>G2+I3</f>
        <v>886</v>
      </c>
      <c r="J2" s="5">
        <f>G2+H2+I2</f>
        <v>1418</v>
      </c>
      <c r="K2">
        <f>SUM(I2,H2)</f>
        <v>1118</v>
      </c>
    </row>
    <row r="3" spans="1:14" x14ac:dyDescent="0.45">
      <c r="A3" t="s">
        <v>90</v>
      </c>
      <c r="D3">
        <f t="shared" ref="D3:D21" si="0">1+1</f>
        <v>2</v>
      </c>
      <c r="E3">
        <v>4</v>
      </c>
      <c r="F3" s="1">
        <v>45628</v>
      </c>
      <c r="G3">
        <v>243</v>
      </c>
      <c r="H3">
        <f>H4+G4</f>
        <v>399</v>
      </c>
      <c r="I3">
        <f t="shared" ref="I3:I4" si="1">G3+I4</f>
        <v>586</v>
      </c>
      <c r="J3" s="5">
        <f t="shared" ref="J3:J4" si="2">G3+H3+I3</f>
        <v>1228</v>
      </c>
      <c r="K3">
        <f t="shared" ref="K3:K4" si="3">SUM(I3,H3)</f>
        <v>985</v>
      </c>
    </row>
    <row r="4" spans="1:14" x14ac:dyDescent="0.45">
      <c r="A4" t="s">
        <v>91</v>
      </c>
      <c r="D4">
        <f t="shared" si="0"/>
        <v>2</v>
      </c>
      <c r="E4">
        <v>6</v>
      </c>
      <c r="F4" s="1">
        <v>45629</v>
      </c>
      <c r="G4">
        <v>343</v>
      </c>
      <c r="H4">
        <v>56</v>
      </c>
      <c r="I4">
        <f t="shared" si="1"/>
        <v>343</v>
      </c>
      <c r="J4" s="5">
        <f t="shared" si="2"/>
        <v>742</v>
      </c>
      <c r="K4">
        <f t="shared" si="3"/>
        <v>399</v>
      </c>
    </row>
    <row r="5" spans="1:14" x14ac:dyDescent="0.45">
      <c r="A5" t="s">
        <v>92</v>
      </c>
      <c r="B5" t="str">
        <f>PROPER(A5)</f>
        <v>Samsung</v>
      </c>
      <c r="D5">
        <f t="shared" si="0"/>
        <v>2</v>
      </c>
      <c r="E5">
        <v>8</v>
      </c>
      <c r="F5" s="1">
        <v>45630</v>
      </c>
    </row>
    <row r="6" spans="1:14" x14ac:dyDescent="0.45">
      <c r="A6" t="s">
        <v>93</v>
      </c>
      <c r="D6">
        <f t="shared" si="0"/>
        <v>2</v>
      </c>
      <c r="E6">
        <v>10</v>
      </c>
      <c r="F6" s="1">
        <v>45631</v>
      </c>
    </row>
    <row r="7" spans="1:14" x14ac:dyDescent="0.45">
      <c r="A7" t="s">
        <v>94</v>
      </c>
      <c r="B7" t="str">
        <f>TRIM(A7)</f>
        <v>ASUS ZEN</v>
      </c>
      <c r="D7">
        <f t="shared" si="0"/>
        <v>2</v>
      </c>
      <c r="E7">
        <v>12</v>
      </c>
      <c r="F7" s="1">
        <v>45632</v>
      </c>
    </row>
    <row r="8" spans="1:14" x14ac:dyDescent="0.45">
      <c r="D8">
        <f t="shared" si="0"/>
        <v>2</v>
      </c>
      <c r="E8">
        <v>14</v>
      </c>
      <c r="F8" s="1">
        <v>45633</v>
      </c>
    </row>
    <row r="9" spans="1:14" x14ac:dyDescent="0.45">
      <c r="D9">
        <f t="shared" si="0"/>
        <v>2</v>
      </c>
      <c r="E9">
        <v>16</v>
      </c>
      <c r="F9" s="1">
        <v>45634</v>
      </c>
      <c r="K9" s="6" t="s">
        <v>84</v>
      </c>
      <c r="L9" s="6" t="s">
        <v>85</v>
      </c>
    </row>
    <row r="10" spans="1:14" x14ac:dyDescent="0.45">
      <c r="D10">
        <f t="shared" si="0"/>
        <v>2</v>
      </c>
      <c r="E10">
        <v>18</v>
      </c>
      <c r="F10" s="1">
        <v>45635</v>
      </c>
      <c r="H10" t="s">
        <v>80</v>
      </c>
      <c r="I10">
        <f>FIND("apple","I have an apple")</f>
        <v>11</v>
      </c>
      <c r="K10" s="7">
        <v>45200</v>
      </c>
      <c r="L10" s="7">
        <v>45219</v>
      </c>
      <c r="M10">
        <f>_xlfn.DAYS(L10,K10)</f>
        <v>19</v>
      </c>
    </row>
    <row r="11" spans="1:14" x14ac:dyDescent="0.45">
      <c r="D11">
        <f t="shared" si="0"/>
        <v>2</v>
      </c>
      <c r="E11">
        <v>20</v>
      </c>
      <c r="F11" s="1">
        <v>45636</v>
      </c>
      <c r="I11">
        <f>LEN(H10)</f>
        <v>13</v>
      </c>
      <c r="K11" s="7">
        <v>45005</v>
      </c>
      <c r="L11" s="7">
        <v>45291</v>
      </c>
      <c r="M11">
        <f>_xlfn.DAYS(L11,K11)</f>
        <v>286</v>
      </c>
    </row>
    <row r="12" spans="1:14" x14ac:dyDescent="0.45">
      <c r="D12">
        <f t="shared" si="0"/>
        <v>2</v>
      </c>
      <c r="E12">
        <v>22</v>
      </c>
      <c r="F12" s="1">
        <v>45637</v>
      </c>
    </row>
    <row r="13" spans="1:14" x14ac:dyDescent="0.45">
      <c r="D13">
        <f t="shared" si="0"/>
        <v>2</v>
      </c>
      <c r="E13">
        <v>24</v>
      </c>
      <c r="F13" s="1">
        <v>45638</v>
      </c>
    </row>
    <row r="14" spans="1:14" x14ac:dyDescent="0.45">
      <c r="D14">
        <f t="shared" si="0"/>
        <v>2</v>
      </c>
      <c r="E14">
        <v>26</v>
      </c>
      <c r="F14" s="1">
        <v>45639</v>
      </c>
      <c r="J14" t="s">
        <v>86</v>
      </c>
      <c r="N14" t="s">
        <v>87</v>
      </c>
    </row>
    <row r="15" spans="1:14" x14ac:dyDescent="0.45">
      <c r="D15">
        <f t="shared" si="0"/>
        <v>2</v>
      </c>
      <c r="E15">
        <v>28</v>
      </c>
      <c r="F15" s="1">
        <v>45640</v>
      </c>
    </row>
    <row r="16" spans="1:14" x14ac:dyDescent="0.45">
      <c r="D16">
        <f t="shared" si="0"/>
        <v>2</v>
      </c>
      <c r="E16">
        <v>30</v>
      </c>
      <c r="F16" s="1">
        <v>45641</v>
      </c>
    </row>
    <row r="17" spans="1:14" x14ac:dyDescent="0.45">
      <c r="D17">
        <f t="shared" si="0"/>
        <v>2</v>
      </c>
      <c r="E17">
        <v>32</v>
      </c>
      <c r="F17" s="1">
        <v>45642</v>
      </c>
    </row>
    <row r="18" spans="1:14" x14ac:dyDescent="0.45">
      <c r="D18">
        <f t="shared" si="0"/>
        <v>2</v>
      </c>
      <c r="E18">
        <v>34</v>
      </c>
      <c r="F18" s="1">
        <v>45643</v>
      </c>
    </row>
    <row r="19" spans="1:14" x14ac:dyDescent="0.45">
      <c r="D19">
        <f t="shared" si="0"/>
        <v>2</v>
      </c>
      <c r="E19">
        <v>36</v>
      </c>
      <c r="F19" s="1">
        <v>45644</v>
      </c>
    </row>
    <row r="20" spans="1:14" x14ac:dyDescent="0.45">
      <c r="D20">
        <f t="shared" si="0"/>
        <v>2</v>
      </c>
      <c r="E20">
        <v>38</v>
      </c>
      <c r="F20" s="1">
        <v>45645</v>
      </c>
    </row>
    <row r="21" spans="1:14" x14ac:dyDescent="0.45">
      <c r="D21">
        <f t="shared" si="0"/>
        <v>2</v>
      </c>
      <c r="E21">
        <v>40</v>
      </c>
      <c r="F21" s="1">
        <v>45646</v>
      </c>
    </row>
    <row r="22" spans="1:14" x14ac:dyDescent="0.45">
      <c r="E22">
        <v>42</v>
      </c>
      <c r="F22" s="1">
        <v>45647</v>
      </c>
    </row>
    <row r="23" spans="1:14" x14ac:dyDescent="0.45">
      <c r="E23">
        <v>44</v>
      </c>
      <c r="F23" s="1">
        <v>45648</v>
      </c>
    </row>
    <row r="24" spans="1:14" x14ac:dyDescent="0.45">
      <c r="F24" s="1">
        <v>45649</v>
      </c>
    </row>
    <row r="25" spans="1:14" x14ac:dyDescent="0.45">
      <c r="F25" s="1">
        <v>45650</v>
      </c>
    </row>
    <row r="27" spans="1:14" x14ac:dyDescent="0.45">
      <c r="A27" s="2" t="s">
        <v>3</v>
      </c>
      <c r="B27" s="2" t="s">
        <v>4</v>
      </c>
      <c r="C27" s="2" t="s">
        <v>5</v>
      </c>
      <c r="D27" s="2" t="s">
        <v>6</v>
      </c>
      <c r="E27" s="2" t="s">
        <v>7</v>
      </c>
      <c r="F27" s="2" t="s">
        <v>8</v>
      </c>
      <c r="G27" s="2" t="s">
        <v>9</v>
      </c>
      <c r="H27" s="2" t="s">
        <v>10</v>
      </c>
      <c r="I27" s="2" t="s">
        <v>11</v>
      </c>
      <c r="J27" s="2"/>
      <c r="K27" s="2"/>
      <c r="L27" s="2"/>
    </row>
    <row r="28" spans="1:14" x14ac:dyDescent="0.45">
      <c r="A28" s="3" t="s">
        <v>24</v>
      </c>
      <c r="B28" s="3" t="s">
        <v>19</v>
      </c>
      <c r="C28" s="3">
        <v>20</v>
      </c>
      <c r="D28" s="3" t="s">
        <v>14</v>
      </c>
      <c r="E28" s="3">
        <v>1</v>
      </c>
      <c r="F28" s="3">
        <v>300.08</v>
      </c>
      <c r="G28" s="3" t="s">
        <v>25</v>
      </c>
      <c r="H28" s="4">
        <v>44450</v>
      </c>
      <c r="I28" s="3" t="s">
        <v>26</v>
      </c>
      <c r="J28" s="3"/>
      <c r="K28" s="2" t="s">
        <v>17</v>
      </c>
      <c r="L28" s="3">
        <f>SUM(F28:F227)</f>
        <v>21694.929999999997</v>
      </c>
      <c r="N28" t="s">
        <v>81</v>
      </c>
    </row>
    <row r="29" spans="1:14" x14ac:dyDescent="0.45">
      <c r="A29" s="3" t="s">
        <v>18</v>
      </c>
      <c r="B29" s="3" t="s">
        <v>19</v>
      </c>
      <c r="C29" s="3">
        <v>21</v>
      </c>
      <c r="D29" s="3" t="s">
        <v>20</v>
      </c>
      <c r="E29" s="3">
        <v>3</v>
      </c>
      <c r="F29" s="3">
        <v>1800.51</v>
      </c>
      <c r="G29" s="3" t="s">
        <v>21</v>
      </c>
      <c r="H29" s="4">
        <v>44542</v>
      </c>
      <c r="I29" s="3" t="s">
        <v>22</v>
      </c>
      <c r="J29" s="3"/>
      <c r="K29" s="2" t="s">
        <v>23</v>
      </c>
      <c r="L29" s="3">
        <f>SUMIF(F28:F227,"cash",G28:G227)</f>
        <v>0</v>
      </c>
      <c r="N29" t="str">
        <f>CONCATENATE(I28," ",D28)</f>
        <v>Metrocity Clothing</v>
      </c>
    </row>
    <row r="30" spans="1:14" x14ac:dyDescent="0.45">
      <c r="A30" s="3" t="s">
        <v>70</v>
      </c>
      <c r="B30" s="3" t="s">
        <v>19</v>
      </c>
      <c r="C30" s="3">
        <v>23</v>
      </c>
      <c r="D30" s="3" t="s">
        <v>14</v>
      </c>
      <c r="E30" s="3">
        <v>1</v>
      </c>
      <c r="F30" s="3">
        <v>300.08</v>
      </c>
      <c r="G30" s="3" t="s">
        <v>15</v>
      </c>
      <c r="H30" s="3" t="s">
        <v>71</v>
      </c>
      <c r="I30" s="3" t="s">
        <v>53</v>
      </c>
      <c r="J30" s="3"/>
      <c r="K30" s="2"/>
      <c r="L30" s="3"/>
      <c r="N30" t="str">
        <f t="shared" ref="N30:N39" si="4">CONCATENATE(I29," ",D29)</f>
        <v>Forum Istanbul Shoes</v>
      </c>
    </row>
    <row r="31" spans="1:14" x14ac:dyDescent="0.45">
      <c r="A31" s="3" t="s">
        <v>61</v>
      </c>
      <c r="B31" s="3" t="s">
        <v>19</v>
      </c>
      <c r="C31" s="3">
        <v>24</v>
      </c>
      <c r="D31" s="3" t="s">
        <v>20</v>
      </c>
      <c r="E31" s="3">
        <v>5</v>
      </c>
      <c r="F31" s="3">
        <v>3000.85</v>
      </c>
      <c r="G31" s="3" t="s">
        <v>15</v>
      </c>
      <c r="H31" s="4">
        <v>44388</v>
      </c>
      <c r="I31" s="3" t="s">
        <v>62</v>
      </c>
      <c r="J31" s="3"/>
      <c r="K31" s="2" t="s">
        <v>30</v>
      </c>
      <c r="L31" s="3">
        <f>COUNT(C28:C38)</f>
        <v>11</v>
      </c>
      <c r="N31" t="str">
        <f t="shared" si="4"/>
        <v>Emaar Square Mall Clothing</v>
      </c>
    </row>
    <row r="32" spans="1:14" x14ac:dyDescent="0.45">
      <c r="A32" s="3" t="s">
        <v>69</v>
      </c>
      <c r="B32" s="3" t="s">
        <v>19</v>
      </c>
      <c r="C32" s="3">
        <v>24</v>
      </c>
      <c r="D32" s="3" t="s">
        <v>55</v>
      </c>
      <c r="E32" s="3">
        <v>4</v>
      </c>
      <c r="F32" s="3">
        <v>143.36000000000001</v>
      </c>
      <c r="G32" s="3" t="s">
        <v>25</v>
      </c>
      <c r="H32" s="4">
        <v>45110</v>
      </c>
      <c r="I32" s="3" t="s">
        <v>59</v>
      </c>
      <c r="J32" s="3"/>
      <c r="K32" s="2" t="s">
        <v>34</v>
      </c>
      <c r="L32" s="3">
        <f>COUNTIF(I28:I127,"Kanyon")</f>
        <v>5</v>
      </c>
      <c r="N32" t="str">
        <f t="shared" si="4"/>
        <v>Viaport Outlet Shoes</v>
      </c>
    </row>
    <row r="33" spans="1:15" x14ac:dyDescent="0.45">
      <c r="A33" s="3" t="s">
        <v>57</v>
      </c>
      <c r="B33" s="3" t="s">
        <v>19</v>
      </c>
      <c r="C33" s="3">
        <v>25</v>
      </c>
      <c r="D33" s="3" t="s">
        <v>14</v>
      </c>
      <c r="E33" s="3">
        <v>2</v>
      </c>
      <c r="F33" s="3">
        <v>600.16</v>
      </c>
      <c r="G33" s="3" t="s">
        <v>25</v>
      </c>
      <c r="H33" s="3" t="s">
        <v>58</v>
      </c>
      <c r="I33" s="3" t="s">
        <v>59</v>
      </c>
      <c r="J33" s="3"/>
      <c r="K33" s="2"/>
      <c r="L33" s="3"/>
      <c r="N33" t="str">
        <f t="shared" si="4"/>
        <v>Cevahir AVM Toys</v>
      </c>
    </row>
    <row r="34" spans="1:15" x14ac:dyDescent="0.45">
      <c r="A34" s="3" t="s">
        <v>72</v>
      </c>
      <c r="B34" s="3" t="s">
        <v>13</v>
      </c>
      <c r="C34" s="3">
        <v>27</v>
      </c>
      <c r="D34" s="3" t="s">
        <v>49</v>
      </c>
      <c r="E34" s="3">
        <v>1</v>
      </c>
      <c r="F34" s="3">
        <v>5.23</v>
      </c>
      <c r="G34" s="3" t="s">
        <v>25</v>
      </c>
      <c r="H34" s="4">
        <v>44201</v>
      </c>
      <c r="I34" s="3" t="s">
        <v>59</v>
      </c>
      <c r="J34" s="3"/>
      <c r="K34" s="2" t="s">
        <v>41</v>
      </c>
      <c r="L34" s="3">
        <f>AVERAGE(C28:C45)</f>
        <v>32.888888888888886</v>
      </c>
      <c r="N34" t="str">
        <f t="shared" si="4"/>
        <v>Cevahir AVM Clothing</v>
      </c>
    </row>
    <row r="35" spans="1:15" x14ac:dyDescent="0.45">
      <c r="A35" s="3" t="s">
        <v>12</v>
      </c>
      <c r="B35" s="3" t="s">
        <v>13</v>
      </c>
      <c r="C35" s="3">
        <v>28</v>
      </c>
      <c r="D35" s="3" t="s">
        <v>14</v>
      </c>
      <c r="E35" s="3">
        <v>5</v>
      </c>
      <c r="F35" s="3">
        <v>1500.4</v>
      </c>
      <c r="G35" s="3" t="s">
        <v>15</v>
      </c>
      <c r="H35" s="4">
        <v>44689</v>
      </c>
      <c r="I35" s="3" t="s">
        <v>16</v>
      </c>
      <c r="J35" s="3"/>
      <c r="K35" s="2"/>
      <c r="L35" s="3"/>
      <c r="N35" t="str">
        <f t="shared" si="4"/>
        <v>Cevahir AVM Food &amp; Beverage</v>
      </c>
    </row>
    <row r="36" spans="1:15" x14ac:dyDescent="0.45">
      <c r="A36" s="3" t="s">
        <v>35</v>
      </c>
      <c r="B36" s="3" t="s">
        <v>13</v>
      </c>
      <c r="C36" s="3">
        <v>28</v>
      </c>
      <c r="D36" s="3" t="s">
        <v>14</v>
      </c>
      <c r="E36" s="3">
        <v>5</v>
      </c>
      <c r="F36" s="3">
        <v>1500.4</v>
      </c>
      <c r="G36" s="3" t="s">
        <v>15</v>
      </c>
      <c r="H36" s="3" t="s">
        <v>36</v>
      </c>
      <c r="I36" s="3" t="s">
        <v>22</v>
      </c>
      <c r="J36" s="3"/>
      <c r="K36" s="2"/>
      <c r="L36" s="3"/>
      <c r="N36" t="str">
        <f t="shared" si="4"/>
        <v>Kanyon Clothing</v>
      </c>
    </row>
    <row r="37" spans="1:15" x14ac:dyDescent="0.45">
      <c r="A37" s="3" t="s">
        <v>51</v>
      </c>
      <c r="B37" s="3" t="s">
        <v>13</v>
      </c>
      <c r="C37" s="3">
        <v>29</v>
      </c>
      <c r="D37" s="3" t="s">
        <v>32</v>
      </c>
      <c r="E37" s="3">
        <v>1</v>
      </c>
      <c r="F37" s="3">
        <v>15.15</v>
      </c>
      <c r="G37" s="3" t="s">
        <v>15</v>
      </c>
      <c r="H37" s="3" t="s">
        <v>52</v>
      </c>
      <c r="I37" s="3" t="s">
        <v>53</v>
      </c>
      <c r="J37" s="3"/>
      <c r="K37" s="2"/>
      <c r="L37" s="3"/>
      <c r="N37" t="str">
        <f t="shared" si="4"/>
        <v>Forum Istanbul Clothing</v>
      </c>
    </row>
    <row r="38" spans="1:15" x14ac:dyDescent="0.45">
      <c r="A38" s="3" t="s">
        <v>42</v>
      </c>
      <c r="B38" s="3" t="s">
        <v>13</v>
      </c>
      <c r="C38" s="3">
        <v>32</v>
      </c>
      <c r="D38" s="3" t="s">
        <v>14</v>
      </c>
      <c r="E38" s="3">
        <v>2</v>
      </c>
      <c r="F38" s="3">
        <v>600.16</v>
      </c>
      <c r="G38" s="3" t="s">
        <v>15</v>
      </c>
      <c r="H38" s="3" t="s">
        <v>43</v>
      </c>
      <c r="I38" s="3" t="s">
        <v>44</v>
      </c>
      <c r="J38" s="3"/>
      <c r="K38" s="2"/>
      <c r="L38" s="3"/>
      <c r="N38" t="str">
        <f t="shared" si="4"/>
        <v>Emaar Square Mall Books</v>
      </c>
    </row>
    <row r="39" spans="1:15" x14ac:dyDescent="0.45">
      <c r="A39" s="3" t="s">
        <v>48</v>
      </c>
      <c r="B39" s="3" t="s">
        <v>13</v>
      </c>
      <c r="C39" s="3">
        <v>36</v>
      </c>
      <c r="D39" s="3" t="s">
        <v>49</v>
      </c>
      <c r="E39" s="3">
        <v>2</v>
      </c>
      <c r="F39" s="3">
        <v>10.46</v>
      </c>
      <c r="G39" s="3" t="s">
        <v>25</v>
      </c>
      <c r="H39" s="3" t="s">
        <v>50</v>
      </c>
      <c r="I39" s="3" t="s">
        <v>26</v>
      </c>
      <c r="J39" s="3"/>
      <c r="K39" s="2"/>
      <c r="L39" s="3"/>
      <c r="N39" t="str">
        <f t="shared" si="4"/>
        <v>Mall of Istanbul Clothing</v>
      </c>
    </row>
    <row r="40" spans="1:15" x14ac:dyDescent="0.45">
      <c r="A40" s="3" t="s">
        <v>65</v>
      </c>
      <c r="B40" s="3" t="s">
        <v>13</v>
      </c>
      <c r="C40" s="3">
        <v>42</v>
      </c>
      <c r="D40" s="3" t="s">
        <v>49</v>
      </c>
      <c r="E40" s="3">
        <v>3</v>
      </c>
      <c r="F40" s="3">
        <v>15.69</v>
      </c>
      <c r="G40" s="3" t="s">
        <v>15</v>
      </c>
      <c r="H40" s="4">
        <v>44682</v>
      </c>
      <c r="I40" s="3" t="s">
        <v>66</v>
      </c>
      <c r="J40" s="3"/>
      <c r="K40" s="2"/>
      <c r="L40" s="3"/>
    </row>
    <row r="41" spans="1:15" x14ac:dyDescent="0.45">
      <c r="A41" s="3" t="s">
        <v>78</v>
      </c>
      <c r="B41" s="3" t="s">
        <v>13</v>
      </c>
      <c r="C41" s="3">
        <v>42</v>
      </c>
      <c r="D41" s="3" t="s">
        <v>32</v>
      </c>
      <c r="E41" s="3">
        <v>5</v>
      </c>
      <c r="F41" s="3">
        <v>75.75</v>
      </c>
      <c r="G41" s="3" t="s">
        <v>25</v>
      </c>
      <c r="H41" s="3" t="s">
        <v>79</v>
      </c>
      <c r="I41" s="3" t="s">
        <v>26</v>
      </c>
      <c r="J41" s="3"/>
      <c r="K41" s="2"/>
      <c r="L41" s="3"/>
      <c r="N41" t="s">
        <v>82</v>
      </c>
    </row>
    <row r="42" spans="1:15" x14ac:dyDescent="0.45">
      <c r="A42" s="3" t="s">
        <v>75</v>
      </c>
      <c r="B42" s="3" t="s">
        <v>19</v>
      </c>
      <c r="C42" s="3">
        <v>44</v>
      </c>
      <c r="D42" s="3" t="s">
        <v>76</v>
      </c>
      <c r="E42" s="3">
        <v>5</v>
      </c>
      <c r="F42" s="3">
        <v>5250</v>
      </c>
      <c r="G42" s="3" t="s">
        <v>25</v>
      </c>
      <c r="H42" s="3" t="s">
        <v>77</v>
      </c>
      <c r="I42" s="3" t="s">
        <v>16</v>
      </c>
      <c r="J42" s="3"/>
      <c r="K42" s="2"/>
      <c r="L42" s="3"/>
      <c r="N42" t="s">
        <v>83</v>
      </c>
      <c r="O42" s="5">
        <v>399</v>
      </c>
    </row>
    <row r="43" spans="1:15" x14ac:dyDescent="0.45">
      <c r="A43" s="3" t="s">
        <v>67</v>
      </c>
      <c r="B43" s="3" t="s">
        <v>13</v>
      </c>
      <c r="C43" s="3">
        <v>46</v>
      </c>
      <c r="D43" s="3" t="s">
        <v>14</v>
      </c>
      <c r="E43" s="3">
        <v>2</v>
      </c>
      <c r="F43" s="3">
        <v>600.16</v>
      </c>
      <c r="G43" s="3" t="s">
        <v>25</v>
      </c>
      <c r="H43" s="3" t="s">
        <v>68</v>
      </c>
      <c r="I43" s="3" t="s">
        <v>29</v>
      </c>
      <c r="J43" s="3"/>
      <c r="K43" s="2" t="str">
        <f>CONCATENATE(I43," ",D43)</f>
        <v>Metropol AVM Clothing</v>
      </c>
      <c r="L43" s="3"/>
      <c r="O43" s="5">
        <v>399</v>
      </c>
    </row>
    <row r="44" spans="1:15" x14ac:dyDescent="0.45">
      <c r="A44" s="3" t="s">
        <v>37</v>
      </c>
      <c r="B44" s="3" t="s">
        <v>13</v>
      </c>
      <c r="C44" s="3">
        <v>49</v>
      </c>
      <c r="D44" s="3" t="s">
        <v>38</v>
      </c>
      <c r="E44" s="3">
        <v>1</v>
      </c>
      <c r="F44" s="3">
        <v>40.659999999999997</v>
      </c>
      <c r="G44" s="3" t="s">
        <v>25</v>
      </c>
      <c r="H44" s="3" t="s">
        <v>39</v>
      </c>
      <c r="I44" s="3" t="s">
        <v>40</v>
      </c>
      <c r="J44" s="3"/>
      <c r="K44" s="2" t="str">
        <f t="shared" ref="K44:K50" si="5">CONCATENATE(I44," ",D44)</f>
        <v>Istinye Park Cosmetics</v>
      </c>
      <c r="L44" s="3"/>
      <c r="O44" s="5">
        <v>399</v>
      </c>
    </row>
    <row r="45" spans="1:15" x14ac:dyDescent="0.45">
      <c r="A45" s="3" t="s">
        <v>73</v>
      </c>
      <c r="B45" s="3" t="s">
        <v>19</v>
      </c>
      <c r="C45" s="3">
        <v>52</v>
      </c>
      <c r="D45" s="3" t="s">
        <v>14</v>
      </c>
      <c r="E45" s="3">
        <v>2</v>
      </c>
      <c r="F45" s="3">
        <v>600.16</v>
      </c>
      <c r="G45" s="3" t="s">
        <v>15</v>
      </c>
      <c r="H45" s="3" t="s">
        <v>74</v>
      </c>
      <c r="I45" s="3" t="s">
        <v>59</v>
      </c>
      <c r="J45" s="3"/>
      <c r="K45" s="2" t="str">
        <f t="shared" si="5"/>
        <v>Cevahir AVM Clothing</v>
      </c>
      <c r="L45" s="3"/>
      <c r="O45" s="5">
        <v>399</v>
      </c>
    </row>
    <row r="46" spans="1:15" x14ac:dyDescent="0.45">
      <c r="A46" s="3" t="s">
        <v>31</v>
      </c>
      <c r="B46" s="3" t="s">
        <v>13</v>
      </c>
      <c r="C46" s="3">
        <v>53</v>
      </c>
      <c r="D46" s="3" t="s">
        <v>32</v>
      </c>
      <c r="E46" s="3">
        <v>4</v>
      </c>
      <c r="F46" s="3">
        <v>60.6</v>
      </c>
      <c r="G46" s="3" t="s">
        <v>25</v>
      </c>
      <c r="H46" s="3" t="s">
        <v>33</v>
      </c>
      <c r="I46" s="3" t="s">
        <v>16</v>
      </c>
      <c r="J46" s="3"/>
      <c r="K46" s="2" t="str">
        <f t="shared" si="5"/>
        <v>Kanyon Books</v>
      </c>
      <c r="L46" s="3"/>
      <c r="O46" s="5">
        <v>399</v>
      </c>
    </row>
    <row r="47" spans="1:15" x14ac:dyDescent="0.45">
      <c r="A47" s="3" t="s">
        <v>46</v>
      </c>
      <c r="B47" s="3" t="s">
        <v>13</v>
      </c>
      <c r="C47" s="3">
        <v>60</v>
      </c>
      <c r="D47" s="3" t="s">
        <v>14</v>
      </c>
      <c r="E47" s="3">
        <v>2</v>
      </c>
      <c r="F47" s="3">
        <v>600.16</v>
      </c>
      <c r="G47" s="3" t="s">
        <v>15</v>
      </c>
      <c r="H47" s="3" t="s">
        <v>47</v>
      </c>
      <c r="I47" s="3" t="s">
        <v>16</v>
      </c>
      <c r="J47" s="3"/>
      <c r="K47" s="2" t="str">
        <f t="shared" si="5"/>
        <v>Kanyon Clothing</v>
      </c>
      <c r="L47" s="3"/>
    </row>
    <row r="48" spans="1:15" x14ac:dyDescent="0.45">
      <c r="A48" s="3" t="s">
        <v>63</v>
      </c>
      <c r="B48" s="3" t="s">
        <v>19</v>
      </c>
      <c r="C48" s="3">
        <v>65</v>
      </c>
      <c r="D48" s="3" t="s">
        <v>32</v>
      </c>
      <c r="E48" s="3">
        <v>2</v>
      </c>
      <c r="F48" s="3">
        <v>30.3</v>
      </c>
      <c r="G48" s="3" t="s">
        <v>21</v>
      </c>
      <c r="H48" s="3" t="s">
        <v>64</v>
      </c>
      <c r="I48" s="3" t="s">
        <v>26</v>
      </c>
      <c r="J48" s="3"/>
      <c r="K48" s="2" t="str">
        <f t="shared" si="5"/>
        <v>Metrocity Books</v>
      </c>
      <c r="L48" s="3"/>
    </row>
    <row r="49" spans="1:20" x14ac:dyDescent="0.45">
      <c r="A49" s="3" t="s">
        <v>27</v>
      </c>
      <c r="B49" s="3" t="s">
        <v>13</v>
      </c>
      <c r="C49" s="3">
        <v>66</v>
      </c>
      <c r="D49" s="3" t="s">
        <v>20</v>
      </c>
      <c r="E49" s="3">
        <v>5</v>
      </c>
      <c r="F49" s="3">
        <v>3000.85</v>
      </c>
      <c r="G49" s="3" t="s">
        <v>15</v>
      </c>
      <c r="H49" s="3" t="s">
        <v>28</v>
      </c>
      <c r="I49" s="3" t="s">
        <v>29</v>
      </c>
      <c r="J49" s="3"/>
      <c r="K49" s="2" t="str">
        <f t="shared" si="5"/>
        <v>Metropol AVM Shoes</v>
      </c>
      <c r="L49" s="3"/>
    </row>
    <row r="50" spans="1:20" x14ac:dyDescent="0.45">
      <c r="A50" s="3" t="s">
        <v>54</v>
      </c>
      <c r="B50" s="3" t="s">
        <v>13</v>
      </c>
      <c r="C50" s="3">
        <v>67</v>
      </c>
      <c r="D50" s="3" t="s">
        <v>55</v>
      </c>
      <c r="E50" s="3">
        <v>4</v>
      </c>
      <c r="F50" s="3">
        <v>143.36000000000001</v>
      </c>
      <c r="G50" s="3" t="s">
        <v>21</v>
      </c>
      <c r="H50" s="3" t="s">
        <v>56</v>
      </c>
      <c r="I50" s="3" t="s">
        <v>26</v>
      </c>
      <c r="J50" s="3"/>
      <c r="K50" s="2" t="str">
        <f t="shared" si="5"/>
        <v>Metrocity Toys</v>
      </c>
      <c r="L50" s="3"/>
    </row>
    <row r="51" spans="1:20" x14ac:dyDescent="0.45">
      <c r="A51" s="3" t="s">
        <v>60</v>
      </c>
      <c r="B51" s="3" t="s">
        <v>13</v>
      </c>
      <c r="C51" s="3">
        <v>67</v>
      </c>
      <c r="D51" s="3" t="s">
        <v>14</v>
      </c>
      <c r="E51" s="3">
        <v>2</v>
      </c>
      <c r="F51" s="3">
        <v>600.16</v>
      </c>
      <c r="G51" s="3" t="s">
        <v>15</v>
      </c>
      <c r="H51" s="4">
        <v>44626</v>
      </c>
      <c r="I51" s="3" t="s">
        <v>16</v>
      </c>
      <c r="J51" s="3"/>
      <c r="K51" s="2"/>
      <c r="L51" s="3"/>
    </row>
    <row r="52" spans="1:20" x14ac:dyDescent="0.45">
      <c r="A52" s="3" t="s">
        <v>45</v>
      </c>
      <c r="B52" s="3" t="s">
        <v>19</v>
      </c>
      <c r="C52" s="3">
        <v>69</v>
      </c>
      <c r="D52" s="3" t="s">
        <v>14</v>
      </c>
      <c r="E52" s="3">
        <v>3</v>
      </c>
      <c r="F52" s="3">
        <v>900.24</v>
      </c>
      <c r="G52" s="3" t="s">
        <v>15</v>
      </c>
      <c r="H52" s="4">
        <v>44297</v>
      </c>
      <c r="I52" s="3" t="s">
        <v>26</v>
      </c>
      <c r="J52" s="3"/>
      <c r="K52" s="2"/>
      <c r="L52" s="3"/>
    </row>
    <row r="53" spans="1:20" x14ac:dyDescent="0.45">
      <c r="A53" s="3"/>
      <c r="B53" s="3"/>
      <c r="C53" s="3"/>
      <c r="D53" s="3"/>
      <c r="E53" s="3"/>
      <c r="F53" s="3"/>
      <c r="G53" s="3"/>
      <c r="H53" s="3"/>
      <c r="I53" s="3"/>
      <c r="J53" s="3"/>
      <c r="K53" s="2"/>
      <c r="L53" s="3"/>
    </row>
    <row r="54" spans="1:20" x14ac:dyDescent="0.45">
      <c r="A54" s="3"/>
      <c r="B54" s="3"/>
      <c r="C54" s="3"/>
      <c r="D54" s="3"/>
      <c r="E54" s="3"/>
      <c r="F54" s="3"/>
      <c r="G54" s="3"/>
      <c r="H54" s="3"/>
      <c r="I54" s="3"/>
      <c r="J54" s="3"/>
      <c r="K54" s="2"/>
      <c r="L54" s="3"/>
    </row>
    <row r="55" spans="1:20" ht="15.75" x14ac:dyDescent="0.5">
      <c r="A55" s="9" t="s">
        <v>95</v>
      </c>
      <c r="B55" s="9" t="s">
        <v>96</v>
      </c>
      <c r="C55" s="9" t="s">
        <v>97</v>
      </c>
      <c r="D55" s="9" t="s">
        <v>98</v>
      </c>
      <c r="E55" s="9" t="s">
        <v>99</v>
      </c>
      <c r="F55" s="9" t="s">
        <v>100</v>
      </c>
      <c r="G55" s="9" t="s">
        <v>101</v>
      </c>
      <c r="H55" s="9" t="s">
        <v>102</v>
      </c>
      <c r="I55" s="9" t="s">
        <v>103</v>
      </c>
      <c r="J55" s="9" t="s">
        <v>104</v>
      </c>
      <c r="K55" s="9" t="s">
        <v>105</v>
      </c>
      <c r="L55" s="9" t="s">
        <v>106</v>
      </c>
      <c r="M55" s="9" t="s">
        <v>107</v>
      </c>
      <c r="N55" s="9" t="s">
        <v>108</v>
      </c>
      <c r="O55" s="9" t="s">
        <v>109</v>
      </c>
      <c r="P55" s="9" t="s">
        <v>110</v>
      </c>
      <c r="Q55" s="9" t="s">
        <v>111</v>
      </c>
      <c r="R55" s="9" t="s">
        <v>112</v>
      </c>
      <c r="S55" s="9" t="s">
        <v>113</v>
      </c>
      <c r="T55" s="10" t="s">
        <v>114</v>
      </c>
    </row>
    <row r="56" spans="1:20" x14ac:dyDescent="0.45">
      <c r="A56" s="11" t="s">
        <v>115</v>
      </c>
      <c r="B56" s="12">
        <v>42593</v>
      </c>
      <c r="C56" s="12">
        <v>42685</v>
      </c>
      <c r="D56" s="11" t="s">
        <v>116</v>
      </c>
      <c r="E56" s="11" t="s">
        <v>117</v>
      </c>
      <c r="F56" s="11" t="s">
        <v>118</v>
      </c>
      <c r="G56" s="11" t="s">
        <v>119</v>
      </c>
      <c r="H56" s="11" t="s">
        <v>120</v>
      </c>
      <c r="I56" s="11" t="s">
        <v>121</v>
      </c>
      <c r="J56" s="11" t="s">
        <v>122</v>
      </c>
      <c r="K56" s="11">
        <v>42420</v>
      </c>
      <c r="L56" s="11" t="s">
        <v>123</v>
      </c>
      <c r="M56" s="11" t="s">
        <v>124</v>
      </c>
      <c r="N56" s="11" t="s">
        <v>125</v>
      </c>
      <c r="O56" s="11" t="s">
        <v>126</v>
      </c>
      <c r="P56" s="11" t="s">
        <v>127</v>
      </c>
      <c r="Q56" s="11">
        <v>261.95999999999998</v>
      </c>
      <c r="R56" s="11">
        <v>2</v>
      </c>
      <c r="S56" s="11">
        <v>0</v>
      </c>
      <c r="T56" s="13">
        <v>41.913600000000002</v>
      </c>
    </row>
    <row r="57" spans="1:20" x14ac:dyDescent="0.45">
      <c r="A57" s="11" t="s">
        <v>115</v>
      </c>
      <c r="B57" s="12">
        <v>42593</v>
      </c>
      <c r="C57" s="12">
        <v>42685</v>
      </c>
      <c r="D57" s="11" t="s">
        <v>116</v>
      </c>
      <c r="E57" s="11" t="s">
        <v>117</v>
      </c>
      <c r="F57" s="11" t="s">
        <v>118</v>
      </c>
      <c r="G57" s="11" t="s">
        <v>119</v>
      </c>
      <c r="H57" s="11" t="s">
        <v>120</v>
      </c>
      <c r="I57" s="11" t="s">
        <v>121</v>
      </c>
      <c r="J57" s="11" t="s">
        <v>122</v>
      </c>
      <c r="K57" s="11">
        <v>42420</v>
      </c>
      <c r="L57" s="11" t="s">
        <v>123</v>
      </c>
      <c r="M57" s="11" t="s">
        <v>128</v>
      </c>
      <c r="N57" s="11" t="s">
        <v>125</v>
      </c>
      <c r="O57" s="11" t="s">
        <v>129</v>
      </c>
      <c r="P57" s="11" t="s">
        <v>130</v>
      </c>
      <c r="Q57" s="11">
        <v>731.94</v>
      </c>
      <c r="R57" s="11">
        <v>3</v>
      </c>
      <c r="S57" s="11">
        <v>0</v>
      </c>
      <c r="T57" s="13">
        <v>219.58199999999999</v>
      </c>
    </row>
    <row r="58" spans="1:20" x14ac:dyDescent="0.45">
      <c r="A58" s="11" t="s">
        <v>131</v>
      </c>
      <c r="B58" s="12">
        <v>42710</v>
      </c>
      <c r="C58" s="11" t="s">
        <v>132</v>
      </c>
      <c r="D58" s="11" t="s">
        <v>116</v>
      </c>
      <c r="E58" s="11" t="s">
        <v>133</v>
      </c>
      <c r="F58" s="11" t="s">
        <v>134</v>
      </c>
      <c r="G58" s="11" t="s">
        <v>135</v>
      </c>
      <c r="H58" s="11" t="s">
        <v>120</v>
      </c>
      <c r="I58" s="11" t="s">
        <v>136</v>
      </c>
      <c r="J58" s="11" t="s">
        <v>137</v>
      </c>
      <c r="K58" s="11">
        <v>90036</v>
      </c>
      <c r="L58" s="11" t="s">
        <v>138</v>
      </c>
      <c r="M58" s="11" t="s">
        <v>139</v>
      </c>
      <c r="N58" s="11" t="s">
        <v>140</v>
      </c>
      <c r="O58" s="11" t="s">
        <v>141</v>
      </c>
      <c r="P58" s="11" t="s">
        <v>142</v>
      </c>
      <c r="Q58" s="11">
        <v>14.62</v>
      </c>
      <c r="R58" s="11">
        <v>2</v>
      </c>
      <c r="S58" s="11">
        <v>0</v>
      </c>
      <c r="T58" s="13">
        <v>6.8714000000000004</v>
      </c>
    </row>
    <row r="59" spans="1:20" x14ac:dyDescent="0.45">
      <c r="A59" s="11" t="s">
        <v>143</v>
      </c>
      <c r="B59" s="12">
        <v>42318</v>
      </c>
      <c r="C59" s="11" t="s">
        <v>144</v>
      </c>
      <c r="D59" s="11" t="s">
        <v>145</v>
      </c>
      <c r="E59" s="11" t="s">
        <v>146</v>
      </c>
      <c r="F59" s="11" t="s">
        <v>147</v>
      </c>
      <c r="G59" s="11" t="s">
        <v>119</v>
      </c>
      <c r="H59" s="11" t="s">
        <v>120</v>
      </c>
      <c r="I59" s="11" t="s">
        <v>148</v>
      </c>
      <c r="J59" s="11" t="s">
        <v>149</v>
      </c>
      <c r="K59" s="11">
        <v>33311</v>
      </c>
      <c r="L59" s="11" t="s">
        <v>123</v>
      </c>
      <c r="M59" s="11" t="s">
        <v>150</v>
      </c>
      <c r="N59" s="11" t="s">
        <v>125</v>
      </c>
      <c r="O59" s="11" t="s">
        <v>151</v>
      </c>
      <c r="P59" s="11" t="s">
        <v>152</v>
      </c>
      <c r="Q59" s="11">
        <v>957.57749999999999</v>
      </c>
      <c r="R59" s="11">
        <v>5</v>
      </c>
      <c r="S59" s="11">
        <v>0.45</v>
      </c>
      <c r="T59" s="13">
        <v>-383.03100000000001</v>
      </c>
    </row>
    <row r="60" spans="1:20" x14ac:dyDescent="0.45">
      <c r="A60" s="11" t="s">
        <v>143</v>
      </c>
      <c r="B60" s="12">
        <v>42318</v>
      </c>
      <c r="C60" s="11" t="s">
        <v>144</v>
      </c>
      <c r="D60" s="11" t="s">
        <v>145</v>
      </c>
      <c r="E60" s="11" t="s">
        <v>146</v>
      </c>
      <c r="F60" s="11" t="s">
        <v>147</v>
      </c>
      <c r="G60" s="11" t="s">
        <v>119</v>
      </c>
      <c r="H60" s="11" t="s">
        <v>120</v>
      </c>
      <c r="I60" s="11" t="s">
        <v>148</v>
      </c>
      <c r="J60" s="11" t="s">
        <v>149</v>
      </c>
      <c r="K60" s="11">
        <v>33311</v>
      </c>
      <c r="L60" s="11" t="s">
        <v>123</v>
      </c>
      <c r="M60" s="11" t="s">
        <v>153</v>
      </c>
      <c r="N60" s="11" t="s">
        <v>140</v>
      </c>
      <c r="O60" s="11" t="s">
        <v>154</v>
      </c>
      <c r="P60" s="11" t="s">
        <v>155</v>
      </c>
      <c r="Q60" s="11">
        <v>22.367999999999999</v>
      </c>
      <c r="R60" s="11">
        <v>2</v>
      </c>
      <c r="S60" s="11">
        <v>0.2</v>
      </c>
      <c r="T60" s="13">
        <v>2.5164</v>
      </c>
    </row>
    <row r="61" spans="1:20" x14ac:dyDescent="0.45">
      <c r="A61" s="11" t="s">
        <v>156</v>
      </c>
      <c r="B61" s="12">
        <v>41888</v>
      </c>
      <c r="C61" s="11" t="s">
        <v>157</v>
      </c>
      <c r="D61" s="11" t="s">
        <v>145</v>
      </c>
      <c r="E61" s="11" t="s">
        <v>158</v>
      </c>
      <c r="F61" s="11" t="s">
        <v>159</v>
      </c>
      <c r="G61" s="11" t="s">
        <v>119</v>
      </c>
      <c r="H61" s="11" t="s">
        <v>120</v>
      </c>
      <c r="I61" s="11" t="s">
        <v>136</v>
      </c>
      <c r="J61" s="11" t="s">
        <v>137</v>
      </c>
      <c r="K61" s="11">
        <v>90032</v>
      </c>
      <c r="L61" s="11" t="s">
        <v>138</v>
      </c>
      <c r="M61" s="11" t="s">
        <v>160</v>
      </c>
      <c r="N61" s="11" t="s">
        <v>125</v>
      </c>
      <c r="O61" s="11" t="s">
        <v>161</v>
      </c>
      <c r="P61" s="11" t="s">
        <v>162</v>
      </c>
      <c r="Q61" s="11">
        <v>48.86</v>
      </c>
      <c r="R61" s="11">
        <v>7</v>
      </c>
      <c r="S61" s="11">
        <v>0</v>
      </c>
      <c r="T61" s="13">
        <v>14.1694</v>
      </c>
    </row>
    <row r="62" spans="1:20" x14ac:dyDescent="0.45">
      <c r="A62" s="11" t="s">
        <v>156</v>
      </c>
      <c r="B62" s="12">
        <v>41888</v>
      </c>
      <c r="C62" s="11" t="s">
        <v>157</v>
      </c>
      <c r="D62" s="11" t="s">
        <v>145</v>
      </c>
      <c r="E62" s="11" t="s">
        <v>158</v>
      </c>
      <c r="F62" s="11" t="s">
        <v>159</v>
      </c>
      <c r="G62" s="11" t="s">
        <v>119</v>
      </c>
      <c r="H62" s="11" t="s">
        <v>120</v>
      </c>
      <c r="I62" s="11" t="s">
        <v>136</v>
      </c>
      <c r="J62" s="11" t="s">
        <v>137</v>
      </c>
      <c r="K62" s="11">
        <v>90032</v>
      </c>
      <c r="L62" s="11" t="s">
        <v>138</v>
      </c>
      <c r="M62" s="11" t="s">
        <v>163</v>
      </c>
      <c r="N62" s="11" t="s">
        <v>140</v>
      </c>
      <c r="O62" s="11" t="s">
        <v>164</v>
      </c>
      <c r="P62" s="11" t="s">
        <v>165</v>
      </c>
      <c r="Q62" s="11">
        <v>7.28</v>
      </c>
      <c r="R62" s="11">
        <v>4</v>
      </c>
      <c r="S62" s="11">
        <v>0</v>
      </c>
      <c r="T62" s="13">
        <v>1.9656</v>
      </c>
    </row>
    <row r="63" spans="1:20" x14ac:dyDescent="0.45">
      <c r="A63" s="11" t="s">
        <v>156</v>
      </c>
      <c r="B63" s="12">
        <v>41888</v>
      </c>
      <c r="C63" s="11" t="s">
        <v>157</v>
      </c>
      <c r="D63" s="11" t="s">
        <v>145</v>
      </c>
      <c r="E63" s="11" t="s">
        <v>158</v>
      </c>
      <c r="F63" s="11" t="s">
        <v>159</v>
      </c>
      <c r="G63" s="11" t="s">
        <v>119</v>
      </c>
      <c r="H63" s="11" t="s">
        <v>120</v>
      </c>
      <c r="I63" s="11" t="s">
        <v>136</v>
      </c>
      <c r="J63" s="11" t="s">
        <v>137</v>
      </c>
      <c r="K63" s="11">
        <v>90032</v>
      </c>
      <c r="L63" s="11" t="s">
        <v>138</v>
      </c>
      <c r="M63" s="11" t="s">
        <v>166</v>
      </c>
      <c r="N63" s="11" t="s">
        <v>76</v>
      </c>
      <c r="O63" s="11" t="s">
        <v>167</v>
      </c>
      <c r="P63" s="11" t="s">
        <v>168</v>
      </c>
      <c r="Q63" s="11">
        <v>907.15200000000004</v>
      </c>
      <c r="R63" s="11">
        <v>6</v>
      </c>
      <c r="S63" s="11">
        <v>0.2</v>
      </c>
      <c r="T63" s="13">
        <v>90.715199999999996</v>
      </c>
    </row>
    <row r="64" spans="1:20" x14ac:dyDescent="0.45">
      <c r="A64" s="11" t="s">
        <v>156</v>
      </c>
      <c r="B64" s="12">
        <v>41888</v>
      </c>
      <c r="C64" s="11" t="s">
        <v>157</v>
      </c>
      <c r="D64" s="11" t="s">
        <v>145</v>
      </c>
      <c r="E64" s="11" t="s">
        <v>158</v>
      </c>
      <c r="F64" s="11" t="s">
        <v>159</v>
      </c>
      <c r="G64" s="11" t="s">
        <v>119</v>
      </c>
      <c r="H64" s="11" t="s">
        <v>120</v>
      </c>
      <c r="I64" s="11" t="s">
        <v>136</v>
      </c>
      <c r="J64" s="11" t="s">
        <v>137</v>
      </c>
      <c r="K64" s="11">
        <v>90032</v>
      </c>
      <c r="L64" s="11" t="s">
        <v>138</v>
      </c>
      <c r="M64" s="11" t="s">
        <v>169</v>
      </c>
      <c r="N64" s="11" t="s">
        <v>140</v>
      </c>
      <c r="O64" s="11" t="s">
        <v>170</v>
      </c>
      <c r="P64" s="11" t="s">
        <v>171</v>
      </c>
      <c r="Q64" s="11">
        <v>18.504000000000001</v>
      </c>
      <c r="R64" s="11">
        <v>3</v>
      </c>
      <c r="S64" s="11">
        <v>0.2</v>
      </c>
      <c r="T64" s="13">
        <v>5.7824999999999998</v>
      </c>
    </row>
    <row r="65" spans="1:20" x14ac:dyDescent="0.45">
      <c r="A65" s="11" t="s">
        <v>156</v>
      </c>
      <c r="B65" s="12">
        <v>41888</v>
      </c>
      <c r="C65" s="11" t="s">
        <v>157</v>
      </c>
      <c r="D65" s="11" t="s">
        <v>145</v>
      </c>
      <c r="E65" s="11" t="s">
        <v>158</v>
      </c>
      <c r="F65" s="11" t="s">
        <v>159</v>
      </c>
      <c r="G65" s="11" t="s">
        <v>119</v>
      </c>
      <c r="H65" s="11" t="s">
        <v>120</v>
      </c>
      <c r="I65" s="11" t="s">
        <v>136</v>
      </c>
      <c r="J65" s="11" t="s">
        <v>137</v>
      </c>
      <c r="K65" s="11">
        <v>90032</v>
      </c>
      <c r="L65" s="11" t="s">
        <v>138</v>
      </c>
      <c r="M65" s="11" t="s">
        <v>172</v>
      </c>
      <c r="N65" s="11" t="s">
        <v>140</v>
      </c>
      <c r="O65" s="11" t="s">
        <v>173</v>
      </c>
      <c r="P65" s="11" t="s">
        <v>174</v>
      </c>
      <c r="Q65" s="11">
        <v>114.9</v>
      </c>
      <c r="R65" s="11">
        <v>5</v>
      </c>
      <c r="S65" s="11">
        <v>0</v>
      </c>
      <c r="T65" s="13">
        <v>34.47</v>
      </c>
    </row>
    <row r="66" spans="1:20" x14ac:dyDescent="0.45">
      <c r="A66" s="11" t="s">
        <v>156</v>
      </c>
      <c r="B66" s="12">
        <v>41888</v>
      </c>
      <c r="C66" s="11" t="s">
        <v>157</v>
      </c>
      <c r="D66" s="11" t="s">
        <v>145</v>
      </c>
      <c r="E66" s="11" t="s">
        <v>158</v>
      </c>
      <c r="F66" s="11" t="s">
        <v>159</v>
      </c>
      <c r="G66" s="11" t="s">
        <v>119</v>
      </c>
      <c r="H66" s="11" t="s">
        <v>120</v>
      </c>
      <c r="I66" s="11" t="s">
        <v>136</v>
      </c>
      <c r="J66" s="11" t="s">
        <v>137</v>
      </c>
      <c r="K66" s="11">
        <v>90032</v>
      </c>
      <c r="L66" s="11" t="s">
        <v>138</v>
      </c>
      <c r="M66" s="11" t="s">
        <v>175</v>
      </c>
      <c r="N66" s="11" t="s">
        <v>125</v>
      </c>
      <c r="O66" s="11" t="s">
        <v>151</v>
      </c>
      <c r="P66" s="11" t="s">
        <v>176</v>
      </c>
      <c r="Q66" s="11">
        <v>1706.184</v>
      </c>
      <c r="R66" s="11">
        <v>9</v>
      </c>
      <c r="S66" s="11">
        <v>0.2</v>
      </c>
      <c r="T66" s="13">
        <v>85.309200000000004</v>
      </c>
    </row>
    <row r="67" spans="1:20" x14ac:dyDescent="0.45">
      <c r="A67" s="11" t="s">
        <v>156</v>
      </c>
      <c r="B67" s="12">
        <v>41888</v>
      </c>
      <c r="C67" s="11" t="s">
        <v>157</v>
      </c>
      <c r="D67" s="11" t="s">
        <v>145</v>
      </c>
      <c r="E67" s="11" t="s">
        <v>158</v>
      </c>
      <c r="F67" s="11" t="s">
        <v>159</v>
      </c>
      <c r="G67" s="11" t="s">
        <v>119</v>
      </c>
      <c r="H67" s="11" t="s">
        <v>120</v>
      </c>
      <c r="I67" s="11" t="s">
        <v>136</v>
      </c>
      <c r="J67" s="11" t="s">
        <v>137</v>
      </c>
      <c r="K67" s="11">
        <v>90032</v>
      </c>
      <c r="L67" s="11" t="s">
        <v>138</v>
      </c>
      <c r="M67" s="11" t="s">
        <v>177</v>
      </c>
      <c r="N67" s="11" t="s">
        <v>76</v>
      </c>
      <c r="O67" s="11" t="s">
        <v>167</v>
      </c>
      <c r="P67" s="11" t="s">
        <v>178</v>
      </c>
      <c r="Q67" s="11">
        <v>911.42399999999998</v>
      </c>
      <c r="R67" s="11">
        <v>4</v>
      </c>
      <c r="S67" s="11">
        <v>0.2</v>
      </c>
      <c r="T67" s="13">
        <v>68.356800000000007</v>
      </c>
    </row>
    <row r="68" spans="1:20" x14ac:dyDescent="0.45">
      <c r="A68" s="11" t="s">
        <v>179</v>
      </c>
      <c r="B68" s="11" t="s">
        <v>180</v>
      </c>
      <c r="C68" s="11" t="s">
        <v>181</v>
      </c>
      <c r="D68" s="11" t="s">
        <v>145</v>
      </c>
      <c r="E68" s="11" t="s">
        <v>182</v>
      </c>
      <c r="F68" s="11" t="s">
        <v>183</v>
      </c>
      <c r="G68" s="11" t="s">
        <v>119</v>
      </c>
      <c r="H68" s="11" t="s">
        <v>120</v>
      </c>
      <c r="I68" s="11" t="s">
        <v>184</v>
      </c>
      <c r="J68" s="11" t="s">
        <v>185</v>
      </c>
      <c r="K68" s="11">
        <v>28027</v>
      </c>
      <c r="L68" s="11" t="s">
        <v>123</v>
      </c>
      <c r="M68" s="11" t="s">
        <v>186</v>
      </c>
      <c r="N68" s="11" t="s">
        <v>140</v>
      </c>
      <c r="O68" s="11" t="s">
        <v>187</v>
      </c>
      <c r="P68" s="11" t="s">
        <v>188</v>
      </c>
      <c r="Q68" s="11">
        <v>15.552</v>
      </c>
      <c r="R68" s="11">
        <v>3</v>
      </c>
      <c r="S68" s="11">
        <v>0.2</v>
      </c>
      <c r="T68" s="13">
        <v>5.4432</v>
      </c>
    </row>
    <row r="69" spans="1:20" x14ac:dyDescent="0.45">
      <c r="A69" s="11" t="s">
        <v>189</v>
      </c>
      <c r="B69" s="12">
        <v>42502</v>
      </c>
      <c r="C69" s="12">
        <v>42655</v>
      </c>
      <c r="D69" s="11" t="s">
        <v>145</v>
      </c>
      <c r="E69" s="11" t="s">
        <v>190</v>
      </c>
      <c r="F69" s="11" t="s">
        <v>191</v>
      </c>
      <c r="G69" s="11" t="s">
        <v>119</v>
      </c>
      <c r="H69" s="11" t="s">
        <v>120</v>
      </c>
      <c r="I69" s="11" t="s">
        <v>192</v>
      </c>
      <c r="J69" s="11" t="s">
        <v>193</v>
      </c>
      <c r="K69" s="11">
        <v>98103</v>
      </c>
      <c r="L69" s="11" t="s">
        <v>138</v>
      </c>
      <c r="M69" s="11" t="s">
        <v>194</v>
      </c>
      <c r="N69" s="11" t="s">
        <v>140</v>
      </c>
      <c r="O69" s="11" t="s">
        <v>170</v>
      </c>
      <c r="P69" s="11" t="s">
        <v>195</v>
      </c>
      <c r="Q69" s="11">
        <v>407.976</v>
      </c>
      <c r="R69" s="11">
        <v>3</v>
      </c>
      <c r="S69" s="11">
        <v>0.2</v>
      </c>
      <c r="T69" s="13">
        <v>132.59219999999999</v>
      </c>
    </row>
    <row r="70" spans="1:20" x14ac:dyDescent="0.45">
      <c r="A70" s="11" t="s">
        <v>196</v>
      </c>
      <c r="B70" s="11" t="s">
        <v>197</v>
      </c>
      <c r="C70" s="11" t="s">
        <v>198</v>
      </c>
      <c r="D70" s="11" t="s">
        <v>145</v>
      </c>
      <c r="E70" s="11" t="s">
        <v>199</v>
      </c>
      <c r="F70" s="11" t="s">
        <v>200</v>
      </c>
      <c r="G70" s="11" t="s">
        <v>201</v>
      </c>
      <c r="H70" s="11" t="s">
        <v>120</v>
      </c>
      <c r="I70" s="11" t="s">
        <v>202</v>
      </c>
      <c r="J70" s="11" t="s">
        <v>203</v>
      </c>
      <c r="K70" s="11">
        <v>76106</v>
      </c>
      <c r="L70" s="11" t="s">
        <v>204</v>
      </c>
      <c r="M70" s="11" t="s">
        <v>205</v>
      </c>
      <c r="N70" s="11" t="s">
        <v>140</v>
      </c>
      <c r="O70" s="11" t="s">
        <v>173</v>
      </c>
      <c r="P70" s="11" t="s">
        <v>206</v>
      </c>
      <c r="Q70" s="11">
        <v>68.81</v>
      </c>
      <c r="R70" s="11">
        <v>5</v>
      </c>
      <c r="S70" s="11">
        <v>0.8</v>
      </c>
      <c r="T70" s="13">
        <v>-123.858</v>
      </c>
    </row>
    <row r="71" spans="1:20" x14ac:dyDescent="0.45">
      <c r="A71" s="11" t="s">
        <v>196</v>
      </c>
      <c r="B71" s="11" t="s">
        <v>197</v>
      </c>
      <c r="C71" s="11" t="s">
        <v>198</v>
      </c>
      <c r="D71" s="11" t="s">
        <v>145</v>
      </c>
      <c r="E71" s="11" t="s">
        <v>199</v>
      </c>
      <c r="F71" s="11" t="s">
        <v>200</v>
      </c>
      <c r="G71" s="11" t="s">
        <v>201</v>
      </c>
      <c r="H71" s="11" t="s">
        <v>120</v>
      </c>
      <c r="I71" s="11" t="s">
        <v>202</v>
      </c>
      <c r="J71" s="11" t="s">
        <v>203</v>
      </c>
      <c r="K71" s="11">
        <v>76106</v>
      </c>
      <c r="L71" s="11" t="s">
        <v>204</v>
      </c>
      <c r="M71" s="11" t="s">
        <v>207</v>
      </c>
      <c r="N71" s="11" t="s">
        <v>140</v>
      </c>
      <c r="O71" s="11" t="s">
        <v>170</v>
      </c>
      <c r="P71" s="11" t="s">
        <v>208</v>
      </c>
      <c r="Q71" s="11">
        <v>2.544</v>
      </c>
      <c r="R71" s="11">
        <v>3</v>
      </c>
      <c r="S71" s="11">
        <v>0.8</v>
      </c>
      <c r="T71" s="13">
        <v>-3.8159999999999998</v>
      </c>
    </row>
    <row r="72" spans="1:20" x14ac:dyDescent="0.45">
      <c r="A72" s="11" t="s">
        <v>209</v>
      </c>
      <c r="B72" s="12">
        <v>41954</v>
      </c>
      <c r="C72" s="11" t="s">
        <v>210</v>
      </c>
      <c r="D72" s="11" t="s">
        <v>145</v>
      </c>
      <c r="E72" s="11" t="s">
        <v>211</v>
      </c>
      <c r="F72" s="11" t="s">
        <v>212</v>
      </c>
      <c r="G72" s="11" t="s">
        <v>119</v>
      </c>
      <c r="H72" s="11" t="s">
        <v>120</v>
      </c>
      <c r="I72" s="11" t="s">
        <v>213</v>
      </c>
      <c r="J72" s="11" t="s">
        <v>214</v>
      </c>
      <c r="K72" s="11">
        <v>53711</v>
      </c>
      <c r="L72" s="11" t="s">
        <v>204</v>
      </c>
      <c r="M72" s="11" t="s">
        <v>215</v>
      </c>
      <c r="N72" s="11" t="s">
        <v>140</v>
      </c>
      <c r="O72" s="11" t="s">
        <v>154</v>
      </c>
      <c r="P72" s="11" t="s">
        <v>216</v>
      </c>
      <c r="Q72" s="11">
        <v>665.88</v>
      </c>
      <c r="R72" s="11">
        <v>6</v>
      </c>
      <c r="S72" s="11">
        <v>0</v>
      </c>
      <c r="T72" s="13">
        <v>13.317600000000001</v>
      </c>
    </row>
    <row r="73" spans="1:20" x14ac:dyDescent="0.45">
      <c r="A73" s="11" t="s">
        <v>217</v>
      </c>
      <c r="B73" s="11" t="s">
        <v>218</v>
      </c>
      <c r="C73" s="11" t="s">
        <v>219</v>
      </c>
      <c r="D73" s="11" t="s">
        <v>116</v>
      </c>
      <c r="E73" s="11" t="s">
        <v>220</v>
      </c>
      <c r="F73" s="11" t="s">
        <v>221</v>
      </c>
      <c r="G73" s="11" t="s">
        <v>119</v>
      </c>
      <c r="H73" s="11" t="s">
        <v>120</v>
      </c>
      <c r="I73" s="11" t="s">
        <v>222</v>
      </c>
      <c r="J73" s="11" t="s">
        <v>223</v>
      </c>
      <c r="K73" s="11">
        <v>84084</v>
      </c>
      <c r="L73" s="11" t="s">
        <v>138</v>
      </c>
      <c r="M73" s="11" t="s">
        <v>224</v>
      </c>
      <c r="N73" s="11" t="s">
        <v>140</v>
      </c>
      <c r="O73" s="11" t="s">
        <v>154</v>
      </c>
      <c r="P73" s="11" t="s">
        <v>225</v>
      </c>
      <c r="Q73" s="11">
        <v>55.5</v>
      </c>
      <c r="R73" s="11">
        <v>2</v>
      </c>
      <c r="S73" s="11">
        <v>0</v>
      </c>
      <c r="T73" s="13">
        <v>9.99</v>
      </c>
    </row>
    <row r="74" spans="1:20" x14ac:dyDescent="0.45">
      <c r="A74" s="11" t="s">
        <v>226</v>
      </c>
      <c r="B74" s="11" t="s">
        <v>227</v>
      </c>
      <c r="C74" s="12">
        <v>41648</v>
      </c>
      <c r="D74" s="11" t="s">
        <v>116</v>
      </c>
      <c r="E74" s="11" t="s">
        <v>228</v>
      </c>
      <c r="F74" s="11" t="s">
        <v>229</v>
      </c>
      <c r="G74" s="11" t="s">
        <v>119</v>
      </c>
      <c r="H74" s="11" t="s">
        <v>120</v>
      </c>
      <c r="I74" s="11" t="s">
        <v>230</v>
      </c>
      <c r="J74" s="11" t="s">
        <v>137</v>
      </c>
      <c r="K74" s="11">
        <v>94109</v>
      </c>
      <c r="L74" s="11" t="s">
        <v>138</v>
      </c>
      <c r="M74" s="11" t="s">
        <v>231</v>
      </c>
      <c r="N74" s="11" t="s">
        <v>140</v>
      </c>
      <c r="O74" s="11" t="s">
        <v>164</v>
      </c>
      <c r="P74" s="11" t="s">
        <v>232</v>
      </c>
      <c r="Q74" s="11">
        <v>8.56</v>
      </c>
      <c r="R74" s="11">
        <v>2</v>
      </c>
      <c r="S74" s="11">
        <v>0</v>
      </c>
      <c r="T74" s="13">
        <v>2.4824000000000002</v>
      </c>
    </row>
    <row r="75" spans="1:20" x14ac:dyDescent="0.45">
      <c r="A75" s="3"/>
      <c r="B75" s="3"/>
      <c r="C75" s="3"/>
      <c r="D75" s="3"/>
      <c r="E75" s="3"/>
      <c r="F75" s="3"/>
      <c r="G75" s="3"/>
      <c r="H75" s="4"/>
      <c r="I75" s="3"/>
      <c r="J75" s="3"/>
      <c r="K75" s="2"/>
      <c r="L75" s="3"/>
    </row>
    <row r="76" spans="1:20" x14ac:dyDescent="0.45">
      <c r="A76" s="3"/>
      <c r="B76" s="3"/>
      <c r="C76" s="3"/>
      <c r="D76" s="3"/>
      <c r="E76" s="3"/>
      <c r="F76" s="3"/>
      <c r="G76" s="3"/>
      <c r="H76" s="4"/>
      <c r="I76" s="3"/>
      <c r="J76" s="3"/>
      <c r="K76" s="2"/>
      <c r="L76" s="3"/>
    </row>
    <row r="77" spans="1:20" x14ac:dyDescent="0.45">
      <c r="A77" s="3"/>
      <c r="B77" s="3"/>
      <c r="C77" s="3"/>
      <c r="D77" s="3"/>
      <c r="E77" s="3"/>
      <c r="F77" s="3"/>
      <c r="G77" s="3"/>
      <c r="H77" s="3"/>
      <c r="I77" s="3"/>
      <c r="J77" s="3"/>
      <c r="K77" s="2"/>
      <c r="L77" s="3"/>
    </row>
    <row r="78" spans="1:20" x14ac:dyDescent="0.45">
      <c r="A78" s="3"/>
      <c r="B78" s="3"/>
      <c r="C78" s="3"/>
      <c r="D78" s="3"/>
      <c r="E78" s="3"/>
      <c r="F78" s="3"/>
      <c r="G78" s="3"/>
      <c r="H78" s="3"/>
      <c r="I78" s="3"/>
      <c r="J78" s="3"/>
      <c r="K78" s="2"/>
      <c r="L78" s="3"/>
    </row>
    <row r="79" spans="1:20" x14ac:dyDescent="0.45">
      <c r="A79" s="3"/>
      <c r="B79" s="3"/>
      <c r="C79" s="3"/>
      <c r="D79" s="3"/>
      <c r="E79" s="3"/>
      <c r="F79" s="3"/>
      <c r="G79" s="3"/>
      <c r="H79" s="3"/>
      <c r="I79" s="3"/>
      <c r="J79" s="3"/>
      <c r="K79" s="2"/>
      <c r="L79" s="3"/>
    </row>
    <row r="80" spans="1:20" x14ac:dyDescent="0.45">
      <c r="A80" s="3"/>
      <c r="B80" s="3"/>
      <c r="C80" s="3"/>
      <c r="D80" s="3"/>
      <c r="E80" s="3"/>
      <c r="F80" s="3"/>
      <c r="G80" s="3"/>
      <c r="H80" s="4"/>
      <c r="I80" s="3"/>
      <c r="J80" s="3"/>
      <c r="K80" s="2"/>
      <c r="L80" s="3"/>
    </row>
    <row r="81" spans="1:12" x14ac:dyDescent="0.45">
      <c r="A81" s="3"/>
      <c r="B81" s="3"/>
      <c r="C81" s="3"/>
      <c r="D81" s="3"/>
      <c r="E81" s="3"/>
      <c r="F81" s="3"/>
      <c r="G81" s="3"/>
      <c r="H81" s="3"/>
      <c r="I81" s="3"/>
      <c r="J81" s="3"/>
      <c r="K81" s="2"/>
      <c r="L81" s="3"/>
    </row>
    <row r="82" spans="1:12" x14ac:dyDescent="0.45">
      <c r="A82" s="3"/>
      <c r="B82" s="3"/>
      <c r="C82" s="3"/>
      <c r="D82" s="3"/>
      <c r="E82" s="3"/>
      <c r="F82" s="3"/>
      <c r="G82" s="3"/>
      <c r="H82" s="4"/>
      <c r="I82" s="3"/>
      <c r="J82" s="3"/>
      <c r="K82" s="2"/>
      <c r="L82" s="3"/>
    </row>
    <row r="83" spans="1:12" x14ac:dyDescent="0.45">
      <c r="A83" s="3"/>
      <c r="B83" s="3"/>
      <c r="C83" s="3"/>
      <c r="D83" s="3"/>
      <c r="E83" s="3"/>
      <c r="F83" s="3"/>
      <c r="G83" s="3"/>
      <c r="H83" s="4"/>
      <c r="I83" s="3"/>
      <c r="J83" s="3"/>
      <c r="K83" s="2"/>
      <c r="L83" s="3"/>
    </row>
    <row r="84" spans="1:12" x14ac:dyDescent="0.45">
      <c r="A84" s="3"/>
      <c r="B84" s="3"/>
      <c r="C84" s="3"/>
      <c r="D84" s="3"/>
      <c r="E84" s="3"/>
      <c r="F84" s="3"/>
      <c r="G84" s="3"/>
      <c r="H84" s="3"/>
      <c r="I84" s="3"/>
      <c r="J84" s="3"/>
      <c r="K84" s="2"/>
      <c r="L84" s="3"/>
    </row>
    <row r="85" spans="1:12" x14ac:dyDescent="0.45">
      <c r="A85" s="3"/>
      <c r="B85" s="3"/>
      <c r="C85" s="3"/>
      <c r="D85" s="3"/>
      <c r="E85" s="3"/>
      <c r="F85" s="3"/>
      <c r="G85" s="3"/>
      <c r="H85" s="3"/>
      <c r="I85" s="3"/>
      <c r="J85" s="3"/>
      <c r="K85" s="2"/>
      <c r="L85" s="3"/>
    </row>
    <row r="86" spans="1:12" x14ac:dyDescent="0.45">
      <c r="A86" s="3"/>
      <c r="B86" s="3"/>
      <c r="C86" s="3"/>
      <c r="D86" s="3"/>
      <c r="E86" s="3"/>
      <c r="F86" s="3"/>
      <c r="G86" s="3"/>
      <c r="H86" s="3"/>
      <c r="I86" s="3"/>
      <c r="J86" s="3"/>
      <c r="K86" s="2"/>
      <c r="L86" s="3"/>
    </row>
    <row r="87" spans="1:12" x14ac:dyDescent="0.45">
      <c r="A87" s="3"/>
      <c r="B87" s="3"/>
      <c r="C87" s="3"/>
      <c r="D87" s="3"/>
      <c r="E87" s="3"/>
      <c r="F87" s="3"/>
      <c r="G87" s="3"/>
      <c r="H87" s="3"/>
      <c r="I87" s="3"/>
      <c r="J87" s="3"/>
      <c r="K87" s="2"/>
      <c r="L87" s="3"/>
    </row>
    <row r="88" spans="1:12" x14ac:dyDescent="0.45">
      <c r="A88" s="3"/>
      <c r="B88" s="3"/>
      <c r="C88" s="3"/>
      <c r="D88" s="3"/>
      <c r="E88" s="3"/>
      <c r="F88" s="3"/>
      <c r="G88" s="3"/>
      <c r="H88" s="4"/>
      <c r="I88" s="3"/>
      <c r="J88" s="3"/>
      <c r="K88" s="2"/>
      <c r="L88" s="3"/>
    </row>
    <row r="89" spans="1:12" x14ac:dyDescent="0.45">
      <c r="A89" s="3"/>
      <c r="B89" s="3"/>
      <c r="C89" s="3"/>
      <c r="D89" s="3"/>
      <c r="E89" s="3"/>
      <c r="F89" s="3"/>
      <c r="G89" s="3"/>
      <c r="H89" s="3"/>
      <c r="I89" s="3"/>
      <c r="J89" s="3"/>
      <c r="K89" s="2"/>
      <c r="L89" s="3"/>
    </row>
    <row r="90" spans="1:12" x14ac:dyDescent="0.45">
      <c r="A90" s="3"/>
      <c r="B90" s="3"/>
      <c r="C90" s="3"/>
      <c r="D90" s="3"/>
      <c r="E90" s="3"/>
      <c r="F90" s="3"/>
      <c r="G90" s="3"/>
      <c r="H90" s="4"/>
      <c r="I90" s="3"/>
      <c r="J90" s="3"/>
      <c r="K90" s="2"/>
      <c r="L90" s="3"/>
    </row>
    <row r="91" spans="1:12" x14ac:dyDescent="0.45">
      <c r="A91" s="3"/>
      <c r="B91" s="3"/>
      <c r="C91" s="3"/>
      <c r="D91" s="3"/>
      <c r="E91" s="3"/>
      <c r="F91" s="3"/>
      <c r="G91" s="3"/>
      <c r="H91" s="4"/>
      <c r="I91" s="3"/>
      <c r="J91" s="3"/>
      <c r="K91" s="2"/>
      <c r="L91" s="3"/>
    </row>
    <row r="92" spans="1:12" x14ac:dyDescent="0.45">
      <c r="A92" s="3"/>
      <c r="B92" s="3"/>
      <c r="C92" s="3"/>
      <c r="D92" s="3"/>
      <c r="E92" s="3"/>
      <c r="F92" s="3"/>
      <c r="G92" s="3"/>
      <c r="H92" s="4"/>
      <c r="I92" s="3"/>
      <c r="J92" s="3"/>
      <c r="K92" s="2"/>
      <c r="L92" s="3"/>
    </row>
    <row r="93" spans="1:12" x14ac:dyDescent="0.45">
      <c r="A93" s="3"/>
      <c r="B93" s="3"/>
      <c r="C93" s="3"/>
      <c r="D93" s="3"/>
      <c r="E93" s="3"/>
      <c r="F93" s="3"/>
      <c r="G93" s="3"/>
      <c r="H93" s="3"/>
      <c r="I93" s="3"/>
      <c r="J93" s="3"/>
      <c r="K93" s="2"/>
      <c r="L93" s="3"/>
    </row>
    <row r="94" spans="1:12" x14ac:dyDescent="0.45">
      <c r="A94" s="3"/>
      <c r="B94" s="3"/>
      <c r="C94" s="3"/>
      <c r="D94" s="3"/>
      <c r="E94" s="3"/>
      <c r="F94" s="3"/>
      <c r="G94" s="3"/>
      <c r="H94" s="3"/>
      <c r="I94" s="3"/>
      <c r="J94" s="3"/>
      <c r="K94" s="2"/>
      <c r="L94" s="3"/>
    </row>
    <row r="95" spans="1:12" x14ac:dyDescent="0.45">
      <c r="A95" s="3"/>
      <c r="B95" s="3"/>
      <c r="C95" s="3"/>
      <c r="D95" s="3"/>
      <c r="E95" s="3"/>
      <c r="F95" s="3"/>
      <c r="G95" s="3"/>
      <c r="H95" s="3"/>
      <c r="I95" s="3"/>
      <c r="J95" s="3"/>
      <c r="K95" s="2"/>
      <c r="L95" s="3"/>
    </row>
    <row r="96" spans="1:12" x14ac:dyDescent="0.45">
      <c r="A96" s="3"/>
      <c r="B96" s="3"/>
      <c r="C96" s="3"/>
      <c r="D96" s="3"/>
      <c r="E96" s="3"/>
      <c r="F96" s="3"/>
      <c r="G96" s="3"/>
      <c r="H96" s="3"/>
      <c r="I96" s="3"/>
      <c r="J96" s="3"/>
      <c r="K96" s="2"/>
      <c r="L96" s="3"/>
    </row>
    <row r="97" spans="1:12" x14ac:dyDescent="0.45">
      <c r="A97" s="3"/>
      <c r="B97" s="3"/>
      <c r="C97" s="3"/>
      <c r="D97" s="3"/>
      <c r="E97" s="3"/>
      <c r="F97" s="3"/>
      <c r="G97" s="3"/>
      <c r="H97" s="3"/>
      <c r="I97" s="3"/>
      <c r="J97" s="3"/>
      <c r="K97" s="2"/>
      <c r="L97" s="3"/>
    </row>
    <row r="98" spans="1:12" x14ac:dyDescent="0.45">
      <c r="A98" s="3"/>
      <c r="B98" s="3"/>
      <c r="C98" s="3"/>
      <c r="D98" s="3"/>
      <c r="E98" s="3"/>
      <c r="F98" s="3"/>
      <c r="G98" s="3"/>
      <c r="H98" s="4"/>
      <c r="I98" s="3"/>
      <c r="J98" s="3"/>
      <c r="K98" s="2"/>
      <c r="L98" s="3"/>
    </row>
    <row r="99" spans="1:12" x14ac:dyDescent="0.45">
      <c r="A99" s="3"/>
      <c r="B99" s="3"/>
      <c r="C99" s="3"/>
      <c r="D99" s="3"/>
      <c r="E99" s="3"/>
      <c r="F99" s="3"/>
      <c r="G99" s="3"/>
      <c r="H99" s="4"/>
      <c r="I99" s="3"/>
      <c r="J99" s="3"/>
      <c r="K99" s="2"/>
      <c r="L99" s="3"/>
    </row>
    <row r="100" spans="1:12" x14ac:dyDescent="0.4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2"/>
      <c r="L100" s="3"/>
    </row>
    <row r="101" spans="1:12" x14ac:dyDescent="0.45">
      <c r="A101" s="3"/>
      <c r="B101" s="3"/>
      <c r="C101" s="3"/>
      <c r="D101" s="3"/>
      <c r="E101" s="3"/>
      <c r="F101" s="3"/>
      <c r="G101" s="3"/>
      <c r="H101" s="4"/>
      <c r="I101" s="3"/>
      <c r="J101" s="3"/>
      <c r="K101" s="2"/>
      <c r="L101" s="3"/>
    </row>
    <row r="102" spans="1:12" x14ac:dyDescent="0.45">
      <c r="A102" s="3"/>
      <c r="B102" s="3"/>
      <c r="C102" s="3"/>
      <c r="D102" s="3"/>
      <c r="E102" s="3"/>
      <c r="F102" s="3"/>
      <c r="G102" s="3"/>
      <c r="H102" s="4"/>
      <c r="I102" s="3"/>
      <c r="J102" s="3"/>
      <c r="K102" s="2"/>
      <c r="L102" s="3"/>
    </row>
    <row r="103" spans="1:12" x14ac:dyDescent="0.45">
      <c r="A103" s="3"/>
      <c r="B103" s="3"/>
      <c r="C103" s="3"/>
      <c r="D103" s="3"/>
      <c r="E103" s="3"/>
      <c r="F103" s="3"/>
      <c r="G103" s="3"/>
      <c r="H103" s="4"/>
      <c r="I103" s="3"/>
      <c r="J103" s="3"/>
      <c r="K103" s="2"/>
      <c r="L103" s="3"/>
    </row>
    <row r="104" spans="1:12" x14ac:dyDescent="0.4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2"/>
      <c r="L104" s="3"/>
    </row>
    <row r="105" spans="1:12" x14ac:dyDescent="0.45">
      <c r="A105" s="3"/>
      <c r="B105" s="3"/>
      <c r="C105" s="3"/>
      <c r="D105" s="3"/>
      <c r="E105" s="3"/>
      <c r="F105" s="3"/>
      <c r="G105" s="3"/>
      <c r="H105" s="4"/>
      <c r="I105" s="3"/>
      <c r="J105" s="3"/>
      <c r="K105" s="2"/>
      <c r="L105" s="3"/>
    </row>
    <row r="106" spans="1:12" x14ac:dyDescent="0.4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2"/>
      <c r="L106" s="3"/>
    </row>
    <row r="107" spans="1:12" x14ac:dyDescent="0.4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2"/>
      <c r="L107" s="3"/>
    </row>
    <row r="108" spans="1:12" x14ac:dyDescent="0.45">
      <c r="A108" s="3"/>
      <c r="B108" s="3"/>
      <c r="C108" s="3"/>
      <c r="D108" s="3"/>
      <c r="E108" s="3"/>
      <c r="F108" s="3"/>
      <c r="G108" s="3"/>
      <c r="H108" s="4"/>
      <c r="I108" s="3"/>
      <c r="J108" s="3"/>
      <c r="K108" s="2"/>
      <c r="L108" s="3"/>
    </row>
    <row r="109" spans="1:12" x14ac:dyDescent="0.45">
      <c r="A109" s="3"/>
      <c r="B109" s="3"/>
      <c r="C109" s="3"/>
      <c r="D109" s="3"/>
      <c r="E109" s="3"/>
      <c r="F109" s="3"/>
      <c r="G109" s="3"/>
      <c r="H109" s="4"/>
      <c r="I109" s="3"/>
      <c r="J109" s="3"/>
      <c r="K109" s="2"/>
      <c r="L109" s="3"/>
    </row>
    <row r="110" spans="1:12" x14ac:dyDescent="0.4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2"/>
      <c r="L110" s="3"/>
    </row>
    <row r="111" spans="1:12" x14ac:dyDescent="0.45">
      <c r="A111" s="3"/>
      <c r="B111" s="3"/>
      <c r="C111" s="3"/>
      <c r="D111" s="3"/>
      <c r="E111" s="3"/>
      <c r="F111" s="3"/>
      <c r="G111" s="3"/>
      <c r="H111" s="4"/>
      <c r="I111" s="3"/>
      <c r="J111" s="3"/>
      <c r="K111" s="2"/>
      <c r="L111" s="3"/>
    </row>
    <row r="112" spans="1:12" x14ac:dyDescent="0.4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2"/>
      <c r="L112" s="3"/>
    </row>
    <row r="113" spans="1:12" x14ac:dyDescent="0.4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2"/>
      <c r="L113" s="3"/>
    </row>
    <row r="114" spans="1:12" x14ac:dyDescent="0.4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2"/>
      <c r="L114" s="3"/>
    </row>
    <row r="115" spans="1:12" x14ac:dyDescent="0.45">
      <c r="A115" s="3"/>
      <c r="B115" s="3"/>
      <c r="C115" s="3"/>
      <c r="D115" s="3"/>
      <c r="E115" s="3"/>
      <c r="F115" s="3"/>
      <c r="G115" s="3"/>
      <c r="H115" s="4"/>
      <c r="I115" s="3"/>
      <c r="J115" s="3"/>
      <c r="K115" s="2"/>
      <c r="L115" s="3"/>
    </row>
    <row r="116" spans="1:12" x14ac:dyDescent="0.45">
      <c r="A116" s="3"/>
      <c r="B116" s="3"/>
      <c r="C116" s="3"/>
      <c r="D116" s="3"/>
      <c r="E116" s="3"/>
      <c r="F116" s="3"/>
      <c r="G116" s="3"/>
      <c r="H116" s="4"/>
      <c r="I116" s="3"/>
      <c r="J116" s="3"/>
      <c r="K116" s="2"/>
      <c r="L116" s="3"/>
    </row>
    <row r="117" spans="1:12" x14ac:dyDescent="0.4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2"/>
      <c r="L117" s="3"/>
    </row>
    <row r="118" spans="1:12" x14ac:dyDescent="0.4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2"/>
      <c r="L118" s="3"/>
    </row>
    <row r="119" spans="1:12" x14ac:dyDescent="0.45">
      <c r="A119" s="3"/>
      <c r="B119" s="3"/>
      <c r="C119" s="3"/>
      <c r="D119" s="3"/>
      <c r="E119" s="3"/>
      <c r="F119" s="3"/>
      <c r="G119" s="3"/>
      <c r="H119" s="4"/>
      <c r="I119" s="3"/>
      <c r="J119" s="3"/>
      <c r="K119" s="2"/>
      <c r="L119" s="3"/>
    </row>
    <row r="120" spans="1:12" x14ac:dyDescent="0.4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2"/>
      <c r="L120" s="3"/>
    </row>
    <row r="121" spans="1:12" x14ac:dyDescent="0.4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2"/>
      <c r="L121" s="3"/>
    </row>
    <row r="122" spans="1:12" x14ac:dyDescent="0.45">
      <c r="A122" s="3"/>
      <c r="B122" s="3"/>
      <c r="C122" s="3"/>
      <c r="D122" s="3"/>
      <c r="E122" s="3"/>
      <c r="F122" s="3"/>
      <c r="G122" s="3"/>
      <c r="H122" s="4"/>
      <c r="I122" s="3"/>
      <c r="J122" s="3"/>
      <c r="K122" s="2"/>
      <c r="L122" s="3"/>
    </row>
    <row r="123" spans="1:12" x14ac:dyDescent="0.4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2"/>
      <c r="L123" s="3"/>
    </row>
    <row r="124" spans="1:12" x14ac:dyDescent="0.4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2"/>
      <c r="L124" s="3"/>
    </row>
    <row r="125" spans="1:12" x14ac:dyDescent="0.45">
      <c r="A125" s="3"/>
      <c r="B125" s="3"/>
      <c r="C125" s="3"/>
      <c r="D125" s="3"/>
      <c r="E125" s="3"/>
      <c r="F125" s="3"/>
      <c r="G125" s="3"/>
      <c r="H125" s="4"/>
      <c r="I125" s="3"/>
      <c r="J125" s="3"/>
      <c r="K125" s="2"/>
      <c r="L125" s="3"/>
    </row>
    <row r="126" spans="1:12" x14ac:dyDescent="0.4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2"/>
      <c r="L126" s="3"/>
    </row>
    <row r="127" spans="1:12" x14ac:dyDescent="0.45">
      <c r="A127" s="3"/>
      <c r="B127" s="3"/>
      <c r="C127" s="3"/>
      <c r="D127" s="3"/>
      <c r="E127" s="3"/>
      <c r="F127" s="3"/>
      <c r="G127" s="3"/>
      <c r="H127" s="4"/>
      <c r="I127" s="3"/>
      <c r="J127" s="3"/>
      <c r="K127" s="2"/>
      <c r="L127" s="3"/>
    </row>
    <row r="128" spans="1:12" x14ac:dyDescent="0.4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2"/>
      <c r="L128" s="3"/>
    </row>
    <row r="129" spans="1:12" x14ac:dyDescent="0.4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2"/>
      <c r="L129" s="3"/>
    </row>
    <row r="130" spans="1:12" x14ac:dyDescent="0.4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2"/>
      <c r="L130" s="3"/>
    </row>
    <row r="131" spans="1:12" x14ac:dyDescent="0.4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2"/>
      <c r="L131" s="3"/>
    </row>
    <row r="132" spans="1:12" x14ac:dyDescent="0.45">
      <c r="A132" s="3"/>
      <c r="B132" s="3"/>
      <c r="C132" s="3"/>
      <c r="D132" s="3"/>
      <c r="E132" s="3"/>
      <c r="F132" s="3"/>
      <c r="G132" s="3"/>
      <c r="H132" s="4"/>
      <c r="I132" s="3"/>
      <c r="J132" s="3"/>
      <c r="K132" s="2"/>
      <c r="L132" s="3"/>
    </row>
    <row r="133" spans="1:12" x14ac:dyDescent="0.45">
      <c r="A133" s="3"/>
      <c r="B133" s="3"/>
      <c r="C133" s="3"/>
      <c r="D133" s="3"/>
      <c r="E133" s="3"/>
      <c r="F133" s="3"/>
      <c r="G133" s="3"/>
      <c r="H133" s="4"/>
      <c r="I133" s="3"/>
      <c r="J133" s="3"/>
      <c r="K133" s="2"/>
      <c r="L133" s="3"/>
    </row>
    <row r="134" spans="1:12" x14ac:dyDescent="0.45">
      <c r="A134" s="3"/>
      <c r="B134" s="3"/>
      <c r="C134" s="3"/>
      <c r="D134" s="3"/>
      <c r="E134" s="3"/>
      <c r="F134" s="3"/>
      <c r="G134" s="3"/>
      <c r="H134" s="4"/>
      <c r="I134" s="3"/>
      <c r="J134" s="3"/>
      <c r="K134" s="2"/>
      <c r="L134" s="3"/>
    </row>
    <row r="135" spans="1:12" x14ac:dyDescent="0.4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2"/>
      <c r="L135" s="3"/>
    </row>
    <row r="136" spans="1:12" x14ac:dyDescent="0.4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2"/>
      <c r="L136" s="3"/>
    </row>
    <row r="137" spans="1:12" x14ac:dyDescent="0.45">
      <c r="A137" s="3"/>
      <c r="B137" s="3"/>
      <c r="C137" s="3"/>
      <c r="D137" s="3"/>
      <c r="E137" s="3"/>
      <c r="F137" s="3"/>
      <c r="G137" s="3"/>
      <c r="H137" s="4"/>
      <c r="I137" s="3"/>
      <c r="J137" s="3"/>
      <c r="K137" s="2"/>
      <c r="L137" s="3"/>
    </row>
    <row r="138" spans="1:12" x14ac:dyDescent="0.4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2"/>
      <c r="L138" s="3"/>
    </row>
    <row r="139" spans="1:12" x14ac:dyDescent="0.45">
      <c r="A139" s="3"/>
      <c r="B139" s="3"/>
      <c r="C139" s="3"/>
      <c r="D139" s="3"/>
      <c r="E139" s="3"/>
      <c r="F139" s="3"/>
      <c r="G139" s="3"/>
      <c r="H139" s="4"/>
      <c r="I139" s="3"/>
      <c r="J139" s="3"/>
      <c r="K139" s="2"/>
      <c r="L139" s="3"/>
    </row>
    <row r="140" spans="1:12" x14ac:dyDescent="0.4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2"/>
      <c r="L140" s="3"/>
    </row>
    <row r="141" spans="1:12" x14ac:dyDescent="0.4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2"/>
      <c r="L141" s="3"/>
    </row>
    <row r="142" spans="1:12" x14ac:dyDescent="0.4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2"/>
      <c r="L142" s="3"/>
    </row>
    <row r="143" spans="1:12" x14ac:dyDescent="0.45">
      <c r="A143" s="3"/>
      <c r="B143" s="3"/>
      <c r="C143" s="3"/>
      <c r="D143" s="3"/>
      <c r="E143" s="3"/>
      <c r="F143" s="3"/>
      <c r="G143" s="3"/>
      <c r="H143" s="4"/>
      <c r="I143" s="3"/>
      <c r="J143" s="3"/>
      <c r="K143" s="2"/>
      <c r="L143" s="3"/>
    </row>
    <row r="144" spans="1:12" x14ac:dyDescent="0.45">
      <c r="A144" s="3"/>
      <c r="B144" s="3"/>
      <c r="C144" s="3"/>
      <c r="D144" s="3"/>
      <c r="E144" s="3"/>
      <c r="F144" s="3"/>
      <c r="G144" s="3"/>
      <c r="H144" s="4"/>
      <c r="I144" s="3"/>
      <c r="J144" s="3"/>
      <c r="K144" s="2"/>
      <c r="L144" s="3"/>
    </row>
    <row r="145" spans="1:12" x14ac:dyDescent="0.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2"/>
      <c r="L145" s="3"/>
    </row>
    <row r="146" spans="1:12" x14ac:dyDescent="0.45">
      <c r="A146" s="3"/>
      <c r="B146" s="3"/>
      <c r="C146" s="3"/>
      <c r="D146" s="3"/>
      <c r="E146" s="3"/>
      <c r="F146" s="3"/>
      <c r="G146" s="3"/>
      <c r="H146" s="4"/>
      <c r="I146" s="3"/>
      <c r="J146" s="3"/>
      <c r="K146" s="2"/>
      <c r="L146" s="3"/>
    </row>
    <row r="147" spans="1:12" x14ac:dyDescent="0.4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2"/>
      <c r="L147" s="3"/>
    </row>
    <row r="148" spans="1:12" x14ac:dyDescent="0.4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2"/>
      <c r="L148" s="3"/>
    </row>
    <row r="149" spans="1:12" x14ac:dyDescent="0.4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2"/>
      <c r="L149" s="3"/>
    </row>
    <row r="150" spans="1:12" x14ac:dyDescent="0.4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2"/>
      <c r="L150" s="3"/>
    </row>
    <row r="151" spans="1:12" x14ac:dyDescent="0.45">
      <c r="A151" s="3"/>
      <c r="B151" s="3"/>
      <c r="C151" s="3"/>
      <c r="D151" s="3"/>
      <c r="E151" s="3"/>
      <c r="F151" s="3"/>
      <c r="G151" s="3"/>
      <c r="H151" s="4"/>
      <c r="I151" s="3"/>
      <c r="J151" s="3"/>
      <c r="K151" s="2"/>
      <c r="L151" s="3"/>
    </row>
    <row r="152" spans="1:12" x14ac:dyDescent="0.4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2"/>
      <c r="L152" s="3"/>
    </row>
    <row r="153" spans="1:12" x14ac:dyDescent="0.4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2"/>
      <c r="L153" s="3"/>
    </row>
    <row r="154" spans="1:12" x14ac:dyDescent="0.4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2"/>
      <c r="L154" s="3"/>
    </row>
    <row r="155" spans="1:12" x14ac:dyDescent="0.4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2"/>
      <c r="L155" s="3"/>
    </row>
    <row r="156" spans="1:12" x14ac:dyDescent="0.45">
      <c r="A156" s="3"/>
      <c r="B156" s="3"/>
      <c r="C156" s="3"/>
      <c r="D156" s="3"/>
      <c r="E156" s="3"/>
      <c r="F156" s="3"/>
      <c r="G156" s="3"/>
      <c r="H156" s="4"/>
      <c r="I156" s="3"/>
      <c r="J156" s="3"/>
      <c r="K156" s="2"/>
      <c r="L156" s="3"/>
    </row>
    <row r="157" spans="1:12" x14ac:dyDescent="0.45">
      <c r="A157" s="3"/>
      <c r="B157" s="3"/>
      <c r="C157" s="3"/>
      <c r="D157" s="3"/>
      <c r="E157" s="3"/>
      <c r="F157" s="3"/>
      <c r="G157" s="3"/>
      <c r="H157" s="4"/>
      <c r="I157" s="3"/>
      <c r="J157" s="3"/>
      <c r="K157" s="2"/>
      <c r="L157" s="3"/>
    </row>
    <row r="158" spans="1:12" x14ac:dyDescent="0.45">
      <c r="A158" s="3"/>
      <c r="B158" s="3"/>
      <c r="C158" s="3"/>
      <c r="D158" s="3"/>
      <c r="E158" s="3"/>
      <c r="F158" s="3"/>
      <c r="G158" s="3"/>
      <c r="H158" s="4"/>
      <c r="I158" s="3"/>
      <c r="J158" s="3"/>
      <c r="K158" s="2"/>
      <c r="L158" s="3"/>
    </row>
    <row r="159" spans="1:12" x14ac:dyDescent="0.4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2"/>
      <c r="L159" s="3"/>
    </row>
    <row r="160" spans="1:12" x14ac:dyDescent="0.4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2"/>
      <c r="L160" s="3"/>
    </row>
    <row r="161" spans="1:12" x14ac:dyDescent="0.4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2"/>
      <c r="L161" s="3"/>
    </row>
    <row r="162" spans="1:12" x14ac:dyDescent="0.45">
      <c r="A162" s="3"/>
      <c r="B162" s="3"/>
      <c r="C162" s="3"/>
      <c r="D162" s="3"/>
      <c r="E162" s="3"/>
      <c r="F162" s="3"/>
      <c r="G162" s="3"/>
      <c r="H162" s="4"/>
      <c r="I162" s="3"/>
      <c r="J162" s="3"/>
      <c r="K162" s="2"/>
      <c r="L162" s="3"/>
    </row>
    <row r="163" spans="1:12" x14ac:dyDescent="0.45">
      <c r="A163" s="3"/>
      <c r="B163" s="3"/>
      <c r="C163" s="3"/>
      <c r="D163" s="3"/>
      <c r="E163" s="3"/>
      <c r="F163" s="3"/>
      <c r="G163" s="3"/>
      <c r="H163" s="4"/>
      <c r="I163" s="3"/>
      <c r="J163" s="3"/>
      <c r="K163" s="2"/>
      <c r="L163" s="3"/>
    </row>
    <row r="164" spans="1:12" x14ac:dyDescent="0.4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2"/>
      <c r="L164" s="3"/>
    </row>
    <row r="165" spans="1:12" x14ac:dyDescent="0.45">
      <c r="A165" s="3"/>
      <c r="B165" s="3"/>
      <c r="C165" s="3"/>
      <c r="D165" s="3"/>
      <c r="E165" s="3"/>
      <c r="F165" s="3"/>
      <c r="G165" s="3"/>
      <c r="H165" s="4"/>
      <c r="I165" s="3"/>
      <c r="J165" s="3"/>
      <c r="K165" s="2"/>
      <c r="L165" s="3"/>
    </row>
    <row r="166" spans="1:12" x14ac:dyDescent="0.4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2"/>
      <c r="L166" s="3"/>
    </row>
    <row r="167" spans="1:12" x14ac:dyDescent="0.4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2"/>
      <c r="L167" s="3"/>
    </row>
    <row r="168" spans="1:12" x14ac:dyDescent="0.4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2"/>
      <c r="L168" s="3"/>
    </row>
    <row r="169" spans="1:12" x14ac:dyDescent="0.4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2"/>
      <c r="L169" s="3"/>
    </row>
    <row r="170" spans="1:12" x14ac:dyDescent="0.4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2"/>
      <c r="L170" s="3"/>
    </row>
    <row r="171" spans="1:12" x14ac:dyDescent="0.45">
      <c r="A171" s="3"/>
      <c r="B171" s="3"/>
      <c r="C171" s="3"/>
      <c r="D171" s="3"/>
      <c r="E171" s="3"/>
      <c r="F171" s="3"/>
      <c r="G171" s="3"/>
      <c r="H171" s="4"/>
      <c r="I171" s="3"/>
      <c r="J171" s="3"/>
      <c r="K171" s="2"/>
      <c r="L171" s="3"/>
    </row>
    <row r="172" spans="1:12" x14ac:dyDescent="0.45">
      <c r="A172" s="3"/>
      <c r="B172" s="3"/>
      <c r="C172" s="3"/>
      <c r="D172" s="3"/>
      <c r="E172" s="3"/>
      <c r="F172" s="3"/>
      <c r="G172" s="3"/>
      <c r="H172" s="4"/>
      <c r="I172" s="3"/>
      <c r="J172" s="3"/>
      <c r="K172" s="2"/>
      <c r="L172" s="3"/>
    </row>
    <row r="173" spans="1:12" x14ac:dyDescent="0.4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2"/>
      <c r="L173" s="3"/>
    </row>
    <row r="174" spans="1:12" x14ac:dyDescent="0.45">
      <c r="A174" s="3"/>
      <c r="B174" s="3"/>
      <c r="C174" s="3"/>
      <c r="D174" s="3"/>
      <c r="E174" s="3"/>
      <c r="F174" s="3"/>
      <c r="G174" s="3"/>
      <c r="H174" s="4"/>
      <c r="I174" s="3"/>
      <c r="J174" s="3"/>
      <c r="K174" s="2"/>
      <c r="L174" s="3"/>
    </row>
    <row r="175" spans="1:12" x14ac:dyDescent="0.45">
      <c r="A175" s="3"/>
      <c r="B175" s="3"/>
      <c r="C175" s="3"/>
      <c r="D175" s="3"/>
      <c r="E175" s="3"/>
      <c r="F175" s="3"/>
      <c r="G175" s="3"/>
      <c r="H175" s="4"/>
      <c r="I175" s="3"/>
      <c r="J175" s="3"/>
      <c r="K175" s="2"/>
      <c r="L175" s="3"/>
    </row>
    <row r="176" spans="1:12" x14ac:dyDescent="0.4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2"/>
      <c r="L176" s="3"/>
    </row>
    <row r="177" spans="1:12" x14ac:dyDescent="0.45">
      <c r="A177" s="3"/>
      <c r="B177" s="3"/>
      <c r="C177" s="3"/>
      <c r="D177" s="3"/>
      <c r="E177" s="3"/>
      <c r="F177" s="3"/>
      <c r="G177" s="3"/>
      <c r="H177" s="4"/>
      <c r="I177" s="3"/>
      <c r="J177" s="3"/>
      <c r="K177" s="2"/>
      <c r="L177" s="3"/>
    </row>
    <row r="178" spans="1:12" x14ac:dyDescent="0.45">
      <c r="A178" s="3"/>
      <c r="B178" s="3"/>
      <c r="C178" s="3"/>
      <c r="D178" s="3"/>
      <c r="E178" s="3"/>
      <c r="F178" s="3"/>
      <c r="G178" s="3"/>
      <c r="H178" s="4"/>
      <c r="I178" s="3"/>
      <c r="J178" s="3"/>
      <c r="K178" s="2"/>
      <c r="L178" s="3"/>
    </row>
    <row r="179" spans="1:12" x14ac:dyDescent="0.4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2"/>
      <c r="L179" s="3"/>
    </row>
    <row r="180" spans="1:12" x14ac:dyDescent="0.4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2"/>
      <c r="L180" s="3"/>
    </row>
    <row r="181" spans="1:12" x14ac:dyDescent="0.45">
      <c r="A181" s="3"/>
      <c r="B181" s="3"/>
      <c r="C181" s="3"/>
      <c r="D181" s="3"/>
      <c r="E181" s="3"/>
      <c r="F181" s="3"/>
      <c r="G181" s="3"/>
      <c r="H181" s="4"/>
      <c r="I181" s="3"/>
      <c r="J181" s="3"/>
      <c r="K181" s="2"/>
      <c r="L181" s="3"/>
    </row>
    <row r="182" spans="1:12" x14ac:dyDescent="0.4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2"/>
      <c r="L182" s="3"/>
    </row>
    <row r="183" spans="1:12" x14ac:dyDescent="0.4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2"/>
      <c r="L183" s="3"/>
    </row>
    <row r="184" spans="1:12" x14ac:dyDescent="0.4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2"/>
      <c r="L184" s="3"/>
    </row>
    <row r="185" spans="1:12" x14ac:dyDescent="0.4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2"/>
      <c r="L185" s="3"/>
    </row>
    <row r="186" spans="1:12" x14ac:dyDescent="0.4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2"/>
      <c r="L186" s="3"/>
    </row>
    <row r="187" spans="1:12" x14ac:dyDescent="0.4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2"/>
      <c r="L187" s="3"/>
    </row>
    <row r="188" spans="1:12" x14ac:dyDescent="0.4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2"/>
      <c r="L188" s="3"/>
    </row>
    <row r="189" spans="1:12" x14ac:dyDescent="0.4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2"/>
      <c r="L189" s="3"/>
    </row>
    <row r="190" spans="1:12" x14ac:dyDescent="0.4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2"/>
      <c r="L190" s="3"/>
    </row>
    <row r="191" spans="1:12" x14ac:dyDescent="0.45">
      <c r="A191" s="3"/>
      <c r="B191" s="3"/>
      <c r="C191" s="3"/>
      <c r="D191" s="3"/>
      <c r="E191" s="3"/>
      <c r="F191" s="3"/>
      <c r="G191" s="3"/>
      <c r="H191" s="4"/>
      <c r="I191" s="3"/>
      <c r="J191" s="3"/>
      <c r="K191" s="2"/>
      <c r="L191" s="3"/>
    </row>
    <row r="192" spans="1:12" x14ac:dyDescent="0.4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2"/>
      <c r="L192" s="3"/>
    </row>
    <row r="193" spans="1:12" x14ac:dyDescent="0.4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2"/>
      <c r="L193" s="3"/>
    </row>
    <row r="194" spans="1:12" x14ac:dyDescent="0.4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2"/>
      <c r="L194" s="3"/>
    </row>
    <row r="195" spans="1:12" x14ac:dyDescent="0.4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2"/>
      <c r="L195" s="3"/>
    </row>
    <row r="196" spans="1:12" x14ac:dyDescent="0.45">
      <c r="A196" s="3"/>
      <c r="B196" s="3"/>
      <c r="C196" s="3"/>
      <c r="D196" s="3"/>
      <c r="E196" s="3"/>
      <c r="F196" s="3"/>
      <c r="G196" s="3"/>
      <c r="H196" s="4"/>
      <c r="I196" s="3"/>
      <c r="J196" s="3"/>
      <c r="K196" s="2"/>
      <c r="L196" s="3"/>
    </row>
    <row r="197" spans="1:12" x14ac:dyDescent="0.45">
      <c r="A197" s="3"/>
      <c r="B197" s="3"/>
      <c r="C197" s="3"/>
      <c r="D197" s="3"/>
      <c r="E197" s="3"/>
      <c r="F197" s="3"/>
      <c r="G197" s="3"/>
      <c r="H197" s="4"/>
      <c r="I197" s="3"/>
      <c r="J197" s="3"/>
      <c r="K197" s="2"/>
      <c r="L197" s="3"/>
    </row>
    <row r="198" spans="1:12" x14ac:dyDescent="0.4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2"/>
      <c r="L198" s="3"/>
    </row>
    <row r="199" spans="1:12" x14ac:dyDescent="0.4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2"/>
      <c r="L199" s="3"/>
    </row>
    <row r="200" spans="1:12" x14ac:dyDescent="0.4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2"/>
      <c r="L200" s="3"/>
    </row>
    <row r="201" spans="1:12" x14ac:dyDescent="0.4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2"/>
      <c r="L201" s="3"/>
    </row>
    <row r="202" spans="1:12" x14ac:dyDescent="0.4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2"/>
      <c r="L202" s="3"/>
    </row>
    <row r="203" spans="1:12" x14ac:dyDescent="0.45">
      <c r="A203" s="3"/>
      <c r="B203" s="3"/>
      <c r="C203" s="3"/>
      <c r="D203" s="3"/>
      <c r="E203" s="3"/>
      <c r="F203" s="3"/>
      <c r="G203" s="3"/>
      <c r="H203" s="4"/>
      <c r="I203" s="3"/>
      <c r="J203" s="3"/>
      <c r="K203" s="2"/>
      <c r="L203" s="3"/>
    </row>
    <row r="204" spans="1:12" x14ac:dyDescent="0.45">
      <c r="A204" s="3"/>
      <c r="B204" s="3"/>
      <c r="C204" s="3"/>
      <c r="D204" s="3"/>
      <c r="E204" s="3"/>
      <c r="F204" s="3"/>
      <c r="G204" s="3"/>
      <c r="H204" s="4"/>
      <c r="I204" s="3"/>
      <c r="J204" s="3"/>
      <c r="K204" s="2"/>
      <c r="L204" s="3"/>
    </row>
    <row r="205" spans="1:12" x14ac:dyDescent="0.4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2"/>
      <c r="L205" s="3"/>
    </row>
    <row r="206" spans="1:12" x14ac:dyDescent="0.4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2"/>
      <c r="L206" s="3"/>
    </row>
    <row r="207" spans="1:12" x14ac:dyDescent="0.45">
      <c r="A207" s="3"/>
      <c r="B207" s="3"/>
      <c r="C207" s="3"/>
      <c r="D207" s="3"/>
      <c r="E207" s="3"/>
      <c r="F207" s="3"/>
      <c r="G207" s="3"/>
      <c r="H207" s="4"/>
      <c r="I207" s="3"/>
      <c r="J207" s="3"/>
      <c r="K207" s="2"/>
      <c r="L207" s="3"/>
    </row>
    <row r="208" spans="1:12" x14ac:dyDescent="0.45">
      <c r="A208" s="3"/>
      <c r="B208" s="3"/>
      <c r="C208" s="3"/>
      <c r="D208" s="3"/>
      <c r="E208" s="3"/>
      <c r="F208" s="3"/>
      <c r="G208" s="3"/>
      <c r="H208" s="4"/>
      <c r="I208" s="3"/>
      <c r="J208" s="3"/>
      <c r="K208" s="2"/>
      <c r="L208" s="3"/>
    </row>
    <row r="209" spans="1:12" x14ac:dyDescent="0.45">
      <c r="A209" s="3"/>
      <c r="B209" s="3"/>
      <c r="C209" s="3"/>
      <c r="D209" s="3"/>
      <c r="E209" s="3"/>
      <c r="F209" s="3"/>
      <c r="G209" s="3"/>
      <c r="H209" s="4"/>
      <c r="I209" s="3"/>
      <c r="J209" s="3"/>
      <c r="K209" s="2"/>
      <c r="L209" s="3"/>
    </row>
    <row r="210" spans="1:12" x14ac:dyDescent="0.4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2"/>
      <c r="L210" s="3"/>
    </row>
    <row r="211" spans="1:12" x14ac:dyDescent="0.4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2"/>
      <c r="L211" s="3"/>
    </row>
    <row r="212" spans="1:12" x14ac:dyDescent="0.45">
      <c r="A212" s="3"/>
      <c r="B212" s="3"/>
      <c r="C212" s="3"/>
      <c r="D212" s="3"/>
      <c r="E212" s="3"/>
      <c r="F212" s="3"/>
      <c r="G212" s="3"/>
      <c r="H212" s="4"/>
      <c r="I212" s="3"/>
      <c r="J212" s="3"/>
      <c r="K212" s="2"/>
      <c r="L212" s="3"/>
    </row>
    <row r="213" spans="1:12" x14ac:dyDescent="0.4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2"/>
      <c r="L213" s="3"/>
    </row>
    <row r="214" spans="1:12" x14ac:dyDescent="0.4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2"/>
      <c r="L214" s="3"/>
    </row>
    <row r="215" spans="1:12" x14ac:dyDescent="0.4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2"/>
      <c r="L215" s="3"/>
    </row>
    <row r="216" spans="1:12" x14ac:dyDescent="0.45">
      <c r="A216" s="3"/>
      <c r="B216" s="3"/>
      <c r="C216" s="3"/>
      <c r="D216" s="3"/>
      <c r="E216" s="3"/>
      <c r="F216" s="3"/>
      <c r="G216" s="3"/>
      <c r="H216" s="4"/>
      <c r="I216" s="3"/>
      <c r="J216" s="3"/>
      <c r="K216" s="2"/>
      <c r="L216" s="3"/>
    </row>
    <row r="217" spans="1:12" x14ac:dyDescent="0.4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2"/>
      <c r="L217" s="3"/>
    </row>
    <row r="218" spans="1:12" x14ac:dyDescent="0.45">
      <c r="A218" s="3"/>
      <c r="B218" s="3"/>
      <c r="C218" s="3"/>
      <c r="D218" s="3"/>
      <c r="E218" s="3"/>
      <c r="F218" s="3"/>
      <c r="G218" s="3"/>
      <c r="H218" s="4"/>
      <c r="I218" s="3"/>
      <c r="J218" s="3"/>
      <c r="K218" s="2"/>
      <c r="L218" s="3"/>
    </row>
    <row r="219" spans="1:12" x14ac:dyDescent="0.45">
      <c r="A219" s="3"/>
      <c r="B219" s="3"/>
      <c r="C219" s="3"/>
      <c r="D219" s="3"/>
      <c r="E219" s="3"/>
      <c r="F219" s="3"/>
      <c r="G219" s="3"/>
      <c r="H219" s="4"/>
      <c r="I219" s="3"/>
      <c r="J219" s="3"/>
      <c r="K219" s="2"/>
      <c r="L219" s="3"/>
    </row>
    <row r="220" spans="1:12" x14ac:dyDescent="0.45">
      <c r="A220" s="3"/>
      <c r="B220" s="3"/>
      <c r="C220" s="3"/>
      <c r="D220" s="3"/>
      <c r="E220" s="3"/>
      <c r="F220" s="3"/>
      <c r="G220" s="3"/>
      <c r="H220" s="4"/>
      <c r="I220" s="3"/>
      <c r="J220" s="3"/>
      <c r="K220" s="2"/>
      <c r="L220" s="3"/>
    </row>
    <row r="221" spans="1:12" x14ac:dyDescent="0.4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2"/>
      <c r="L221" s="3"/>
    </row>
    <row r="222" spans="1:12" x14ac:dyDescent="0.4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2"/>
      <c r="L222" s="3"/>
    </row>
    <row r="223" spans="1:12" x14ac:dyDescent="0.4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2"/>
      <c r="L223" s="3"/>
    </row>
    <row r="224" spans="1:12" x14ac:dyDescent="0.4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2"/>
      <c r="L224" s="3"/>
    </row>
    <row r="225" spans="1:12" x14ac:dyDescent="0.45">
      <c r="A225" s="3"/>
      <c r="B225" s="3"/>
      <c r="C225" s="3"/>
      <c r="D225" s="3"/>
      <c r="E225" s="3"/>
      <c r="F225" s="3"/>
      <c r="G225" s="3"/>
      <c r="H225" s="4"/>
      <c r="I225" s="3"/>
      <c r="J225" s="3"/>
      <c r="K225" s="2"/>
      <c r="L225" s="3"/>
    </row>
    <row r="226" spans="1:12" x14ac:dyDescent="0.4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2"/>
      <c r="L226" s="3"/>
    </row>
    <row r="227" spans="1:12" x14ac:dyDescent="0.4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2"/>
      <c r="L227" s="3"/>
    </row>
  </sheetData>
  <autoFilter ref="A1:N25" xr:uid="{4B6F53D1-6C02-44A2-BD78-BB4ED775D89E}"/>
  <sortState xmlns:xlrd2="http://schemas.microsoft.com/office/spreadsheetml/2017/richdata2" ref="A28:J52">
    <sortCondition ref="C28:C52"/>
  </sortState>
  <conditionalFormatting sqref="B27:B42">
    <cfRule type="iconSet" priority="5">
      <iconSet>
        <cfvo type="percent" val="0"/>
        <cfvo type="percent" val="33"/>
        <cfvo type="percent" val="67"/>
      </iconSet>
    </cfRule>
    <cfRule type="top10" dxfId="3" priority="6" rank="10"/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{C8053B95-4487-4D4C-989F-AC1583E29C11}</x14:id>
        </ext>
      </extLst>
    </cfRule>
    <cfRule type="cellIs" dxfId="2" priority="8" operator="equal">
      <formula>"female"</formula>
    </cfRule>
  </conditionalFormatting>
  <conditionalFormatting sqref="C28:C39">
    <cfRule type="colorScale" priority="1">
      <colorScale>
        <cfvo type="min"/>
        <cfvo type="max"/>
        <color rgb="FFFF7128"/>
        <color rgb="FFFFEF9C"/>
      </colorScale>
    </cfRule>
  </conditionalFormatting>
  <conditionalFormatting sqref="E27:E3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{DFED0BF4-1474-4ABE-9B29-34A31725E595}</x14:id>
        </ext>
      </extLst>
    </cfRule>
  </conditionalFormatting>
  <conditionalFormatting sqref="F28:F3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{D169C40B-CA35-40A9-967F-356BF1396493}</x14:id>
        </ext>
      </extLst>
    </cfRule>
  </conditionalFormatting>
  <conditionalFormatting sqref="G28:G54 G75:G1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{6FAE00D9-5EBA-4BDC-B801-3D6FFD4FCE3E}</x14:id>
        </ext>
      </extLst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" priority="12" operator="equal">
      <formula>"credit card"</formula>
    </cfRule>
  </conditionalFormatting>
  <conditionalFormatting sqref="G29:G54 G75:G85">
    <cfRule type="cellIs" dxfId="0" priority="13" operator="equal">
      <formula>"cash"</formula>
    </cfRule>
  </conditionalFormatting>
  <conditionalFormatting sqref="I28:I44">
    <cfRule type="iconSet" priority="2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053B95-4487-4D4C-989F-AC1583E29C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B27:B42</xm:sqref>
        </x14:conditionalFormatting>
        <x14:conditionalFormatting xmlns:xm="http://schemas.microsoft.com/office/excel/2006/main">
          <x14:cfRule type="dataBar" id="{DFED0BF4-1474-4ABE-9B29-34A31725E5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E27:E35</xm:sqref>
        </x14:conditionalFormatting>
        <x14:conditionalFormatting xmlns:xm="http://schemas.microsoft.com/office/excel/2006/main">
          <x14:cfRule type="dataBar" id="{D169C40B-CA35-40A9-967F-356BF1396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F28:F38</xm:sqref>
        </x14:conditionalFormatting>
        <x14:conditionalFormatting xmlns:xm="http://schemas.microsoft.com/office/excel/2006/main">
          <x14:cfRule type="dataBar" id="{6FAE00D9-5EBA-4BDC-B801-3D6FFD4FCE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G28:G54 G75:G172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vikshita mali</dc:creator>
  <cp:lastModifiedBy>vikshita mali</cp:lastModifiedBy>
  <dcterms:created xsi:type="dcterms:W3CDTF">2024-06-12T11:33:25Z</dcterms:created>
  <dcterms:modified xsi:type="dcterms:W3CDTF">2024-07-02T12:38:23Z</dcterms:modified>
</cp:coreProperties>
</file>