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Taras Shevchenko\"/>
    </mc:Choice>
  </mc:AlternateContent>
  <bookViews>
    <workbookView xWindow="0" yWindow="0" windowWidth="22092" windowHeight="9900"/>
  </bookViews>
  <sheets>
    <sheet name="Task1" sheetId="1" r:id="rId1"/>
    <sheet name="Task2" sheetId="2" r:id="rId2"/>
    <sheet name="Task3" sheetId="4" r:id="rId3"/>
    <sheet name="Task4" sheetId="5" r:id="rId4"/>
    <sheet name="Task5" sheetId="3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5" l="1"/>
  <c r="G16" i="5"/>
  <c r="G13" i="5"/>
  <c r="G10" i="5"/>
  <c r="G14" i="5" s="1"/>
  <c r="O26" i="3"/>
  <c r="G26" i="3"/>
  <c r="J15" i="4" l="1"/>
  <c r="J14" i="4"/>
  <c r="G15" i="4"/>
  <c r="G14" i="4"/>
  <c r="G11" i="4"/>
  <c r="J11" i="4"/>
  <c r="J10" i="4"/>
  <c r="G10" i="4"/>
  <c r="G11" i="2"/>
  <c r="G12" i="2" s="1"/>
  <c r="I8" i="4" l="1"/>
  <c r="H9" i="1"/>
  <c r="G9" i="1"/>
  <c r="G8" i="1"/>
</calcChain>
</file>

<file path=xl/sharedStrings.xml><?xml version="1.0" encoding="utf-8"?>
<sst xmlns="http://schemas.openxmlformats.org/spreadsheetml/2006/main" count="91" uniqueCount="54">
  <si>
    <t>У вас є дані продаж за минулі дні. В день акції продажі становили 1433 одиниці. Чи є це значення статистично більшим ніж середні продажі? (Або чи середні продажі менші ніж це значення) Допускаємо помилку на рівні 0.02 (2%).</t>
  </si>
  <si>
    <t>Час</t>
  </si>
  <si>
    <t>Одиниці</t>
  </si>
  <si>
    <t>Напишіть розв'язок в цих клітинках:</t>
  </si>
  <si>
    <t>Директор магазину хоче дізнатись середній вік клієнтів. Скільки клієнтів треба опитати? Директор погодився на помилку в 3 роки і він хоче порахувати з точністю 95%. Також по досвіду стандартне відхилення клієнтів зазвичай рівне 15 років</t>
  </si>
  <si>
    <t>Ви маєте дані оцінок ЗНО з математики для звичайного класу і спеціалізованого. Зробіть тести на рівність середнього та рівність дисперсії використовуючи статистичну значущість на рівні 7%</t>
  </si>
  <si>
    <t xml:space="preserve">Звичайний </t>
  </si>
  <si>
    <t>Спеціалізований</t>
  </si>
  <si>
    <t>Інтернет магазин співпрацює з провайдером реклами. Конверсія переходу по посиланню рекламної кампанії склала 24% (частка людей, які перейшли за посиланням, серед тих, хто побачив рекламу). При чому загалом рекламна компанія поширилась на 853 людини. Знайдіть 99% інтервали довіри для конверсії.</t>
  </si>
  <si>
    <t>Фермер тестує 4 види добрив для пшениці. Він володіє 32 полями. Кожне поле він розділив на 5 одинакових частин. На 4 з них використав добрива, на п'ятій частині - не обробляв взагалі. Дані по урожайності наведені в таблиці (центнерів за га). Проведіть тест з допустимою помилкою в 1%, що добриво загалом позитивно впливає на врожайність. Проведіть інший тест, який враховуватиме лише поля з добривами і покаже, що вплив на врожайність є різним залежно від добрива.</t>
  </si>
  <si>
    <t>без добрива</t>
  </si>
  <si>
    <t>добриво 1</t>
  </si>
  <si>
    <t>добриво 2</t>
  </si>
  <si>
    <t>добриво 3</t>
  </si>
  <si>
    <t>добриво 4</t>
  </si>
  <si>
    <t>F crit</t>
  </si>
  <si>
    <t>p-value</t>
  </si>
  <si>
    <t>Так, значення акційних продаж є статистично більшим, ніж середні продажі</t>
  </si>
  <si>
    <t>імовірність того, що фіксоване значення (1433) більше за середнє</t>
  </si>
  <si>
    <t>1-a</t>
  </si>
  <si>
    <t>sd</t>
  </si>
  <si>
    <t>a=</t>
  </si>
  <si>
    <t>1-a=</t>
  </si>
  <si>
    <t>E</t>
  </si>
  <si>
    <t>n=</t>
  </si>
  <si>
    <t>z</t>
  </si>
  <si>
    <t>=&gt;</t>
  </si>
  <si>
    <t>Потрібно опитати 97 клієнтів</t>
  </si>
  <si>
    <t>Справедлива альтернативна гіпотеза (середні різні)</t>
  </si>
  <si>
    <t>Справедлива альтернативна гіпотеза (дисперсія різні)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</si>
  <si>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</si>
  <si>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</si>
  <si>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</si>
  <si>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</si>
  <si>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</si>
  <si>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</si>
  <si>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</si>
  <si>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</si>
  <si>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</si>
  <si>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</si>
  <si>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</si>
  <si>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</si>
  <si>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</si>
  <si>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</si>
  <si>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</si>
  <si>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</si>
  <si>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</si>
  <si>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</si>
  <si>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Отже, добриво впливає на врожайність.</t>
  </si>
  <si>
    <t>Отже, вплив на врожайність є різним залежно від добрива</t>
  </si>
  <si>
    <t>mean=</t>
  </si>
  <si>
    <t>q1</t>
  </si>
  <si>
    <t>q2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</si>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</sst>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165" fontId="0" fillId="3" borderId="0" xfId="0" applyNumberFormat="1" applyFill="1"/>
    <xf numFmtId="0" fontId="0" fillId="4" borderId="0" xfId="0" applyFill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quotePrefix="1" applyFill="1"/>
    <xf numFmtId="166" fontId="0" fillId="3" borderId="0" xfId="1" applyNumberFormat="1" applyFont="1" applyFill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 vertical="top" wrapText="1"/>
    </xf>
    <xf numFmtId="0" fontId="0" fillId="5" borderId="0" xfId="0" applyFill="1"/>
    <xf numFmtId="0" fontId="5" fillId="5" borderId="2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1" xfId="0" applyFill="1" applyBorder="1" applyAlignment="1"/>
    <xf numFmtId="0" fontId="3" fillId="5" borderId="0" xfId="0" applyFont="1" applyFill="1"/>
    <xf numFmtId="9" fontId="0" fillId="3" borderId="0" xfId="1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656A22E-D1EA-4CF3-B76C-1C69CA6A6ED9}">
  <we:reference id="WA104379190" version="2.0.0.0" store="en-GB" storeType="omex"/>
  <we:alternateReferences>
    <we:reference id="WA104379190" version="2.0.0.0" store="omex" storeType="omex"/>
  </we:alternateReferences>
  <we:properties/>
  <we:bindings>
    <we:binding id="RangeSelect" type="matrix" appref="{1D791084-1725-438A-8B07-38EB8C7F54B1}"/>
    <we:binding id="Input" type="matrix" appref="{2B81256C-13D9-4E34-8266-BA4DE1CBB03C}"/>
    <we:binding id="Output" type="matrix" appref="{DC368BBE-E055-4FBB-AAA3-39C0FC1AF9D8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M35"/>
  <sheetViews>
    <sheetView tabSelected="1" workbookViewId="0">
      <selection activeCell="M25" sqref="M25"/>
    </sheetView>
  </sheetViews>
  <sheetFormatPr defaultRowHeight="14.4" x14ac:dyDescent="0.3"/>
  <cols>
    <col min="8" max="8" width="13.21875" customWidth="1"/>
  </cols>
  <sheetData>
    <row r="1" spans="1:13" ht="15" customHeight="1" x14ac:dyDescent="0.3">
      <c r="A1" s="14" t="s">
        <v>0</v>
      </c>
      <c r="B1" s="14"/>
      <c r="C1" s="14"/>
      <c r="D1" s="14"/>
      <c r="E1" s="14"/>
    </row>
    <row r="2" spans="1:13" x14ac:dyDescent="0.3">
      <c r="A2" s="14"/>
      <c r="B2" s="14"/>
      <c r="C2" s="14"/>
      <c r="D2" s="14"/>
      <c r="E2" s="14"/>
    </row>
    <row r="3" spans="1:13" x14ac:dyDescent="0.3">
      <c r="A3" s="14"/>
      <c r="B3" s="14"/>
      <c r="C3" s="14"/>
      <c r="D3" s="14"/>
      <c r="E3" s="14"/>
    </row>
    <row r="4" spans="1:13" x14ac:dyDescent="0.3">
      <c r="A4" s="14"/>
      <c r="B4" s="14"/>
      <c r="C4" s="14"/>
      <c r="D4" s="14"/>
      <c r="E4" s="14"/>
    </row>
    <row r="5" spans="1:13" x14ac:dyDescent="0.3">
      <c r="A5" s="14"/>
      <c r="B5" s="14"/>
      <c r="C5" s="14"/>
      <c r="D5" s="14"/>
      <c r="E5" s="14"/>
    </row>
    <row r="7" spans="1:13" x14ac:dyDescent="0.3">
      <c r="A7" t="s">
        <v>1</v>
      </c>
      <c r="B7" t="s">
        <v>2</v>
      </c>
      <c r="F7" s="8" t="s">
        <v>3</v>
      </c>
      <c r="G7" s="8"/>
      <c r="H7" s="8"/>
      <c r="I7" s="8"/>
      <c r="J7" s="8"/>
      <c r="K7" s="8"/>
      <c r="L7" s="8"/>
      <c r="M7" s="8"/>
    </row>
    <row r="8" spans="1:13" x14ac:dyDescent="0.3">
      <c r="A8">
        <v>1</v>
      </c>
      <c r="B8" s="5">
        <v>1499.2327929895625</v>
      </c>
      <c r="F8" s="7" t="s">
        <v>16</v>
      </c>
      <c r="G8" s="2">
        <f>_xlfn.Z.TEST(B8:B35,1433)</f>
        <v>0.99918259800850984</v>
      </c>
      <c r="H8" s="2" t="s">
        <v>18</v>
      </c>
      <c r="I8" s="2"/>
      <c r="J8" s="2"/>
      <c r="K8" s="2"/>
      <c r="L8" s="2"/>
      <c r="M8" s="2"/>
    </row>
    <row r="9" spans="1:13" x14ac:dyDescent="0.3">
      <c r="A9">
        <v>2</v>
      </c>
      <c r="B9" s="5">
        <v>1299.0336290197747</v>
      </c>
      <c r="F9" s="2"/>
      <c r="G9" s="2">
        <f>1-G8</f>
        <v>8.1740199149016313E-4</v>
      </c>
      <c r="H9" s="2" t="b">
        <f>G9&lt;0.02</f>
        <v>1</v>
      </c>
      <c r="I9" s="2"/>
      <c r="J9" s="2"/>
      <c r="K9" s="2"/>
      <c r="L9" s="2"/>
      <c r="M9" s="2"/>
    </row>
    <row r="10" spans="1:13" x14ac:dyDescent="0.3">
      <c r="A10">
        <v>3</v>
      </c>
      <c r="B10" s="5">
        <v>1518.1136874834815</v>
      </c>
      <c r="F10" s="9" t="s">
        <v>17</v>
      </c>
      <c r="G10" s="2"/>
      <c r="H10" s="2"/>
      <c r="I10" s="2"/>
      <c r="J10" s="2"/>
      <c r="K10" s="2"/>
      <c r="L10" s="2"/>
      <c r="M10" s="2"/>
    </row>
    <row r="11" spans="1:13" x14ac:dyDescent="0.3">
      <c r="A11">
        <v>4</v>
      </c>
      <c r="B11" s="5">
        <v>1487.7387822700348</v>
      </c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>
        <v>5</v>
      </c>
      <c r="B12" s="5">
        <v>1235.4038296966094</v>
      </c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>
        <v>6</v>
      </c>
      <c r="B13" s="5">
        <v>1449.1962210362703</v>
      </c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>
        <v>7</v>
      </c>
      <c r="B14" s="5">
        <v>1358.1437200585906</v>
      </c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>
        <v>8</v>
      </c>
      <c r="B15" s="5">
        <v>1168.1618981851811</v>
      </c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>
        <v>9</v>
      </c>
      <c r="B16" s="5">
        <v>1493.7093534620708</v>
      </c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>
        <v>10</v>
      </c>
      <c r="B17" s="5">
        <v>1298.8718099071887</v>
      </c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>
        <v>11</v>
      </c>
      <c r="B18" s="5">
        <v>1400.7054237632226</v>
      </c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>
        <v>12</v>
      </c>
      <c r="B19" s="5">
        <v>1255.8232630579912</v>
      </c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>
        <v>13</v>
      </c>
      <c r="B20" s="5">
        <v>1263.9178940581244</v>
      </c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>
        <v>14</v>
      </c>
      <c r="B21" s="5">
        <v>1325.6350989290606</v>
      </c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>
        <v>15</v>
      </c>
      <c r="B22" s="5">
        <v>1493.3771395167705</v>
      </c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>
        <v>16</v>
      </c>
      <c r="B23" s="5">
        <v>1598.3505116487781</v>
      </c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>
        <v>17</v>
      </c>
      <c r="B24" s="5">
        <v>1332.1474096154629</v>
      </c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>
        <v>18</v>
      </c>
      <c r="B25" s="5">
        <v>1468.5760346800096</v>
      </c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>
        <v>19</v>
      </c>
      <c r="B26" s="5">
        <v>1204.7393898479236</v>
      </c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>
        <v>20</v>
      </c>
      <c r="B27" s="5">
        <v>1452.8006045113323</v>
      </c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>
        <v>21</v>
      </c>
      <c r="B28" s="5">
        <v>1181.8089083851241</v>
      </c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>
        <v>22</v>
      </c>
      <c r="B29" s="5">
        <v>1427.2860539310636</v>
      </c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>
        <v>23</v>
      </c>
      <c r="B30" s="5">
        <v>1427.7408281570117</v>
      </c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>
        <v>24</v>
      </c>
      <c r="B31" s="5">
        <v>1330.876079952528</v>
      </c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>
        <v>25</v>
      </c>
      <c r="B32" s="5">
        <v>1247.4690934298246</v>
      </c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>
        <v>26</v>
      </c>
      <c r="B33" s="5">
        <v>1364.5207396841561</v>
      </c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>
        <v>27</v>
      </c>
      <c r="B34" s="5">
        <v>1303.0457509829207</v>
      </c>
    </row>
    <row r="35" spans="1:13" x14ac:dyDescent="0.3">
      <c r="A35">
        <v>28</v>
      </c>
      <c r="B35" s="5">
        <v>1351.0082938492462</v>
      </c>
    </row>
  </sheetData>
  <mergeCells count="1">
    <mergeCell ref="A1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M33"/>
  <sheetViews>
    <sheetView workbookViewId="0">
      <selection activeCell="G14" sqref="G14"/>
    </sheetView>
  </sheetViews>
  <sheetFormatPr defaultRowHeight="14.4" x14ac:dyDescent="0.3"/>
  <sheetData>
    <row r="1" spans="1:13" ht="15" customHeight="1" x14ac:dyDescent="0.3">
      <c r="A1" s="15" t="s">
        <v>4</v>
      </c>
      <c r="B1" s="15"/>
      <c r="C1" s="15"/>
      <c r="D1" s="15"/>
      <c r="E1" s="15"/>
      <c r="F1" s="15"/>
    </row>
    <row r="2" spans="1:13" x14ac:dyDescent="0.3">
      <c r="A2" s="15"/>
      <c r="B2" s="15"/>
      <c r="C2" s="15"/>
      <c r="D2" s="15"/>
      <c r="E2" s="15"/>
      <c r="F2" s="15"/>
    </row>
    <row r="3" spans="1:13" x14ac:dyDescent="0.3">
      <c r="A3" s="15"/>
      <c r="B3" s="15"/>
      <c r="C3" s="15"/>
      <c r="D3" s="15"/>
      <c r="E3" s="15"/>
      <c r="F3" s="15"/>
    </row>
    <row r="4" spans="1:13" x14ac:dyDescent="0.3">
      <c r="A4" s="15"/>
      <c r="B4" s="15"/>
      <c r="C4" s="15"/>
      <c r="D4" s="15"/>
      <c r="E4" s="15"/>
      <c r="F4" s="15"/>
    </row>
    <row r="5" spans="1:13" x14ac:dyDescent="0.3">
      <c r="A5" s="15"/>
      <c r="B5" s="15"/>
      <c r="C5" s="15"/>
      <c r="D5" s="15"/>
      <c r="E5" s="15"/>
      <c r="F5" s="15"/>
    </row>
    <row r="7" spans="1:13" x14ac:dyDescent="0.3">
      <c r="F7" t="s">
        <v>3</v>
      </c>
    </row>
    <row r="8" spans="1:13" x14ac:dyDescent="0.3">
      <c r="F8" s="2" t="s">
        <v>19</v>
      </c>
      <c r="G8" s="2">
        <v>0.95</v>
      </c>
      <c r="H8" s="2"/>
      <c r="I8" s="2"/>
      <c r="J8" s="2"/>
      <c r="K8" s="2"/>
      <c r="L8" s="2"/>
      <c r="M8" s="2"/>
    </row>
    <row r="9" spans="1:13" x14ac:dyDescent="0.3">
      <c r="F9" s="2" t="s">
        <v>20</v>
      </c>
      <c r="G9" s="2">
        <v>15</v>
      </c>
      <c r="H9" s="2"/>
      <c r="I9" s="2"/>
      <c r="J9" s="2"/>
      <c r="K9" s="2"/>
      <c r="L9" s="2"/>
      <c r="M9" s="2"/>
    </row>
    <row r="10" spans="1:13" x14ac:dyDescent="0.3">
      <c r="F10" s="2" t="s">
        <v>23</v>
      </c>
      <c r="G10" s="2">
        <v>3</v>
      </c>
      <c r="H10" s="2"/>
      <c r="I10" s="2"/>
      <c r="J10" s="2"/>
      <c r="K10" s="2"/>
      <c r="L10" s="2"/>
      <c r="M10" s="2"/>
    </row>
    <row r="11" spans="1:13" x14ac:dyDescent="0.3">
      <c r="F11" s="2" t="s">
        <v>25</v>
      </c>
      <c r="G11" s="2">
        <f>_xlfn.NORM.INV((1-G8)/2,0,1)</f>
        <v>-1.9599639845400536</v>
      </c>
      <c r="H11" s="2"/>
      <c r="I11" s="2"/>
      <c r="J11" s="2"/>
      <c r="K11" s="2"/>
      <c r="L11" s="2"/>
      <c r="M11" s="2"/>
    </row>
    <row r="12" spans="1:13" x14ac:dyDescent="0.3">
      <c r="F12" s="2" t="s">
        <v>24</v>
      </c>
      <c r="G12" s="2">
        <f>(G11*G9/G10)^2</f>
        <v>96.036470517353081</v>
      </c>
      <c r="H12" s="12" t="s">
        <v>26</v>
      </c>
      <c r="I12" s="2">
        <v>97</v>
      </c>
      <c r="J12" s="2"/>
      <c r="K12" s="2"/>
      <c r="L12" s="2"/>
      <c r="M12" s="2"/>
    </row>
    <row r="13" spans="1:13" x14ac:dyDescent="0.3">
      <c r="F13" s="9" t="s">
        <v>27</v>
      </c>
      <c r="G13" s="2"/>
      <c r="H13" s="2"/>
      <c r="I13" s="2"/>
      <c r="J13" s="2"/>
      <c r="K13" s="2"/>
      <c r="L13" s="2"/>
      <c r="M13" s="2"/>
    </row>
    <row r="14" spans="1:13" x14ac:dyDescent="0.3">
      <c r="F14" s="2"/>
      <c r="G14" s="2"/>
      <c r="H14" s="2"/>
      <c r="I14" s="2"/>
      <c r="J14" s="2"/>
      <c r="K14" s="2"/>
      <c r="L14" s="2"/>
      <c r="M14" s="2"/>
    </row>
    <row r="15" spans="1:13" x14ac:dyDescent="0.3">
      <c r="F15" s="2"/>
      <c r="G15" s="2"/>
      <c r="H15" s="2"/>
      <c r="I15" s="2"/>
      <c r="J15" s="2"/>
      <c r="K15" s="2"/>
      <c r="L15" s="2"/>
      <c r="M15" s="2"/>
    </row>
    <row r="16" spans="1:13" x14ac:dyDescent="0.3">
      <c r="F16" s="2"/>
      <c r="G16" s="2"/>
      <c r="H16" s="2"/>
      <c r="I16" s="2"/>
      <c r="J16" s="2"/>
      <c r="K16" s="2"/>
      <c r="L16" s="2"/>
      <c r="M16" s="2"/>
    </row>
    <row r="17" spans="6:13" x14ac:dyDescent="0.3">
      <c r="F17" s="2"/>
      <c r="G17" s="2"/>
      <c r="H17" s="2"/>
      <c r="I17" s="2"/>
      <c r="J17" s="2"/>
      <c r="K17" s="2"/>
      <c r="L17" s="2"/>
      <c r="M17" s="2"/>
    </row>
    <row r="18" spans="6:13" x14ac:dyDescent="0.3">
      <c r="F18" s="2"/>
      <c r="G18" s="2"/>
      <c r="H18" s="2"/>
      <c r="I18" s="2"/>
      <c r="J18" s="2"/>
      <c r="K18" s="2"/>
      <c r="L18" s="2"/>
      <c r="M18" s="2"/>
    </row>
    <row r="19" spans="6:13" x14ac:dyDescent="0.3">
      <c r="F19" s="2"/>
      <c r="G19" s="2"/>
      <c r="H19" s="2"/>
      <c r="I19" s="2"/>
      <c r="J19" s="2"/>
      <c r="K19" s="2"/>
      <c r="L19" s="2"/>
      <c r="M19" s="2"/>
    </row>
    <row r="20" spans="6:13" x14ac:dyDescent="0.3">
      <c r="F20" s="2"/>
      <c r="G20" s="2"/>
      <c r="H20" s="2"/>
      <c r="I20" s="2"/>
      <c r="J20" s="2"/>
      <c r="K20" s="2"/>
      <c r="L20" s="2"/>
      <c r="M20" s="2"/>
    </row>
    <row r="21" spans="6:13" x14ac:dyDescent="0.3">
      <c r="F21" s="2"/>
      <c r="G21" s="2"/>
      <c r="H21" s="2"/>
      <c r="I21" s="2"/>
      <c r="J21" s="2"/>
      <c r="K21" s="2"/>
      <c r="L21" s="2"/>
      <c r="M21" s="2"/>
    </row>
    <row r="22" spans="6:13" x14ac:dyDescent="0.3">
      <c r="F22" s="2"/>
      <c r="G22" s="2"/>
      <c r="H22" s="2"/>
      <c r="I22" s="2"/>
      <c r="J22" s="2"/>
      <c r="K22" s="2"/>
      <c r="L22" s="2"/>
      <c r="M22" s="2"/>
    </row>
    <row r="23" spans="6:13" x14ac:dyDescent="0.3">
      <c r="F23" s="2"/>
      <c r="G23" s="2"/>
      <c r="H23" s="2"/>
      <c r="I23" s="2"/>
      <c r="J23" s="2"/>
      <c r="K23" s="2"/>
      <c r="L23" s="2"/>
      <c r="M23" s="2"/>
    </row>
    <row r="24" spans="6:13" x14ac:dyDescent="0.3">
      <c r="F24" s="2"/>
      <c r="G24" s="2"/>
      <c r="H24" s="2"/>
      <c r="I24" s="2"/>
      <c r="J24" s="2"/>
      <c r="K24" s="2"/>
      <c r="L24" s="2"/>
      <c r="M24" s="2"/>
    </row>
    <row r="25" spans="6:13" x14ac:dyDescent="0.3">
      <c r="F25" s="2"/>
      <c r="G25" s="2"/>
      <c r="H25" s="2"/>
      <c r="I25" s="2"/>
      <c r="J25" s="2"/>
      <c r="K25" s="2"/>
      <c r="L25" s="2"/>
      <c r="M25" s="2"/>
    </row>
    <row r="26" spans="6:13" x14ac:dyDescent="0.3">
      <c r="F26" s="2"/>
      <c r="G26" s="2"/>
      <c r="H26" s="2"/>
      <c r="I26" s="2"/>
      <c r="J26" s="2"/>
      <c r="K26" s="2"/>
      <c r="L26" s="2"/>
      <c r="M26" s="2"/>
    </row>
    <row r="27" spans="6:13" x14ac:dyDescent="0.3">
      <c r="F27" s="2"/>
      <c r="G27" s="2"/>
      <c r="H27" s="2"/>
      <c r="I27" s="2"/>
      <c r="J27" s="2"/>
      <c r="K27" s="2"/>
      <c r="L27" s="2"/>
      <c r="M27" s="2"/>
    </row>
    <row r="28" spans="6:13" x14ac:dyDescent="0.3">
      <c r="F28" s="2"/>
      <c r="G28" s="2"/>
      <c r="H28" s="2"/>
      <c r="I28" s="2"/>
      <c r="J28" s="2"/>
      <c r="K28" s="2"/>
      <c r="L28" s="2"/>
      <c r="M28" s="2"/>
    </row>
    <row r="29" spans="6:13" x14ac:dyDescent="0.3">
      <c r="F29" s="2"/>
      <c r="G29" s="2"/>
      <c r="H29" s="2"/>
      <c r="I29" s="2"/>
      <c r="J29" s="2"/>
      <c r="K29" s="2"/>
      <c r="L29" s="2"/>
      <c r="M29" s="2"/>
    </row>
    <row r="30" spans="6:13" x14ac:dyDescent="0.3">
      <c r="F30" s="2"/>
      <c r="G30" s="2"/>
      <c r="H30" s="2"/>
      <c r="I30" s="2"/>
      <c r="J30" s="2"/>
      <c r="K30" s="2"/>
      <c r="L30" s="2"/>
      <c r="M30" s="2"/>
    </row>
    <row r="31" spans="6:13" x14ac:dyDescent="0.3">
      <c r="F31" s="2"/>
      <c r="G31" s="2"/>
      <c r="H31" s="2"/>
      <c r="I31" s="2"/>
      <c r="J31" s="2"/>
      <c r="K31" s="2"/>
      <c r="L31" s="2"/>
      <c r="M31" s="2"/>
    </row>
    <row r="32" spans="6:13" x14ac:dyDescent="0.3">
      <c r="F32" s="2"/>
      <c r="G32" s="2"/>
      <c r="H32" s="2"/>
      <c r="I32" s="2"/>
      <c r="J32" s="2"/>
      <c r="K32" s="2"/>
      <c r="L32" s="2"/>
      <c r="M32" s="2"/>
    </row>
    <row r="33" spans="6:13" x14ac:dyDescent="0.3">
      <c r="F33" s="2"/>
      <c r="G33" s="2"/>
      <c r="H33" s="2"/>
      <c r="I33" s="2"/>
      <c r="J33" s="2"/>
      <c r="K33" s="2"/>
      <c r="L33" s="2"/>
      <c r="M33" s="2"/>
    </row>
  </sheetData>
  <mergeCells count="1">
    <mergeCell ref="A1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M52"/>
  <sheetViews>
    <sheetView workbookViewId="0">
      <selection activeCell="J1" sqref="J1"/>
    </sheetView>
  </sheetViews>
  <sheetFormatPr defaultRowHeight="14.4" x14ac:dyDescent="0.3"/>
  <cols>
    <col min="6" max="6" width="12" bestFit="1" customWidth="1"/>
    <col min="7" max="7" width="10.5546875" bestFit="1" customWidth="1"/>
  </cols>
  <sheetData>
    <row r="1" spans="1:13" x14ac:dyDescent="0.3">
      <c r="A1" s="15" t="s">
        <v>5</v>
      </c>
      <c r="B1" s="15"/>
      <c r="C1" s="15"/>
      <c r="D1" s="15"/>
      <c r="E1" s="15"/>
    </row>
    <row r="2" spans="1:13" x14ac:dyDescent="0.3">
      <c r="A2" s="15"/>
      <c r="B2" s="15"/>
      <c r="C2" s="15"/>
      <c r="D2" s="15"/>
      <c r="E2" s="15"/>
    </row>
    <row r="3" spans="1:13" x14ac:dyDescent="0.3">
      <c r="A3" s="15"/>
      <c r="B3" s="15"/>
      <c r="C3" s="15"/>
      <c r="D3" s="15"/>
      <c r="E3" s="15"/>
    </row>
    <row r="4" spans="1:13" x14ac:dyDescent="0.3">
      <c r="A4" s="15"/>
      <c r="B4" s="15"/>
      <c r="C4" s="15"/>
      <c r="D4" s="15"/>
      <c r="E4" s="15"/>
    </row>
    <row r="5" spans="1:13" x14ac:dyDescent="0.3">
      <c r="A5" s="15"/>
      <c r="B5" s="15"/>
      <c r="C5" s="15"/>
      <c r="D5" s="15"/>
      <c r="E5" s="15"/>
    </row>
    <row r="7" spans="1:13" x14ac:dyDescent="0.3">
      <c r="B7" s="1" t="s">
        <v>6</v>
      </c>
      <c r="C7" s="1"/>
      <c r="D7" s="1" t="s">
        <v>7</v>
      </c>
      <c r="F7" t="s">
        <v>3</v>
      </c>
    </row>
    <row r="8" spans="1:13" x14ac:dyDescent="0.3">
      <c r="B8">
        <v>167.12336787333714</v>
      </c>
      <c r="D8">
        <v>183.22653329479124</v>
      </c>
      <c r="F8" s="10" t="s">
        <v>21</v>
      </c>
      <c r="G8" s="11">
        <v>7.0000000000000007E-2</v>
      </c>
      <c r="H8" s="10" t="s">
        <v>22</v>
      </c>
      <c r="I8" s="11">
        <f>1-G8</f>
        <v>0.92999999999999994</v>
      </c>
      <c r="J8" s="2"/>
      <c r="K8" s="2"/>
      <c r="L8" s="2"/>
      <c r="M8" s="2"/>
    </row>
    <row r="9" spans="1:13" x14ac:dyDescent="0.3">
      <c r="B9">
        <v>190.60812080363894</v>
      </c>
      <c r="D9">
        <v>192.43173427283199</v>
      </c>
      <c r="F9" s="2"/>
      <c r="G9" s="2"/>
      <c r="H9" s="2"/>
      <c r="I9" s="2"/>
      <c r="J9" s="2"/>
      <c r="K9" s="2"/>
      <c r="L9" s="2"/>
      <c r="M9" s="2"/>
    </row>
    <row r="10" spans="1:13" x14ac:dyDescent="0.3">
      <c r="B10">
        <v>182.78247184034578</v>
      </c>
      <c r="D10">
        <v>196.64146278417488</v>
      </c>
      <c r="F10" s="2" t="s">
        <v>16</v>
      </c>
      <c r="G10" s="13">
        <f>_xlfn.T.TEST(B8:B52,D8:D52,2,2)</f>
        <v>2.4324731199103563E-8</v>
      </c>
      <c r="H10" s="2"/>
      <c r="I10" s="2"/>
      <c r="J10" s="2">
        <f>AVERAGE(B8:B52)</f>
        <v>175.31008744167008</v>
      </c>
      <c r="K10" s="2"/>
      <c r="L10" s="2"/>
      <c r="M10" s="2"/>
    </row>
    <row r="11" spans="1:13" x14ac:dyDescent="0.3">
      <c r="B11">
        <v>182.5404799791763</v>
      </c>
      <c r="D11">
        <v>189.57780849672818</v>
      </c>
      <c r="F11" s="2"/>
      <c r="G11" s="2" t="b">
        <f>G10&gt;G8</f>
        <v>0</v>
      </c>
      <c r="H11" s="2"/>
      <c r="I11" s="2"/>
      <c r="J11" s="2">
        <f>AVERAGE(D8:D52)</f>
        <v>186.21563679658877</v>
      </c>
      <c r="K11" s="2"/>
      <c r="L11" s="2"/>
      <c r="M11" s="2"/>
    </row>
    <row r="12" spans="1:13" x14ac:dyDescent="0.3">
      <c r="B12">
        <v>178.02154148987211</v>
      </c>
      <c r="D12">
        <v>191.14969304748314</v>
      </c>
      <c r="F12" s="9" t="s">
        <v>28</v>
      </c>
      <c r="G12" s="2"/>
      <c r="H12" s="2"/>
      <c r="I12" s="2"/>
      <c r="J12" s="2"/>
      <c r="K12" s="2"/>
      <c r="L12" s="2"/>
      <c r="M12" s="2"/>
    </row>
    <row r="13" spans="1:13" x14ac:dyDescent="0.3">
      <c r="B13">
        <v>165.78468468442799</v>
      </c>
      <c r="D13">
        <v>181.76046997119266</v>
      </c>
      <c r="F13" s="2"/>
      <c r="G13" s="2"/>
      <c r="H13" s="2"/>
      <c r="I13" s="2"/>
      <c r="J13" s="2"/>
      <c r="K13" s="2"/>
      <c r="L13" s="2"/>
      <c r="M13" s="2"/>
    </row>
    <row r="14" spans="1:13" x14ac:dyDescent="0.3">
      <c r="B14">
        <v>172.89665467834382</v>
      </c>
      <c r="D14">
        <v>186.69048635787172</v>
      </c>
      <c r="F14" s="2" t="s">
        <v>16</v>
      </c>
      <c r="G14" s="2">
        <f>_xlfn.F.TEST(B8:B52,D8:D52)</f>
        <v>1.5823425172937328E-3</v>
      </c>
      <c r="H14" s="2"/>
      <c r="I14" s="2"/>
      <c r="J14" s="2">
        <f>_xlfn.VAR.S(B8:B52)</f>
        <v>103.47072083259997</v>
      </c>
      <c r="K14" s="2"/>
      <c r="L14" s="2"/>
      <c r="M14" s="2"/>
    </row>
    <row r="15" spans="1:13" x14ac:dyDescent="0.3">
      <c r="B15">
        <v>157.34128492753263</v>
      </c>
      <c r="D15">
        <v>178.65789616400411</v>
      </c>
      <c r="F15" s="2"/>
      <c r="G15" s="2" t="b">
        <f>G14&gt;G8</f>
        <v>0</v>
      </c>
      <c r="H15" s="2"/>
      <c r="I15" s="2"/>
      <c r="J15" s="2">
        <f>_xlfn.VAR.S(D8:D52)</f>
        <v>38.979705359940866</v>
      </c>
      <c r="K15" s="2"/>
      <c r="L15" s="2"/>
      <c r="M15" s="2"/>
    </row>
    <row r="16" spans="1:13" x14ac:dyDescent="0.3">
      <c r="B16">
        <v>168.59295207964001</v>
      </c>
      <c r="D16">
        <v>170.65770262210131</v>
      </c>
      <c r="F16" s="9" t="s">
        <v>29</v>
      </c>
      <c r="G16" s="2"/>
      <c r="H16" s="2"/>
      <c r="I16" s="2"/>
      <c r="J16" s="2"/>
      <c r="K16" s="2"/>
      <c r="L16" s="2"/>
      <c r="M16" s="2"/>
    </row>
    <row r="17" spans="2:13" x14ac:dyDescent="0.3">
      <c r="B17">
        <v>190.48382192416793</v>
      </c>
      <c r="D17">
        <v>179.21728787872499</v>
      </c>
      <c r="F17" s="2"/>
      <c r="G17" s="2"/>
      <c r="H17" s="2"/>
      <c r="I17" s="2"/>
      <c r="J17" s="2"/>
      <c r="K17" s="2"/>
      <c r="L17" s="2"/>
      <c r="M17" s="2"/>
    </row>
    <row r="18" spans="2:13" x14ac:dyDescent="0.3">
      <c r="B18">
        <v>166.42570669798764</v>
      </c>
      <c r="D18">
        <v>182.72339709460721</v>
      </c>
      <c r="F18" s="2"/>
      <c r="G18" s="2"/>
      <c r="H18" s="2"/>
      <c r="I18" s="2"/>
      <c r="J18" s="2"/>
      <c r="K18" s="2"/>
      <c r="L18" s="2"/>
      <c r="M18" s="2"/>
    </row>
    <row r="19" spans="2:13" x14ac:dyDescent="0.3">
      <c r="B19">
        <v>178.60058610285947</v>
      </c>
      <c r="D19">
        <v>182.89238692147998</v>
      </c>
      <c r="F19" s="2"/>
      <c r="G19" s="2"/>
      <c r="H19" s="2"/>
      <c r="I19" s="2"/>
      <c r="J19" s="2"/>
      <c r="K19" s="2"/>
      <c r="L19" s="2"/>
      <c r="M19" s="2"/>
    </row>
    <row r="20" spans="2:13" x14ac:dyDescent="0.3">
      <c r="B20">
        <v>179.60203658889435</v>
      </c>
      <c r="D20">
        <v>194.20250989644103</v>
      </c>
      <c r="F20" s="2"/>
      <c r="G20" s="2"/>
      <c r="H20" s="2"/>
      <c r="I20" s="2"/>
      <c r="J20" s="2"/>
      <c r="K20" s="2"/>
      <c r="L20" s="2"/>
      <c r="M20" s="2"/>
    </row>
    <row r="21" spans="2:13" x14ac:dyDescent="0.3">
      <c r="B21">
        <v>174.33170721900001</v>
      </c>
      <c r="D21">
        <v>191.80397973054264</v>
      </c>
      <c r="F21" s="2"/>
      <c r="G21" s="2"/>
      <c r="H21" s="2"/>
      <c r="I21" s="2"/>
      <c r="J21" s="2"/>
      <c r="K21" s="2"/>
      <c r="L21" s="2"/>
      <c r="M21" s="2"/>
    </row>
    <row r="22" spans="2:13" x14ac:dyDescent="0.3">
      <c r="B22">
        <v>197.56420753149501</v>
      </c>
      <c r="D22">
        <v>193.0340698612994</v>
      </c>
      <c r="F22" s="2"/>
      <c r="G22" s="2"/>
      <c r="H22" s="2"/>
      <c r="I22" s="2"/>
      <c r="J22" s="2"/>
      <c r="K22" s="2"/>
      <c r="L22" s="2"/>
      <c r="M22" s="2"/>
    </row>
    <row r="23" spans="2:13" x14ac:dyDescent="0.3">
      <c r="B23">
        <v>173.12151036443296</v>
      </c>
      <c r="D23">
        <v>185.27190061060449</v>
      </c>
      <c r="F23" s="2"/>
      <c r="G23" s="2"/>
      <c r="H23" s="2"/>
      <c r="I23" s="2"/>
      <c r="J23" s="2"/>
      <c r="K23" s="2"/>
      <c r="L23" s="2"/>
      <c r="M23" s="2"/>
    </row>
    <row r="24" spans="2:13" x14ac:dyDescent="0.3">
      <c r="B24">
        <v>172.06619796837944</v>
      </c>
      <c r="D24">
        <v>188.1142141397624</v>
      </c>
      <c r="F24" s="2"/>
      <c r="G24" s="2"/>
      <c r="H24" s="2"/>
      <c r="I24" s="2"/>
      <c r="J24" s="2"/>
      <c r="K24" s="2"/>
      <c r="L24" s="2"/>
      <c r="M24" s="2"/>
    </row>
    <row r="25" spans="2:13" x14ac:dyDescent="0.3">
      <c r="B25">
        <v>178.07497288814142</v>
      </c>
      <c r="D25">
        <v>190.51987131098286</v>
      </c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>
        <v>179.99015156551462</v>
      </c>
      <c r="D26">
        <v>180.10409439776765</v>
      </c>
      <c r="F26" s="2"/>
      <c r="G26" s="2"/>
      <c r="H26" s="2"/>
      <c r="I26" s="2"/>
      <c r="J26" s="2"/>
      <c r="K26" s="2"/>
      <c r="L26" s="2"/>
      <c r="M26" s="2"/>
    </row>
    <row r="27" spans="2:13" x14ac:dyDescent="0.3">
      <c r="B27">
        <v>179.4337979618652</v>
      </c>
      <c r="D27">
        <v>183.78535989468364</v>
      </c>
      <c r="F27" s="2"/>
      <c r="G27" s="2"/>
      <c r="H27" s="2"/>
      <c r="I27" s="2"/>
      <c r="J27" s="2"/>
      <c r="K27" s="2"/>
      <c r="L27" s="2"/>
      <c r="M27" s="2"/>
    </row>
    <row r="28" spans="2:13" x14ac:dyDescent="0.3">
      <c r="B28">
        <v>167.422585352006</v>
      </c>
      <c r="D28">
        <v>183.61878324533475</v>
      </c>
      <c r="F28" s="2"/>
      <c r="G28" s="2"/>
      <c r="H28" s="2"/>
      <c r="I28" s="2"/>
      <c r="J28" s="2"/>
      <c r="K28" s="2"/>
      <c r="L28" s="2"/>
      <c r="M28" s="2"/>
    </row>
    <row r="29" spans="2:13" x14ac:dyDescent="0.3">
      <c r="B29">
        <v>171.60633154629531</v>
      </c>
      <c r="D29">
        <v>188.00203823341633</v>
      </c>
      <c r="F29" s="2"/>
      <c r="G29" s="2"/>
      <c r="H29" s="2"/>
      <c r="I29" s="2"/>
      <c r="J29" s="2"/>
      <c r="K29" s="2"/>
      <c r="L29" s="2"/>
      <c r="M29" s="2"/>
    </row>
    <row r="30" spans="2:13" x14ac:dyDescent="0.3">
      <c r="B30">
        <v>174.19494288894848</v>
      </c>
      <c r="D30">
        <v>192.26772164155597</v>
      </c>
      <c r="F30" s="2"/>
      <c r="G30" s="2"/>
      <c r="H30" s="2"/>
      <c r="I30" s="2"/>
      <c r="J30" s="2"/>
      <c r="K30" s="2"/>
      <c r="L30" s="2"/>
      <c r="M30" s="2"/>
    </row>
    <row r="31" spans="2:13" x14ac:dyDescent="0.3">
      <c r="B31">
        <v>198.6209852589453</v>
      </c>
      <c r="D31">
        <v>190.25947627239253</v>
      </c>
      <c r="F31" s="2"/>
      <c r="G31" s="2"/>
      <c r="H31" s="2"/>
      <c r="I31" s="2"/>
      <c r="J31" s="2"/>
      <c r="K31" s="2"/>
      <c r="L31" s="2"/>
      <c r="M31" s="2"/>
    </row>
    <row r="32" spans="2:13" x14ac:dyDescent="0.3">
      <c r="B32">
        <v>178.31142393141818</v>
      </c>
      <c r="D32">
        <v>181.54187500943627</v>
      </c>
      <c r="F32" s="2"/>
      <c r="G32" s="2"/>
      <c r="H32" s="2"/>
      <c r="I32" s="2"/>
      <c r="J32" s="2"/>
      <c r="K32" s="2"/>
      <c r="L32" s="2"/>
      <c r="M32" s="2"/>
    </row>
    <row r="33" spans="2:13" x14ac:dyDescent="0.3">
      <c r="B33">
        <v>180.55164699640818</v>
      </c>
      <c r="D33">
        <v>179.84193046442479</v>
      </c>
      <c r="F33" s="2"/>
      <c r="G33" s="2"/>
      <c r="H33" s="2"/>
      <c r="I33" s="2"/>
      <c r="J33" s="2"/>
      <c r="K33" s="2"/>
      <c r="L33" s="2"/>
      <c r="M33" s="2"/>
    </row>
    <row r="34" spans="2:13" x14ac:dyDescent="0.3">
      <c r="B34">
        <v>185.85263768540378</v>
      </c>
      <c r="D34">
        <v>190.79602089969035</v>
      </c>
    </row>
    <row r="35" spans="2:13" x14ac:dyDescent="0.3">
      <c r="B35">
        <v>180.20491027228414</v>
      </c>
      <c r="D35">
        <v>183.36682517252621</v>
      </c>
    </row>
    <row r="36" spans="2:13" x14ac:dyDescent="0.3">
      <c r="B36">
        <v>176.09846319279211</v>
      </c>
      <c r="D36">
        <v>182.64284069919444</v>
      </c>
    </row>
    <row r="37" spans="2:13" x14ac:dyDescent="0.3">
      <c r="B37">
        <v>158.90539936160661</v>
      </c>
      <c r="D37">
        <v>178.44106075511201</v>
      </c>
    </row>
    <row r="38" spans="2:13" x14ac:dyDescent="0.3">
      <c r="B38">
        <v>167.02949383495681</v>
      </c>
      <c r="D38">
        <v>189.60798446729336</v>
      </c>
    </row>
    <row r="39" spans="2:13" x14ac:dyDescent="0.3">
      <c r="B39">
        <v>190.9564786494791</v>
      </c>
      <c r="D39">
        <v>192.23734311008829</v>
      </c>
    </row>
    <row r="40" spans="2:13" x14ac:dyDescent="0.3">
      <c r="B40">
        <v>179.12603321576407</v>
      </c>
      <c r="D40">
        <v>183.07427456745918</v>
      </c>
    </row>
    <row r="41" spans="2:13" x14ac:dyDescent="0.3">
      <c r="B41">
        <v>166.37133720454736</v>
      </c>
      <c r="D41">
        <v>193.85381794030133</v>
      </c>
    </row>
    <row r="42" spans="2:13" x14ac:dyDescent="0.3">
      <c r="B42">
        <v>158.19819000385073</v>
      </c>
      <c r="D42">
        <v>189.13892401483434</v>
      </c>
    </row>
    <row r="43" spans="2:13" x14ac:dyDescent="0.3">
      <c r="B43">
        <v>172.20627823442942</v>
      </c>
      <c r="D43">
        <v>183.76107599237042</v>
      </c>
    </row>
    <row r="44" spans="2:13" x14ac:dyDescent="0.3">
      <c r="B44">
        <v>165.71031130794907</v>
      </c>
      <c r="D44">
        <v>189.00825976686693</v>
      </c>
    </row>
    <row r="45" spans="2:13" x14ac:dyDescent="0.3">
      <c r="B45">
        <v>178.33391451203457</v>
      </c>
      <c r="D45">
        <v>172.54338528092711</v>
      </c>
    </row>
    <row r="46" spans="2:13" x14ac:dyDescent="0.3">
      <c r="B46">
        <v>180.8730970378007</v>
      </c>
      <c r="D46">
        <v>189.56445386617543</v>
      </c>
    </row>
    <row r="47" spans="2:13" x14ac:dyDescent="0.3">
      <c r="B47">
        <v>176.37272485632067</v>
      </c>
      <c r="D47">
        <v>190.17367419952555</v>
      </c>
    </row>
    <row r="48" spans="2:13" x14ac:dyDescent="0.3">
      <c r="B48">
        <v>154.27045249038417</v>
      </c>
      <c r="D48">
        <v>196.8147828060562</v>
      </c>
    </row>
    <row r="49" spans="2:4" x14ac:dyDescent="0.3">
      <c r="B49">
        <v>175.19460539095806</v>
      </c>
      <c r="D49">
        <v>181.11182783963417</v>
      </c>
    </row>
    <row r="50" spans="2:4" x14ac:dyDescent="0.3">
      <c r="B50">
        <v>188.40313380605716</v>
      </c>
      <c r="D50">
        <v>196.09223060440834</v>
      </c>
    </row>
    <row r="51" spans="2:4" x14ac:dyDescent="0.3">
      <c r="B51">
        <v>167.23759579098714</v>
      </c>
      <c r="D51">
        <v>183.22478365223859</v>
      </c>
    </row>
    <row r="52" spans="2:4" x14ac:dyDescent="0.3">
      <c r="B52">
        <v>161.51470688447256</v>
      </c>
      <c r="D52">
        <v>176.25540659715639</v>
      </c>
    </row>
  </sheetData>
  <mergeCells count="1">
    <mergeCell ref="A1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M33"/>
  <sheetViews>
    <sheetView workbookViewId="0">
      <selection activeCell="F20" sqref="F20"/>
    </sheetView>
  </sheetViews>
  <sheetFormatPr defaultRowHeight="14.4" x14ac:dyDescent="0.3"/>
  <sheetData>
    <row r="1" spans="1:13" ht="15" customHeight="1" x14ac:dyDescent="0.3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7" spans="1:13" x14ac:dyDescent="0.3">
      <c r="F7" t="s">
        <v>3</v>
      </c>
    </row>
    <row r="8" spans="1:13" x14ac:dyDescent="0.3">
      <c r="F8" s="2" t="s">
        <v>24</v>
      </c>
      <c r="G8" s="2">
        <v>853</v>
      </c>
      <c r="H8" s="2"/>
      <c r="I8" s="2"/>
      <c r="J8" s="2"/>
      <c r="K8" s="2"/>
      <c r="L8" s="2"/>
      <c r="M8" s="2"/>
    </row>
    <row r="9" spans="1:13" x14ac:dyDescent="0.3">
      <c r="F9" s="2" t="s">
        <v>21</v>
      </c>
      <c r="G9" s="2">
        <v>0.01</v>
      </c>
      <c r="H9" s="2"/>
      <c r="I9" s="2"/>
      <c r="J9" s="2"/>
      <c r="K9" s="2"/>
      <c r="L9" s="2"/>
      <c r="M9" s="2"/>
    </row>
    <row r="10" spans="1:13" x14ac:dyDescent="0.3">
      <c r="F10" s="2" t="s">
        <v>22</v>
      </c>
      <c r="G10" s="2">
        <f>1-G9</f>
        <v>0.99</v>
      </c>
      <c r="H10" s="2"/>
      <c r="I10" s="2"/>
      <c r="J10" s="2"/>
      <c r="K10" s="2"/>
      <c r="L10" s="2"/>
      <c r="M10" s="2"/>
    </row>
    <row r="11" spans="1:13" x14ac:dyDescent="0.3">
      <c r="F11" s="2" t="s">
        <v>50</v>
      </c>
      <c r="G11" s="21">
        <v>0.24</v>
      </c>
      <c r="H11" s="2"/>
      <c r="I11" s="2"/>
      <c r="J11" s="2"/>
      <c r="K11" s="2"/>
      <c r="L11" s="2"/>
      <c r="M11" s="2"/>
    </row>
    <row r="12" spans="1:13" x14ac:dyDescent="0.3">
      <c r="F12" s="2"/>
      <c r="G12" s="2"/>
      <c r="H12" s="2"/>
      <c r="I12" s="2"/>
      <c r="J12" s="2"/>
      <c r="K12" s="2"/>
      <c r="L12" s="2"/>
      <c r="M12" s="2"/>
    </row>
    <row r="13" spans="1:13" x14ac:dyDescent="0.3">
      <c r="F13" s="2" t="s">
        <v>51</v>
      </c>
      <c r="G13" s="2">
        <f>G9/2</f>
        <v>5.0000000000000001E-3</v>
      </c>
      <c r="H13" s="2"/>
      <c r="I13" s="2"/>
      <c r="J13" s="2"/>
      <c r="K13" s="2"/>
      <c r="L13" s="2"/>
      <c r="M13" s="2"/>
    </row>
    <row r="14" spans="1:13" x14ac:dyDescent="0.3">
      <c r="F14" s="2" t="s">
        <v>52</v>
      </c>
      <c r="G14" s="2">
        <f>G10+G13</f>
        <v>0.995</v>
      </c>
      <c r="H14" s="2"/>
      <c r="I14" s="2"/>
      <c r="J14" s="2"/>
      <c r="K14" s="2"/>
      <c r="L14" s="2"/>
      <c r="M14" s="2"/>
    </row>
    <row r="15" spans="1:13" x14ac:dyDescent="0.3">
      <c r="F15" s="2"/>
      <c r="G15" s="2"/>
      <c r="H15" s="2"/>
      <c r="I15" s="2"/>
      <c r="J15" s="2"/>
      <c r="K15" s="2"/>
      <c r="L15" s="2"/>
      <c r="M15" s="2"/>
    </row>
    <row r="16" spans="1:13" x14ac:dyDescent="0.3">
      <c r="F16" s="2" t="s">
        <v>25</v>
      </c>
      <c r="G16" s="2">
        <f>_xlfn.NORM.INV(G13,0,1)</f>
        <v>-2.5758293035488999</v>
      </c>
      <c r="H16" s="2"/>
      <c r="I16" s="2"/>
      <c r="J16" s="2"/>
      <c r="K16" s="2"/>
      <c r="L16" s="2"/>
      <c r="M16" s="2"/>
    </row>
    <row r="17" spans="6:13" x14ac:dyDescent="0.3">
      <c r="F17" s="2"/>
      <c r="G17" s="2">
        <f>_xlfn.NORM.INV(G14,0,1)</f>
        <v>2.5758293035488999</v>
      </c>
      <c r="H17" s="2"/>
      <c r="I17" s="2"/>
      <c r="J17" s="2"/>
      <c r="K17" s="2"/>
      <c r="L17" s="2"/>
      <c r="M17" s="2"/>
    </row>
    <row r="18" spans="6:13" x14ac:dyDescent="0.3">
      <c r="F18" s="2"/>
      <c r="G18" s="2"/>
      <c r="H18" s="2"/>
      <c r="I18" s="2"/>
      <c r="J18" s="2"/>
      <c r="K18" s="2"/>
      <c r="L18" s="2"/>
      <c r="M18" s="2"/>
    </row>
    <row r="19" spans="6:13" x14ac:dyDescent="0.3">
      <c r="F19" s="2" t="s">
        <v>53</v>
      </c>
      <c r="G19" s="2"/>
      <c r="H19" s="2"/>
      <c r="I19" s="2"/>
      <c r="J19" s="2"/>
      <c r="K19" s="2"/>
      <c r="L19" s="2"/>
      <c r="M19" s="2"/>
    </row>
    <row r="20" spans="6:13" x14ac:dyDescent="0.3">
      <c r="F20" s="2"/>
      <c r="G20" s="2"/>
      <c r="H20" s="2"/>
      <c r="I20" s="2"/>
      <c r="J20" s="2"/>
      <c r="K20" s="2"/>
      <c r="L20" s="2"/>
      <c r="M20" s="2"/>
    </row>
    <row r="21" spans="6:13" x14ac:dyDescent="0.3">
      <c r="F21" s="2"/>
      <c r="G21" s="2"/>
      <c r="H21" s="2"/>
      <c r="I21" s="2"/>
      <c r="J21" s="2"/>
      <c r="K21" s="2"/>
      <c r="L21" s="2"/>
      <c r="M21" s="2"/>
    </row>
    <row r="22" spans="6:13" x14ac:dyDescent="0.3">
      <c r="F22" s="2"/>
      <c r="G22" s="2"/>
      <c r="H22" s="2"/>
      <c r="I22" s="2"/>
      <c r="J22" s="2"/>
      <c r="K22" s="2"/>
      <c r="L22" s="2"/>
      <c r="M22" s="2"/>
    </row>
    <row r="23" spans="6:13" x14ac:dyDescent="0.3">
      <c r="F23" s="2"/>
      <c r="G23" s="2"/>
      <c r="H23" s="2"/>
      <c r="I23" s="2"/>
      <c r="J23" s="2"/>
      <c r="K23" s="2"/>
      <c r="L23" s="2"/>
      <c r="M23" s="2"/>
    </row>
    <row r="24" spans="6:13" x14ac:dyDescent="0.3">
      <c r="F24" s="2"/>
      <c r="G24" s="2"/>
      <c r="H24" s="2"/>
      <c r="I24" s="2"/>
      <c r="J24" s="2"/>
      <c r="K24" s="2"/>
      <c r="L24" s="2"/>
      <c r="M24" s="2"/>
    </row>
    <row r="25" spans="6:13" x14ac:dyDescent="0.3">
      <c r="F25" s="2"/>
      <c r="G25" s="2"/>
      <c r="H25" s="2"/>
      <c r="I25" s="2"/>
      <c r="J25" s="2"/>
      <c r="K25" s="2"/>
      <c r="L25" s="2"/>
      <c r="M25" s="2"/>
    </row>
    <row r="26" spans="6:13" x14ac:dyDescent="0.3">
      <c r="F26" s="2"/>
      <c r="G26" s="2"/>
      <c r="H26" s="2"/>
      <c r="I26" s="2"/>
      <c r="J26" s="2"/>
      <c r="K26" s="2"/>
      <c r="L26" s="2"/>
      <c r="M26" s="2"/>
    </row>
    <row r="27" spans="6:13" x14ac:dyDescent="0.3">
      <c r="F27" s="2"/>
      <c r="G27" s="2"/>
      <c r="H27" s="2"/>
      <c r="I27" s="2"/>
      <c r="J27" s="2"/>
      <c r="K27" s="2"/>
      <c r="L27" s="2"/>
      <c r="M27" s="2"/>
    </row>
    <row r="28" spans="6:13" x14ac:dyDescent="0.3">
      <c r="F28" s="2"/>
      <c r="G28" s="2"/>
      <c r="H28" s="2"/>
      <c r="I28" s="2"/>
      <c r="J28" s="2"/>
      <c r="K28" s="2"/>
      <c r="L28" s="2"/>
      <c r="M28" s="2"/>
    </row>
    <row r="29" spans="6:13" x14ac:dyDescent="0.3">
      <c r="F29" s="2"/>
      <c r="G29" s="2"/>
      <c r="H29" s="2"/>
      <c r="I29" s="2"/>
      <c r="J29" s="2"/>
      <c r="K29" s="2"/>
      <c r="L29" s="2"/>
      <c r="M29" s="2"/>
    </row>
    <row r="30" spans="6:13" x14ac:dyDescent="0.3">
      <c r="F30" s="2"/>
      <c r="G30" s="2"/>
      <c r="H30" s="2"/>
      <c r="I30" s="2"/>
      <c r="J30" s="2"/>
      <c r="K30" s="2"/>
      <c r="L30" s="2"/>
      <c r="M30" s="2"/>
    </row>
    <row r="31" spans="6:13" x14ac:dyDescent="0.3">
      <c r="F31" s="2"/>
      <c r="G31" s="2"/>
      <c r="H31" s="2"/>
      <c r="I31" s="2"/>
      <c r="J31" s="2"/>
      <c r="K31" s="2"/>
      <c r="L31" s="2"/>
      <c r="M31" s="2"/>
    </row>
    <row r="32" spans="6:13" x14ac:dyDescent="0.3">
      <c r="F32" s="2"/>
      <c r="G32" s="2"/>
      <c r="H32" s="2"/>
      <c r="I32" s="2"/>
      <c r="J32" s="2"/>
      <c r="K32" s="2"/>
      <c r="L32" s="2"/>
      <c r="M32" s="2"/>
    </row>
    <row r="33" spans="6:13" x14ac:dyDescent="0.3">
      <c r="F33" s="2"/>
      <c r="G33" s="2"/>
      <c r="H33" s="2"/>
      <c r="I33" s="2"/>
      <c r="J33" s="2"/>
      <c r="K33" s="2"/>
      <c r="L33" s="2"/>
      <c r="M33" s="2"/>
    </row>
  </sheetData>
  <mergeCells count="1">
    <mergeCell ref="A1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W225"/>
  <sheetViews>
    <sheetView zoomScale="85" zoomScaleNormal="85" workbookViewId="0">
      <selection activeCell="O28" sqref="O28"/>
    </sheetView>
  </sheetViews>
  <sheetFormatPr defaultRowHeight="14.4" x14ac:dyDescent="0.3"/>
  <cols>
    <col min="2" max="2" width="14.88671875" customWidth="1"/>
    <col min="3" max="3" width="11.109375" customWidth="1"/>
    <col min="4" max="4" width="12" customWidth="1"/>
    <col min="5" max="5" width="11.33203125" customWidth="1"/>
    <col min="6" max="6" width="12.109375" customWidth="1"/>
  </cols>
  <sheetData>
    <row r="1" spans="1:23" ht="15" customHeight="1" x14ac:dyDescent="0.3">
      <c r="A1" s="15" t="s">
        <v>9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23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23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23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23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23" x14ac:dyDescent="0.3">
      <c r="B6" s="6"/>
    </row>
    <row r="7" spans="1:23" x14ac:dyDescent="0.3">
      <c r="B7" s="3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t="s">
        <v>3</v>
      </c>
    </row>
    <row r="8" spans="1:23" x14ac:dyDescent="0.3">
      <c r="A8">
        <v>1</v>
      </c>
      <c r="B8">
        <v>32</v>
      </c>
      <c r="C8" s="4">
        <v>34.6</v>
      </c>
      <c r="D8">
        <v>29.8</v>
      </c>
      <c r="E8">
        <v>33</v>
      </c>
      <c r="F8">
        <v>33.5</v>
      </c>
      <c r="G8" s="16" t="s">
        <v>30</v>
      </c>
      <c r="H8" s="16"/>
      <c r="I8" s="16"/>
      <c r="J8" s="16"/>
      <c r="K8" s="16"/>
      <c r="L8" s="16"/>
      <c r="M8" s="16"/>
      <c r="N8" s="2"/>
      <c r="O8" s="16" t="s">
        <v>30</v>
      </c>
      <c r="P8" s="16"/>
      <c r="Q8" s="16"/>
      <c r="R8" s="16"/>
      <c r="S8" s="16"/>
      <c r="T8" s="16"/>
      <c r="U8" s="16"/>
      <c r="V8" s="16"/>
      <c r="W8" s="16"/>
    </row>
    <row r="9" spans="1:23" x14ac:dyDescent="0.3">
      <c r="A9">
        <v>2</v>
      </c>
      <c r="B9">
        <v>34.299999999999997</v>
      </c>
      <c r="C9" s="4">
        <v>30.3</v>
      </c>
      <c r="D9">
        <v>28.9</v>
      </c>
      <c r="E9">
        <v>36.200000000000003</v>
      </c>
      <c r="F9">
        <v>33.4</v>
      </c>
      <c r="G9" s="16"/>
      <c r="H9" s="16"/>
      <c r="I9" s="16"/>
      <c r="J9" s="16"/>
      <c r="K9" s="16"/>
      <c r="L9" s="16"/>
      <c r="M9" s="16"/>
      <c r="N9" s="2"/>
      <c r="O9" s="16"/>
      <c r="P9" s="16"/>
      <c r="Q9" s="16"/>
      <c r="R9" s="16"/>
      <c r="S9" s="16"/>
      <c r="T9" s="16"/>
      <c r="U9" s="16"/>
      <c r="V9" s="16"/>
      <c r="W9" s="16"/>
    </row>
    <row r="10" spans="1:23" ht="15" thickBot="1" x14ac:dyDescent="0.35">
      <c r="A10">
        <v>3</v>
      </c>
      <c r="B10">
        <v>28.9</v>
      </c>
      <c r="C10" s="4">
        <v>30.8</v>
      </c>
      <c r="D10">
        <v>30.9</v>
      </c>
      <c r="E10">
        <v>35.6</v>
      </c>
      <c r="F10">
        <v>33.1</v>
      </c>
      <c r="G10" s="16" t="s">
        <v>31</v>
      </c>
      <c r="H10" s="16"/>
      <c r="I10" s="16"/>
      <c r="J10" s="16"/>
      <c r="K10" s="16"/>
      <c r="L10" s="16"/>
      <c r="M10" s="16"/>
      <c r="N10" s="2"/>
      <c r="O10" s="16" t="s">
        <v>31</v>
      </c>
      <c r="P10" s="16"/>
      <c r="Q10" s="16"/>
      <c r="R10" s="16"/>
      <c r="S10" s="16"/>
      <c r="T10" s="16"/>
      <c r="U10" s="16"/>
      <c r="V10" s="16"/>
      <c r="W10" s="16"/>
    </row>
    <row r="11" spans="1:23" x14ac:dyDescent="0.3">
      <c r="A11">
        <v>4</v>
      </c>
      <c r="B11">
        <v>29</v>
      </c>
      <c r="C11" s="4">
        <v>33.6</v>
      </c>
      <c r="D11">
        <v>30.9</v>
      </c>
      <c r="E11">
        <v>32.299999999999997</v>
      </c>
      <c r="F11">
        <v>34.200000000000003</v>
      </c>
      <c r="G11" s="17" t="s">
        <v>32</v>
      </c>
      <c r="H11" s="17" t="s">
        <v>33</v>
      </c>
      <c r="I11" s="17" t="s">
        <v>34</v>
      </c>
      <c r="J11" s="17" t="s">
        <v>35</v>
      </c>
      <c r="K11" s="17" t="s">
        <v>36</v>
      </c>
      <c r="L11" s="16"/>
      <c r="M11" s="16"/>
      <c r="N11" s="2"/>
      <c r="O11" s="17" t="s">
        <v>32</v>
      </c>
      <c r="P11" s="17" t="s">
        <v>33</v>
      </c>
      <c r="Q11" s="17" t="s">
        <v>34</v>
      </c>
      <c r="R11" s="17" t="s">
        <v>35</v>
      </c>
      <c r="S11" s="17" t="s">
        <v>36</v>
      </c>
      <c r="T11" s="16"/>
      <c r="U11" s="16"/>
      <c r="V11" s="16"/>
      <c r="W11" s="16"/>
    </row>
    <row r="12" spans="1:23" x14ac:dyDescent="0.3">
      <c r="A12">
        <v>5</v>
      </c>
      <c r="B12">
        <v>35.1</v>
      </c>
      <c r="C12" s="4">
        <v>33.299999999999997</v>
      </c>
      <c r="D12">
        <v>30.7</v>
      </c>
      <c r="E12">
        <v>32.5</v>
      </c>
      <c r="F12">
        <v>35.799999999999997</v>
      </c>
      <c r="G12" s="18" t="s">
        <v>10</v>
      </c>
      <c r="H12" s="18">
        <v>31</v>
      </c>
      <c r="I12" s="18">
        <v>977.00000000000011</v>
      </c>
      <c r="J12" s="18">
        <v>31.516129032258068</v>
      </c>
      <c r="K12" s="18">
        <v>3.7093978494623658</v>
      </c>
      <c r="L12" s="16"/>
      <c r="M12" s="16"/>
      <c r="N12" s="2"/>
      <c r="O12" s="18" t="s">
        <v>11</v>
      </c>
      <c r="P12" s="18">
        <v>31</v>
      </c>
      <c r="Q12" s="18">
        <v>988.89999999999986</v>
      </c>
      <c r="R12" s="18">
        <v>31.899999999999995</v>
      </c>
      <c r="S12" s="18">
        <v>2.9099999999999984</v>
      </c>
      <c r="T12" s="16"/>
      <c r="U12" s="16"/>
      <c r="V12" s="16"/>
      <c r="W12" s="16"/>
    </row>
    <row r="13" spans="1:23" x14ac:dyDescent="0.3">
      <c r="A13">
        <v>6</v>
      </c>
      <c r="B13">
        <v>31</v>
      </c>
      <c r="C13" s="4">
        <v>30.1</v>
      </c>
      <c r="D13">
        <v>33.6</v>
      </c>
      <c r="E13">
        <v>32.1</v>
      </c>
      <c r="F13">
        <v>33.799999999999997</v>
      </c>
      <c r="G13" s="18" t="s">
        <v>11</v>
      </c>
      <c r="H13" s="18">
        <v>31</v>
      </c>
      <c r="I13" s="18">
        <v>988.89999999999986</v>
      </c>
      <c r="J13" s="18">
        <v>31.899999999999995</v>
      </c>
      <c r="K13" s="18">
        <v>2.9099999999999984</v>
      </c>
      <c r="L13" s="16"/>
      <c r="M13" s="16"/>
      <c r="N13" s="2"/>
      <c r="O13" s="18" t="s">
        <v>12</v>
      </c>
      <c r="P13" s="18">
        <v>31</v>
      </c>
      <c r="Q13" s="18">
        <v>965.4</v>
      </c>
      <c r="R13" s="18">
        <v>31.141935483870967</v>
      </c>
      <c r="S13" s="18">
        <v>4.2465161290322593</v>
      </c>
      <c r="T13" s="16"/>
      <c r="U13" s="16"/>
      <c r="V13" s="16"/>
      <c r="W13" s="16"/>
    </row>
    <row r="14" spans="1:23" x14ac:dyDescent="0.3">
      <c r="A14">
        <v>7</v>
      </c>
      <c r="B14">
        <v>32.200000000000003</v>
      </c>
      <c r="C14" s="4">
        <v>30.5</v>
      </c>
      <c r="D14">
        <v>30.1</v>
      </c>
      <c r="E14">
        <v>34.700000000000003</v>
      </c>
      <c r="F14">
        <v>33.700000000000003</v>
      </c>
      <c r="G14" s="18" t="s">
        <v>12</v>
      </c>
      <c r="H14" s="18">
        <v>31</v>
      </c>
      <c r="I14" s="18">
        <v>965.4</v>
      </c>
      <c r="J14" s="18">
        <v>31.141935483870967</v>
      </c>
      <c r="K14" s="18">
        <v>4.2465161290322593</v>
      </c>
      <c r="L14" s="16"/>
      <c r="M14" s="16"/>
      <c r="N14" s="2"/>
      <c r="O14" s="18" t="s">
        <v>13</v>
      </c>
      <c r="P14" s="18">
        <v>31</v>
      </c>
      <c r="Q14" s="18">
        <v>1016.5</v>
      </c>
      <c r="R14" s="18">
        <v>32.79032258064516</v>
      </c>
      <c r="S14" s="18">
        <v>4.0682365591397858</v>
      </c>
      <c r="T14" s="16"/>
      <c r="U14" s="16"/>
      <c r="V14" s="16"/>
      <c r="W14" s="16"/>
    </row>
    <row r="15" spans="1:23" ht="15" thickBot="1" x14ac:dyDescent="0.35">
      <c r="A15">
        <v>8</v>
      </c>
      <c r="B15">
        <v>33.5</v>
      </c>
      <c r="C15" s="4">
        <v>30.5</v>
      </c>
      <c r="D15">
        <v>28.3</v>
      </c>
      <c r="E15">
        <v>32.700000000000003</v>
      </c>
      <c r="F15">
        <v>32.700000000000003</v>
      </c>
      <c r="G15" s="18" t="s">
        <v>13</v>
      </c>
      <c r="H15" s="18">
        <v>31</v>
      </c>
      <c r="I15" s="18">
        <v>1016.5</v>
      </c>
      <c r="J15" s="18">
        <v>32.79032258064516</v>
      </c>
      <c r="K15" s="18">
        <v>4.0682365591397858</v>
      </c>
      <c r="L15" s="16"/>
      <c r="M15" s="16"/>
      <c r="N15" s="2"/>
      <c r="O15" s="19" t="s">
        <v>14</v>
      </c>
      <c r="P15" s="19">
        <v>31</v>
      </c>
      <c r="Q15" s="19">
        <v>1053.5999999999999</v>
      </c>
      <c r="R15" s="19">
        <v>33.987096774193546</v>
      </c>
      <c r="S15" s="19">
        <v>1.0144946236559123</v>
      </c>
      <c r="T15" s="16"/>
      <c r="U15" s="16"/>
      <c r="V15" s="16"/>
      <c r="W15" s="16"/>
    </row>
    <row r="16" spans="1:23" ht="15" thickBot="1" x14ac:dyDescent="0.35">
      <c r="A16">
        <v>9</v>
      </c>
      <c r="B16">
        <v>31.2</v>
      </c>
      <c r="C16" s="4">
        <v>33.299999999999997</v>
      </c>
      <c r="D16">
        <v>33.200000000000003</v>
      </c>
      <c r="E16">
        <v>31.6</v>
      </c>
      <c r="F16">
        <v>35.4</v>
      </c>
      <c r="G16" s="19" t="s">
        <v>14</v>
      </c>
      <c r="H16" s="19">
        <v>31</v>
      </c>
      <c r="I16" s="19">
        <v>1053.5999999999999</v>
      </c>
      <c r="J16" s="19">
        <v>33.987096774193546</v>
      </c>
      <c r="K16" s="19">
        <v>1.0144946236559123</v>
      </c>
      <c r="L16" s="16"/>
      <c r="M16" s="16"/>
      <c r="N16" s="2"/>
      <c r="O16" s="16"/>
      <c r="P16" s="16"/>
      <c r="Q16" s="16"/>
      <c r="R16" s="16"/>
      <c r="S16" s="16"/>
      <c r="T16" s="16"/>
      <c r="U16" s="16"/>
      <c r="V16" s="16"/>
      <c r="W16" s="16"/>
    </row>
    <row r="17" spans="1:23" x14ac:dyDescent="0.3">
      <c r="A17">
        <v>10</v>
      </c>
      <c r="B17">
        <v>30.1</v>
      </c>
      <c r="C17" s="4">
        <v>32.5</v>
      </c>
      <c r="D17">
        <v>31.1</v>
      </c>
      <c r="E17">
        <v>32.299999999999997</v>
      </c>
      <c r="F17">
        <v>34.299999999999997</v>
      </c>
      <c r="G17" s="16"/>
      <c r="H17" s="16"/>
      <c r="I17" s="16"/>
      <c r="J17" s="16"/>
      <c r="K17" s="16"/>
      <c r="L17" s="16"/>
      <c r="M17" s="16"/>
      <c r="N17" s="2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5" thickBot="1" x14ac:dyDescent="0.35">
      <c r="A18">
        <v>11</v>
      </c>
      <c r="B18">
        <v>33.9</v>
      </c>
      <c r="C18" s="4">
        <v>29.3</v>
      </c>
      <c r="D18">
        <v>33.1</v>
      </c>
      <c r="E18">
        <v>31.5</v>
      </c>
      <c r="F18">
        <v>32.9</v>
      </c>
      <c r="G18" s="16"/>
      <c r="H18" s="16"/>
      <c r="I18" s="16"/>
      <c r="J18" s="16"/>
      <c r="K18" s="16"/>
      <c r="L18" s="16"/>
      <c r="M18" s="16"/>
      <c r="N18" s="2"/>
      <c r="O18" s="16" t="s">
        <v>37</v>
      </c>
      <c r="P18" s="16"/>
      <c r="Q18" s="16"/>
      <c r="R18" s="16"/>
      <c r="S18" s="16"/>
      <c r="T18" s="16"/>
      <c r="U18" s="16"/>
      <c r="V18" s="16"/>
      <c r="W18" s="16"/>
    </row>
    <row r="19" spans="1:23" ht="15" thickBot="1" x14ac:dyDescent="0.35">
      <c r="A19">
        <v>12</v>
      </c>
      <c r="B19">
        <v>29.6</v>
      </c>
      <c r="C19" s="4">
        <v>30.4</v>
      </c>
      <c r="D19">
        <v>28.8</v>
      </c>
      <c r="E19">
        <v>32.5</v>
      </c>
      <c r="F19">
        <v>34.9</v>
      </c>
      <c r="G19" s="16" t="s">
        <v>37</v>
      </c>
      <c r="H19" s="16"/>
      <c r="I19" s="16"/>
      <c r="J19" s="16"/>
      <c r="K19" s="16"/>
      <c r="L19" s="16"/>
      <c r="M19" s="16"/>
      <c r="N19" s="2"/>
      <c r="O19" s="17" t="s">
        <v>38</v>
      </c>
      <c r="P19" s="17" t="s">
        <v>39</v>
      </c>
      <c r="Q19" s="17" t="s">
        <v>40</v>
      </c>
      <c r="R19" s="17" t="s">
        <v>41</v>
      </c>
      <c r="S19" s="17" t="s">
        <v>42</v>
      </c>
      <c r="T19" s="17" t="s">
        <v>43</v>
      </c>
      <c r="U19" s="17" t="s">
        <v>44</v>
      </c>
      <c r="V19" s="16"/>
      <c r="W19" s="16"/>
    </row>
    <row r="20" spans="1:23" x14ac:dyDescent="0.3">
      <c r="A20">
        <v>13</v>
      </c>
      <c r="B20">
        <v>31.2</v>
      </c>
      <c r="C20" s="4">
        <v>35.9</v>
      </c>
      <c r="D20">
        <v>30.2</v>
      </c>
      <c r="E20">
        <v>35.4</v>
      </c>
      <c r="F20">
        <v>33.9</v>
      </c>
      <c r="G20" s="17" t="s">
        <v>38</v>
      </c>
      <c r="H20" s="17" t="s">
        <v>39</v>
      </c>
      <c r="I20" s="17" t="s">
        <v>40</v>
      </c>
      <c r="J20" s="17" t="s">
        <v>41</v>
      </c>
      <c r="K20" s="17" t="s">
        <v>42</v>
      </c>
      <c r="L20" s="17" t="s">
        <v>43</v>
      </c>
      <c r="M20" s="17" t="s">
        <v>44</v>
      </c>
      <c r="N20" s="2"/>
      <c r="O20" s="18" t="s">
        <v>45</v>
      </c>
      <c r="P20" s="18">
        <v>139.24967741935507</v>
      </c>
      <c r="Q20" s="18">
        <v>3</v>
      </c>
      <c r="R20" s="18">
        <v>46.416559139785022</v>
      </c>
      <c r="S20" s="18">
        <v>15.16974302657591</v>
      </c>
      <c r="T20" s="18">
        <v>1.9702111774060386E-8</v>
      </c>
      <c r="U20" s="18">
        <v>3.949099792520776</v>
      </c>
      <c r="V20" s="16"/>
      <c r="W20" s="16"/>
    </row>
    <row r="21" spans="1:23" x14ac:dyDescent="0.3">
      <c r="A21">
        <v>14</v>
      </c>
      <c r="B21">
        <v>33.5</v>
      </c>
      <c r="C21" s="4">
        <v>33</v>
      </c>
      <c r="D21">
        <v>29.3</v>
      </c>
      <c r="E21">
        <v>33.9</v>
      </c>
      <c r="F21">
        <v>34.200000000000003</v>
      </c>
      <c r="G21" s="18" t="s">
        <v>45</v>
      </c>
      <c r="H21" s="18">
        <v>161.10283870967743</v>
      </c>
      <c r="I21" s="18">
        <v>4</v>
      </c>
      <c r="J21" s="18">
        <v>40.275709677419357</v>
      </c>
      <c r="K21" s="18">
        <v>12.626686865908319</v>
      </c>
      <c r="L21" s="18">
        <v>7.0121632812993738E-9</v>
      </c>
      <c r="M21" s="18">
        <v>3.4467450313787711</v>
      </c>
      <c r="N21" s="2"/>
      <c r="O21" s="18" t="s">
        <v>46</v>
      </c>
      <c r="P21" s="18">
        <v>367.17741935483866</v>
      </c>
      <c r="Q21" s="18">
        <v>120</v>
      </c>
      <c r="R21" s="18">
        <v>3.059811827956989</v>
      </c>
      <c r="S21" s="18"/>
      <c r="T21" s="18"/>
      <c r="U21" s="18"/>
      <c r="V21" s="16"/>
      <c r="W21" s="16"/>
    </row>
    <row r="22" spans="1:23" x14ac:dyDescent="0.3">
      <c r="A22">
        <v>15</v>
      </c>
      <c r="B22">
        <v>34.1</v>
      </c>
      <c r="C22" s="4">
        <v>31.7</v>
      </c>
      <c r="D22">
        <v>37.4</v>
      </c>
      <c r="E22">
        <v>33.299999999999997</v>
      </c>
      <c r="F22">
        <v>33.200000000000003</v>
      </c>
      <c r="G22" s="18" t="s">
        <v>46</v>
      </c>
      <c r="H22" s="18">
        <v>478.45935483870966</v>
      </c>
      <c r="I22" s="18">
        <v>150</v>
      </c>
      <c r="J22" s="18">
        <v>3.1897290322580645</v>
      </c>
      <c r="K22" s="18"/>
      <c r="L22" s="18"/>
      <c r="M22" s="18"/>
      <c r="N22" s="2"/>
      <c r="O22" s="18"/>
      <c r="P22" s="18"/>
      <c r="Q22" s="18"/>
      <c r="R22" s="18"/>
      <c r="S22" s="18"/>
      <c r="T22" s="18"/>
      <c r="U22" s="18"/>
      <c r="V22" s="16"/>
      <c r="W22" s="16"/>
    </row>
    <row r="23" spans="1:23" ht="15" thickBot="1" x14ac:dyDescent="0.35">
      <c r="A23">
        <v>16</v>
      </c>
      <c r="B23">
        <v>32.799999999999997</v>
      </c>
      <c r="C23" s="4">
        <v>33</v>
      </c>
      <c r="D23">
        <v>30.9</v>
      </c>
      <c r="E23">
        <v>33.200000000000003</v>
      </c>
      <c r="F23">
        <v>31.8</v>
      </c>
      <c r="G23" s="18"/>
      <c r="H23" s="18"/>
      <c r="I23" s="18"/>
      <c r="J23" s="18"/>
      <c r="K23" s="18"/>
      <c r="L23" s="18"/>
      <c r="M23" s="18"/>
      <c r="N23" s="2"/>
      <c r="O23" s="19" t="s">
        <v>47</v>
      </c>
      <c r="P23" s="19">
        <v>506.42709677419373</v>
      </c>
      <c r="Q23" s="19">
        <v>123</v>
      </c>
      <c r="R23" s="19"/>
      <c r="S23" s="19"/>
      <c r="T23" s="19"/>
      <c r="U23" s="19"/>
      <c r="V23" s="16"/>
      <c r="W23" s="16"/>
    </row>
    <row r="24" spans="1:23" ht="15" thickBot="1" x14ac:dyDescent="0.35">
      <c r="A24">
        <v>17</v>
      </c>
      <c r="B24">
        <v>29.5</v>
      </c>
      <c r="C24" s="4">
        <v>31.2</v>
      </c>
      <c r="D24">
        <v>29.7</v>
      </c>
      <c r="E24">
        <v>28.7</v>
      </c>
      <c r="F24">
        <v>34.5</v>
      </c>
      <c r="G24" s="19" t="s">
        <v>47</v>
      </c>
      <c r="H24" s="19">
        <v>639.56219354838709</v>
      </c>
      <c r="I24" s="19">
        <v>154</v>
      </c>
      <c r="J24" s="19"/>
      <c r="K24" s="19"/>
      <c r="L24" s="19"/>
      <c r="M24" s="19"/>
      <c r="N24" s="2"/>
      <c r="O24" s="16"/>
      <c r="P24" s="16"/>
      <c r="Q24" s="16"/>
      <c r="R24" s="16"/>
      <c r="S24" s="16"/>
      <c r="T24" s="16"/>
      <c r="U24" s="16"/>
      <c r="V24" s="16"/>
      <c r="W24" s="16"/>
    </row>
    <row r="25" spans="1:23" x14ac:dyDescent="0.3">
      <c r="A25">
        <v>18</v>
      </c>
      <c r="B25">
        <v>29.4</v>
      </c>
      <c r="C25" s="4">
        <v>30.9</v>
      </c>
      <c r="D25">
        <v>32.799999999999997</v>
      </c>
      <c r="E25">
        <v>30.7</v>
      </c>
      <c r="F25">
        <v>35</v>
      </c>
      <c r="G25" s="16"/>
      <c r="H25" s="16"/>
      <c r="I25" s="16"/>
      <c r="J25" s="16"/>
      <c r="K25" s="16"/>
      <c r="L25" s="16"/>
      <c r="M25" s="16"/>
      <c r="N25" s="2"/>
      <c r="O25" s="16"/>
      <c r="P25" s="16"/>
      <c r="Q25" s="16"/>
      <c r="R25" s="16"/>
      <c r="S25" s="16"/>
      <c r="T25" s="16"/>
      <c r="U25" s="16"/>
      <c r="V25" s="16"/>
      <c r="W25" s="16"/>
    </row>
    <row r="26" spans="1:23" x14ac:dyDescent="0.3">
      <c r="A26">
        <v>19</v>
      </c>
      <c r="B26">
        <v>28.8</v>
      </c>
      <c r="C26" s="4">
        <v>34.1</v>
      </c>
      <c r="D26">
        <v>30.2</v>
      </c>
      <c r="E26">
        <v>34.9</v>
      </c>
      <c r="F26">
        <v>35.200000000000003</v>
      </c>
      <c r="G26" s="9" t="b">
        <f>L21&lt;0.01</f>
        <v>1</v>
      </c>
      <c r="H26" s="2"/>
      <c r="I26" s="2"/>
      <c r="J26" s="2"/>
      <c r="K26" s="2"/>
      <c r="L26" s="2"/>
      <c r="M26" s="2"/>
      <c r="N26" s="2"/>
      <c r="O26" s="20" t="b">
        <f>T20&lt;0.01</f>
        <v>1</v>
      </c>
      <c r="P26" s="16"/>
      <c r="Q26" s="16"/>
      <c r="R26" s="16"/>
      <c r="S26" s="16"/>
      <c r="T26" s="16"/>
      <c r="U26" s="16"/>
      <c r="V26" s="16"/>
      <c r="W26" s="16"/>
    </row>
    <row r="27" spans="1:23" x14ac:dyDescent="0.3">
      <c r="A27">
        <v>20</v>
      </c>
      <c r="B27">
        <v>29.2</v>
      </c>
      <c r="C27" s="4">
        <v>31.7</v>
      </c>
      <c r="D27">
        <v>32.4</v>
      </c>
      <c r="E27">
        <v>33.299999999999997</v>
      </c>
      <c r="F27">
        <v>34.299999999999997</v>
      </c>
      <c r="G27" s="9" t="s">
        <v>48</v>
      </c>
      <c r="H27" s="2"/>
      <c r="I27" s="2"/>
      <c r="J27" s="2"/>
      <c r="K27" s="2"/>
      <c r="L27" s="2"/>
      <c r="M27" s="2"/>
      <c r="N27" s="2"/>
      <c r="O27" s="20" t="s">
        <v>49</v>
      </c>
      <c r="P27" s="16"/>
      <c r="Q27" s="16"/>
      <c r="R27" s="16"/>
      <c r="S27" s="16"/>
      <c r="T27" s="16"/>
      <c r="U27" s="16"/>
      <c r="V27" s="16"/>
      <c r="W27" s="16"/>
    </row>
    <row r="28" spans="1:23" x14ac:dyDescent="0.3">
      <c r="A28">
        <v>21</v>
      </c>
      <c r="B28">
        <v>30.1</v>
      </c>
      <c r="C28" s="4">
        <v>33.4</v>
      </c>
      <c r="D28">
        <v>32.4</v>
      </c>
      <c r="E28">
        <v>33.799999999999997</v>
      </c>
      <c r="F28">
        <v>35.5</v>
      </c>
      <c r="G28" s="2"/>
      <c r="H28" s="2"/>
      <c r="I28" s="2"/>
      <c r="J28" s="2"/>
      <c r="K28" s="2"/>
      <c r="L28" s="2"/>
      <c r="M28" s="2"/>
      <c r="N28" s="2"/>
      <c r="O28" s="16"/>
      <c r="P28" s="16"/>
      <c r="Q28" s="16"/>
      <c r="R28" s="16"/>
      <c r="S28" s="16"/>
      <c r="T28" s="16"/>
      <c r="U28" s="16"/>
      <c r="V28" s="16"/>
      <c r="W28" s="16"/>
    </row>
    <row r="29" spans="1:23" x14ac:dyDescent="0.3">
      <c r="A29">
        <v>22</v>
      </c>
      <c r="B29">
        <v>34.1</v>
      </c>
      <c r="C29" s="4">
        <v>29.3</v>
      </c>
      <c r="D29">
        <v>28.9</v>
      </c>
      <c r="E29">
        <v>34.6</v>
      </c>
      <c r="F29">
        <v>33.9</v>
      </c>
      <c r="G29" s="2"/>
      <c r="H29" s="2"/>
      <c r="I29" s="2"/>
      <c r="J29" s="2"/>
      <c r="K29" s="2"/>
      <c r="L29" s="2"/>
      <c r="M29" s="2"/>
      <c r="N29" s="2"/>
      <c r="O29" s="16"/>
      <c r="P29" s="16"/>
      <c r="Q29" s="16"/>
      <c r="R29" s="16"/>
      <c r="S29" s="16"/>
      <c r="T29" s="16"/>
      <c r="U29" s="16"/>
      <c r="V29" s="16"/>
      <c r="W29" s="16"/>
    </row>
    <row r="30" spans="1:23" x14ac:dyDescent="0.3">
      <c r="A30">
        <v>23</v>
      </c>
      <c r="B30">
        <v>33.6</v>
      </c>
      <c r="C30" s="4">
        <v>30.9</v>
      </c>
      <c r="D30">
        <v>29.2</v>
      </c>
      <c r="E30">
        <v>32.200000000000003</v>
      </c>
      <c r="F30">
        <v>34</v>
      </c>
      <c r="G30" s="2"/>
      <c r="H30" s="2"/>
      <c r="I30" s="2"/>
      <c r="J30" s="2"/>
      <c r="K30" s="2"/>
      <c r="L30" s="2"/>
      <c r="M30" s="2"/>
      <c r="N30" s="2"/>
      <c r="O30" s="16"/>
      <c r="P30" s="16"/>
      <c r="Q30" s="16"/>
      <c r="R30" s="16"/>
      <c r="S30" s="16"/>
      <c r="T30" s="16"/>
      <c r="U30" s="16"/>
      <c r="V30" s="16"/>
      <c r="W30" s="16"/>
    </row>
    <row r="31" spans="1:23" x14ac:dyDescent="0.3">
      <c r="A31">
        <v>24</v>
      </c>
      <c r="B31">
        <v>32.1</v>
      </c>
      <c r="C31" s="4">
        <v>29.3</v>
      </c>
      <c r="D31">
        <v>31.9</v>
      </c>
      <c r="E31">
        <v>34.299999999999997</v>
      </c>
      <c r="F31">
        <v>33.700000000000003</v>
      </c>
      <c r="G31" s="2"/>
      <c r="H31" s="2"/>
      <c r="I31" s="2"/>
      <c r="J31" s="2"/>
      <c r="K31" s="2"/>
      <c r="L31" s="2"/>
      <c r="M31" s="2"/>
      <c r="N31" s="2"/>
      <c r="O31" s="16"/>
      <c r="P31" s="16"/>
      <c r="Q31" s="16"/>
      <c r="R31" s="16"/>
      <c r="S31" s="16"/>
      <c r="T31" s="16"/>
      <c r="U31" s="16"/>
      <c r="V31" s="16"/>
      <c r="W31" s="16"/>
    </row>
    <row r="32" spans="1:23" x14ac:dyDescent="0.3">
      <c r="A32">
        <v>25</v>
      </c>
      <c r="B32">
        <v>32.700000000000003</v>
      </c>
      <c r="C32" s="4">
        <v>31.2</v>
      </c>
      <c r="D32">
        <v>32.6</v>
      </c>
      <c r="E32">
        <v>28.8</v>
      </c>
      <c r="F32">
        <v>33.5</v>
      </c>
      <c r="G32" s="2"/>
      <c r="H32" s="2"/>
      <c r="I32" s="2"/>
      <c r="J32" s="2"/>
      <c r="K32" s="2"/>
      <c r="L32" s="2"/>
      <c r="M32" s="2"/>
      <c r="N32" s="2"/>
      <c r="O32" s="16"/>
      <c r="P32" s="16"/>
      <c r="Q32" s="16"/>
      <c r="R32" s="16"/>
      <c r="S32" s="16"/>
      <c r="T32" s="16"/>
      <c r="U32" s="16"/>
      <c r="V32" s="16"/>
      <c r="W32" s="16"/>
    </row>
    <row r="33" spans="1:23" x14ac:dyDescent="0.3">
      <c r="A33">
        <v>26</v>
      </c>
      <c r="B33">
        <v>31.9</v>
      </c>
      <c r="C33" s="4">
        <v>31.7</v>
      </c>
      <c r="D33">
        <v>28</v>
      </c>
      <c r="E33">
        <v>29.6</v>
      </c>
      <c r="F33">
        <v>32.1</v>
      </c>
      <c r="G33" s="2"/>
      <c r="H33" s="2"/>
      <c r="I33" s="2"/>
      <c r="J33" s="2"/>
      <c r="K33" s="2"/>
      <c r="L33" s="2"/>
      <c r="M33" s="2"/>
      <c r="N33" s="2"/>
      <c r="O33" s="16"/>
      <c r="P33" s="16"/>
      <c r="Q33" s="16"/>
      <c r="R33" s="16"/>
      <c r="S33" s="16"/>
      <c r="T33" s="16"/>
      <c r="U33" s="16"/>
      <c r="V33" s="16"/>
      <c r="W33" s="16"/>
    </row>
    <row r="34" spans="1:23" x14ac:dyDescent="0.3">
      <c r="A34">
        <v>27</v>
      </c>
      <c r="B34">
        <v>31.1</v>
      </c>
      <c r="C34" s="4">
        <v>30.1</v>
      </c>
      <c r="D34">
        <v>31.5</v>
      </c>
      <c r="E34">
        <v>32</v>
      </c>
      <c r="F34">
        <v>33.200000000000003</v>
      </c>
      <c r="G34" s="2"/>
      <c r="H34" s="2"/>
      <c r="I34" s="2"/>
      <c r="J34" s="2"/>
      <c r="K34" s="2"/>
      <c r="L34" s="2"/>
      <c r="M34" s="2"/>
      <c r="N34" s="2"/>
      <c r="O34" s="16"/>
      <c r="P34" s="16"/>
      <c r="Q34" s="16"/>
      <c r="R34" s="16"/>
      <c r="S34" s="16"/>
      <c r="T34" s="16"/>
      <c r="U34" s="16"/>
      <c r="V34" s="16"/>
      <c r="W34" s="16"/>
    </row>
    <row r="35" spans="1:23" x14ac:dyDescent="0.3">
      <c r="A35">
        <v>28</v>
      </c>
      <c r="B35">
        <v>29.8</v>
      </c>
      <c r="C35" s="4">
        <v>33.299999999999997</v>
      </c>
      <c r="D35">
        <v>32</v>
      </c>
      <c r="E35">
        <v>28.3</v>
      </c>
      <c r="F35">
        <v>33.700000000000003</v>
      </c>
      <c r="G35" s="2"/>
      <c r="H35" s="2"/>
      <c r="I35" s="2"/>
      <c r="J35" s="2"/>
      <c r="K35" s="2"/>
      <c r="L35" s="2"/>
      <c r="M35" s="2"/>
      <c r="N35" s="2"/>
      <c r="O35" s="16"/>
      <c r="P35" s="16"/>
      <c r="Q35" s="16"/>
      <c r="R35" s="16"/>
      <c r="S35" s="16"/>
      <c r="T35" s="16"/>
      <c r="U35" s="16"/>
      <c r="V35" s="16"/>
      <c r="W35" s="16"/>
    </row>
    <row r="36" spans="1:23" x14ac:dyDescent="0.3">
      <c r="A36">
        <v>29</v>
      </c>
      <c r="B36">
        <v>28.5</v>
      </c>
      <c r="C36" s="4">
        <v>33.799999999999997</v>
      </c>
      <c r="D36">
        <v>30.8</v>
      </c>
      <c r="E36">
        <v>34.200000000000003</v>
      </c>
      <c r="F36">
        <v>35.799999999999997</v>
      </c>
      <c r="G36" s="2"/>
      <c r="H36" s="2"/>
      <c r="I36" s="2"/>
      <c r="J36" s="2"/>
      <c r="K36" s="2"/>
      <c r="L36" s="2"/>
      <c r="M36" s="2"/>
      <c r="N36" s="2"/>
      <c r="O36" s="16"/>
      <c r="P36" s="16"/>
      <c r="Q36" s="16"/>
      <c r="R36" s="16"/>
      <c r="S36" s="16"/>
      <c r="T36" s="16"/>
      <c r="U36" s="16"/>
      <c r="V36" s="16"/>
      <c r="W36" s="16"/>
    </row>
    <row r="37" spans="1:23" x14ac:dyDescent="0.3">
      <c r="A37">
        <v>30</v>
      </c>
      <c r="B37">
        <v>32.1</v>
      </c>
      <c r="C37" s="4">
        <v>33.299999999999997</v>
      </c>
      <c r="D37">
        <v>30.6</v>
      </c>
      <c r="E37">
        <v>33.5</v>
      </c>
      <c r="F37">
        <v>35</v>
      </c>
      <c r="G37" s="2"/>
      <c r="H37" s="2"/>
      <c r="I37" s="2"/>
      <c r="J37" s="2"/>
      <c r="K37" s="2"/>
      <c r="L37" s="2"/>
      <c r="M37" s="2"/>
      <c r="N37" s="2"/>
      <c r="O37" s="16"/>
      <c r="P37" s="16"/>
      <c r="Q37" s="16"/>
      <c r="R37" s="16"/>
      <c r="S37" s="16"/>
      <c r="T37" s="16"/>
      <c r="U37" s="16"/>
      <c r="V37" s="16"/>
      <c r="W37" s="16"/>
    </row>
    <row r="38" spans="1:23" x14ac:dyDescent="0.3">
      <c r="A38">
        <v>31</v>
      </c>
      <c r="B38">
        <v>31.7</v>
      </c>
      <c r="C38" s="4">
        <v>31.9</v>
      </c>
      <c r="D38">
        <v>35.200000000000003</v>
      </c>
      <c r="E38">
        <v>34.799999999999997</v>
      </c>
      <c r="F38">
        <v>33.4</v>
      </c>
      <c r="G38" s="2"/>
      <c r="H38" s="2"/>
      <c r="I38" s="2"/>
      <c r="J38" s="2"/>
      <c r="K38" s="2"/>
      <c r="L38" s="2"/>
      <c r="M38" s="2"/>
      <c r="N38" s="2"/>
      <c r="O38" s="16"/>
      <c r="P38" s="16"/>
      <c r="Q38" s="16"/>
      <c r="R38" s="16"/>
      <c r="S38" s="16"/>
      <c r="T38" s="16"/>
      <c r="U38" s="16"/>
      <c r="V38" s="16"/>
      <c r="W38" s="16"/>
    </row>
    <row r="225" spans="15:15" x14ac:dyDescent="0.3">
      <c r="O225" t="s">
        <v>15</v>
      </c>
    </row>
  </sheetData>
  <mergeCells count="1">
    <mergeCell ref="A1:K5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1D791084-1725-438A-8B07-38EB8C7F54B1}">
          <xm:f>Task5!1:1048576</xm:f>
        </x15:webExtension>
        <x15:webExtension appRef="{2B81256C-13D9-4E34-8266-BA4DE1CBB03C}">
          <xm:f>Task5!$C$7:$F$38</xm:f>
        </x15:webExtension>
        <x15:webExtension appRef="{DC368BBE-E055-4FBB-AAA3-39C0FC1AF9D8}">
          <xm:f>Task5!#REF!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Task5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Віктор Тараба</cp:lastModifiedBy>
  <cp:revision/>
  <dcterms:created xsi:type="dcterms:W3CDTF">2021-11-07T18:34:27Z</dcterms:created>
  <dcterms:modified xsi:type="dcterms:W3CDTF">2022-05-28T12:39:42Z</dcterms:modified>
  <cp:category/>
  <cp:contentStatus/>
</cp:coreProperties>
</file>