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oal_000\Documents\GrabCAD\Mars Rover 2018 PCB\Projects\Current sensors\Current sensors\Current Sensors Fall 2017\"/>
    </mc:Choice>
  </mc:AlternateContent>
  <bookViews>
    <workbookView xWindow="0" yWindow="0" windowWidth="19185" windowHeight="691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G36" i="2" s="1"/>
  <c r="J36" i="2" s="1"/>
  <c r="D36" i="2"/>
  <c r="H36" i="2" s="1"/>
  <c r="C36" i="2"/>
  <c r="H35" i="2"/>
  <c r="G35" i="2"/>
  <c r="J35" i="2" s="1"/>
  <c r="E31" i="2" l="1"/>
  <c r="G31" i="2" s="1"/>
  <c r="D31" i="2"/>
  <c r="H31" i="2" s="1"/>
  <c r="C31" i="2"/>
  <c r="H30" i="2"/>
  <c r="G30" i="2"/>
  <c r="J30" i="2" l="1"/>
  <c r="J31" i="2"/>
  <c r="D3" i="2"/>
  <c r="C3" i="2"/>
  <c r="E3" i="2"/>
  <c r="F3" i="2"/>
  <c r="T10" i="2" l="1"/>
  <c r="E23" i="2"/>
  <c r="G23" i="2" s="1"/>
  <c r="C23" i="2"/>
  <c r="H22" i="2"/>
  <c r="G22" i="2"/>
  <c r="H23" i="2" l="1"/>
  <c r="J23" i="2" s="1"/>
  <c r="J22" i="2"/>
  <c r="Q11" i="2"/>
  <c r="P11" i="2"/>
  <c r="O11" i="2"/>
  <c r="N11" i="2"/>
  <c r="T13" i="2"/>
  <c r="T12" i="2"/>
  <c r="E3" i="3" l="1"/>
  <c r="D3" i="3"/>
  <c r="C3" i="3"/>
  <c r="B3" i="3"/>
  <c r="G2" i="3"/>
  <c r="F2" i="3"/>
  <c r="I2" i="3" l="1"/>
  <c r="P6" i="1" l="1"/>
  <c r="Q6" i="1" s="1"/>
  <c r="O6" i="1"/>
  <c r="N6" i="1"/>
  <c r="R6" i="1" s="1"/>
  <c r="M6" i="1"/>
  <c r="R5" i="1"/>
  <c r="T5" i="1" s="1"/>
  <c r="Q5" i="1"/>
  <c r="Q4" i="1"/>
  <c r="O4" i="1"/>
  <c r="N4" i="1"/>
  <c r="M4" i="1"/>
  <c r="R4" i="1" s="1"/>
  <c r="T4" i="1" s="1"/>
  <c r="R3" i="1"/>
  <c r="Q3" i="1"/>
  <c r="T3" i="1" l="1"/>
  <c r="T6" i="1"/>
  <c r="E14" i="1"/>
  <c r="D14" i="1"/>
  <c r="C14" i="1"/>
  <c r="B14" i="1"/>
  <c r="C12" i="1"/>
  <c r="E12" i="1"/>
  <c r="G13" i="1"/>
  <c r="F13" i="1"/>
  <c r="D12" i="1"/>
  <c r="B12" i="1"/>
  <c r="G11" i="1"/>
  <c r="F11" i="1"/>
  <c r="F3" i="1"/>
  <c r="G3" i="1"/>
  <c r="B4" i="1"/>
  <c r="C4" i="1"/>
  <c r="D4" i="1"/>
  <c r="F4" i="1" s="1"/>
  <c r="F5" i="1"/>
  <c r="G5" i="1"/>
  <c r="B6" i="1"/>
  <c r="C6" i="1"/>
  <c r="D6" i="1"/>
  <c r="E6" i="1"/>
  <c r="F19" i="2"/>
  <c r="G19" i="2" s="1"/>
  <c r="E19" i="2"/>
  <c r="D19" i="2"/>
  <c r="H19" i="2" s="1"/>
  <c r="C19" i="2"/>
  <c r="H18" i="2"/>
  <c r="G18" i="2"/>
  <c r="G17" i="2"/>
  <c r="E17" i="2"/>
  <c r="D17" i="2"/>
  <c r="H17" i="2" s="1"/>
  <c r="C17" i="2"/>
  <c r="H16" i="2"/>
  <c r="J16" i="2" s="1"/>
  <c r="G16" i="2"/>
  <c r="R13" i="2"/>
  <c r="Q13" i="2"/>
  <c r="P13" i="2"/>
  <c r="O13" i="2"/>
  <c r="S13" i="2" s="1"/>
  <c r="N13" i="2"/>
  <c r="G13" i="2"/>
  <c r="F13" i="2"/>
  <c r="E13" i="2"/>
  <c r="D13" i="2"/>
  <c r="H13" i="2" s="1"/>
  <c r="C13" i="2"/>
  <c r="S12" i="2"/>
  <c r="U12" i="2" s="1"/>
  <c r="R12" i="2"/>
  <c r="H12" i="2"/>
  <c r="J12" i="2" s="1"/>
  <c r="G12" i="2"/>
  <c r="F11" i="2"/>
  <c r="E11" i="2"/>
  <c r="G11" i="2" s="1"/>
  <c r="J11" i="2" s="1"/>
  <c r="D11" i="2"/>
  <c r="H11" i="2" s="1"/>
  <c r="C11" i="2"/>
  <c r="S10" i="2"/>
  <c r="R10" i="2"/>
  <c r="H10" i="2"/>
  <c r="G10" i="2"/>
  <c r="J10" i="2" s="1"/>
  <c r="H2" i="2"/>
  <c r="G2" i="2"/>
  <c r="J2" i="2" l="1"/>
  <c r="J19" i="2"/>
  <c r="J18" i="2"/>
  <c r="S11" i="2"/>
  <c r="R11" i="2"/>
  <c r="U13" i="2"/>
  <c r="U10" i="2"/>
  <c r="F14" i="1"/>
  <c r="I13" i="1"/>
  <c r="G14" i="1"/>
  <c r="I14" i="1" s="1"/>
  <c r="F12" i="1"/>
  <c r="G12" i="1"/>
  <c r="I11" i="1"/>
  <c r="F6" i="1"/>
  <c r="G4" i="1"/>
  <c r="I4" i="1" s="1"/>
  <c r="I5" i="1"/>
  <c r="I3" i="1"/>
  <c r="G6" i="1"/>
  <c r="I6" i="1" s="1"/>
  <c r="J13" i="2"/>
  <c r="J17" i="2"/>
  <c r="U11" i="2" l="1"/>
  <c r="I12" i="1"/>
  <c r="G3" i="3"/>
  <c r="F3" i="3"/>
  <c r="I3" i="3" l="1"/>
  <c r="H3" i="2"/>
  <c r="G3" i="2"/>
  <c r="J3" i="2" l="1"/>
</calcChain>
</file>

<file path=xl/sharedStrings.xml><?xml version="1.0" encoding="utf-8"?>
<sst xmlns="http://schemas.openxmlformats.org/spreadsheetml/2006/main" count="118" uniqueCount="35">
  <si>
    <t>Vlogic</t>
  </si>
  <si>
    <t>R2</t>
  </si>
  <si>
    <t>R20</t>
  </si>
  <si>
    <t>R21</t>
  </si>
  <si>
    <t>R68</t>
  </si>
  <si>
    <t>Vo/Vi-bias</t>
  </si>
  <si>
    <t>Vbias</t>
  </si>
  <si>
    <t>Vi</t>
  </si>
  <si>
    <t>Vo</t>
  </si>
  <si>
    <t>Ratios of R21/R68 smaller than 1/10 will not exceed the range [0,5]</t>
  </si>
  <si>
    <t xml:space="preserve"> </t>
  </si>
  <si>
    <t>20A resistor on 20A</t>
  </si>
  <si>
    <t>20A resistors on 30A</t>
  </si>
  <si>
    <t>5A resistors on a 30A board</t>
  </si>
  <si>
    <t xml:space="preserve">New Ratios [0,5]  </t>
  </si>
  <si>
    <t>old ratios [0,5]</t>
  </si>
  <si>
    <t>20A and 30A sensor resistor ratios</t>
  </si>
  <si>
    <t xml:space="preserve">New Ratios </t>
  </si>
  <si>
    <t xml:space="preserve">old ratios </t>
  </si>
  <si>
    <t xml:space="preserve">New Ratios  </t>
  </si>
  <si>
    <t>5A sensor board resistor ratios</t>
  </si>
  <si>
    <t>as close to 0 ap</t>
  </si>
  <si>
    <t>as close to 3.3V as possible</t>
  </si>
  <si>
    <t>30 and 20 A boards</t>
  </si>
  <si>
    <t>for 100A  board</t>
  </si>
  <si>
    <t>For 5,20,30A boards</t>
  </si>
  <si>
    <t>R24</t>
  </si>
  <si>
    <t>R26</t>
  </si>
  <si>
    <t>R27</t>
  </si>
  <si>
    <t>teledyne dalsa</t>
  </si>
  <si>
    <t>R10</t>
  </si>
  <si>
    <t>R11</t>
  </si>
  <si>
    <t>R12</t>
  </si>
  <si>
    <t>R13</t>
  </si>
  <si>
    <t>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</si>
</sst>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5" xfId="0" applyFont="1" applyBorder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Font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1" fillId="4" borderId="0" xfId="0" applyFont="1" applyFill="1" applyBorder="1"/>
    <xf numFmtId="0" fontId="0" fillId="4" borderId="0" xfId="0" applyFont="1" applyFill="1"/>
    <xf numFmtId="0" fontId="0" fillId="4" borderId="15" xfId="0" applyFont="1" applyFill="1" applyBorder="1"/>
    <xf numFmtId="0" fontId="0" fillId="4" borderId="8" xfId="0" applyFont="1" applyFill="1" applyBorder="1"/>
    <xf numFmtId="16" fontId="1" fillId="4" borderId="0" xfId="0" applyNumberFormat="1" applyFont="1" applyFill="1"/>
    <xf numFmtId="16" fontId="1" fillId="0" borderId="0" xfId="0" applyNumberFormat="1" applyFont="1"/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G8" sqref="G8"/>
    </sheetView>
  </sheetViews>
  <sheetFormatPr defaultColWidth="8.7109375" defaultRowHeight="15" x14ac:dyDescent="0.25"/>
  <cols>
    <col min="1" max="5" width="8.7109375" style="15"/>
    <col min="6" max="6" width="12.42578125" style="15" customWidth="1"/>
    <col min="7" max="16384" width="8.7109375" style="15"/>
  </cols>
  <sheetData>
    <row r="1" spans="1:21" ht="15.75" thickBot="1" x14ac:dyDescent="0.3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13"/>
      <c r="K1" s="14"/>
      <c r="L1" s="14"/>
      <c r="M1" s="13"/>
      <c r="N1" s="14"/>
      <c r="O1" s="14"/>
      <c r="P1" s="13"/>
      <c r="Q1" s="14"/>
      <c r="R1" s="14"/>
      <c r="S1" s="13"/>
      <c r="T1" s="14"/>
      <c r="U1" s="14"/>
    </row>
    <row r="2" spans="1:21" ht="15.7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8" t="s">
        <v>8</v>
      </c>
      <c r="K2" s="14"/>
      <c r="L2" s="16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8" t="s">
        <v>8</v>
      </c>
      <c r="U2" s="14"/>
    </row>
    <row r="3" spans="1:21" ht="30" x14ac:dyDescent="0.25">
      <c r="A3" s="19">
        <v>5</v>
      </c>
      <c r="B3" s="20">
        <v>10</v>
      </c>
      <c r="C3" s="20">
        <v>18</v>
      </c>
      <c r="D3" s="20">
        <v>10</v>
      </c>
      <c r="E3" s="20">
        <v>22</v>
      </c>
      <c r="F3" s="21">
        <f t="shared" ref="F3:F6" si="0">-E3/D3</f>
        <v>-2.2000000000000002</v>
      </c>
      <c r="G3" s="21">
        <f t="shared" ref="G3:G6" si="1">(C3/(B3+C3)*A3)*(1+E3/D3)</f>
        <v>10.285714285714286</v>
      </c>
      <c r="H3" s="15">
        <v>4.5</v>
      </c>
      <c r="I3" s="22">
        <f t="shared" ref="I3:I6" si="2">H3*F3+G3</f>
        <v>0.38571428571428612</v>
      </c>
      <c r="J3" s="44" t="s">
        <v>17</v>
      </c>
      <c r="K3" s="14"/>
      <c r="L3" s="19">
        <v>3.3</v>
      </c>
      <c r="M3" s="20">
        <v>10</v>
      </c>
      <c r="N3" s="20">
        <v>18</v>
      </c>
      <c r="O3" s="20">
        <v>10</v>
      </c>
      <c r="P3" s="20">
        <v>22</v>
      </c>
      <c r="Q3" s="21">
        <f t="shared" ref="Q3:Q6" si="3">-P3/O3</f>
        <v>-2.2000000000000002</v>
      </c>
      <c r="R3" s="21">
        <f t="shared" ref="R3:R6" si="4">(N3/(M3+N3)*L3)*(1+P3/O3)</f>
        <v>6.7885714285714291</v>
      </c>
      <c r="S3" s="15">
        <v>2.97</v>
      </c>
      <c r="T3" s="22">
        <f t="shared" ref="T3:T6" si="5">S3*Q3+R3</f>
        <v>0.25457142857142845</v>
      </c>
      <c r="U3" s="14" t="s">
        <v>21</v>
      </c>
    </row>
    <row r="4" spans="1:21" ht="31.5" customHeight="1" x14ac:dyDescent="0.25">
      <c r="A4" s="19">
        <v>5</v>
      </c>
      <c r="B4" s="20">
        <f>B3</f>
        <v>10</v>
      </c>
      <c r="C4" s="20">
        <f>C3</f>
        <v>18</v>
      </c>
      <c r="D4" s="20">
        <f>D3</f>
        <v>10</v>
      </c>
      <c r="E4" s="20">
        <v>22</v>
      </c>
      <c r="F4" s="21">
        <f t="shared" si="0"/>
        <v>-2.2000000000000002</v>
      </c>
      <c r="G4" s="21">
        <f t="shared" si="1"/>
        <v>10.285714285714286</v>
      </c>
      <c r="H4" s="20">
        <v>2.5</v>
      </c>
      <c r="I4" s="22">
        <f t="shared" si="2"/>
        <v>4.7857142857142865</v>
      </c>
      <c r="J4" s="44"/>
      <c r="K4" s="14"/>
      <c r="L4" s="19">
        <v>3.3</v>
      </c>
      <c r="M4" s="20">
        <f>M3</f>
        <v>10</v>
      </c>
      <c r="N4" s="20">
        <f>N3</f>
        <v>18</v>
      </c>
      <c r="O4" s="20">
        <f>O3</f>
        <v>10</v>
      </c>
      <c r="P4" s="20">
        <v>22</v>
      </c>
      <c r="Q4" s="21">
        <f t="shared" si="3"/>
        <v>-2.2000000000000002</v>
      </c>
      <c r="R4" s="21">
        <f t="shared" si="4"/>
        <v>6.7885714285714291</v>
      </c>
      <c r="S4" s="15">
        <v>1.65</v>
      </c>
      <c r="T4" s="22">
        <f t="shared" si="5"/>
        <v>3.1585714285714293</v>
      </c>
      <c r="U4" s="14" t="s">
        <v>22</v>
      </c>
    </row>
    <row r="5" spans="1:21" x14ac:dyDescent="0.25">
      <c r="A5" s="19">
        <v>5</v>
      </c>
      <c r="B5" s="20">
        <v>27</v>
      </c>
      <c r="C5" s="20">
        <v>68</v>
      </c>
      <c r="D5" s="20">
        <v>10</v>
      </c>
      <c r="E5" s="20">
        <v>12</v>
      </c>
      <c r="F5" s="21">
        <f t="shared" si="0"/>
        <v>-1.2</v>
      </c>
      <c r="G5" s="21">
        <f t="shared" si="1"/>
        <v>7.8736842105263163</v>
      </c>
      <c r="H5" s="20">
        <v>4.5</v>
      </c>
      <c r="I5" s="22">
        <f t="shared" si="2"/>
        <v>2.4736842105263168</v>
      </c>
      <c r="J5" s="44" t="s">
        <v>18</v>
      </c>
      <c r="K5" s="14"/>
      <c r="L5" s="19">
        <v>3.3</v>
      </c>
      <c r="M5" s="20">
        <v>27</v>
      </c>
      <c r="N5" s="20">
        <v>68</v>
      </c>
      <c r="O5" s="20">
        <v>10</v>
      </c>
      <c r="P5" s="20">
        <v>12</v>
      </c>
      <c r="Q5" s="21">
        <f t="shared" si="3"/>
        <v>-1.2</v>
      </c>
      <c r="R5" s="21">
        <f t="shared" si="4"/>
        <v>5.1966315789473692</v>
      </c>
      <c r="S5" s="15">
        <v>1.85</v>
      </c>
      <c r="T5" s="22">
        <f t="shared" si="5"/>
        <v>2.976631578947369</v>
      </c>
      <c r="U5" s="14"/>
    </row>
    <row r="6" spans="1:21" ht="26.1" customHeight="1" thickBot="1" x14ac:dyDescent="0.3">
      <c r="A6" s="19">
        <v>5</v>
      </c>
      <c r="B6" s="20">
        <f>B5</f>
        <v>27</v>
      </c>
      <c r="C6" s="20">
        <f>C5</f>
        <v>68</v>
      </c>
      <c r="D6" s="20">
        <f>D5</f>
        <v>10</v>
      </c>
      <c r="E6" s="20">
        <f>E5</f>
        <v>12</v>
      </c>
      <c r="F6" s="21">
        <f t="shared" si="0"/>
        <v>-1.2</v>
      </c>
      <c r="G6" s="21">
        <f t="shared" si="1"/>
        <v>7.8736842105263163</v>
      </c>
      <c r="H6" s="23">
        <v>2.5</v>
      </c>
      <c r="I6" s="22">
        <f t="shared" si="2"/>
        <v>4.8736842105263163</v>
      </c>
      <c r="J6" s="44"/>
      <c r="K6" s="14"/>
      <c r="L6" s="19">
        <v>3.3</v>
      </c>
      <c r="M6" s="20">
        <f>M5</f>
        <v>27</v>
      </c>
      <c r="N6" s="20">
        <f>N5</f>
        <v>68</v>
      </c>
      <c r="O6" s="20">
        <f>O5</f>
        <v>10</v>
      </c>
      <c r="P6" s="20">
        <f>P5</f>
        <v>12</v>
      </c>
      <c r="Q6" s="21">
        <f t="shared" si="3"/>
        <v>-1.2</v>
      </c>
      <c r="R6" s="21">
        <f t="shared" si="4"/>
        <v>5.1966315789473692</v>
      </c>
      <c r="S6" s="23">
        <v>2.5</v>
      </c>
      <c r="T6" s="22">
        <f t="shared" si="5"/>
        <v>2.1966315789473692</v>
      </c>
      <c r="U6" s="14"/>
    </row>
    <row r="7" spans="1:21" x14ac:dyDescent="0.25">
      <c r="A7" s="13"/>
      <c r="B7" s="14"/>
      <c r="C7" s="14"/>
      <c r="D7" s="13"/>
      <c r="E7" s="14"/>
      <c r="F7" s="14"/>
      <c r="G7" s="13"/>
      <c r="H7" s="14"/>
      <c r="I7" s="14"/>
      <c r="J7" s="13"/>
      <c r="K7" s="14"/>
      <c r="L7" s="14"/>
      <c r="M7" s="13"/>
      <c r="N7" s="14"/>
      <c r="O7" s="14"/>
      <c r="P7" s="13"/>
      <c r="Q7" s="14"/>
      <c r="R7" s="14"/>
      <c r="S7" s="13"/>
      <c r="T7" s="14"/>
      <c r="U7" s="14"/>
    </row>
    <row r="8" spans="1:21" ht="37.5" customHeight="1" x14ac:dyDescent="0.25">
      <c r="A8" s="13"/>
      <c r="B8" s="14"/>
      <c r="C8" s="14"/>
      <c r="D8" s="13"/>
      <c r="E8" s="14"/>
      <c r="F8" s="14"/>
      <c r="G8" s="13"/>
      <c r="H8" s="14"/>
      <c r="I8" s="14"/>
      <c r="J8" s="13"/>
      <c r="K8" s="14"/>
      <c r="L8" s="14"/>
      <c r="M8" s="13"/>
      <c r="N8" s="14"/>
      <c r="O8" s="14"/>
      <c r="P8" s="13"/>
      <c r="Q8" s="14"/>
      <c r="R8" s="14"/>
      <c r="S8" s="13"/>
      <c r="T8" s="14"/>
      <c r="U8" s="14"/>
    </row>
    <row r="9" spans="1:21" ht="15.75" thickBot="1" x14ac:dyDescent="0.3">
      <c r="A9" s="45" t="s">
        <v>20</v>
      </c>
      <c r="B9" s="45"/>
      <c r="C9" s="45"/>
      <c r="D9" s="45"/>
      <c r="E9" s="45"/>
      <c r="F9" s="45"/>
      <c r="G9" s="45"/>
      <c r="H9" s="45"/>
      <c r="I9" s="45"/>
      <c r="J9" s="13"/>
      <c r="K9" s="14"/>
      <c r="L9" s="14"/>
      <c r="M9" s="13"/>
      <c r="N9" s="14"/>
      <c r="O9" s="14"/>
      <c r="P9" s="13"/>
      <c r="Q9" s="14"/>
      <c r="R9" s="14"/>
      <c r="S9" s="13"/>
      <c r="T9" s="14"/>
      <c r="U9" s="14"/>
    </row>
    <row r="10" spans="1:21" ht="15.75" thickBot="1" x14ac:dyDescent="0.3">
      <c r="A10" s="16" t="s">
        <v>0</v>
      </c>
      <c r="B10" s="17" t="s">
        <v>1</v>
      </c>
      <c r="C10" s="17" t="s">
        <v>2</v>
      </c>
      <c r="D10" s="17" t="s">
        <v>3</v>
      </c>
      <c r="E10" s="17" t="s">
        <v>4</v>
      </c>
      <c r="F10" s="17" t="s">
        <v>5</v>
      </c>
      <c r="G10" s="17" t="s">
        <v>6</v>
      </c>
      <c r="H10" s="17" t="s">
        <v>7</v>
      </c>
      <c r="I10" s="18" t="s">
        <v>8</v>
      </c>
      <c r="K10" s="14"/>
      <c r="L10" s="14"/>
      <c r="M10" s="13"/>
      <c r="N10" s="14"/>
      <c r="O10" s="14"/>
      <c r="P10" s="13"/>
      <c r="Q10" s="14"/>
      <c r="R10" s="14"/>
      <c r="S10" s="13"/>
      <c r="T10" s="14"/>
      <c r="U10" s="14"/>
    </row>
    <row r="11" spans="1:21" ht="21" customHeight="1" x14ac:dyDescent="0.25">
      <c r="A11" s="19">
        <v>5</v>
      </c>
      <c r="B11" s="20">
        <v>10</v>
      </c>
      <c r="C11" s="20">
        <v>12</v>
      </c>
      <c r="D11" s="20">
        <v>1</v>
      </c>
      <c r="E11" s="20">
        <v>10</v>
      </c>
      <c r="F11" s="21">
        <f t="shared" ref="F11:F14" si="6">-E11/D11</f>
        <v>-10</v>
      </c>
      <c r="G11" s="21">
        <f t="shared" ref="G11:G14" si="7">(C11/(B11+C11)*A11)*(1+E11/D11)</f>
        <v>29.999999999999996</v>
      </c>
      <c r="H11" s="15">
        <v>3</v>
      </c>
      <c r="I11" s="22">
        <f t="shared" ref="I11:I14" si="8">H11*F11+G11</f>
        <v>0</v>
      </c>
      <c r="J11" s="44" t="s">
        <v>19</v>
      </c>
      <c r="K11" s="14"/>
      <c r="L11" s="14"/>
      <c r="M11" s="13"/>
      <c r="N11" s="14"/>
      <c r="O11" s="14"/>
      <c r="P11" s="13"/>
      <c r="Q11" s="14"/>
      <c r="R11" s="14"/>
      <c r="S11" s="13"/>
      <c r="T11" s="14"/>
      <c r="U11" s="14"/>
    </row>
    <row r="12" spans="1:21" x14ac:dyDescent="0.25">
      <c r="A12" s="19">
        <v>5</v>
      </c>
      <c r="B12" s="20">
        <f>B11</f>
        <v>10</v>
      </c>
      <c r="C12" s="20">
        <f>C11</f>
        <v>12</v>
      </c>
      <c r="D12" s="20">
        <f>D11</f>
        <v>1</v>
      </c>
      <c r="E12" s="20">
        <f>E11</f>
        <v>10</v>
      </c>
      <c r="F12" s="21">
        <f t="shared" si="6"/>
        <v>-10</v>
      </c>
      <c r="G12" s="21">
        <f t="shared" si="7"/>
        <v>29.999999999999996</v>
      </c>
      <c r="H12" s="20">
        <v>2.5</v>
      </c>
      <c r="I12" s="22">
        <f t="shared" si="8"/>
        <v>4.9999999999999964</v>
      </c>
      <c r="J12" s="44"/>
      <c r="K12" s="14"/>
      <c r="L12" s="14"/>
      <c r="M12" s="13"/>
      <c r="N12" s="14"/>
      <c r="O12" s="14"/>
      <c r="P12" s="13"/>
      <c r="Q12" s="14"/>
      <c r="R12" s="14"/>
      <c r="S12" s="13"/>
      <c r="T12" s="14"/>
      <c r="U12" s="14"/>
    </row>
    <row r="13" spans="1:21" ht="17.45" customHeight="1" x14ac:dyDescent="0.25">
      <c r="A13" s="19">
        <v>5</v>
      </c>
      <c r="B13" s="20">
        <v>15</v>
      </c>
      <c r="C13" s="20">
        <v>33</v>
      </c>
      <c r="D13" s="20">
        <v>15</v>
      </c>
      <c r="E13" s="20">
        <v>39</v>
      </c>
      <c r="F13" s="21">
        <f t="shared" si="6"/>
        <v>-2.6</v>
      </c>
      <c r="G13" s="21">
        <f t="shared" si="7"/>
        <v>12.375</v>
      </c>
      <c r="H13" s="20">
        <v>3</v>
      </c>
      <c r="I13" s="22">
        <f t="shared" si="8"/>
        <v>4.5749999999999993</v>
      </c>
      <c r="J13" s="44" t="s">
        <v>18</v>
      </c>
      <c r="K13" s="14"/>
      <c r="L13" s="14"/>
      <c r="M13" s="13"/>
      <c r="N13" s="14"/>
      <c r="O13" s="14"/>
      <c r="P13" s="13"/>
      <c r="Q13" s="14"/>
      <c r="R13" s="14"/>
      <c r="S13" s="13"/>
      <c r="T13" s="14"/>
      <c r="U13" s="14"/>
    </row>
    <row r="14" spans="1:21" ht="15.75" thickBot="1" x14ac:dyDescent="0.3">
      <c r="A14" s="19">
        <v>5</v>
      </c>
      <c r="B14" s="20">
        <f>B13</f>
        <v>15</v>
      </c>
      <c r="C14" s="20">
        <f>C13</f>
        <v>33</v>
      </c>
      <c r="D14" s="20">
        <f>D13</f>
        <v>15</v>
      </c>
      <c r="E14" s="20">
        <f>E13</f>
        <v>39</v>
      </c>
      <c r="F14" s="21">
        <f t="shared" si="6"/>
        <v>-2.6</v>
      </c>
      <c r="G14" s="21">
        <f t="shared" si="7"/>
        <v>12.375</v>
      </c>
      <c r="H14" s="23">
        <v>2.5</v>
      </c>
      <c r="I14" s="22">
        <f t="shared" si="8"/>
        <v>5.875</v>
      </c>
      <c r="J14" s="44"/>
    </row>
    <row r="16" spans="1:21" ht="14.45" customHeight="1" x14ac:dyDescent="0.25"/>
    <row r="17" ht="27" customHeight="1" x14ac:dyDescent="0.25"/>
    <row r="18" ht="14.45" customHeight="1" x14ac:dyDescent="0.25"/>
    <row r="19" ht="30.6" customHeight="1" x14ac:dyDescent="0.25"/>
  </sheetData>
  <mergeCells count="6">
    <mergeCell ref="J5:J6"/>
    <mergeCell ref="A1:I1"/>
    <mergeCell ref="A9:I9"/>
    <mergeCell ref="J11:J12"/>
    <mergeCell ref="J13:J14"/>
    <mergeCell ref="J3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12" zoomScale="80" zoomScaleNormal="80" workbookViewId="0">
      <selection activeCell="W13" sqref="W13"/>
    </sheetView>
  </sheetViews>
  <sheetFormatPr defaultColWidth="8.7109375" defaultRowHeight="15" x14ac:dyDescent="0.25"/>
  <cols>
    <col min="1" max="16384" width="8.7109375" style="4"/>
  </cols>
  <sheetData>
    <row r="1" spans="1:26" ht="15.7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6" t="s">
        <v>13</v>
      </c>
      <c r="L1" s="4" t="s">
        <v>10</v>
      </c>
      <c r="M1" s="24"/>
    </row>
    <row r="2" spans="1:26" ht="15.75" thickBot="1" x14ac:dyDescent="0.3">
      <c r="B2" s="5">
        <v>3.3</v>
      </c>
      <c r="C2" s="6">
        <v>10</v>
      </c>
      <c r="D2" s="6">
        <v>12</v>
      </c>
      <c r="E2" s="6">
        <v>4.7</v>
      </c>
      <c r="F2" s="6">
        <v>39</v>
      </c>
      <c r="G2" s="7">
        <f t="shared" ref="G2:G3" si="0">-F2/E2</f>
        <v>-8.2978723404255312</v>
      </c>
      <c r="H2" s="7">
        <f t="shared" ref="H2:H3" si="1">(D2/(C2+D2)*B2)*(1+F2/E2)</f>
        <v>16.736170212765956</v>
      </c>
      <c r="I2" s="4">
        <v>1.98</v>
      </c>
      <c r="J2" s="8">
        <f t="shared" ref="J2:J3" si="2">I2*G2+H2</f>
        <v>0.30638297872340559</v>
      </c>
      <c r="K2" s="47"/>
      <c r="M2" s="25"/>
      <c r="O2" s="26"/>
      <c r="Q2" s="48"/>
      <c r="R2" s="48"/>
    </row>
    <row r="3" spans="1:26" ht="15.75" thickBot="1" x14ac:dyDescent="0.3">
      <c r="B3" s="5">
        <v>3.3</v>
      </c>
      <c r="C3" s="6">
        <f>C2</f>
        <v>10</v>
      </c>
      <c r="D3" s="6">
        <f>D2</f>
        <v>12</v>
      </c>
      <c r="E3" s="6">
        <f>E2</f>
        <v>4.7</v>
      </c>
      <c r="F3" s="6">
        <f>F2</f>
        <v>39</v>
      </c>
      <c r="G3" s="7">
        <f t="shared" si="0"/>
        <v>-8.2978723404255312</v>
      </c>
      <c r="H3" s="7">
        <f t="shared" si="1"/>
        <v>16.736170212765956</v>
      </c>
      <c r="I3" s="6">
        <v>1.65</v>
      </c>
      <c r="J3" s="8">
        <f t="shared" si="2"/>
        <v>3.0446808510638306</v>
      </c>
      <c r="K3" s="47"/>
      <c r="M3" s="25"/>
      <c r="Q3" s="48"/>
      <c r="R3" s="48"/>
    </row>
    <row r="4" spans="1:26" ht="15.75" thickBot="1" x14ac:dyDescent="0.3">
      <c r="B4" s="5"/>
      <c r="C4" s="6"/>
      <c r="D4" s="6"/>
      <c r="E4" s="6"/>
      <c r="F4" s="6"/>
      <c r="G4" s="7"/>
      <c r="H4" s="7"/>
      <c r="I4" s="6"/>
      <c r="J4" s="8"/>
      <c r="K4" s="47"/>
      <c r="M4" s="25"/>
      <c r="O4" s="26"/>
      <c r="P4" s="26"/>
    </row>
    <row r="5" spans="1:26" ht="15.75" thickBot="1" x14ac:dyDescent="0.3">
      <c r="B5" s="9"/>
      <c r="C5" s="10"/>
      <c r="D5" s="10"/>
      <c r="E5" s="10"/>
      <c r="F5" s="10"/>
      <c r="G5" s="11"/>
      <c r="H5" s="11"/>
      <c r="I5" s="10"/>
      <c r="J5" s="12"/>
      <c r="K5" s="47"/>
      <c r="M5" s="25"/>
      <c r="P5" s="26"/>
    </row>
    <row r="6" spans="1:26" ht="15.75" thickBot="1" x14ac:dyDescent="0.3">
      <c r="B6" s="9"/>
      <c r="C6" s="10"/>
      <c r="D6" s="10"/>
      <c r="E6" s="10"/>
      <c r="F6" s="10"/>
      <c r="G6" s="11"/>
      <c r="H6" s="11"/>
      <c r="I6" s="10"/>
      <c r="J6" s="12"/>
      <c r="M6" s="25"/>
      <c r="O6" s="26"/>
      <c r="P6" s="26"/>
    </row>
    <row r="7" spans="1:26" ht="15.75" thickBot="1" x14ac:dyDescent="0.3">
      <c r="B7" s="9"/>
      <c r="C7" s="10"/>
      <c r="D7" s="10"/>
      <c r="E7" s="10"/>
      <c r="F7" s="10"/>
      <c r="G7" s="11"/>
      <c r="H7" s="11"/>
      <c r="I7" s="10"/>
      <c r="J7" s="12"/>
      <c r="M7" s="25"/>
      <c r="P7" s="26"/>
    </row>
    <row r="8" spans="1:26" ht="54.6" customHeight="1" thickBot="1" x14ac:dyDescent="0.3">
      <c r="E8" s="50" t="s">
        <v>9</v>
      </c>
      <c r="F8" s="50"/>
      <c r="P8" s="26"/>
      <c r="Z8" s="4">
        <v>0.64300000000000002</v>
      </c>
    </row>
    <row r="9" spans="1:26" ht="15.75" thickBot="1" x14ac:dyDescent="0.3">
      <c r="B9" s="1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3" t="s">
        <v>8</v>
      </c>
      <c r="M9" s="1" t="s">
        <v>0</v>
      </c>
      <c r="N9" s="2" t="s">
        <v>1</v>
      </c>
      <c r="O9" s="2" t="s">
        <v>2</v>
      </c>
      <c r="P9" s="2" t="s">
        <v>3</v>
      </c>
      <c r="Q9" s="2" t="s">
        <v>4</v>
      </c>
      <c r="R9" s="2" t="s">
        <v>5</v>
      </c>
      <c r="S9" s="2" t="s">
        <v>6</v>
      </c>
      <c r="T9" s="2" t="s">
        <v>7</v>
      </c>
      <c r="U9" s="3" t="s">
        <v>8</v>
      </c>
      <c r="V9" s="46" t="s">
        <v>23</v>
      </c>
    </row>
    <row r="10" spans="1:26" ht="15.75" thickBot="1" x14ac:dyDescent="0.3">
      <c r="B10" s="5">
        <v>5</v>
      </c>
      <c r="C10" s="6">
        <v>27</v>
      </c>
      <c r="D10" s="6">
        <v>68</v>
      </c>
      <c r="E10" s="6">
        <v>10</v>
      </c>
      <c r="F10" s="6">
        <v>12</v>
      </c>
      <c r="G10" s="7">
        <f t="shared" ref="G10:G13" si="3">-F10/E10</f>
        <v>-1.2</v>
      </c>
      <c r="H10" s="7">
        <f t="shared" ref="H10:H13" si="4">(D10/(C10+D10)*B10)*(1+F10/E10)</f>
        <v>7.8736842105263163</v>
      </c>
      <c r="I10" s="4">
        <v>4.16</v>
      </c>
      <c r="J10" s="8">
        <f t="shared" ref="J10:J13" si="5">I10*G10+H10</f>
        <v>2.8816842105263163</v>
      </c>
      <c r="K10" s="47" t="s">
        <v>12</v>
      </c>
      <c r="M10" s="5">
        <v>3.3</v>
      </c>
      <c r="N10" s="6">
        <v>10</v>
      </c>
      <c r="O10" s="6">
        <v>18</v>
      </c>
      <c r="P10" s="6">
        <v>10</v>
      </c>
      <c r="Q10" s="6">
        <v>22</v>
      </c>
      <c r="R10" s="7">
        <f t="shared" ref="R10:R13" si="6">-Q10/P10</f>
        <v>-2.2000000000000002</v>
      </c>
      <c r="S10" s="7">
        <f t="shared" ref="S10:S13" si="7">(O10/(N10+O10)*M10)*(1+Q10/P10)</f>
        <v>6.7885714285714291</v>
      </c>
      <c r="T10" s="10">
        <f>((3.3/2)*(2/2.5)/20)*20+1.65</f>
        <v>2.9699999999999998</v>
      </c>
      <c r="U10" s="8">
        <f t="shared" ref="U10:U13" si="8">T10*R10+S10</f>
        <v>0.25457142857142934</v>
      </c>
      <c r="V10" s="47"/>
    </row>
    <row r="11" spans="1:26" ht="31.5" customHeight="1" x14ac:dyDescent="0.25">
      <c r="B11" s="5">
        <v>5</v>
      </c>
      <c r="C11" s="6">
        <f>C10</f>
        <v>27</v>
      </c>
      <c r="D11" s="6">
        <f>D10</f>
        <v>68</v>
      </c>
      <c r="E11" s="6">
        <f>E10</f>
        <v>10</v>
      </c>
      <c r="F11" s="6">
        <f>F10</f>
        <v>12</v>
      </c>
      <c r="G11" s="7">
        <f t="shared" si="3"/>
        <v>-1.2</v>
      </c>
      <c r="H11" s="7">
        <f t="shared" si="4"/>
        <v>7.8736842105263163</v>
      </c>
      <c r="I11" s="6">
        <v>2.5</v>
      </c>
      <c r="J11" s="8">
        <f t="shared" si="5"/>
        <v>4.8736842105263163</v>
      </c>
      <c r="K11" s="47"/>
      <c r="M11" s="5">
        <v>3.3</v>
      </c>
      <c r="N11" s="6">
        <f>N10</f>
        <v>10</v>
      </c>
      <c r="O11" s="6">
        <f>O10</f>
        <v>18</v>
      </c>
      <c r="P11" s="6">
        <f>P10</f>
        <v>10</v>
      </c>
      <c r="Q11" s="6">
        <f>Q10</f>
        <v>22</v>
      </c>
      <c r="R11" s="7">
        <f t="shared" si="6"/>
        <v>-2.2000000000000002</v>
      </c>
      <c r="S11" s="7">
        <f t="shared" si="7"/>
        <v>6.7885714285714291</v>
      </c>
      <c r="T11" s="6">
        <v>1.65</v>
      </c>
      <c r="U11" s="8">
        <f t="shared" si="8"/>
        <v>3.1585714285714293</v>
      </c>
      <c r="V11" s="47"/>
    </row>
    <row r="12" spans="1:26" x14ac:dyDescent="0.25">
      <c r="B12" s="5">
        <v>5</v>
      </c>
      <c r="C12" s="6">
        <v>27</v>
      </c>
      <c r="D12" s="6">
        <v>68</v>
      </c>
      <c r="E12" s="6">
        <v>10</v>
      </c>
      <c r="F12" s="6">
        <v>12</v>
      </c>
      <c r="G12" s="7">
        <f t="shared" si="3"/>
        <v>-1.2</v>
      </c>
      <c r="H12" s="7">
        <f t="shared" si="4"/>
        <v>7.8736842105263163</v>
      </c>
      <c r="I12" s="6">
        <v>4.5</v>
      </c>
      <c r="J12" s="8">
        <f t="shared" si="5"/>
        <v>2.4736842105263168</v>
      </c>
      <c r="K12" s="47" t="s">
        <v>11</v>
      </c>
      <c r="M12" s="5">
        <v>3.3</v>
      </c>
      <c r="N12" s="6">
        <v>27</v>
      </c>
      <c r="O12" s="6">
        <v>68</v>
      </c>
      <c r="P12" s="6">
        <v>10</v>
      </c>
      <c r="Q12" s="6">
        <v>12</v>
      </c>
      <c r="R12" s="7">
        <f t="shared" si="6"/>
        <v>-1.2</v>
      </c>
      <c r="S12" s="7">
        <f t="shared" si="7"/>
        <v>5.1966315789473692</v>
      </c>
      <c r="T12" s="6">
        <f>0.066*1+1.65</f>
        <v>1.716</v>
      </c>
      <c r="U12" s="8">
        <f t="shared" si="8"/>
        <v>3.1374315789473695</v>
      </c>
    </row>
    <row r="13" spans="1:26" ht="32.450000000000003" customHeight="1" thickBot="1" x14ac:dyDescent="0.3">
      <c r="B13" s="5">
        <v>5</v>
      </c>
      <c r="C13" s="6">
        <f>C12</f>
        <v>27</v>
      </c>
      <c r="D13" s="6">
        <f>D12</f>
        <v>68</v>
      </c>
      <c r="E13" s="6">
        <f>E12</f>
        <v>10</v>
      </c>
      <c r="F13" s="6">
        <f>F12</f>
        <v>12</v>
      </c>
      <c r="G13" s="7">
        <f t="shared" si="3"/>
        <v>-1.2</v>
      </c>
      <c r="H13" s="7">
        <f t="shared" si="4"/>
        <v>7.8736842105263163</v>
      </c>
      <c r="I13" s="10">
        <v>2.5</v>
      </c>
      <c r="J13" s="8">
        <f t="shared" si="5"/>
        <v>4.8736842105263163</v>
      </c>
      <c r="K13" s="47"/>
      <c r="M13" s="5">
        <v>3.3</v>
      </c>
      <c r="N13" s="6">
        <f>N12</f>
        <v>27</v>
      </c>
      <c r="O13" s="6">
        <f>O12</f>
        <v>68</v>
      </c>
      <c r="P13" s="6">
        <f>P12</f>
        <v>10</v>
      </c>
      <c r="Q13" s="6">
        <f>Q12</f>
        <v>12</v>
      </c>
      <c r="R13" s="7">
        <f t="shared" si="6"/>
        <v>-1.2</v>
      </c>
      <c r="S13" s="7">
        <f t="shared" si="7"/>
        <v>5.1966315789473692</v>
      </c>
      <c r="T13" s="10">
        <f>0.066*20+1.65</f>
        <v>2.9699999999999998</v>
      </c>
      <c r="U13" s="8">
        <f t="shared" si="8"/>
        <v>1.6326315789473695</v>
      </c>
    </row>
    <row r="14" spans="1:26" ht="15.75" thickBot="1" x14ac:dyDescent="0.3"/>
    <row r="15" spans="1:26" ht="15.75" thickBot="1" x14ac:dyDescent="0.3">
      <c r="A15" s="30"/>
      <c r="B15" s="31" t="s">
        <v>0</v>
      </c>
      <c r="C15" s="32" t="s">
        <v>1</v>
      </c>
      <c r="D15" s="32" t="s">
        <v>2</v>
      </c>
      <c r="E15" s="32" t="s">
        <v>3</v>
      </c>
      <c r="F15" s="32" t="s">
        <v>4</v>
      </c>
      <c r="G15" s="32" t="s">
        <v>5</v>
      </c>
      <c r="H15" s="32" t="s">
        <v>6</v>
      </c>
      <c r="I15" s="32" t="s">
        <v>7</v>
      </c>
      <c r="J15" s="33" t="s">
        <v>8</v>
      </c>
      <c r="K15" s="30"/>
      <c r="L15" s="30"/>
    </row>
    <row r="16" spans="1:26" ht="15.75" thickBot="1" x14ac:dyDescent="0.3">
      <c r="A16" s="30"/>
      <c r="B16" s="34">
        <v>5</v>
      </c>
      <c r="C16" s="35">
        <v>10</v>
      </c>
      <c r="D16" s="35">
        <v>18</v>
      </c>
      <c r="E16" s="35">
        <v>10</v>
      </c>
      <c r="F16" s="35">
        <v>22</v>
      </c>
      <c r="G16" s="35">
        <f t="shared" ref="G16:G19" si="9">-F16/E16</f>
        <v>-2.2000000000000002</v>
      </c>
      <c r="H16" s="35">
        <f t="shared" ref="H16:H19" si="10">(D16/(C16+D16)*B16)*(1+F16/E16)</f>
        <v>10.285714285714286</v>
      </c>
      <c r="I16" s="30">
        <v>4.5</v>
      </c>
      <c r="J16" s="36">
        <f t="shared" ref="J16:J19" si="11">I16*G16+H16</f>
        <v>0.38571428571428612</v>
      </c>
      <c r="K16" s="49" t="s">
        <v>14</v>
      </c>
      <c r="L16" s="30"/>
      <c r="N16" s="24"/>
      <c r="O16" s="24"/>
    </row>
    <row r="17" spans="1:17" ht="27" customHeight="1" thickBot="1" x14ac:dyDescent="0.3">
      <c r="A17" s="30"/>
      <c r="B17" s="34">
        <v>5</v>
      </c>
      <c r="C17" s="35">
        <f>C16</f>
        <v>10</v>
      </c>
      <c r="D17" s="35">
        <f>D16</f>
        <v>18</v>
      </c>
      <c r="E17" s="35">
        <f>E16</f>
        <v>10</v>
      </c>
      <c r="F17" s="35">
        <v>22</v>
      </c>
      <c r="G17" s="35">
        <f t="shared" si="9"/>
        <v>-2.2000000000000002</v>
      </c>
      <c r="H17" s="35">
        <f t="shared" si="10"/>
        <v>10.285714285714286</v>
      </c>
      <c r="I17" s="35">
        <v>2.5</v>
      </c>
      <c r="J17" s="36">
        <f t="shared" si="11"/>
        <v>4.7857142857142865</v>
      </c>
      <c r="K17" s="49"/>
      <c r="L17" s="30"/>
      <c r="N17" s="25"/>
      <c r="O17" s="25"/>
    </row>
    <row r="18" spans="1:17" ht="15.75" thickBot="1" x14ac:dyDescent="0.3">
      <c r="A18" s="30"/>
      <c r="B18" s="34">
        <v>5</v>
      </c>
      <c r="C18" s="35">
        <v>27</v>
      </c>
      <c r="D18" s="35">
        <v>68</v>
      </c>
      <c r="E18" s="35">
        <v>10</v>
      </c>
      <c r="F18" s="35">
        <v>12</v>
      </c>
      <c r="G18" s="35">
        <f t="shared" si="9"/>
        <v>-1.2</v>
      </c>
      <c r="H18" s="35">
        <f t="shared" si="10"/>
        <v>7.8736842105263163</v>
      </c>
      <c r="I18" s="35">
        <v>2.83</v>
      </c>
      <c r="J18" s="36">
        <f t="shared" si="11"/>
        <v>4.4776842105263164</v>
      </c>
      <c r="K18" s="49" t="s">
        <v>15</v>
      </c>
      <c r="L18" s="30"/>
      <c r="N18" s="25"/>
      <c r="O18" s="25"/>
    </row>
    <row r="19" spans="1:17" ht="30.6" customHeight="1" thickBot="1" x14ac:dyDescent="0.3">
      <c r="A19" s="30"/>
      <c r="B19" s="34">
        <v>5</v>
      </c>
      <c r="C19" s="35">
        <f>C18</f>
        <v>27</v>
      </c>
      <c r="D19" s="35">
        <f>D18</f>
        <v>68</v>
      </c>
      <c r="E19" s="35">
        <f>E18</f>
        <v>10</v>
      </c>
      <c r="F19" s="35">
        <f>F18</f>
        <v>12</v>
      </c>
      <c r="G19" s="35">
        <f t="shared" si="9"/>
        <v>-1.2</v>
      </c>
      <c r="H19" s="35">
        <f t="shared" si="10"/>
        <v>7.8736842105263163</v>
      </c>
      <c r="I19" s="37">
        <v>2.5</v>
      </c>
      <c r="J19" s="36">
        <f t="shared" si="11"/>
        <v>4.8736842105263163</v>
      </c>
      <c r="K19" s="49"/>
      <c r="L19" s="30"/>
      <c r="N19" s="25"/>
      <c r="O19" s="25"/>
    </row>
    <row r="20" spans="1:17" ht="15.75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8"/>
      <c r="M20" s="27"/>
      <c r="N20" s="25"/>
      <c r="O20" s="25"/>
      <c r="Q20" s="27"/>
    </row>
    <row r="21" spans="1:17" ht="15.75" thickBot="1" x14ac:dyDescent="0.3">
      <c r="A21" s="30"/>
      <c r="B21" s="31" t="s">
        <v>0</v>
      </c>
      <c r="C21" s="41" t="s">
        <v>26</v>
      </c>
      <c r="D21" s="41" t="s">
        <v>34</v>
      </c>
      <c r="E21" s="41" t="s">
        <v>27</v>
      </c>
      <c r="F21" s="41" t="s">
        <v>28</v>
      </c>
      <c r="G21" s="32" t="s">
        <v>5</v>
      </c>
      <c r="H21" s="32" t="s">
        <v>6</v>
      </c>
      <c r="I21" s="32" t="s">
        <v>7</v>
      </c>
      <c r="J21" s="33" t="s">
        <v>8</v>
      </c>
      <c r="K21" s="30"/>
      <c r="L21" s="38"/>
      <c r="M21" s="27"/>
      <c r="N21" s="25"/>
      <c r="O21" s="25"/>
      <c r="Q21" s="27"/>
    </row>
    <row r="22" spans="1:17" ht="15.75" thickBot="1" x14ac:dyDescent="0.3">
      <c r="A22" s="30"/>
      <c r="B22" s="34">
        <v>3.3</v>
      </c>
      <c r="C22" s="35">
        <v>10</v>
      </c>
      <c r="D22" s="35">
        <v>18</v>
      </c>
      <c r="E22" s="35">
        <v>10</v>
      </c>
      <c r="F22" s="35">
        <v>23</v>
      </c>
      <c r="G22" s="35">
        <f t="shared" ref="G22:G23" si="12">-F22/E22</f>
        <v>-2.2999999999999998</v>
      </c>
      <c r="H22" s="35">
        <f t="shared" ref="H22:H23" si="13">(D22/(C22+D22)*B22)*(1+F22/E22)</f>
        <v>7.0007142857142854</v>
      </c>
      <c r="I22" s="30">
        <v>2.95</v>
      </c>
      <c r="J22" s="36">
        <f t="shared" ref="J22:J23" si="14">I22*G22+H22</f>
        <v>0.2157142857142853</v>
      </c>
      <c r="K22" s="39" t="s">
        <v>24</v>
      </c>
      <c r="L22" s="38"/>
      <c r="M22" s="28"/>
      <c r="N22" s="25"/>
      <c r="O22" s="25"/>
      <c r="Q22" s="27"/>
    </row>
    <row r="23" spans="1:17" ht="15.75" thickBot="1" x14ac:dyDescent="0.3">
      <c r="A23" s="30"/>
      <c r="B23" s="34">
        <v>3.3</v>
      </c>
      <c r="C23" s="35">
        <f>C22</f>
        <v>10</v>
      </c>
      <c r="D23" s="35">
        <v>18</v>
      </c>
      <c r="E23" s="35">
        <f>E22</f>
        <v>10</v>
      </c>
      <c r="F23" s="35">
        <v>23</v>
      </c>
      <c r="G23" s="35">
        <f t="shared" si="12"/>
        <v>-2.2999999999999998</v>
      </c>
      <c r="H23" s="35">
        <f t="shared" si="13"/>
        <v>7.0007142857142854</v>
      </c>
      <c r="I23" s="35">
        <v>1.65</v>
      </c>
      <c r="J23" s="36">
        <f t="shared" si="14"/>
        <v>3.205714285714286</v>
      </c>
      <c r="K23" s="42">
        <v>43186</v>
      </c>
      <c r="L23" s="38"/>
      <c r="M23" s="28"/>
      <c r="N23" s="25"/>
      <c r="O23" s="25"/>
      <c r="Q23" s="27"/>
    </row>
    <row r="24" spans="1:17" ht="15.75" thickBot="1" x14ac:dyDescent="0.3">
      <c r="A24" s="30"/>
      <c r="B24" s="34"/>
      <c r="C24" s="35"/>
      <c r="D24" s="35"/>
      <c r="E24" s="35"/>
      <c r="F24" s="35"/>
      <c r="G24" s="35"/>
      <c r="H24" s="35"/>
      <c r="I24" s="35"/>
      <c r="J24" s="36"/>
      <c r="K24" s="30"/>
      <c r="L24" s="38"/>
      <c r="M24" s="28"/>
      <c r="N24" s="25"/>
      <c r="O24" s="25"/>
      <c r="Q24" s="27"/>
    </row>
    <row r="25" spans="1:17" ht="15.75" thickBot="1" x14ac:dyDescent="0.3">
      <c r="A25" s="30"/>
      <c r="B25" s="34"/>
      <c r="C25" s="35"/>
      <c r="D25" s="35"/>
      <c r="E25" s="35"/>
      <c r="F25" s="35"/>
      <c r="G25" s="35"/>
      <c r="H25" s="35"/>
      <c r="I25" s="37"/>
      <c r="J25" s="36"/>
      <c r="K25" s="30"/>
      <c r="L25" s="38"/>
      <c r="M25" s="28"/>
      <c r="N25" s="25"/>
      <c r="O25" s="25"/>
      <c r="Q25" s="27"/>
    </row>
    <row r="26" spans="1:17" ht="15.75" thickBot="1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8"/>
      <c r="M26" s="28"/>
      <c r="N26" s="25"/>
      <c r="O26" s="25"/>
      <c r="Q26" s="27"/>
    </row>
    <row r="27" spans="1:17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8"/>
      <c r="M27" s="28"/>
      <c r="N27" s="27"/>
      <c r="O27" s="27"/>
      <c r="P27" s="28"/>
      <c r="Q27" s="27"/>
    </row>
    <row r="28" spans="1:17" ht="15.75" thickBot="1" x14ac:dyDescent="0.3">
      <c r="L28" s="27"/>
      <c r="M28" s="28"/>
      <c r="N28" s="27"/>
      <c r="O28" s="27"/>
      <c r="P28" s="28"/>
      <c r="Q28" s="27"/>
    </row>
    <row r="29" spans="1:17" ht="15.75" thickBot="1" x14ac:dyDescent="0.3">
      <c r="B29" s="31" t="s">
        <v>0</v>
      </c>
      <c r="C29" s="41" t="s">
        <v>1</v>
      </c>
      <c r="D29" s="32" t="s">
        <v>2</v>
      </c>
      <c r="E29" s="32" t="s">
        <v>3</v>
      </c>
      <c r="F29" s="32" t="s">
        <v>4</v>
      </c>
      <c r="G29" s="32" t="s">
        <v>5</v>
      </c>
      <c r="H29" s="32" t="s">
        <v>6</v>
      </c>
      <c r="I29" s="32" t="s">
        <v>7</v>
      </c>
      <c r="J29" s="33" t="s">
        <v>8</v>
      </c>
      <c r="K29" s="40" t="s">
        <v>25</v>
      </c>
      <c r="L29" s="27"/>
      <c r="M29" s="28"/>
      <c r="N29" s="27"/>
      <c r="O29" s="27"/>
      <c r="P29" s="28"/>
      <c r="Q29" s="27"/>
    </row>
    <row r="30" spans="1:17" x14ac:dyDescent="0.25">
      <c r="B30" s="34">
        <v>5</v>
      </c>
      <c r="C30" s="35">
        <v>10</v>
      </c>
      <c r="D30" s="35">
        <v>18</v>
      </c>
      <c r="E30" s="35">
        <v>10</v>
      </c>
      <c r="F30" s="35">
        <v>22</v>
      </c>
      <c r="G30" s="35">
        <f t="shared" ref="G30:G31" si="15">-F30/E30</f>
        <v>-2.2000000000000002</v>
      </c>
      <c r="H30" s="35">
        <f t="shared" ref="H30:H31" si="16">(D30/(C30+D30)*B30)*(1+F30/E30)</f>
        <v>10.285714285714286</v>
      </c>
      <c r="I30" s="30">
        <v>4.5</v>
      </c>
      <c r="J30" s="36">
        <f t="shared" ref="J30:J31" si="17">I30*G30+H30</f>
        <v>0.38571428571428612</v>
      </c>
      <c r="K30" s="43">
        <v>43186</v>
      </c>
      <c r="L30" s="27"/>
      <c r="M30" s="28"/>
      <c r="N30" s="27"/>
      <c r="O30" s="27"/>
      <c r="P30" s="28"/>
      <c r="Q30" s="27"/>
    </row>
    <row r="31" spans="1:17" x14ac:dyDescent="0.25">
      <c r="B31" s="34">
        <v>5</v>
      </c>
      <c r="C31" s="35">
        <f>C30</f>
        <v>10</v>
      </c>
      <c r="D31" s="35">
        <f>D30</f>
        <v>18</v>
      </c>
      <c r="E31" s="35">
        <f>E30</f>
        <v>10</v>
      </c>
      <c r="F31" s="35">
        <v>22</v>
      </c>
      <c r="G31" s="35">
        <f t="shared" si="15"/>
        <v>-2.2000000000000002</v>
      </c>
      <c r="H31" s="35">
        <f t="shared" si="16"/>
        <v>10.285714285714286</v>
      </c>
      <c r="I31" s="35">
        <v>2.5</v>
      </c>
      <c r="J31" s="36">
        <f t="shared" si="17"/>
        <v>4.7857142857142865</v>
      </c>
      <c r="L31" s="27"/>
      <c r="M31" s="28"/>
      <c r="N31" s="27"/>
      <c r="O31" s="27"/>
      <c r="P31" s="28"/>
      <c r="Q31" s="27"/>
    </row>
    <row r="32" spans="1:17" x14ac:dyDescent="0.25">
      <c r="B32" s="34"/>
      <c r="C32" s="35"/>
      <c r="D32" s="35"/>
      <c r="E32" s="35"/>
      <c r="F32" s="35"/>
      <c r="G32" s="35"/>
      <c r="H32" s="35"/>
      <c r="I32" s="35"/>
      <c r="J32" s="36"/>
      <c r="L32" s="27"/>
      <c r="M32" s="28"/>
      <c r="N32" s="27"/>
      <c r="O32" s="29"/>
      <c r="P32" s="28"/>
      <c r="Q32" s="27"/>
    </row>
    <row r="33" spans="2:17" ht="15.75" thickBot="1" x14ac:dyDescent="0.3">
      <c r="L33" s="27"/>
      <c r="M33" s="27"/>
      <c r="N33" s="27"/>
      <c r="O33" s="27"/>
      <c r="P33" s="27"/>
      <c r="Q33" s="27"/>
    </row>
    <row r="34" spans="2:17" ht="15.75" thickBot="1" x14ac:dyDescent="0.3">
      <c r="B34" s="31" t="s">
        <v>0</v>
      </c>
      <c r="C34" s="41" t="s">
        <v>30</v>
      </c>
      <c r="D34" s="41" t="s">
        <v>31</v>
      </c>
      <c r="E34" s="41" t="s">
        <v>32</v>
      </c>
      <c r="F34" s="41" t="s">
        <v>33</v>
      </c>
      <c r="G34" s="32" t="s">
        <v>5</v>
      </c>
      <c r="H34" s="32" t="s">
        <v>6</v>
      </c>
      <c r="I34" s="32" t="s">
        <v>7</v>
      </c>
      <c r="J34" s="33" t="s">
        <v>8</v>
      </c>
      <c r="K34" s="40" t="s">
        <v>29</v>
      </c>
      <c r="L34" s="27"/>
      <c r="M34" s="27"/>
      <c r="N34" s="27"/>
      <c r="O34" s="27"/>
      <c r="P34" s="27"/>
      <c r="Q34" s="27"/>
    </row>
    <row r="35" spans="2:17" x14ac:dyDescent="0.25">
      <c r="B35" s="34">
        <v>5</v>
      </c>
      <c r="C35" s="35">
        <v>10</v>
      </c>
      <c r="D35" s="35">
        <v>18</v>
      </c>
      <c r="E35" s="35">
        <v>10</v>
      </c>
      <c r="F35" s="35">
        <v>22</v>
      </c>
      <c r="G35" s="35">
        <f t="shared" ref="G35:G36" si="18">-F35/E35</f>
        <v>-2.2000000000000002</v>
      </c>
      <c r="H35" s="35">
        <f t="shared" ref="H35:H36" si="19">(D35/(C35+D35)*B35)*(1+F35/E35)</f>
        <v>10.285714285714286</v>
      </c>
      <c r="I35" s="30">
        <v>4.5</v>
      </c>
      <c r="J35" s="36">
        <f t="shared" ref="J35:J36" si="20">I35*G35+H35</f>
        <v>0.38571428571428612</v>
      </c>
      <c r="K35" s="43">
        <v>43186</v>
      </c>
      <c r="L35" s="27"/>
      <c r="M35" s="27"/>
      <c r="N35" s="27"/>
      <c r="O35" s="27"/>
      <c r="P35" s="27"/>
      <c r="Q35" s="27"/>
    </row>
    <row r="36" spans="2:17" x14ac:dyDescent="0.25">
      <c r="B36" s="34">
        <v>5</v>
      </c>
      <c r="C36" s="35">
        <f>C35</f>
        <v>10</v>
      </c>
      <c r="D36" s="35">
        <f>D35</f>
        <v>18</v>
      </c>
      <c r="E36" s="35">
        <f>E35</f>
        <v>10</v>
      </c>
      <c r="F36" s="35">
        <v>22</v>
      </c>
      <c r="G36" s="35">
        <f t="shared" si="18"/>
        <v>-2.2000000000000002</v>
      </c>
      <c r="H36" s="35">
        <f t="shared" si="19"/>
        <v>10.285714285714286</v>
      </c>
      <c r="I36" s="35">
        <v>2.5</v>
      </c>
      <c r="J36" s="36">
        <f t="shared" si="20"/>
        <v>4.7857142857142865</v>
      </c>
      <c r="L36" s="27"/>
      <c r="M36" s="27"/>
      <c r="N36" s="27"/>
      <c r="O36" s="27"/>
      <c r="P36" s="27"/>
      <c r="Q36" s="27"/>
    </row>
    <row r="37" spans="2:17" x14ac:dyDescent="0.25">
      <c r="B37" s="34"/>
      <c r="C37" s="35"/>
      <c r="D37" s="35"/>
      <c r="E37" s="35"/>
      <c r="F37" s="35"/>
      <c r="G37" s="35"/>
      <c r="H37" s="35"/>
      <c r="I37" s="35"/>
      <c r="J37" s="36"/>
    </row>
  </sheetData>
  <mergeCells count="8">
    <mergeCell ref="V9:V11"/>
    <mergeCell ref="Q2:R3"/>
    <mergeCell ref="K18:K19"/>
    <mergeCell ref="K1:K5"/>
    <mergeCell ref="E8:F8"/>
    <mergeCell ref="K10:K11"/>
    <mergeCell ref="K12:K13"/>
    <mergeCell ref="K16:K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7" sqref="E17"/>
    </sheetView>
  </sheetViews>
  <sheetFormatPr defaultRowHeight="15" x14ac:dyDescent="0.25"/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5">
        <v>5</v>
      </c>
      <c r="B2" s="6">
        <v>18</v>
      </c>
      <c r="C2" s="6">
        <v>10</v>
      </c>
      <c r="D2" s="6">
        <v>11</v>
      </c>
      <c r="E2" s="6">
        <v>22</v>
      </c>
      <c r="F2" s="7">
        <f t="shared" ref="F2:F3" si="0">-E2/D2</f>
        <v>-2</v>
      </c>
      <c r="G2" s="7">
        <f t="shared" ref="G2:G3" si="1">(C2/(B2+C2)*A2)*(1+E2/D2)</f>
        <v>5.3571428571428577</v>
      </c>
      <c r="H2" s="4">
        <v>4.5</v>
      </c>
      <c r="I2" s="8">
        <f t="shared" ref="I2:I3" si="2">H2*F2+G2</f>
        <v>-3.6428571428571423</v>
      </c>
    </row>
    <row r="3" spans="1:9" x14ac:dyDescent="0.25">
      <c r="A3" s="5">
        <v>5</v>
      </c>
      <c r="B3" s="6">
        <f>B2</f>
        <v>18</v>
      </c>
      <c r="C3" s="6">
        <f>C2</f>
        <v>10</v>
      </c>
      <c r="D3" s="6">
        <f>D2</f>
        <v>11</v>
      </c>
      <c r="E3" s="6">
        <f>E2</f>
        <v>22</v>
      </c>
      <c r="F3" s="7">
        <f t="shared" si="0"/>
        <v>-2</v>
      </c>
      <c r="G3" s="7">
        <f t="shared" si="1"/>
        <v>5.3571428571428577</v>
      </c>
      <c r="H3" s="6">
        <v>2.5</v>
      </c>
      <c r="I3" s="8">
        <f t="shared" si="2"/>
        <v>0.35714285714285765</v>
      </c>
    </row>
    <row r="4" spans="1:9" x14ac:dyDescent="0.25">
      <c r="A4" s="5"/>
      <c r="B4" s="6"/>
      <c r="C4" s="6"/>
      <c r="D4" s="6"/>
      <c r="E4" s="6"/>
      <c r="F4" s="7"/>
      <c r="G4" s="7"/>
      <c r="H4" s="6"/>
      <c r="I4" s="8"/>
    </row>
    <row r="5" spans="1:9" ht="15.75" thickBot="1" x14ac:dyDescent="0.3">
      <c r="A5" s="5"/>
      <c r="B5" s="6"/>
      <c r="C5" s="6"/>
      <c r="D5" s="6"/>
      <c r="E5" s="6"/>
      <c r="F5" s="7"/>
      <c r="G5" s="7"/>
      <c r="H5" s="10"/>
      <c r="I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22" sqref="B22"/>
    </sheetView>
  </sheetViews>
  <sheetFormatPr defaultRowHeight="15" x14ac:dyDescent="0.25"/>
  <sheetData>
    <row r="1" spans="1:9" ht="15.75" thickBot="1" x14ac:dyDescent="0.3">
      <c r="A1" s="1"/>
      <c r="B1" s="2"/>
      <c r="C1" s="2"/>
      <c r="D1" s="2"/>
      <c r="E1" s="2"/>
      <c r="F1" s="2"/>
      <c r="G1" s="2"/>
      <c r="H1" s="2"/>
      <c r="I1" s="3"/>
    </row>
    <row r="2" spans="1:9" x14ac:dyDescent="0.25">
      <c r="A2" s="5"/>
      <c r="B2" s="6"/>
      <c r="C2" s="6"/>
      <c r="D2" s="6"/>
      <c r="E2" s="6"/>
      <c r="F2" s="7"/>
      <c r="G2" s="7"/>
      <c r="H2" s="4"/>
      <c r="I2" s="8"/>
    </row>
    <row r="3" spans="1:9" x14ac:dyDescent="0.25">
      <c r="A3" s="5"/>
      <c r="B3" s="6"/>
      <c r="C3" s="6"/>
      <c r="D3" s="6"/>
      <c r="E3" s="6"/>
      <c r="F3" s="7"/>
      <c r="G3" s="7"/>
      <c r="H3" s="6"/>
      <c r="I3" s="8"/>
    </row>
    <row r="4" spans="1:9" x14ac:dyDescent="0.25">
      <c r="A4" s="5"/>
      <c r="B4" s="6"/>
      <c r="C4" s="6"/>
      <c r="D4" s="6"/>
      <c r="E4" s="6"/>
      <c r="F4" s="7"/>
      <c r="G4" s="7"/>
      <c r="H4" s="6"/>
      <c r="I4" s="8"/>
    </row>
    <row r="5" spans="1:9" ht="15.75" thickBot="1" x14ac:dyDescent="0.3">
      <c r="A5" s="5"/>
      <c r="B5" s="6"/>
      <c r="C5" s="6"/>
      <c r="D5" s="6"/>
      <c r="E5" s="6"/>
      <c r="F5" s="7"/>
      <c r="G5" s="7"/>
      <c r="H5" s="10"/>
      <c r="I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Alice Luo</cp:lastModifiedBy>
  <dcterms:created xsi:type="dcterms:W3CDTF">2017-10-16T05:56:33Z</dcterms:created>
  <dcterms:modified xsi:type="dcterms:W3CDTF">2018-05-04T17:07:18Z</dcterms:modified>
</cp:coreProperties>
</file>