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Life\Proyectos\BackupBots\"/>
    </mc:Choice>
  </mc:AlternateContent>
  <bookViews>
    <workbookView xWindow="0" yWindow="0" windowWidth="28800" windowHeight="12330"/>
  </bookViews>
  <sheets>
    <sheet name="Overview" sheetId="2" r:id="rId1"/>
    <sheet name="F1 Score" sheetId="3" r:id="rId2"/>
    <sheet name="LUIS" sheetId="4" r:id="rId3"/>
    <sheet name="WATSON" sheetId="5" r:id="rId4"/>
    <sheet name="WITAI" sheetId="6" r:id="rId5"/>
    <sheet name="LEX" sheetId="7" r:id="rId6"/>
    <sheet name="RASA" sheetId="8" r:id="rId7"/>
    <sheet name="COMPARISON F1" sheetId="9" r:id="rId8"/>
  </sheets>
  <calcPr calcId="162913"/>
</workbook>
</file>

<file path=xl/calcChain.xml><?xml version="1.0" encoding="utf-8"?>
<calcChain xmlns="http://schemas.openxmlformats.org/spreadsheetml/2006/main">
  <c r="O104" i="2" l="1"/>
  <c r="K104" i="2"/>
  <c r="I104" i="2"/>
  <c r="G104" i="2"/>
  <c r="E104" i="2"/>
  <c r="D9" i="9"/>
  <c r="D8" i="9"/>
  <c r="D7" i="9"/>
  <c r="D6" i="9"/>
  <c r="D5" i="9"/>
  <c r="D4" i="9"/>
  <c r="E34" i="8"/>
  <c r="D34" i="8"/>
  <c r="E33" i="8"/>
  <c r="D33" i="8"/>
  <c r="E32" i="8"/>
  <c r="D32" i="8"/>
  <c r="E31" i="8"/>
  <c r="D31" i="8"/>
  <c r="E30" i="8"/>
  <c r="G30" i="8" s="1"/>
  <c r="D30" i="8"/>
  <c r="E29" i="8"/>
  <c r="D29" i="8"/>
  <c r="E28" i="8"/>
  <c r="D28" i="8"/>
  <c r="E27" i="8"/>
  <c r="D27" i="8"/>
  <c r="G27" i="8" s="1"/>
  <c r="E26" i="8"/>
  <c r="D26" i="8"/>
  <c r="E25" i="8"/>
  <c r="D25" i="8"/>
  <c r="E24" i="8"/>
  <c r="D24" i="8"/>
  <c r="E23" i="8"/>
  <c r="G23" i="8" s="1"/>
  <c r="D23" i="8"/>
  <c r="E22" i="8"/>
  <c r="G22" i="8" s="1"/>
  <c r="D22" i="8"/>
  <c r="E21" i="8"/>
  <c r="G21" i="8" s="1"/>
  <c r="D21" i="8"/>
  <c r="E20" i="8"/>
  <c r="G20" i="8" s="1"/>
  <c r="D20" i="8"/>
  <c r="E19" i="8"/>
  <c r="D19" i="8"/>
  <c r="E18" i="8"/>
  <c r="D18" i="8"/>
  <c r="E17" i="8"/>
  <c r="D17" i="8"/>
  <c r="E16" i="8"/>
  <c r="D16" i="8"/>
  <c r="E15" i="8"/>
  <c r="G15" i="8" s="1"/>
  <c r="D15" i="8"/>
  <c r="E14" i="8"/>
  <c r="G14" i="8" s="1"/>
  <c r="D14" i="8"/>
  <c r="E13" i="8"/>
  <c r="D13" i="8"/>
  <c r="E12" i="8"/>
  <c r="D12" i="8"/>
  <c r="E11" i="8"/>
  <c r="G11" i="8" s="1"/>
  <c r="I11" i="8" s="1"/>
  <c r="D11" i="8"/>
  <c r="E10" i="8"/>
  <c r="D10" i="8"/>
  <c r="E9" i="8"/>
  <c r="D9" i="8"/>
  <c r="E8" i="8"/>
  <c r="D8" i="8"/>
  <c r="E7" i="8"/>
  <c r="G7" i="8" s="1"/>
  <c r="D7" i="8"/>
  <c r="E6" i="8"/>
  <c r="G6" i="8" s="1"/>
  <c r="I6" i="8" s="1"/>
  <c r="D6" i="8"/>
  <c r="E5" i="8"/>
  <c r="D5" i="8"/>
  <c r="B34" i="8"/>
  <c r="F34" i="8" s="1"/>
  <c r="B33" i="8"/>
  <c r="F33" i="8" s="1"/>
  <c r="H32" i="8"/>
  <c r="B32" i="8"/>
  <c r="F32" i="8" s="1"/>
  <c r="G31" i="8"/>
  <c r="B31" i="8"/>
  <c r="B30" i="8"/>
  <c r="F30" i="8" s="1"/>
  <c r="H30" i="8" s="1"/>
  <c r="G29" i="8"/>
  <c r="I29" i="8" s="1"/>
  <c r="B29" i="8"/>
  <c r="F29" i="8" s="1"/>
  <c r="H29" i="8" s="1"/>
  <c r="G28" i="8"/>
  <c r="F28" i="8"/>
  <c r="H28" i="8" s="1"/>
  <c r="B28" i="8"/>
  <c r="B27" i="8"/>
  <c r="F27" i="8" s="1"/>
  <c r="H27" i="8" s="1"/>
  <c r="B26" i="8"/>
  <c r="F26" i="8" s="1"/>
  <c r="H25" i="8"/>
  <c r="B25" i="8"/>
  <c r="F25" i="8" s="1"/>
  <c r="B24" i="8"/>
  <c r="F24" i="8" s="1"/>
  <c r="B23" i="8"/>
  <c r="F23" i="8" s="1"/>
  <c r="B22" i="8"/>
  <c r="F22" i="8" s="1"/>
  <c r="H22" i="8" s="1"/>
  <c r="B21" i="8"/>
  <c r="F21" i="8" s="1"/>
  <c r="H21" i="8" s="1"/>
  <c r="F20" i="8"/>
  <c r="H20" i="8" s="1"/>
  <c r="B20" i="8"/>
  <c r="G19" i="8"/>
  <c r="B19" i="8"/>
  <c r="H18" i="8"/>
  <c r="B18" i="8"/>
  <c r="F18" i="8" s="1"/>
  <c r="B17" i="8"/>
  <c r="F17" i="8" s="1"/>
  <c r="B16" i="8"/>
  <c r="F16" i="8" s="1"/>
  <c r="B15" i="8"/>
  <c r="F15" i="8" s="1"/>
  <c r="B14" i="8"/>
  <c r="F14" i="8" s="1"/>
  <c r="H14" i="8" s="1"/>
  <c r="G13" i="8"/>
  <c r="I13" i="8" s="1"/>
  <c r="B13" i="8"/>
  <c r="F13" i="8" s="1"/>
  <c r="H13" i="8" s="1"/>
  <c r="G12" i="8"/>
  <c r="F12" i="8"/>
  <c r="H12" i="8" s="1"/>
  <c r="B12" i="8"/>
  <c r="B11" i="8"/>
  <c r="F11" i="8" s="1"/>
  <c r="H11" i="8" s="1"/>
  <c r="B10" i="8"/>
  <c r="F10" i="8" s="1"/>
  <c r="B9" i="8"/>
  <c r="F9" i="8" s="1"/>
  <c r="B8" i="8"/>
  <c r="B7" i="8"/>
  <c r="B6" i="8"/>
  <c r="F6" i="8" s="1"/>
  <c r="H6" i="8" s="1"/>
  <c r="G5" i="8"/>
  <c r="B5" i="8"/>
  <c r="F5" i="8" s="1"/>
  <c r="H5" i="8" s="1"/>
  <c r="E34" i="7"/>
  <c r="D34" i="7"/>
  <c r="E33" i="7"/>
  <c r="D33" i="7"/>
  <c r="E32" i="7"/>
  <c r="D32" i="7"/>
  <c r="E31" i="7"/>
  <c r="G31" i="7" s="1"/>
  <c r="D31" i="7"/>
  <c r="E30" i="7"/>
  <c r="D30" i="7"/>
  <c r="E29" i="7"/>
  <c r="G29" i="7" s="1"/>
  <c r="D29" i="7"/>
  <c r="E28" i="7"/>
  <c r="D28" i="7"/>
  <c r="E27" i="7"/>
  <c r="D27" i="7"/>
  <c r="E26" i="7"/>
  <c r="G26" i="7" s="1"/>
  <c r="D26" i="7"/>
  <c r="E25" i="7"/>
  <c r="D25" i="7"/>
  <c r="E24" i="7"/>
  <c r="D24" i="7"/>
  <c r="E23" i="7"/>
  <c r="D23" i="7"/>
  <c r="E22" i="7"/>
  <c r="G22" i="7" s="1"/>
  <c r="D22" i="7"/>
  <c r="E21" i="7"/>
  <c r="G21" i="7" s="1"/>
  <c r="D21" i="7"/>
  <c r="E20" i="7"/>
  <c r="G20" i="7" s="1"/>
  <c r="D20" i="7"/>
  <c r="E19" i="7"/>
  <c r="D19" i="7"/>
  <c r="E18" i="7"/>
  <c r="G18" i="7" s="1"/>
  <c r="D18" i="7"/>
  <c r="E17" i="7"/>
  <c r="D17" i="7"/>
  <c r="E16" i="7"/>
  <c r="D16" i="7"/>
  <c r="E15" i="7"/>
  <c r="G15" i="7" s="1"/>
  <c r="D15" i="7"/>
  <c r="E14" i="7"/>
  <c r="G14" i="7" s="1"/>
  <c r="D14" i="7"/>
  <c r="E13" i="7"/>
  <c r="G13" i="7" s="1"/>
  <c r="D13" i="7"/>
  <c r="E12" i="7"/>
  <c r="G12" i="7" s="1"/>
  <c r="D12" i="7"/>
  <c r="E11" i="7"/>
  <c r="D11" i="7"/>
  <c r="E10" i="7"/>
  <c r="G10" i="7" s="1"/>
  <c r="D10" i="7"/>
  <c r="E9" i="7"/>
  <c r="D9" i="7"/>
  <c r="E8" i="7"/>
  <c r="D8" i="7"/>
  <c r="E7" i="7"/>
  <c r="G7" i="7" s="1"/>
  <c r="D7" i="7"/>
  <c r="E6" i="7"/>
  <c r="G6" i="7" s="1"/>
  <c r="D6" i="7"/>
  <c r="E5" i="7"/>
  <c r="G5" i="7" s="1"/>
  <c r="D5" i="7"/>
  <c r="B34" i="7"/>
  <c r="F34" i="7" s="1"/>
  <c r="B33" i="7"/>
  <c r="F33" i="7" s="1"/>
  <c r="B32" i="7"/>
  <c r="F32" i="7" s="1"/>
  <c r="H32" i="7" s="1"/>
  <c r="B31" i="7"/>
  <c r="F31" i="7" s="1"/>
  <c r="H31" i="7" s="1"/>
  <c r="B30" i="7"/>
  <c r="B29" i="7"/>
  <c r="G28" i="7"/>
  <c r="B28" i="7"/>
  <c r="F28" i="7" s="1"/>
  <c r="H28" i="7" s="1"/>
  <c r="B27" i="7"/>
  <c r="F27" i="7" s="1"/>
  <c r="B26" i="7"/>
  <c r="B25" i="7"/>
  <c r="F25" i="7" s="1"/>
  <c r="H25" i="7" s="1"/>
  <c r="B24" i="7"/>
  <c r="F24" i="7" s="1"/>
  <c r="B23" i="7"/>
  <c r="B22" i="7"/>
  <c r="F22" i="7" s="1"/>
  <c r="B21" i="7"/>
  <c r="F21" i="7" s="1"/>
  <c r="H21" i="7" s="1"/>
  <c r="B20" i="7"/>
  <c r="B19" i="7"/>
  <c r="F19" i="7" s="1"/>
  <c r="B18" i="7"/>
  <c r="B17" i="7"/>
  <c r="F17" i="7" s="1"/>
  <c r="B16" i="7"/>
  <c r="F16" i="7" s="1"/>
  <c r="H16" i="7" s="1"/>
  <c r="B15" i="7"/>
  <c r="B14" i="7"/>
  <c r="F14" i="7" s="1"/>
  <c r="B13" i="7"/>
  <c r="F13" i="7" s="1"/>
  <c r="H13" i="7" s="1"/>
  <c r="B12" i="7"/>
  <c r="B11" i="7"/>
  <c r="B10" i="7"/>
  <c r="B9" i="7"/>
  <c r="F9" i="7" s="1"/>
  <c r="B8" i="7"/>
  <c r="B7" i="7"/>
  <c r="F7" i="7" s="1"/>
  <c r="H7" i="7" s="1"/>
  <c r="B6" i="7"/>
  <c r="F6" i="7" s="1"/>
  <c r="B5" i="7"/>
  <c r="F5" i="7" s="1"/>
  <c r="H5" i="7" s="1"/>
  <c r="E34" i="6"/>
  <c r="D34" i="6"/>
  <c r="E33" i="6"/>
  <c r="D33" i="6"/>
  <c r="E32" i="6"/>
  <c r="D32" i="6"/>
  <c r="E31" i="6"/>
  <c r="D31" i="6"/>
  <c r="E30" i="6"/>
  <c r="G30" i="6" s="1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G22" i="6" s="1"/>
  <c r="D22" i="6"/>
  <c r="E21" i="6"/>
  <c r="G21" i="6" s="1"/>
  <c r="D21" i="6"/>
  <c r="E20" i="6"/>
  <c r="G20" i="6" s="1"/>
  <c r="D20" i="6"/>
  <c r="E19" i="6"/>
  <c r="D19" i="6"/>
  <c r="E18" i="6"/>
  <c r="G18" i="6" s="1"/>
  <c r="D18" i="6"/>
  <c r="E17" i="6"/>
  <c r="D17" i="6"/>
  <c r="E16" i="6"/>
  <c r="D16" i="6"/>
  <c r="E15" i="6"/>
  <c r="G15" i="6" s="1"/>
  <c r="D15" i="6"/>
  <c r="E14" i="6"/>
  <c r="D14" i="6"/>
  <c r="E13" i="6"/>
  <c r="G13" i="6" s="1"/>
  <c r="D13" i="6"/>
  <c r="E12" i="6"/>
  <c r="G12" i="6" s="1"/>
  <c r="D12" i="6"/>
  <c r="E11" i="6"/>
  <c r="D11" i="6"/>
  <c r="E10" i="6"/>
  <c r="D10" i="6"/>
  <c r="E9" i="6"/>
  <c r="D9" i="6"/>
  <c r="E8" i="6"/>
  <c r="D8" i="6"/>
  <c r="E7" i="6"/>
  <c r="D7" i="6"/>
  <c r="E6" i="6"/>
  <c r="G6" i="6" s="1"/>
  <c r="D6" i="6"/>
  <c r="E5" i="6"/>
  <c r="D5" i="6"/>
  <c r="B34" i="6"/>
  <c r="F34" i="6" s="1"/>
  <c r="B33" i="6"/>
  <c r="B32" i="6"/>
  <c r="G31" i="6"/>
  <c r="B31" i="6"/>
  <c r="B30" i="6"/>
  <c r="F30" i="6" s="1"/>
  <c r="B29" i="6"/>
  <c r="F29" i="6" s="1"/>
  <c r="H29" i="6" s="1"/>
  <c r="B28" i="6"/>
  <c r="B27" i="6"/>
  <c r="G26" i="6"/>
  <c r="B26" i="6"/>
  <c r="F26" i="6" s="1"/>
  <c r="H26" i="6" s="1"/>
  <c r="B25" i="6"/>
  <c r="B24" i="6"/>
  <c r="F24" i="6" s="1"/>
  <c r="B23" i="6"/>
  <c r="B22" i="6"/>
  <c r="F22" i="6" s="1"/>
  <c r="B21" i="6"/>
  <c r="F21" i="6" s="1"/>
  <c r="H21" i="6" s="1"/>
  <c r="B20" i="6"/>
  <c r="F20" i="6" s="1"/>
  <c r="H20" i="6" s="1"/>
  <c r="B19" i="6"/>
  <c r="B18" i="6"/>
  <c r="F18" i="6" s="1"/>
  <c r="H18" i="6" s="1"/>
  <c r="B17" i="6"/>
  <c r="F17" i="6" s="1"/>
  <c r="B16" i="6"/>
  <c r="F16" i="6" s="1"/>
  <c r="B15" i="6"/>
  <c r="F15" i="6" s="1"/>
  <c r="H15" i="6" s="1"/>
  <c r="G14" i="6"/>
  <c r="B14" i="6"/>
  <c r="B13" i="6"/>
  <c r="F13" i="6" s="1"/>
  <c r="H13" i="6" s="1"/>
  <c r="B12" i="6"/>
  <c r="F12" i="6" s="1"/>
  <c r="H12" i="6" s="1"/>
  <c r="B11" i="6"/>
  <c r="F11" i="6" s="1"/>
  <c r="B10" i="6"/>
  <c r="B9" i="6"/>
  <c r="F9" i="6" s="1"/>
  <c r="B8" i="6"/>
  <c r="F8" i="6" s="1"/>
  <c r="B7" i="6"/>
  <c r="F7" i="6" s="1"/>
  <c r="H7" i="6" s="1"/>
  <c r="B6" i="6"/>
  <c r="G5" i="6"/>
  <c r="B5" i="6"/>
  <c r="F5" i="6" s="1"/>
  <c r="H5" i="6" s="1"/>
  <c r="E34" i="5"/>
  <c r="D34" i="5"/>
  <c r="E33" i="5"/>
  <c r="D33" i="5"/>
  <c r="E32" i="5"/>
  <c r="D32" i="5"/>
  <c r="E31" i="5"/>
  <c r="G31" i="5" s="1"/>
  <c r="D31" i="5"/>
  <c r="E30" i="5"/>
  <c r="D30" i="5"/>
  <c r="E29" i="5"/>
  <c r="D29" i="5"/>
  <c r="E28" i="5"/>
  <c r="D28" i="5"/>
  <c r="E27" i="5"/>
  <c r="G27" i="5" s="1"/>
  <c r="D27" i="5"/>
  <c r="E26" i="5"/>
  <c r="G26" i="5" s="1"/>
  <c r="D26" i="5"/>
  <c r="E25" i="5"/>
  <c r="D25" i="5"/>
  <c r="E24" i="5"/>
  <c r="G24" i="5" s="1"/>
  <c r="D24" i="5"/>
  <c r="E23" i="5"/>
  <c r="G23" i="5" s="1"/>
  <c r="D23" i="5"/>
  <c r="E22" i="5"/>
  <c r="D22" i="5"/>
  <c r="E21" i="5"/>
  <c r="G21" i="5" s="1"/>
  <c r="D21" i="5"/>
  <c r="E20" i="5"/>
  <c r="D20" i="5"/>
  <c r="E19" i="5"/>
  <c r="G19" i="5" s="1"/>
  <c r="D19" i="5"/>
  <c r="E18" i="5"/>
  <c r="G18" i="5" s="1"/>
  <c r="D18" i="5"/>
  <c r="E17" i="5"/>
  <c r="D17" i="5"/>
  <c r="E16" i="5"/>
  <c r="G16" i="5" s="1"/>
  <c r="D16" i="5"/>
  <c r="E15" i="5"/>
  <c r="G15" i="5" s="1"/>
  <c r="D15" i="5"/>
  <c r="E14" i="5"/>
  <c r="D14" i="5"/>
  <c r="E13" i="5"/>
  <c r="G13" i="5" s="1"/>
  <c r="D13" i="5"/>
  <c r="E12" i="5"/>
  <c r="D12" i="5"/>
  <c r="E11" i="5"/>
  <c r="G11" i="5" s="1"/>
  <c r="D11" i="5"/>
  <c r="E10" i="5"/>
  <c r="G10" i="5" s="1"/>
  <c r="D10" i="5"/>
  <c r="E9" i="5"/>
  <c r="D9" i="5"/>
  <c r="E8" i="5"/>
  <c r="G8" i="5" s="1"/>
  <c r="D8" i="5"/>
  <c r="E7" i="5"/>
  <c r="G7" i="5" s="1"/>
  <c r="D7" i="5"/>
  <c r="E6" i="5"/>
  <c r="G6" i="5" s="1"/>
  <c r="D6" i="5"/>
  <c r="E5" i="5"/>
  <c r="G5" i="5" s="1"/>
  <c r="D5" i="5"/>
  <c r="B34" i="5"/>
  <c r="F34" i="5" s="1"/>
  <c r="B33" i="5"/>
  <c r="F33" i="5" s="1"/>
  <c r="B32" i="5"/>
  <c r="F32" i="5" s="1"/>
  <c r="H32" i="5" s="1"/>
  <c r="B31" i="5"/>
  <c r="F31" i="5" s="1"/>
  <c r="B30" i="5"/>
  <c r="F30" i="5" s="1"/>
  <c r="H30" i="5" s="1"/>
  <c r="G29" i="5"/>
  <c r="B29" i="5"/>
  <c r="F29" i="5" s="1"/>
  <c r="H29" i="5" s="1"/>
  <c r="B28" i="5"/>
  <c r="F28" i="5" s="1"/>
  <c r="H28" i="5" s="1"/>
  <c r="B27" i="5"/>
  <c r="F27" i="5" s="1"/>
  <c r="H27" i="5" s="1"/>
  <c r="B26" i="5"/>
  <c r="F26" i="5" s="1"/>
  <c r="H26" i="5" s="1"/>
  <c r="B25" i="5"/>
  <c r="F25" i="5" s="1"/>
  <c r="H25" i="5" s="1"/>
  <c r="B24" i="5"/>
  <c r="F24" i="5" s="1"/>
  <c r="H24" i="5" s="1"/>
  <c r="B23" i="5"/>
  <c r="F23" i="5" s="1"/>
  <c r="B22" i="5"/>
  <c r="F22" i="5" s="1"/>
  <c r="H22" i="5" s="1"/>
  <c r="B21" i="5"/>
  <c r="F21" i="5" s="1"/>
  <c r="H21" i="5" s="1"/>
  <c r="B20" i="5"/>
  <c r="F20" i="5" s="1"/>
  <c r="H20" i="5" s="1"/>
  <c r="B19" i="5"/>
  <c r="F19" i="5" s="1"/>
  <c r="H19" i="5" s="1"/>
  <c r="B18" i="5"/>
  <c r="F18" i="5" s="1"/>
  <c r="H18" i="5" s="1"/>
  <c r="B17" i="5"/>
  <c r="F17" i="5" s="1"/>
  <c r="H17" i="5" s="1"/>
  <c r="B16" i="5"/>
  <c r="F16" i="5" s="1"/>
  <c r="H16" i="5" s="1"/>
  <c r="B15" i="5"/>
  <c r="F15" i="5" s="1"/>
  <c r="B14" i="5"/>
  <c r="F14" i="5" s="1"/>
  <c r="H14" i="5" s="1"/>
  <c r="B13" i="5"/>
  <c r="F13" i="5" s="1"/>
  <c r="H13" i="5" s="1"/>
  <c r="B12" i="5"/>
  <c r="F12" i="5" s="1"/>
  <c r="H12" i="5" s="1"/>
  <c r="B11" i="5"/>
  <c r="F11" i="5" s="1"/>
  <c r="H11" i="5" s="1"/>
  <c r="B10" i="5"/>
  <c r="B9" i="5"/>
  <c r="F9" i="5" s="1"/>
  <c r="B8" i="5"/>
  <c r="F8" i="5" s="1"/>
  <c r="H8" i="5" s="1"/>
  <c r="B7" i="5"/>
  <c r="B6" i="5"/>
  <c r="B5" i="5"/>
  <c r="F5" i="5" s="1"/>
  <c r="H5" i="5" s="1"/>
  <c r="I28" i="8" l="1"/>
  <c r="F7" i="8"/>
  <c r="I12" i="8"/>
  <c r="I20" i="8"/>
  <c r="F8" i="8"/>
  <c r="F19" i="8"/>
  <c r="H19" i="8" s="1"/>
  <c r="I19" i="8" s="1"/>
  <c r="F31" i="8"/>
  <c r="H31" i="8" s="1"/>
  <c r="I31" i="8" s="1"/>
  <c r="H16" i="8"/>
  <c r="I30" i="8"/>
  <c r="H26" i="8"/>
  <c r="H33" i="8"/>
  <c r="H10" i="8"/>
  <c r="H17" i="8"/>
  <c r="I21" i="8"/>
  <c r="H24" i="8"/>
  <c r="H34" i="8"/>
  <c r="H9" i="8"/>
  <c r="I14" i="8"/>
  <c r="I5" i="8"/>
  <c r="H8" i="8"/>
  <c r="I22" i="8"/>
  <c r="I27" i="8"/>
  <c r="H7" i="8"/>
  <c r="I7" i="8" s="1"/>
  <c r="H15" i="8"/>
  <c r="I15" i="8" s="1"/>
  <c r="H23" i="8"/>
  <c r="I23" i="8" s="1"/>
  <c r="G10" i="8"/>
  <c r="G18" i="8"/>
  <c r="I18" i="8" s="1"/>
  <c r="G26" i="8"/>
  <c r="I26" i="8" s="1"/>
  <c r="G34" i="8"/>
  <c r="I34" i="8" s="1"/>
  <c r="G9" i="8"/>
  <c r="G17" i="8"/>
  <c r="G25" i="8"/>
  <c r="I25" i="8" s="1"/>
  <c r="G33" i="8"/>
  <c r="I33" i="8" s="1"/>
  <c r="G8" i="8"/>
  <c r="G16" i="8"/>
  <c r="I16" i="8" s="1"/>
  <c r="G24" i="8"/>
  <c r="I24" i="8" s="1"/>
  <c r="G32" i="8"/>
  <c r="I32" i="8" s="1"/>
  <c r="F31" i="6"/>
  <c r="H31" i="6" s="1"/>
  <c r="G10" i="6"/>
  <c r="F32" i="6"/>
  <c r="H32" i="6" s="1"/>
  <c r="F33" i="6"/>
  <c r="G30" i="7"/>
  <c r="F29" i="7"/>
  <c r="H29" i="7" s="1"/>
  <c r="F28" i="6"/>
  <c r="H28" i="6" s="1"/>
  <c r="F26" i="7"/>
  <c r="H26" i="7" s="1"/>
  <c r="I26" i="7" s="1"/>
  <c r="I8" i="5"/>
  <c r="F18" i="7"/>
  <c r="H18" i="7" s="1"/>
  <c r="I18" i="7" s="1"/>
  <c r="F12" i="7"/>
  <c r="H12" i="7" s="1"/>
  <c r="I12" i="7" s="1"/>
  <c r="F20" i="7"/>
  <c r="H20" i="7" s="1"/>
  <c r="I20" i="7" s="1"/>
  <c r="F11" i="7"/>
  <c r="H11" i="7" s="1"/>
  <c r="I29" i="5"/>
  <c r="I13" i="5"/>
  <c r="F19" i="6"/>
  <c r="H19" i="6" s="1"/>
  <c r="F27" i="6"/>
  <c r="F8" i="7"/>
  <c r="H8" i="7" s="1"/>
  <c r="F23" i="6"/>
  <c r="H23" i="6" s="1"/>
  <c r="I20" i="6"/>
  <c r="G28" i="6"/>
  <c r="F25" i="6"/>
  <c r="H25" i="6" s="1"/>
  <c r="I13" i="6"/>
  <c r="I21" i="6"/>
  <c r="G29" i="6"/>
  <c r="I29" i="6" s="1"/>
  <c r="I13" i="7"/>
  <c r="I29" i="7"/>
  <c r="G7" i="6"/>
  <c r="I7" i="6" s="1"/>
  <c r="G23" i="6"/>
  <c r="I23" i="6" s="1"/>
  <c r="G23" i="7"/>
  <c r="F23" i="7"/>
  <c r="H23" i="7" s="1"/>
  <c r="F15" i="7"/>
  <c r="H15" i="7" s="1"/>
  <c r="I15" i="7" s="1"/>
  <c r="F10" i="7"/>
  <c r="H10" i="7" s="1"/>
  <c r="I10" i="7" s="1"/>
  <c r="F30" i="7"/>
  <c r="H30" i="7" s="1"/>
  <c r="F7" i="5"/>
  <c r="H7" i="5" s="1"/>
  <c r="I7" i="5" s="1"/>
  <c r="I21" i="7"/>
  <c r="I5" i="7"/>
  <c r="H6" i="7"/>
  <c r="I6" i="7" s="1"/>
  <c r="I28" i="7"/>
  <c r="H33" i="7"/>
  <c r="I31" i="7"/>
  <c r="H9" i="7"/>
  <c r="H14" i="7"/>
  <c r="I14" i="7" s="1"/>
  <c r="I7" i="7"/>
  <c r="H17" i="7"/>
  <c r="H24" i="7"/>
  <c r="H34" i="7"/>
  <c r="H19" i="7"/>
  <c r="H22" i="7"/>
  <c r="I22" i="7" s="1"/>
  <c r="H27" i="7"/>
  <c r="G11" i="7"/>
  <c r="G19" i="7"/>
  <c r="G27" i="7"/>
  <c r="G34" i="7"/>
  <c r="G9" i="7"/>
  <c r="G17" i="7"/>
  <c r="G25" i="7"/>
  <c r="I25" i="7" s="1"/>
  <c r="G33" i="7"/>
  <c r="G8" i="7"/>
  <c r="I8" i="7" s="1"/>
  <c r="G16" i="7"/>
  <c r="I16" i="7" s="1"/>
  <c r="G24" i="7"/>
  <c r="G32" i="7"/>
  <c r="I32" i="7" s="1"/>
  <c r="I5" i="6"/>
  <c r="F10" i="6"/>
  <c r="H10" i="6" s="1"/>
  <c r="I10" i="6" s="1"/>
  <c r="F14" i="6"/>
  <c r="H14" i="6" s="1"/>
  <c r="I14" i="6" s="1"/>
  <c r="F6" i="6"/>
  <c r="H6" i="6" s="1"/>
  <c r="I6" i="6" s="1"/>
  <c r="H30" i="6"/>
  <c r="I30" i="6" s="1"/>
  <c r="I18" i="6"/>
  <c r="H33" i="6"/>
  <c r="H8" i="6"/>
  <c r="H16" i="6"/>
  <c r="I26" i="6"/>
  <c r="I31" i="6"/>
  <c r="H11" i="6"/>
  <c r="H24" i="6"/>
  <c r="H34" i="6"/>
  <c r="I15" i="6"/>
  <c r="H9" i="6"/>
  <c r="I12" i="6"/>
  <c r="H17" i="6"/>
  <c r="H22" i="6"/>
  <c r="I22" i="6" s="1"/>
  <c r="H27" i="6"/>
  <c r="G11" i="6"/>
  <c r="G19" i="6"/>
  <c r="G27" i="6"/>
  <c r="G34" i="6"/>
  <c r="G9" i="6"/>
  <c r="G17" i="6"/>
  <c r="I17" i="6" s="1"/>
  <c r="G25" i="6"/>
  <c r="G33" i="6"/>
  <c r="G8" i="6"/>
  <c r="G16" i="6"/>
  <c r="G24" i="6"/>
  <c r="G32" i="6"/>
  <c r="I32" i="6" s="1"/>
  <c r="F6" i="5"/>
  <c r="H6" i="5" s="1"/>
  <c r="I6" i="5" s="1"/>
  <c r="F10" i="5"/>
  <c r="H10" i="5" s="1"/>
  <c r="I10" i="5" s="1"/>
  <c r="I27" i="5"/>
  <c r="H23" i="5"/>
  <c r="I23" i="5" s="1"/>
  <c r="H9" i="5"/>
  <c r="I18" i="5"/>
  <c r="H33" i="5"/>
  <c r="I21" i="5"/>
  <c r="I16" i="5"/>
  <c r="I19" i="5"/>
  <c r="H15" i="5"/>
  <c r="I15" i="5" s="1"/>
  <c r="I24" i="5"/>
  <c r="H34" i="5"/>
  <c r="I11" i="5"/>
  <c r="I5" i="5"/>
  <c r="I26" i="5"/>
  <c r="G14" i="5"/>
  <c r="I14" i="5" s="1"/>
  <c r="G22" i="5"/>
  <c r="I22" i="5" s="1"/>
  <c r="G30" i="5"/>
  <c r="I30" i="5" s="1"/>
  <c r="H31" i="5"/>
  <c r="I31" i="5" s="1"/>
  <c r="G12" i="5"/>
  <c r="I12" i="5" s="1"/>
  <c r="G20" i="5"/>
  <c r="I20" i="5" s="1"/>
  <c r="G28" i="5"/>
  <c r="I28" i="5" s="1"/>
  <c r="G34" i="5"/>
  <c r="G9" i="5"/>
  <c r="G17" i="5"/>
  <c r="I17" i="5" s="1"/>
  <c r="G25" i="5"/>
  <c r="I25" i="5" s="1"/>
  <c r="G33" i="5"/>
  <c r="G32" i="5"/>
  <c r="I32" i="5" s="1"/>
  <c r="E34" i="4"/>
  <c r="D34" i="4"/>
  <c r="E33" i="4"/>
  <c r="D33" i="4"/>
  <c r="E32" i="4"/>
  <c r="D32" i="4"/>
  <c r="E31" i="4"/>
  <c r="G31" i="4" s="1"/>
  <c r="D31" i="4"/>
  <c r="E30" i="4"/>
  <c r="G30" i="4" s="1"/>
  <c r="D30" i="4"/>
  <c r="E29" i="4"/>
  <c r="G29" i="4" s="1"/>
  <c r="D29" i="4"/>
  <c r="E28" i="4"/>
  <c r="D28" i="4"/>
  <c r="E27" i="4"/>
  <c r="D27" i="4"/>
  <c r="E26" i="4"/>
  <c r="G26" i="4" s="1"/>
  <c r="D26" i="4"/>
  <c r="E25" i="4"/>
  <c r="D25" i="4"/>
  <c r="E24" i="4"/>
  <c r="D24" i="4"/>
  <c r="E23" i="4"/>
  <c r="G23" i="4" s="1"/>
  <c r="D23" i="4"/>
  <c r="E22" i="4"/>
  <c r="G22" i="4" s="1"/>
  <c r="D22" i="4"/>
  <c r="E21" i="4"/>
  <c r="G21" i="4" s="1"/>
  <c r="D21" i="4"/>
  <c r="E20" i="4"/>
  <c r="G20" i="4" s="1"/>
  <c r="D20" i="4"/>
  <c r="E19" i="4"/>
  <c r="D19" i="4"/>
  <c r="E18" i="4"/>
  <c r="D18" i="4"/>
  <c r="E17" i="4"/>
  <c r="D17" i="4"/>
  <c r="E16" i="4"/>
  <c r="D16" i="4"/>
  <c r="E15" i="4"/>
  <c r="G15" i="4" s="1"/>
  <c r="D15" i="4"/>
  <c r="E14" i="4"/>
  <c r="G14" i="4" s="1"/>
  <c r="D14" i="4"/>
  <c r="E13" i="4"/>
  <c r="G13" i="4" s="1"/>
  <c r="D13" i="4"/>
  <c r="E12" i="4"/>
  <c r="G12" i="4" s="1"/>
  <c r="D12" i="4"/>
  <c r="E11" i="4"/>
  <c r="D11" i="4"/>
  <c r="E10" i="4"/>
  <c r="G10" i="4" s="1"/>
  <c r="D10" i="4"/>
  <c r="E9" i="4"/>
  <c r="D9" i="4"/>
  <c r="E8" i="4"/>
  <c r="D8" i="4"/>
  <c r="E7" i="4"/>
  <c r="G7" i="4" s="1"/>
  <c r="D7" i="4"/>
  <c r="E6" i="4"/>
  <c r="G6" i="4" s="1"/>
  <c r="D6" i="4"/>
  <c r="E5" i="4"/>
  <c r="G5" i="4" s="1"/>
  <c r="D5" i="4"/>
  <c r="B34" i="4"/>
  <c r="F34" i="4" s="1"/>
  <c r="B33" i="4"/>
  <c r="F33" i="4" s="1"/>
  <c r="B32" i="4"/>
  <c r="F32" i="4" s="1"/>
  <c r="H32" i="4" s="1"/>
  <c r="B31" i="4"/>
  <c r="F31" i="4" s="1"/>
  <c r="H31" i="4" s="1"/>
  <c r="B30" i="4"/>
  <c r="F30" i="4" s="1"/>
  <c r="B29" i="4"/>
  <c r="F29" i="4" s="1"/>
  <c r="H29" i="4" s="1"/>
  <c r="B28" i="4"/>
  <c r="F28" i="4" s="1"/>
  <c r="H28" i="4" s="1"/>
  <c r="B27" i="4"/>
  <c r="F27" i="4" s="1"/>
  <c r="H27" i="4" s="1"/>
  <c r="B26" i="4"/>
  <c r="F26" i="4" s="1"/>
  <c r="H26" i="4" s="1"/>
  <c r="B25" i="4"/>
  <c r="F25" i="4" s="1"/>
  <c r="H25" i="4" s="1"/>
  <c r="B24" i="4"/>
  <c r="F24" i="4" s="1"/>
  <c r="B23" i="4"/>
  <c r="F23" i="4" s="1"/>
  <c r="H23" i="4" s="1"/>
  <c r="B22" i="4"/>
  <c r="F22" i="4" s="1"/>
  <c r="B21" i="4"/>
  <c r="F21" i="4" s="1"/>
  <c r="H21" i="4" s="1"/>
  <c r="B20" i="4"/>
  <c r="F20" i="4" s="1"/>
  <c r="H20" i="4" s="1"/>
  <c r="B19" i="4"/>
  <c r="F19" i="4" s="1"/>
  <c r="B18" i="4"/>
  <c r="F18" i="4" s="1"/>
  <c r="H18" i="4" s="1"/>
  <c r="B17" i="4"/>
  <c r="F17" i="4" s="1"/>
  <c r="B16" i="4"/>
  <c r="F16" i="4" s="1"/>
  <c r="H16" i="4" s="1"/>
  <c r="B15" i="4"/>
  <c r="F15" i="4" s="1"/>
  <c r="H15" i="4" s="1"/>
  <c r="B14" i="4"/>
  <c r="B13" i="4"/>
  <c r="F13" i="4" s="1"/>
  <c r="H13" i="4" s="1"/>
  <c r="B12" i="4"/>
  <c r="F12" i="4" s="1"/>
  <c r="H12" i="4" s="1"/>
  <c r="B11" i="4"/>
  <c r="F11" i="4" s="1"/>
  <c r="B10" i="4"/>
  <c r="B9" i="4"/>
  <c r="F9" i="4" s="1"/>
  <c r="B8" i="4"/>
  <c r="F8" i="4" s="1"/>
  <c r="H8" i="4" s="1"/>
  <c r="B7" i="4"/>
  <c r="F7" i="4" s="1"/>
  <c r="H7" i="4" s="1"/>
  <c r="B6" i="4"/>
  <c r="F6" i="4" s="1"/>
  <c r="B5" i="4"/>
  <c r="F5" i="4" s="1"/>
  <c r="H5" i="4" s="1"/>
  <c r="G34" i="3"/>
  <c r="E34" i="3"/>
  <c r="E33" i="3"/>
  <c r="E32" i="3"/>
  <c r="E31" i="3"/>
  <c r="E30" i="3"/>
  <c r="E29" i="3"/>
  <c r="G29" i="3" s="1"/>
  <c r="E28" i="3"/>
  <c r="E27" i="3"/>
  <c r="G27" i="3" s="1"/>
  <c r="E26" i="3"/>
  <c r="G26" i="3" s="1"/>
  <c r="E25" i="3"/>
  <c r="E24" i="3"/>
  <c r="G24" i="3" s="1"/>
  <c r="E23" i="3"/>
  <c r="G23" i="3" s="1"/>
  <c r="E22" i="3"/>
  <c r="E21" i="3"/>
  <c r="G21" i="3" s="1"/>
  <c r="E20" i="3"/>
  <c r="G20" i="3" s="1"/>
  <c r="E19" i="3"/>
  <c r="G19" i="3" s="1"/>
  <c r="E18" i="3"/>
  <c r="G18" i="3" s="1"/>
  <c r="E17" i="3"/>
  <c r="G17" i="3" s="1"/>
  <c r="E16" i="3"/>
  <c r="G16" i="3" s="1"/>
  <c r="E15" i="3"/>
  <c r="G15" i="3" s="1"/>
  <c r="E14" i="3"/>
  <c r="G14" i="3" s="1"/>
  <c r="E12" i="3"/>
  <c r="G12" i="3" s="1"/>
  <c r="E11" i="3"/>
  <c r="G11" i="3" s="1"/>
  <c r="E10" i="3"/>
  <c r="E9" i="3"/>
  <c r="E8" i="3"/>
  <c r="G8" i="3" s="1"/>
  <c r="E7" i="3"/>
  <c r="G7" i="3" s="1"/>
  <c r="E13" i="3"/>
  <c r="G13" i="3" s="1"/>
  <c r="E6" i="3"/>
  <c r="G6" i="3" s="1"/>
  <c r="E5" i="3"/>
  <c r="G5" i="3" s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4" i="2"/>
  <c r="D34" i="3"/>
  <c r="D33" i="3"/>
  <c r="D32" i="3"/>
  <c r="D31" i="3"/>
  <c r="D30" i="3"/>
  <c r="D29" i="3"/>
  <c r="D28" i="3"/>
  <c r="G28" i="3" s="1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B6" i="3"/>
  <c r="F6" i="3" s="1"/>
  <c r="H6" i="3" s="1"/>
  <c r="B7" i="3"/>
  <c r="F7" i="3" s="1"/>
  <c r="H7" i="3" s="1"/>
  <c r="B8" i="3"/>
  <c r="F8" i="3" s="1"/>
  <c r="H8" i="3" s="1"/>
  <c r="B9" i="3"/>
  <c r="F9" i="3" s="1"/>
  <c r="H9" i="3" s="1"/>
  <c r="B10" i="3"/>
  <c r="F10" i="3" s="1"/>
  <c r="H10" i="3" s="1"/>
  <c r="B11" i="3"/>
  <c r="F11" i="3" s="1"/>
  <c r="H11" i="3" s="1"/>
  <c r="B12" i="3"/>
  <c r="F12" i="3" s="1"/>
  <c r="H12" i="3" s="1"/>
  <c r="B13" i="3"/>
  <c r="F13" i="3" s="1"/>
  <c r="H13" i="3" s="1"/>
  <c r="B14" i="3"/>
  <c r="F14" i="3" s="1"/>
  <c r="H14" i="3" s="1"/>
  <c r="B15" i="3"/>
  <c r="F15" i="3" s="1"/>
  <c r="H15" i="3" s="1"/>
  <c r="B16" i="3"/>
  <c r="F16" i="3" s="1"/>
  <c r="H16" i="3" s="1"/>
  <c r="B17" i="3"/>
  <c r="F17" i="3" s="1"/>
  <c r="H17" i="3" s="1"/>
  <c r="B18" i="3"/>
  <c r="F18" i="3" s="1"/>
  <c r="H18" i="3" s="1"/>
  <c r="B19" i="3"/>
  <c r="F19" i="3" s="1"/>
  <c r="H19" i="3" s="1"/>
  <c r="B20" i="3"/>
  <c r="F20" i="3" s="1"/>
  <c r="H20" i="3" s="1"/>
  <c r="B21" i="3"/>
  <c r="F21" i="3" s="1"/>
  <c r="H21" i="3" s="1"/>
  <c r="B22" i="3"/>
  <c r="F22" i="3" s="1"/>
  <c r="H22" i="3" s="1"/>
  <c r="B23" i="3"/>
  <c r="F23" i="3" s="1"/>
  <c r="H23" i="3" s="1"/>
  <c r="B24" i="3"/>
  <c r="F24" i="3" s="1"/>
  <c r="H24" i="3" s="1"/>
  <c r="B25" i="3"/>
  <c r="F25" i="3" s="1"/>
  <c r="H25" i="3" s="1"/>
  <c r="B26" i="3"/>
  <c r="F26" i="3" s="1"/>
  <c r="H26" i="3" s="1"/>
  <c r="B27" i="3"/>
  <c r="F27" i="3" s="1"/>
  <c r="H27" i="3" s="1"/>
  <c r="B28" i="3"/>
  <c r="B29" i="3"/>
  <c r="F29" i="3" s="1"/>
  <c r="H29" i="3" s="1"/>
  <c r="B30" i="3"/>
  <c r="F30" i="3" s="1"/>
  <c r="H30" i="3" s="1"/>
  <c r="B31" i="3"/>
  <c r="F31" i="3" s="1"/>
  <c r="H31" i="3" s="1"/>
  <c r="B32" i="3"/>
  <c r="B33" i="3"/>
  <c r="F33" i="3" s="1"/>
  <c r="H33" i="3" s="1"/>
  <c r="B34" i="3"/>
  <c r="F34" i="3" s="1"/>
  <c r="H34" i="3" s="1"/>
  <c r="B5" i="3"/>
  <c r="F5" i="3" s="1"/>
  <c r="I8" i="8" l="1"/>
  <c r="I17" i="8"/>
  <c r="I9" i="8"/>
  <c r="I35" i="8" s="1"/>
  <c r="I10" i="8"/>
  <c r="G33" i="3"/>
  <c r="I28" i="6"/>
  <c r="G31" i="3"/>
  <c r="F32" i="3"/>
  <c r="H32" i="3" s="1"/>
  <c r="G10" i="3"/>
  <c r="I10" i="3" s="1"/>
  <c r="G32" i="3"/>
  <c r="I32" i="3" s="1"/>
  <c r="I30" i="7"/>
  <c r="G28" i="4"/>
  <c r="G30" i="3"/>
  <c r="G25" i="3"/>
  <c r="I25" i="3" s="1"/>
  <c r="I33" i="5"/>
  <c r="I8" i="6"/>
  <c r="I11" i="7"/>
  <c r="I11" i="3"/>
  <c r="I34" i="3"/>
  <c r="I14" i="3"/>
  <c r="I13" i="3"/>
  <c r="I7" i="3"/>
  <c r="I17" i="3"/>
  <c r="I33" i="3"/>
  <c r="I11" i="6"/>
  <c r="I18" i="3"/>
  <c r="I26" i="3"/>
  <c r="I19" i="3"/>
  <c r="I27" i="3"/>
  <c r="I25" i="6"/>
  <c r="I34" i="7"/>
  <c r="G22" i="3"/>
  <c r="I22" i="3" s="1"/>
  <c r="I30" i="3"/>
  <c r="I20" i="3"/>
  <c r="I24" i="7"/>
  <c r="I8" i="3"/>
  <c r="I12" i="3"/>
  <c r="I21" i="3"/>
  <c r="I29" i="3"/>
  <c r="G9" i="3"/>
  <c r="I9" i="3" s="1"/>
  <c r="I15" i="3"/>
  <c r="I23" i="3"/>
  <c r="I31" i="3"/>
  <c r="I33" i="7"/>
  <c r="I16" i="3"/>
  <c r="I24" i="3"/>
  <c r="I23" i="4"/>
  <c r="I16" i="6"/>
  <c r="I19" i="6"/>
  <c r="I6" i="3"/>
  <c r="F28" i="3"/>
  <c r="H28" i="3" s="1"/>
  <c r="I28" i="3" s="1"/>
  <c r="G18" i="4"/>
  <c r="I18" i="4" s="1"/>
  <c r="H22" i="4"/>
  <c r="I22" i="4" s="1"/>
  <c r="I24" i="6"/>
  <c r="I27" i="6"/>
  <c r="I19" i="7"/>
  <c r="I23" i="7"/>
  <c r="I9" i="7"/>
  <c r="I17" i="7"/>
  <c r="I27" i="7"/>
  <c r="I34" i="6"/>
  <c r="I9" i="6"/>
  <c r="I33" i="6"/>
  <c r="I9" i="5"/>
  <c r="I34" i="5"/>
  <c r="I29" i="4"/>
  <c r="I5" i="4"/>
  <c r="I21" i="4"/>
  <c r="F10" i="4"/>
  <c r="H10" i="4" s="1"/>
  <c r="I10" i="4" s="1"/>
  <c r="F14" i="4"/>
  <c r="H14" i="4" s="1"/>
  <c r="I14" i="4" s="1"/>
  <c r="H6" i="4"/>
  <c r="I6" i="4" s="1"/>
  <c r="H11" i="4"/>
  <c r="H30" i="4"/>
  <c r="I30" i="4" s="1"/>
  <c r="I28" i="4"/>
  <c r="H33" i="4"/>
  <c r="I26" i="4"/>
  <c r="H9" i="4"/>
  <c r="I7" i="4"/>
  <c r="I12" i="4"/>
  <c r="H17" i="4"/>
  <c r="H24" i="4"/>
  <c r="I31" i="4"/>
  <c r="H34" i="4"/>
  <c r="H19" i="4"/>
  <c r="I13" i="4"/>
  <c r="I15" i="4"/>
  <c r="I20" i="4"/>
  <c r="G11" i="4"/>
  <c r="I11" i="4" s="1"/>
  <c r="G19" i="4"/>
  <c r="G27" i="4"/>
  <c r="I27" i="4" s="1"/>
  <c r="G34" i="4"/>
  <c r="G9" i="4"/>
  <c r="G17" i="4"/>
  <c r="G25" i="4"/>
  <c r="I25" i="4" s="1"/>
  <c r="G33" i="4"/>
  <c r="G8" i="4"/>
  <c r="I8" i="4" s="1"/>
  <c r="G16" i="4"/>
  <c r="I16" i="4" s="1"/>
  <c r="G24" i="4"/>
  <c r="G32" i="4"/>
  <c r="I32" i="4" s="1"/>
  <c r="H5" i="3"/>
  <c r="I5" i="3" s="1"/>
  <c r="I19" i="4" l="1"/>
  <c r="I33" i="4"/>
  <c r="I35" i="6"/>
  <c r="I35" i="3"/>
  <c r="I35" i="5"/>
  <c r="I35" i="7"/>
  <c r="I34" i="4"/>
  <c r="I17" i="4"/>
  <c r="I9" i="4"/>
  <c r="I24" i="4"/>
  <c r="I35" i="4" l="1"/>
</calcChain>
</file>

<file path=xl/sharedStrings.xml><?xml version="1.0" encoding="utf-8"?>
<sst xmlns="http://schemas.openxmlformats.org/spreadsheetml/2006/main" count="1169" uniqueCount="204">
  <si>
    <t>INPUT</t>
  </si>
  <si>
    <t>DIALOGFLOW</t>
  </si>
  <si>
    <t>LUIS</t>
  </si>
  <si>
    <t>WATSON</t>
  </si>
  <si>
    <t>WITAI</t>
  </si>
  <si>
    <t>LEX</t>
  </si>
  <si>
    <t>RASA</t>
  </si>
  <si>
    <t>Intent</t>
  </si>
  <si>
    <t>Confidence</t>
  </si>
  <si>
    <t>Seguimiento Trámites</t>
  </si>
  <si>
    <t>tramites-pregrado-seguimiento</t>
  </si>
  <si>
    <t>Default Fallback Intent</t>
  </si>
  <si>
    <t>tramites-pregrado-pedirequistos</t>
  </si>
  <si>
    <t>?</t>
  </si>
  <si>
    <t>Ver Manual Proc.</t>
  </si>
  <si>
    <t>tramites-pregrado-manual</t>
  </si>
  <si>
    <t>solicito constancia de no adeudo</t>
  </si>
  <si>
    <t>req-tramites</t>
  </si>
  <si>
    <t>Record académico oficina</t>
  </si>
  <si>
    <t>Y para solicitar constancia de no adeudo</t>
  </si>
  <si>
    <t>Requisitos para llevar cursos de nivelación 2019 1</t>
  </si>
  <si>
    <t>Default fallback intent</t>
  </si>
  <si>
    <t>Quiero tramitar mi record academico</t>
  </si>
  <si>
    <t>faq-tramites-en-linea</t>
  </si>
  <si>
    <t>cuales son los requisitos para la carta de presentación?</t>
  </si>
  <si>
    <t>Requiedo constancia de no adeudo.. codigo del estudiante</t>
  </si>
  <si>
    <t>Cuáles son los requisitos de la beca por promedio ponderado acumulativo</t>
  </si>
  <si>
    <t>Certificado de estudios y constancia de egresado</t>
  </si>
  <si>
    <t>Requisitos para retiro e inclusión de curso</t>
  </si>
  <si>
    <t>Índices y formatos</t>
  </si>
  <si>
    <t>POST-indices-formatos-tesis-pregrado</t>
  </si>
  <si>
    <t>post-indices-formatos-tesis-pregrado</t>
  </si>
  <si>
    <t>Cual es el numero de telefono de servicios academicos de moquegua</t>
  </si>
  <si>
    <t>INF-universidad-telefonos</t>
  </si>
  <si>
    <t>inf-universidad-telefonos</t>
  </si>
  <si>
    <t>Teléfono de UJCM moquegua</t>
  </si>
  <si>
    <t>None</t>
  </si>
  <si>
    <t>costos</t>
  </si>
  <si>
    <t>INF-universidad-pago-mensualidades</t>
  </si>
  <si>
    <t>inf-universidad-pago-mensualidades</t>
  </si>
  <si>
    <t>Quiero saber cuanto cuesta la carrera de derecho</t>
  </si>
  <si>
    <t>faq-docentes_-_derecho</t>
  </si>
  <si>
    <t>horario-clases-derecho</t>
  </si>
  <si>
    <t>Fecha de pago de pensiones</t>
  </si>
  <si>
    <t>Costo de matrícula</t>
  </si>
  <si>
    <t>Como hago para saber si las mensualidades ya estan cargadas a mi codigo universitario</t>
  </si>
  <si>
    <t>Quiero saber si ya puedo pagar las mensualidades hasta diciembre</t>
  </si>
  <si>
    <t>hasta cuando es la matricula extemporanea</t>
  </si>
  <si>
    <t>INF-universidad-matriculas</t>
  </si>
  <si>
    <t>inf-universidad-matriculas</t>
  </si>
  <si>
    <t>hasta cuando me puedo matricular</t>
  </si>
  <si>
    <t>faq-erp-notas-matriculas</t>
  </si>
  <si>
    <t>¿Cuando inician las clases?</t>
  </si>
  <si>
    <t>INF-universidad-inicio-clases</t>
  </si>
  <si>
    <t>inf-universidad-inicio-clases</t>
  </si>
  <si>
    <t>Cuando es el inicio de clases</t>
  </si>
  <si>
    <t>Inicio de clases</t>
  </si>
  <si>
    <t>donde esta ubicado?</t>
  </si>
  <si>
    <t>INF-universidad-direcciones</t>
  </si>
  <si>
    <t>inf-universidad-direcciones</t>
  </si>
  <si>
    <t>Teléfono Dirección Derecho Tacna</t>
  </si>
  <si>
    <t>system-payload-tramite-linea-escuelas - derecho</t>
  </si>
  <si>
    <t>Más horarios</t>
  </si>
  <si>
    <t>HORARIO-CLASES-OTROS</t>
  </si>
  <si>
    <t>inf-universidad-horario-atencion</t>
  </si>
  <si>
    <t>horario-clases-otros</t>
  </si>
  <si>
    <t>infuniversidadhorarioatencion</t>
  </si>
  <si>
    <t>CURSOS DE ADMINISTACION</t>
  </si>
  <si>
    <t>HORARIO-CLASES-edu-admi-comer</t>
  </si>
  <si>
    <t>horario-clases-edu-admi-comer</t>
  </si>
  <si>
    <t>Hola. Por favor, tendrás los horarios de la carrera de Derecho de este semestre?</t>
  </si>
  <si>
    <t>HORARIO-CLASES-derecho</t>
  </si>
  <si>
    <t>Por favor, horario de actividad integradora derecho</t>
  </si>
  <si>
    <t>Horarios Derecho</t>
  </si>
  <si>
    <t>Quiero saber si hay horario turno mañana para la carrera de derecho</t>
  </si>
  <si>
    <t>Horario Contabilidad</t>
  </si>
  <si>
    <t>HORARIO-CLASES-contabilidad</t>
  </si>
  <si>
    <t>horario-clases-contabilidad</t>
  </si>
  <si>
    <t>Como estas?</t>
  </si>
  <si>
    <t>FAQ-preguntas</t>
  </si>
  <si>
    <t>faq-preguntas</t>
  </si>
  <si>
    <t>aboutmariateguinobot-habilidades</t>
  </si>
  <si>
    <t>Prácticas</t>
  </si>
  <si>
    <t>FAQ-Practicas-pre</t>
  </si>
  <si>
    <t>faq-practicas-pre</t>
  </si>
  <si>
    <t>¿En dónde serán las clases de Derecho?</t>
  </si>
  <si>
    <t>faq-lugar-clases</t>
  </si>
  <si>
    <t>Donde sera las clases de ingenieria comercial</t>
  </si>
  <si>
    <t>FAQ-lugar-clases</t>
  </si>
  <si>
    <t>Donde sera las clases de contabilidad</t>
  </si>
  <si>
    <t>Donde son las clases de contabilidad en Tacna?</t>
  </si>
  <si>
    <t>Quisiera saber, si hoy la atención es normal, en las oficinas?</t>
  </si>
  <si>
    <t>FAQ-feriados</t>
  </si>
  <si>
    <t>faq-feriados</t>
  </si>
  <si>
    <t>Feriados</t>
  </si>
  <si>
    <t>COMO PUEDO VER MIS NOTAS</t>
  </si>
  <si>
    <t>FAQ-ERP-notas-matriculas</t>
  </si>
  <si>
    <t>Necesito el Link para poder ver mis notas de la universidad</t>
  </si>
  <si>
    <t>Docentes de este ciclo?</t>
  </si>
  <si>
    <t>FAQ-docentes</t>
  </si>
  <si>
    <t>faq-docentes</t>
  </si>
  <si>
    <t>Plana docente</t>
  </si>
  <si>
    <t>Profesores de educación</t>
  </si>
  <si>
    <t>faq-docentes-educa-comercial-administracion</t>
  </si>
  <si>
    <t>Teléfono de los.profesore de administración</t>
  </si>
  <si>
    <t>system-payload-tramite-linea-escuelas_-_ciencias_administrativas_y_marketing_estratégico</t>
  </si>
  <si>
    <t>system-payload-tramite-linea-escuelas - ingeniería de sistemas e informática</t>
  </si>
  <si>
    <t>Número de celular de los profesor de administración</t>
  </si>
  <si>
    <t>En Que cursos de Administración 6to ciclo debo matricularme?</t>
  </si>
  <si>
    <t>FAQ-cursos-a-llevar</t>
  </si>
  <si>
    <t>faq-cursos-a-llevar</t>
  </si>
  <si>
    <t>Cuantos créditos obligatorios y electivos en escuela de derecho.</t>
  </si>
  <si>
    <t>faq-creditos</t>
  </si>
  <si>
    <t>req-tramite-bachiller-trabajo-investigacion</t>
  </si>
  <si>
    <t>para llevar cursos en otras escuelas hasta cuando hacer el tramite</t>
  </si>
  <si>
    <t>faq-calendario</t>
  </si>
  <si>
    <t>hasta cuando puedo tramitar para llevar cursos en otras escuelas</t>
  </si>
  <si>
    <t>cronograma de pagos</t>
  </si>
  <si>
    <t>FAQ-bancos-autorizados</t>
  </si>
  <si>
    <t>faq-bancos-autorizados</t>
  </si>
  <si>
    <t>Tramite para bachiller automático</t>
  </si>
  <si>
    <t>FAQ-Bachiller-automatico</t>
  </si>
  <si>
    <t>faq-bachiller-automatico</t>
  </si>
  <si>
    <t>faqtramitesenlinea</t>
  </si>
  <si>
    <t>Es de la universidad de moquegua cierto?</t>
  </si>
  <si>
    <t>FAQ-about-directorgeneral</t>
  </si>
  <si>
    <t>Muchas gracias</t>
  </si>
  <si>
    <t>Despedida</t>
  </si>
  <si>
    <t>Gracias</t>
  </si>
  <si>
    <t>gracias</t>
  </si>
  <si>
    <t>Ok</t>
  </si>
  <si>
    <t>Hasta luego</t>
  </si>
  <si>
    <t>Mas bien que tengas un hermoso domingo</t>
  </si>
  <si>
    <t>Ok gracias</t>
  </si>
  <si>
    <t>Hola, victor</t>
  </si>
  <si>
    <t>Default Welcome Intent</t>
  </si>
  <si>
    <t>default welcome intent</t>
  </si>
  <si>
    <t>Hola</t>
  </si>
  <si>
    <t>buen dia! Victo</t>
  </si>
  <si>
    <t>Buen día!</t>
  </si>
  <si>
    <t>silabos de los cursos</t>
  </si>
  <si>
    <t>por favor, enlace para bajar los silabus</t>
  </si>
  <si>
    <t>te pasaste robotin</t>
  </si>
  <si>
    <t>aboutmariateguinobot</t>
  </si>
  <si>
    <t>Bien</t>
  </si>
  <si>
    <t>Q actividad hay hoy dia</t>
  </si>
  <si>
    <t>Ya te enseñaran</t>
  </si>
  <si>
    <t>Cuanto tiempo dura la carrera</t>
  </si>
  <si>
    <t>Admision-carreras</t>
  </si>
  <si>
    <t>Soy una persona nueva</t>
  </si>
  <si>
    <t>Cursos de administracion y marketing estratégico vl ciclo</t>
  </si>
  <si>
    <t>Administracion VI ciclo</t>
  </si>
  <si>
    <t>Quiero estudiar de cero</t>
  </si>
  <si>
    <t>Admision-Pregrado-temario</t>
  </si>
  <si>
    <t>Quiero saber si hay carreras a distancia</t>
  </si>
  <si>
    <t>faq-estudios-distancia</t>
  </si>
  <si>
    <t>faqestudiosdistancia</t>
  </si>
  <si>
    <t>Quiero ver mis notas</t>
  </si>
  <si>
    <t>cuanto tiempo demora para la respuesta de la constancia de no adeudo</t>
  </si>
  <si>
    <t>Asistenta social</t>
  </si>
  <si>
    <t>system-payload-tramite-linea-escuelas - ingeniería comercial</t>
  </si>
  <si>
    <t>Nombre de la asiste nota social filial tacna</t>
  </si>
  <si>
    <t>Cursos de verano</t>
  </si>
  <si>
    <t>duración de las practicas en derecho?</t>
  </si>
  <si>
    <t>CUALES SON LOS PASOS</t>
  </si>
  <si>
    <t>quiereo saber si procede mi tramite</t>
  </si>
  <si>
    <t>SILABUS DE GESTION DEL PERSONAL</t>
  </si>
  <si>
    <t>segunda especialidad</t>
  </si>
  <si>
    <t>Admision-carreras-posgrado</t>
  </si>
  <si>
    <t>que careras hay</t>
  </si>
  <si>
    <t>Carreras Disponibles</t>
  </si>
  <si>
    <t>que carreras tiene la sede en tacna?</t>
  </si>
  <si>
    <t>quiero saber como postular a la universidad</t>
  </si>
  <si>
    <t>Admision</t>
  </si>
  <si>
    <t>Que estas haciendo</t>
  </si>
  <si>
    <t>aboutMariateguinoBOT-habilidades</t>
  </si>
  <si>
    <t>Nro</t>
  </si>
  <si>
    <t>Intent Esperado</t>
  </si>
  <si>
    <t>FAQ-creditos</t>
  </si>
  <si>
    <t>FAQ-calendario</t>
  </si>
  <si>
    <t>Intents</t>
  </si>
  <si>
    <t>Precision</t>
  </si>
  <si>
    <t>Recall</t>
  </si>
  <si>
    <t>F1-score</t>
  </si>
  <si>
    <t>TP</t>
  </si>
  <si>
    <t>FP</t>
  </si>
  <si>
    <t>FN</t>
  </si>
  <si>
    <t>QTY</t>
  </si>
  <si>
    <t>OVERALL</t>
  </si>
  <si>
    <t>NLU: Dialogflow</t>
  </si>
  <si>
    <t>NLU: LUIS Framework</t>
  </si>
  <si>
    <t>NLU: Watson Assistant</t>
  </si>
  <si>
    <t>NLU: WITAI</t>
  </si>
  <si>
    <t>NLU: LEX</t>
  </si>
  <si>
    <t>FAQ-docentes_derecho</t>
  </si>
  <si>
    <t>Admision-pregrado-fecha</t>
  </si>
  <si>
    <t>Admisionpregradofecha</t>
  </si>
  <si>
    <t>Admisionfechas</t>
  </si>
  <si>
    <t>Admision-pre-posgrado</t>
  </si>
  <si>
    <t>NLU: RASA</t>
  </si>
  <si>
    <t>Dialogflow</t>
  </si>
  <si>
    <t>Watson</t>
  </si>
  <si>
    <t>Wit.ai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</si>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</sst>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 \(\$#,##0.00\);\ \-"/>
  </numFmts>
  <fonts count="7" x14ac:knownFonts="1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u/>
      <sz val="12"/>
      <color rgb="FF000000"/>
      <name val="Calibri"/>
      <family val="1"/>
    </font>
    <font>
      <sz val="11"/>
      <color rgb="FF0488DA"/>
      <name val="Arial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14"/>
      <color rgb="FF000000"/>
      <name val="Calibri"/>
      <family val="1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1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E3F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0" borderId="2" xfId="0" applyBorder="1"/>
    <xf numFmtId="164" fontId="1" fillId="3" borderId="3" xfId="0" applyNumberFormat="1" applyFont="1" applyFill="1" applyBorder="1" applyAlignment="1">
      <alignment horizontal="left" vertical="center"/>
    </xf>
    <xf numFmtId="164" fontId="1" fillId="6" borderId="3" xfId="0" applyNumberFormat="1" applyFont="1" applyFill="1" applyBorder="1" applyAlignment="1">
      <alignment horizontal="left" vertical="center"/>
    </xf>
    <xf numFmtId="164" fontId="1" fillId="8" borderId="3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64" fontId="1" fillId="11" borderId="3" xfId="0" applyNumberFormat="1" applyFont="1" applyFill="1" applyBorder="1" applyAlignment="1">
      <alignment horizontal="left" vertical="center"/>
    </xf>
    <xf numFmtId="164" fontId="1" fillId="12" borderId="3" xfId="0" applyNumberFormat="1" applyFont="1" applyFill="1" applyBorder="1" applyAlignment="1">
      <alignment horizontal="left" vertical="center"/>
    </xf>
    <xf numFmtId="0" fontId="0" fillId="0" borderId="4" xfId="0" applyBorder="1"/>
    <xf numFmtId="0" fontId="0" fillId="2" borderId="4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3" fillId="0" borderId="5" xfId="0" applyFont="1" applyFill="1" applyBorder="1"/>
    <xf numFmtId="0" fontId="0" fillId="0" borderId="6" xfId="0" applyBorder="1"/>
    <xf numFmtId="0" fontId="0" fillId="2" borderId="6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0" fillId="0" borderId="9" xfId="0" applyBorder="1"/>
    <xf numFmtId="0" fontId="0" fillId="2" borderId="9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13" borderId="10" xfId="0" applyFill="1" applyBorder="1" applyAlignment="1">
      <alignment horizontal="left" vertical="center"/>
    </xf>
    <xf numFmtId="0" fontId="3" fillId="0" borderId="11" xfId="0" applyFont="1" applyFill="1" applyBorder="1"/>
    <xf numFmtId="0" fontId="0" fillId="0" borderId="12" xfId="0" applyBorder="1"/>
    <xf numFmtId="0" fontId="0" fillId="2" borderId="12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/>
    </xf>
    <xf numFmtId="0" fontId="0" fillId="13" borderId="12" xfId="0" applyFill="1" applyBorder="1" applyAlignment="1">
      <alignment horizontal="left" vertical="center"/>
    </xf>
    <xf numFmtId="0" fontId="0" fillId="13" borderId="13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14" xfId="0" applyFont="1" applyFill="1" applyBorder="1"/>
    <xf numFmtId="0" fontId="0" fillId="13" borderId="15" xfId="0" applyFill="1" applyBorder="1" applyAlignment="1">
      <alignment horizontal="left" vertical="center"/>
    </xf>
    <xf numFmtId="0" fontId="3" fillId="0" borderId="16" xfId="0" applyFont="1" applyFill="1" applyBorder="1"/>
    <xf numFmtId="0" fontId="0" fillId="0" borderId="3" xfId="0" applyBorder="1"/>
    <xf numFmtId="0" fontId="0" fillId="2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3" fillId="0" borderId="18" xfId="0" applyFont="1" applyFill="1" applyBorder="1"/>
    <xf numFmtId="0" fontId="0" fillId="13" borderId="19" xfId="0" applyFill="1" applyBorder="1" applyAlignment="1">
      <alignment horizontal="left" vertical="center"/>
    </xf>
    <xf numFmtId="0" fontId="3" fillId="0" borderId="11" xfId="0" applyFont="1" applyBorder="1"/>
    <xf numFmtId="0" fontId="3" fillId="0" borderId="5" xfId="0" applyFont="1" applyBorder="1" applyAlignment="1">
      <alignment horizontal="left" vertical="center"/>
    </xf>
    <xf numFmtId="0" fontId="3" fillId="0" borderId="8" xfId="0" applyFont="1" applyBorder="1"/>
    <xf numFmtId="0" fontId="3" fillId="0" borderId="14" xfId="0" applyFont="1" applyBorder="1"/>
    <xf numFmtId="0" fontId="3" fillId="0" borderId="5" xfId="0" applyFont="1" applyBorder="1"/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164" fontId="1" fillId="14" borderId="3" xfId="0" applyNumberFormat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6" fillId="16" borderId="1" xfId="0" applyFont="1" applyFill="1" applyBorder="1"/>
    <xf numFmtId="0" fontId="6" fillId="0" borderId="1" xfId="0" applyFont="1" applyBorder="1"/>
    <xf numFmtId="0" fontId="0" fillId="10" borderId="20" xfId="0" applyFill="1" applyBorder="1" applyAlignment="1">
      <alignment horizontal="left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D1E0"/>
      <color rgb="FFF5E3F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4"/>
  <sheetViews>
    <sheetView tabSelected="1" topLeftCell="A68" zoomScale="70" zoomScaleNormal="70" workbookViewId="0">
      <selection activeCell="O105" sqref="O105"/>
    </sheetView>
  </sheetViews>
  <sheetFormatPr baseColWidth="10" defaultRowHeight="15.75" x14ac:dyDescent="0.25"/>
  <cols>
    <col min="2" max="2" width="31" customWidth="1"/>
    <col min="3" max="3" width="27.625" customWidth="1"/>
    <col min="4" max="4" width="30.875" customWidth="1"/>
    <col min="5" max="5" width="13.75" customWidth="1"/>
    <col min="6" max="6" width="31.375" customWidth="1"/>
    <col min="7" max="7" width="13.375" customWidth="1"/>
    <col min="8" max="8" width="27.75" customWidth="1"/>
    <col min="9" max="9" width="12.25" customWidth="1"/>
    <col min="10" max="10" width="25.25" customWidth="1"/>
    <col min="11" max="11" width="11.75" customWidth="1"/>
    <col min="12" max="12" width="25.625" customWidth="1"/>
    <col min="13" max="13" width="10.75" customWidth="1"/>
    <col min="14" max="14" width="27.5" customWidth="1"/>
    <col min="15" max="15" width="13.5" customWidth="1"/>
    <col min="16" max="17" width="11.25" bestFit="1" customWidth="1"/>
  </cols>
  <sheetData>
    <row r="2" spans="1:16" ht="19.5" x14ac:dyDescent="0.25">
      <c r="A2" s="83" t="s">
        <v>176</v>
      </c>
      <c r="B2" s="83" t="s">
        <v>177</v>
      </c>
      <c r="C2" s="84" t="s">
        <v>0</v>
      </c>
      <c r="D2" s="87" t="s">
        <v>1</v>
      </c>
      <c r="E2" s="87"/>
      <c r="F2" s="88" t="s">
        <v>2</v>
      </c>
      <c r="G2" s="88"/>
      <c r="H2" s="89" t="s">
        <v>3</v>
      </c>
      <c r="I2" s="89"/>
      <c r="J2" s="90" t="s">
        <v>4</v>
      </c>
      <c r="K2" s="90"/>
      <c r="L2" s="91" t="s">
        <v>5</v>
      </c>
      <c r="M2" s="91"/>
      <c r="N2" s="92" t="s">
        <v>6</v>
      </c>
      <c r="O2" s="92"/>
    </row>
    <row r="3" spans="1:16" ht="21" customHeight="1" thickBot="1" x14ac:dyDescent="0.3">
      <c r="A3" s="83"/>
      <c r="B3" s="86"/>
      <c r="C3" s="85"/>
      <c r="D3" s="13" t="s">
        <v>7</v>
      </c>
      <c r="E3" s="13" t="s">
        <v>8</v>
      </c>
      <c r="F3" s="14" t="s">
        <v>7</v>
      </c>
      <c r="G3" s="14" t="s">
        <v>8</v>
      </c>
      <c r="H3" s="15" t="s">
        <v>7</v>
      </c>
      <c r="I3" s="15" t="s">
        <v>8</v>
      </c>
      <c r="J3" s="16" t="s">
        <v>7</v>
      </c>
      <c r="K3" s="16" t="s">
        <v>8</v>
      </c>
      <c r="L3" s="17" t="s">
        <v>7</v>
      </c>
      <c r="M3" s="17" t="s">
        <v>8</v>
      </c>
      <c r="N3" s="18" t="s">
        <v>7</v>
      </c>
      <c r="O3" s="18" t="s">
        <v>8</v>
      </c>
    </row>
    <row r="4" spans="1:16" ht="16.5" thickBot="1" x14ac:dyDescent="0.3">
      <c r="A4" s="12">
        <v>1</v>
      </c>
      <c r="B4" s="27" t="s">
        <v>10</v>
      </c>
      <c r="C4" s="28" t="s">
        <v>9</v>
      </c>
      <c r="D4" s="29" t="s">
        <v>10</v>
      </c>
      <c r="E4" s="29">
        <v>0.85119104385375977</v>
      </c>
      <c r="F4" s="30" t="s">
        <v>11</v>
      </c>
      <c r="G4" s="31">
        <v>1</v>
      </c>
      <c r="H4" s="32" t="s">
        <v>10</v>
      </c>
      <c r="I4" s="32">
        <v>0.88264555931091304</v>
      </c>
      <c r="J4" s="30" t="s">
        <v>12</v>
      </c>
      <c r="K4" s="33">
        <v>0.69450000000000001</v>
      </c>
      <c r="L4" s="30" t="s">
        <v>12</v>
      </c>
      <c r="M4" s="34" t="s">
        <v>13</v>
      </c>
      <c r="N4" s="35" t="s">
        <v>10</v>
      </c>
      <c r="O4" s="36">
        <v>0.90600097179412842</v>
      </c>
      <c r="P4" t="b">
        <f>B4=F4</f>
        <v>0</v>
      </c>
    </row>
    <row r="5" spans="1:16" x14ac:dyDescent="0.25">
      <c r="A5" s="12">
        <v>2</v>
      </c>
      <c r="B5" s="37" t="s">
        <v>15</v>
      </c>
      <c r="C5" s="38" t="s">
        <v>14</v>
      </c>
      <c r="D5" s="39" t="s">
        <v>15</v>
      </c>
      <c r="E5" s="39">
        <v>0.66437923908233643</v>
      </c>
      <c r="F5" s="40" t="s">
        <v>11</v>
      </c>
      <c r="G5" s="41">
        <v>1</v>
      </c>
      <c r="H5" s="42" t="s">
        <v>15</v>
      </c>
      <c r="I5" s="42">
        <v>0.5990423440933228</v>
      </c>
      <c r="J5" s="43" t="s">
        <v>11</v>
      </c>
      <c r="K5" s="43">
        <v>1</v>
      </c>
      <c r="L5" s="40" t="s">
        <v>11</v>
      </c>
      <c r="M5" s="44" t="s">
        <v>13</v>
      </c>
      <c r="N5" s="45" t="s">
        <v>15</v>
      </c>
      <c r="O5" s="46">
        <v>0.88607645034790039</v>
      </c>
      <c r="P5" t="b">
        <f t="shared" ref="P5:P68" si="0">B5=F5</f>
        <v>0</v>
      </c>
    </row>
    <row r="6" spans="1:16" ht="16.5" thickBot="1" x14ac:dyDescent="0.3">
      <c r="A6" s="12">
        <v>3</v>
      </c>
      <c r="B6" s="47" t="s">
        <v>15</v>
      </c>
      <c r="C6" s="48" t="s">
        <v>14</v>
      </c>
      <c r="D6" s="49" t="s">
        <v>15</v>
      </c>
      <c r="E6" s="49">
        <v>0.66437923908233643</v>
      </c>
      <c r="F6" s="50" t="s">
        <v>11</v>
      </c>
      <c r="G6" s="51">
        <v>1</v>
      </c>
      <c r="H6" s="52" t="s">
        <v>15</v>
      </c>
      <c r="I6" s="52">
        <v>0.5990423440933228</v>
      </c>
      <c r="J6" s="53" t="s">
        <v>11</v>
      </c>
      <c r="K6" s="53">
        <v>1</v>
      </c>
      <c r="L6" s="50" t="s">
        <v>11</v>
      </c>
      <c r="M6" s="54" t="s">
        <v>13</v>
      </c>
      <c r="N6" s="55" t="s">
        <v>15</v>
      </c>
      <c r="O6" s="56">
        <v>0.88607645034790039</v>
      </c>
      <c r="P6" t="b">
        <f t="shared" si="0"/>
        <v>0</v>
      </c>
    </row>
    <row r="7" spans="1:16" x14ac:dyDescent="0.25">
      <c r="A7" s="12">
        <v>4</v>
      </c>
      <c r="B7" s="57" t="s">
        <v>17</v>
      </c>
      <c r="C7" s="38" t="s">
        <v>16</v>
      </c>
      <c r="D7" s="39" t="s">
        <v>17</v>
      </c>
      <c r="E7" s="39">
        <v>0.93208283185958862</v>
      </c>
      <c r="F7" s="41" t="s">
        <v>17</v>
      </c>
      <c r="G7" s="41">
        <v>0.99862910000000005</v>
      </c>
      <c r="H7" s="42" t="s">
        <v>17</v>
      </c>
      <c r="I7" s="42">
        <v>0.97627015113830562</v>
      </c>
      <c r="J7" s="43" t="s">
        <v>17</v>
      </c>
      <c r="K7" s="43">
        <v>0.99790000000000001</v>
      </c>
      <c r="L7" s="44" t="s">
        <v>17</v>
      </c>
      <c r="M7" s="44" t="s">
        <v>13</v>
      </c>
      <c r="N7" s="45" t="s">
        <v>17</v>
      </c>
      <c r="O7" s="46">
        <v>0.99960768222808838</v>
      </c>
      <c r="P7" t="b">
        <f t="shared" si="0"/>
        <v>1</v>
      </c>
    </row>
    <row r="8" spans="1:16" x14ac:dyDescent="0.25">
      <c r="A8" s="12">
        <v>5</v>
      </c>
      <c r="B8" s="58" t="s">
        <v>17</v>
      </c>
      <c r="C8" s="1" t="s">
        <v>18</v>
      </c>
      <c r="D8" s="2" t="s">
        <v>17</v>
      </c>
      <c r="E8" s="2">
        <v>0.62448269128799438</v>
      </c>
      <c r="F8" s="11" t="s">
        <v>11</v>
      </c>
      <c r="G8" s="3">
        <v>1</v>
      </c>
      <c r="H8" s="4" t="s">
        <v>17</v>
      </c>
      <c r="I8" s="4">
        <v>0.96057171821594234</v>
      </c>
      <c r="J8" s="11" t="s">
        <v>11</v>
      </c>
      <c r="K8" s="5">
        <v>1</v>
      </c>
      <c r="L8" s="11" t="s">
        <v>11</v>
      </c>
      <c r="M8" s="6" t="s">
        <v>13</v>
      </c>
      <c r="N8" s="7" t="s">
        <v>17</v>
      </c>
      <c r="O8" s="59">
        <v>0.96557116508483887</v>
      </c>
      <c r="P8" t="b">
        <f t="shared" si="0"/>
        <v>0</v>
      </c>
    </row>
    <row r="9" spans="1:16" x14ac:dyDescent="0.25">
      <c r="A9" s="12">
        <v>6</v>
      </c>
      <c r="B9" s="58" t="s">
        <v>17</v>
      </c>
      <c r="C9" s="1" t="s">
        <v>19</v>
      </c>
      <c r="D9" s="2" t="s">
        <v>17</v>
      </c>
      <c r="E9" s="2">
        <v>0.85862535238265991</v>
      </c>
      <c r="F9" s="3" t="s">
        <v>17</v>
      </c>
      <c r="G9" s="3">
        <v>0.97192270000000003</v>
      </c>
      <c r="H9" s="4" t="s">
        <v>17</v>
      </c>
      <c r="I9" s="4">
        <v>0.95673103332519527</v>
      </c>
      <c r="J9" s="5" t="s">
        <v>17</v>
      </c>
      <c r="K9" s="5">
        <v>0.999</v>
      </c>
      <c r="L9" s="6" t="s">
        <v>17</v>
      </c>
      <c r="M9" s="6" t="s">
        <v>13</v>
      </c>
      <c r="N9" s="7" t="s">
        <v>17</v>
      </c>
      <c r="O9" s="59">
        <v>0.99316227436065674</v>
      </c>
      <c r="P9" t="b">
        <f t="shared" si="0"/>
        <v>1</v>
      </c>
    </row>
    <row r="10" spans="1:16" x14ac:dyDescent="0.25">
      <c r="A10" s="12">
        <v>7</v>
      </c>
      <c r="B10" s="58" t="s">
        <v>17</v>
      </c>
      <c r="C10" s="1" t="s">
        <v>20</v>
      </c>
      <c r="D10" s="2" t="s">
        <v>17</v>
      </c>
      <c r="E10" s="2">
        <v>0.85967808961868286</v>
      </c>
      <c r="F10" s="3" t="s">
        <v>17</v>
      </c>
      <c r="G10" s="3">
        <v>0.74113549999999995</v>
      </c>
      <c r="H10" s="11" t="s">
        <v>21</v>
      </c>
      <c r="I10" s="4">
        <v>1</v>
      </c>
      <c r="J10" s="5" t="s">
        <v>17</v>
      </c>
      <c r="K10" s="5">
        <v>0.97519999999999996</v>
      </c>
      <c r="L10" s="6" t="s">
        <v>17</v>
      </c>
      <c r="M10" s="6" t="s">
        <v>13</v>
      </c>
      <c r="N10" s="11" t="s">
        <v>11</v>
      </c>
      <c r="O10" s="59">
        <v>1</v>
      </c>
      <c r="P10" t="b">
        <f t="shared" si="0"/>
        <v>1</v>
      </c>
    </row>
    <row r="11" spans="1:16" x14ac:dyDescent="0.25">
      <c r="A11" s="12">
        <v>8</v>
      </c>
      <c r="B11" s="58" t="s">
        <v>17</v>
      </c>
      <c r="C11" s="1" t="s">
        <v>22</v>
      </c>
      <c r="D11" s="2" t="s">
        <v>17</v>
      </c>
      <c r="E11" s="2">
        <v>0.76055073738098145</v>
      </c>
      <c r="F11" s="3" t="s">
        <v>17</v>
      </c>
      <c r="G11" s="3">
        <v>0.51298153400000002</v>
      </c>
      <c r="H11" s="4" t="s">
        <v>17</v>
      </c>
      <c r="I11" s="4">
        <v>0.99590439796447749</v>
      </c>
      <c r="J11" s="5" t="s">
        <v>17</v>
      </c>
      <c r="K11" s="5">
        <v>0.98599999999999999</v>
      </c>
      <c r="L11" s="6" t="s">
        <v>17</v>
      </c>
      <c r="M11" s="6" t="s">
        <v>13</v>
      </c>
      <c r="N11" s="11" t="s">
        <v>23</v>
      </c>
      <c r="O11" s="59">
        <v>0.59488612413406372</v>
      </c>
      <c r="P11" t="b">
        <f t="shared" si="0"/>
        <v>1</v>
      </c>
    </row>
    <row r="12" spans="1:16" x14ac:dyDescent="0.25">
      <c r="A12" s="12">
        <v>9</v>
      </c>
      <c r="B12" s="58" t="s">
        <v>17</v>
      </c>
      <c r="C12" s="1" t="s">
        <v>24</v>
      </c>
      <c r="D12" s="2" t="s">
        <v>17</v>
      </c>
      <c r="E12" s="2">
        <v>0.6747773289680481</v>
      </c>
      <c r="F12" s="11" t="s">
        <v>11</v>
      </c>
      <c r="G12" s="3">
        <v>1</v>
      </c>
      <c r="H12" s="4" t="s">
        <v>17</v>
      </c>
      <c r="I12" s="4">
        <v>0.54025483131408691</v>
      </c>
      <c r="J12" s="5" t="s">
        <v>17</v>
      </c>
      <c r="K12" s="5">
        <v>0.82850000000000001</v>
      </c>
      <c r="L12" s="6" t="s">
        <v>17</v>
      </c>
      <c r="M12" s="6" t="s">
        <v>13</v>
      </c>
      <c r="N12" s="11" t="s">
        <v>11</v>
      </c>
      <c r="O12" s="59">
        <v>1</v>
      </c>
      <c r="P12" t="b">
        <f t="shared" si="0"/>
        <v>0</v>
      </c>
    </row>
    <row r="13" spans="1:16" x14ac:dyDescent="0.25">
      <c r="A13" s="12">
        <v>10</v>
      </c>
      <c r="B13" s="58" t="s">
        <v>17</v>
      </c>
      <c r="C13" s="1" t="s">
        <v>25</v>
      </c>
      <c r="D13" s="2" t="s">
        <v>17</v>
      </c>
      <c r="E13" s="2">
        <v>0.89826393127441406</v>
      </c>
      <c r="F13" s="3" t="s">
        <v>17</v>
      </c>
      <c r="G13" s="3">
        <v>0.98290586499999999</v>
      </c>
      <c r="H13" s="4" t="s">
        <v>17</v>
      </c>
      <c r="I13" s="4">
        <v>0.99156317710876474</v>
      </c>
      <c r="J13" s="5" t="s">
        <v>17</v>
      </c>
      <c r="K13" s="5">
        <v>0.99480000000000002</v>
      </c>
      <c r="L13" s="6" t="s">
        <v>17</v>
      </c>
      <c r="M13" s="6" t="s">
        <v>13</v>
      </c>
      <c r="N13" s="7" t="s">
        <v>17</v>
      </c>
      <c r="O13" s="59">
        <v>0.99833714962005615</v>
      </c>
      <c r="P13" t="b">
        <f t="shared" si="0"/>
        <v>1</v>
      </c>
    </row>
    <row r="14" spans="1:16" x14ac:dyDescent="0.25">
      <c r="A14" s="12">
        <v>11</v>
      </c>
      <c r="B14" s="58" t="s">
        <v>17</v>
      </c>
      <c r="C14" s="1" t="s">
        <v>26</v>
      </c>
      <c r="D14" s="2" t="s">
        <v>17</v>
      </c>
      <c r="E14" s="2">
        <v>0.87718164920806885</v>
      </c>
      <c r="F14" s="3" t="s">
        <v>17</v>
      </c>
      <c r="G14" s="3">
        <v>0.98167163099999999</v>
      </c>
      <c r="H14" s="4" t="s">
        <v>17</v>
      </c>
      <c r="I14" s="4">
        <v>1</v>
      </c>
      <c r="J14" s="5" t="s">
        <v>17</v>
      </c>
      <c r="K14" s="5">
        <v>0.99790000000000001</v>
      </c>
      <c r="L14" s="6" t="s">
        <v>17</v>
      </c>
      <c r="M14" s="6" t="s">
        <v>13</v>
      </c>
      <c r="N14" s="7" t="s">
        <v>17</v>
      </c>
      <c r="O14" s="59">
        <v>0.99994021654129028</v>
      </c>
      <c r="P14" t="b">
        <f t="shared" si="0"/>
        <v>1</v>
      </c>
    </row>
    <row r="15" spans="1:16" x14ac:dyDescent="0.25">
      <c r="A15" s="12">
        <v>12</v>
      </c>
      <c r="B15" s="58" t="s">
        <v>17</v>
      </c>
      <c r="C15" s="1" t="s">
        <v>27</v>
      </c>
      <c r="D15" s="2" t="s">
        <v>17</v>
      </c>
      <c r="E15" s="2">
        <v>0.93776839971542358</v>
      </c>
      <c r="F15" s="3" t="s">
        <v>17</v>
      </c>
      <c r="G15" s="3">
        <v>0.97434365700000003</v>
      </c>
      <c r="H15" s="4" t="s">
        <v>17</v>
      </c>
      <c r="I15" s="4">
        <v>0.9980781078338623</v>
      </c>
      <c r="J15" s="5" t="s">
        <v>17</v>
      </c>
      <c r="K15" s="5">
        <v>0.89039999999999997</v>
      </c>
      <c r="L15" s="6" t="s">
        <v>17</v>
      </c>
      <c r="M15" s="6" t="s">
        <v>13</v>
      </c>
      <c r="N15" s="7" t="s">
        <v>17</v>
      </c>
      <c r="O15" s="59">
        <v>0.73080486059188843</v>
      </c>
      <c r="P15" t="b">
        <f t="shared" si="0"/>
        <v>1</v>
      </c>
    </row>
    <row r="16" spans="1:16" ht="16.5" thickBot="1" x14ac:dyDescent="0.3">
      <c r="A16" s="12">
        <v>13</v>
      </c>
      <c r="B16" s="47" t="s">
        <v>17</v>
      </c>
      <c r="C16" s="48" t="s">
        <v>28</v>
      </c>
      <c r="D16" s="49" t="s">
        <v>17</v>
      </c>
      <c r="E16" s="49">
        <v>0.80383890867233276</v>
      </c>
      <c r="F16" s="51" t="s">
        <v>17</v>
      </c>
      <c r="G16" s="51">
        <v>0.64117800000000003</v>
      </c>
      <c r="H16" s="52" t="s">
        <v>17</v>
      </c>
      <c r="I16" s="52">
        <v>0.94686827659606942</v>
      </c>
      <c r="J16" s="53" t="s">
        <v>17</v>
      </c>
      <c r="K16" s="53">
        <v>0.99490000000000001</v>
      </c>
      <c r="L16" s="54" t="s">
        <v>17</v>
      </c>
      <c r="M16" s="54" t="s">
        <v>13</v>
      </c>
      <c r="N16" s="55" t="s">
        <v>17</v>
      </c>
      <c r="O16" s="56">
        <v>0.99610543251037598</v>
      </c>
      <c r="P16" t="b">
        <f t="shared" si="0"/>
        <v>1</v>
      </c>
    </row>
    <row r="17" spans="1:16" ht="16.5" thickBot="1" x14ac:dyDescent="0.3">
      <c r="A17" s="12">
        <v>14</v>
      </c>
      <c r="B17" s="27" t="s">
        <v>30</v>
      </c>
      <c r="C17" s="28" t="s">
        <v>29</v>
      </c>
      <c r="D17" s="29" t="s">
        <v>30</v>
      </c>
      <c r="E17" s="29">
        <v>0.77108472585678101</v>
      </c>
      <c r="F17" s="30" t="s">
        <v>11</v>
      </c>
      <c r="G17" s="31">
        <v>1</v>
      </c>
      <c r="H17" s="32" t="s">
        <v>31</v>
      </c>
      <c r="I17" s="32">
        <v>0.96282844543457036</v>
      </c>
      <c r="J17" s="33" t="s">
        <v>31</v>
      </c>
      <c r="K17" s="33">
        <v>0.67220000000000002</v>
      </c>
      <c r="L17" s="30" t="s">
        <v>11</v>
      </c>
      <c r="M17" s="34" t="s">
        <v>13</v>
      </c>
      <c r="N17" s="35" t="s">
        <v>31</v>
      </c>
      <c r="O17" s="36">
        <v>0.93976867198944092</v>
      </c>
      <c r="P17" t="b">
        <f t="shared" si="0"/>
        <v>0</v>
      </c>
    </row>
    <row r="18" spans="1:16" x14ac:dyDescent="0.25">
      <c r="A18" s="12">
        <v>15</v>
      </c>
      <c r="B18" s="57" t="s">
        <v>33</v>
      </c>
      <c r="C18" s="38" t="s">
        <v>32</v>
      </c>
      <c r="D18" s="39" t="s">
        <v>33</v>
      </c>
      <c r="E18" s="39">
        <v>0.87174707651138306</v>
      </c>
      <c r="F18" s="41" t="s">
        <v>34</v>
      </c>
      <c r="G18" s="41">
        <v>0.55059270000000005</v>
      </c>
      <c r="H18" s="42" t="s">
        <v>34</v>
      </c>
      <c r="I18" s="42">
        <v>0.96112847328186035</v>
      </c>
      <c r="J18" s="43" t="s">
        <v>34</v>
      </c>
      <c r="K18" s="43">
        <v>0.99990000000000001</v>
      </c>
      <c r="L18" s="44" t="s">
        <v>33</v>
      </c>
      <c r="M18" s="44" t="s">
        <v>13</v>
      </c>
      <c r="N18" s="45" t="s">
        <v>34</v>
      </c>
      <c r="O18" s="46">
        <v>0.68968343734741211</v>
      </c>
      <c r="P18" t="b">
        <f t="shared" si="0"/>
        <v>1</v>
      </c>
    </row>
    <row r="19" spans="1:16" ht="16.5" thickBot="1" x14ac:dyDescent="0.3">
      <c r="A19" s="12">
        <v>16</v>
      </c>
      <c r="B19" s="60" t="s">
        <v>33</v>
      </c>
      <c r="C19" s="61" t="s">
        <v>35</v>
      </c>
      <c r="D19" s="70" t="s">
        <v>11</v>
      </c>
      <c r="E19" s="62">
        <v>1</v>
      </c>
      <c r="F19" s="70" t="s">
        <v>36</v>
      </c>
      <c r="G19" s="63">
        <v>0.75118589999999996</v>
      </c>
      <c r="H19" s="64" t="s">
        <v>34</v>
      </c>
      <c r="I19" s="64">
        <v>0.72047190666198735</v>
      </c>
      <c r="J19" s="65" t="s">
        <v>34</v>
      </c>
      <c r="K19" s="65">
        <v>0.56630000000000003</v>
      </c>
      <c r="L19" s="70" t="s">
        <v>17</v>
      </c>
      <c r="M19" s="66" t="s">
        <v>13</v>
      </c>
      <c r="N19" s="67" t="s">
        <v>34</v>
      </c>
      <c r="O19" s="68">
        <v>0.77196913957595825</v>
      </c>
      <c r="P19" t="b">
        <f t="shared" si="0"/>
        <v>0</v>
      </c>
    </row>
    <row r="20" spans="1:16" x14ac:dyDescent="0.25">
      <c r="A20" s="12">
        <v>17</v>
      </c>
      <c r="B20" s="37" t="s">
        <v>38</v>
      </c>
      <c r="C20" s="38" t="s">
        <v>37</v>
      </c>
      <c r="D20" s="39" t="s">
        <v>38</v>
      </c>
      <c r="E20" s="39">
        <v>0.73288744688034058</v>
      </c>
      <c r="F20" s="40" t="s">
        <v>11</v>
      </c>
      <c r="G20" s="41">
        <v>1</v>
      </c>
      <c r="H20" s="42" t="s">
        <v>39</v>
      </c>
      <c r="I20" s="42">
        <v>0.69084086418151858</v>
      </c>
      <c r="J20" s="43" t="s">
        <v>11</v>
      </c>
      <c r="K20" s="43">
        <v>1</v>
      </c>
      <c r="L20" s="44" t="s">
        <v>11</v>
      </c>
      <c r="M20" s="44" t="s">
        <v>13</v>
      </c>
      <c r="N20" s="45" t="s">
        <v>39</v>
      </c>
      <c r="O20" s="46">
        <v>0.94933003187179565</v>
      </c>
      <c r="P20" t="b">
        <f t="shared" si="0"/>
        <v>0</v>
      </c>
    </row>
    <row r="21" spans="1:16" x14ac:dyDescent="0.25">
      <c r="A21" s="12">
        <v>18</v>
      </c>
      <c r="B21" s="58" t="s">
        <v>38</v>
      </c>
      <c r="C21" s="1" t="s">
        <v>40</v>
      </c>
      <c r="D21" s="11" t="s">
        <v>11</v>
      </c>
      <c r="E21" s="2">
        <v>1</v>
      </c>
      <c r="F21" s="11" t="s">
        <v>11</v>
      </c>
      <c r="G21" s="9">
        <v>1</v>
      </c>
      <c r="H21" s="11" t="s">
        <v>41</v>
      </c>
      <c r="I21" s="4">
        <v>0.66394290924072275</v>
      </c>
      <c r="J21" s="5" t="s">
        <v>148</v>
      </c>
      <c r="K21" s="5">
        <v>0.53790000000000004</v>
      </c>
      <c r="L21" s="6" t="s">
        <v>38</v>
      </c>
      <c r="M21" s="6" t="s">
        <v>13</v>
      </c>
      <c r="N21" s="7" t="s">
        <v>42</v>
      </c>
      <c r="O21" s="59">
        <v>0.71024817228317261</v>
      </c>
      <c r="P21" t="b">
        <f t="shared" si="0"/>
        <v>0</v>
      </c>
    </row>
    <row r="22" spans="1:16" x14ac:dyDescent="0.25">
      <c r="A22" s="12">
        <v>19</v>
      </c>
      <c r="B22" s="58" t="s">
        <v>38</v>
      </c>
      <c r="C22" s="1" t="s">
        <v>43</v>
      </c>
      <c r="D22" s="2" t="s">
        <v>38</v>
      </c>
      <c r="E22" s="2">
        <v>0.71731448173522949</v>
      </c>
      <c r="F22" s="11" t="s">
        <v>11</v>
      </c>
      <c r="G22" s="3">
        <v>1</v>
      </c>
      <c r="H22" s="4" t="s">
        <v>39</v>
      </c>
      <c r="I22" s="4">
        <v>0.73745651245117183</v>
      </c>
      <c r="J22" s="5" t="s">
        <v>195</v>
      </c>
      <c r="K22" s="5">
        <v>0.52729999999999999</v>
      </c>
      <c r="L22" s="11" t="s">
        <v>196</v>
      </c>
      <c r="M22" s="6" t="s">
        <v>13</v>
      </c>
      <c r="N22" s="7" t="s">
        <v>39</v>
      </c>
      <c r="O22" s="59">
        <v>0.9924323558807373</v>
      </c>
      <c r="P22" t="b">
        <f t="shared" si="0"/>
        <v>0</v>
      </c>
    </row>
    <row r="23" spans="1:16" x14ac:dyDescent="0.25">
      <c r="A23" s="12">
        <v>20</v>
      </c>
      <c r="B23" s="58" t="s">
        <v>38</v>
      </c>
      <c r="C23" s="1" t="s">
        <v>44</v>
      </c>
      <c r="D23" s="2" t="s">
        <v>38</v>
      </c>
      <c r="E23" s="2">
        <v>0.7916100025177002</v>
      </c>
      <c r="F23" s="11" t="s">
        <v>11</v>
      </c>
      <c r="G23" s="3">
        <v>1</v>
      </c>
      <c r="H23" s="4" t="s">
        <v>39</v>
      </c>
      <c r="I23" s="4">
        <v>0.81375212669372554</v>
      </c>
      <c r="J23" s="5" t="s">
        <v>11</v>
      </c>
      <c r="K23" s="5">
        <v>1</v>
      </c>
      <c r="L23" s="11" t="s">
        <v>196</v>
      </c>
      <c r="M23" s="6" t="s">
        <v>13</v>
      </c>
      <c r="N23" s="7" t="s">
        <v>39</v>
      </c>
      <c r="O23" s="59">
        <v>0.96533244848251343</v>
      </c>
      <c r="P23" t="b">
        <f t="shared" si="0"/>
        <v>0</v>
      </c>
    </row>
    <row r="24" spans="1:16" x14ac:dyDescent="0.25">
      <c r="A24" s="12">
        <v>21</v>
      </c>
      <c r="B24" s="69" t="s">
        <v>38</v>
      </c>
      <c r="C24" s="1" t="s">
        <v>45</v>
      </c>
      <c r="D24" s="11" t="s">
        <v>11</v>
      </c>
      <c r="E24" s="2">
        <v>1</v>
      </c>
      <c r="F24" s="11" t="s">
        <v>11</v>
      </c>
      <c r="G24" s="3">
        <v>1</v>
      </c>
      <c r="H24" s="4" t="s">
        <v>39</v>
      </c>
      <c r="I24" s="4">
        <v>0.64358086585998531</v>
      </c>
      <c r="J24" s="5" t="s">
        <v>11</v>
      </c>
      <c r="K24" s="5">
        <v>1</v>
      </c>
      <c r="L24" s="11" t="s">
        <v>17</v>
      </c>
      <c r="M24" s="6" t="s">
        <v>13</v>
      </c>
      <c r="N24" s="7" t="s">
        <v>11</v>
      </c>
      <c r="O24" s="59">
        <v>1</v>
      </c>
      <c r="P24" t="b">
        <f t="shared" si="0"/>
        <v>0</v>
      </c>
    </row>
    <row r="25" spans="1:16" x14ac:dyDescent="0.25">
      <c r="A25" s="12">
        <v>22</v>
      </c>
      <c r="B25" s="58" t="s">
        <v>38</v>
      </c>
      <c r="C25" s="1" t="s">
        <v>46</v>
      </c>
      <c r="D25" s="2" t="s">
        <v>38</v>
      </c>
      <c r="E25" s="2">
        <v>0.81094264984130859</v>
      </c>
      <c r="F25" s="3" t="s">
        <v>39</v>
      </c>
      <c r="G25" s="3">
        <v>0.62403710000000001</v>
      </c>
      <c r="H25" s="4" t="s">
        <v>39</v>
      </c>
      <c r="I25" s="4">
        <v>0.97771258354187007</v>
      </c>
      <c r="J25" s="5" t="s">
        <v>39</v>
      </c>
      <c r="K25" s="5">
        <v>0.95030000000000003</v>
      </c>
      <c r="L25" s="6" t="s">
        <v>38</v>
      </c>
      <c r="M25" s="6" t="s">
        <v>13</v>
      </c>
      <c r="N25" s="7" t="s">
        <v>39</v>
      </c>
      <c r="O25" s="59">
        <v>0.99596112966537476</v>
      </c>
      <c r="P25" t="b">
        <f t="shared" si="0"/>
        <v>1</v>
      </c>
    </row>
    <row r="26" spans="1:16" ht="16.5" thickBot="1" x14ac:dyDescent="0.3">
      <c r="A26" s="12">
        <v>23</v>
      </c>
      <c r="B26" s="47" t="s">
        <v>38</v>
      </c>
      <c r="C26" s="48" t="s">
        <v>117</v>
      </c>
      <c r="D26" s="50" t="s">
        <v>118</v>
      </c>
      <c r="E26" s="49">
        <v>0.82733416557312012</v>
      </c>
      <c r="F26" s="50" t="s">
        <v>11</v>
      </c>
      <c r="G26" s="51">
        <v>1</v>
      </c>
      <c r="H26" s="50" t="s">
        <v>119</v>
      </c>
      <c r="I26" s="52">
        <v>0.65964007377624512</v>
      </c>
      <c r="J26" s="50" t="s">
        <v>11</v>
      </c>
      <c r="K26" s="53">
        <v>1</v>
      </c>
      <c r="L26" s="50" t="s">
        <v>196</v>
      </c>
      <c r="M26" s="54" t="s">
        <v>13</v>
      </c>
      <c r="N26" s="55" t="s">
        <v>39</v>
      </c>
      <c r="O26" s="56">
        <v>0.92928755283355713</v>
      </c>
      <c r="P26" t="b">
        <f t="shared" si="0"/>
        <v>0</v>
      </c>
    </row>
    <row r="27" spans="1:16" x14ac:dyDescent="0.25">
      <c r="A27" s="12">
        <v>24</v>
      </c>
      <c r="B27" s="71" t="s">
        <v>48</v>
      </c>
      <c r="C27" s="19" t="s">
        <v>47</v>
      </c>
      <c r="D27" s="20" t="s">
        <v>48</v>
      </c>
      <c r="E27" s="20">
        <v>0.84238386154174805</v>
      </c>
      <c r="F27" s="21" t="s">
        <v>11</v>
      </c>
      <c r="G27" s="22">
        <v>1</v>
      </c>
      <c r="H27" s="23" t="s">
        <v>49</v>
      </c>
      <c r="I27" s="23">
        <v>0.87673339843750009</v>
      </c>
      <c r="J27" s="24" t="s">
        <v>49</v>
      </c>
      <c r="K27" s="24">
        <v>0.98370000000000002</v>
      </c>
      <c r="L27" s="21" t="s">
        <v>197</v>
      </c>
      <c r="M27" s="25" t="s">
        <v>13</v>
      </c>
      <c r="N27" s="26" t="s">
        <v>49</v>
      </c>
      <c r="O27" s="72">
        <v>0.7765771746635437</v>
      </c>
      <c r="P27" t="b">
        <f t="shared" si="0"/>
        <v>0</v>
      </c>
    </row>
    <row r="28" spans="1:16" ht="16.5" thickBot="1" x14ac:dyDescent="0.3">
      <c r="A28" s="12">
        <v>25</v>
      </c>
      <c r="B28" s="47" t="s">
        <v>48</v>
      </c>
      <c r="C28" s="48" t="s">
        <v>50</v>
      </c>
      <c r="D28" s="49" t="s">
        <v>48</v>
      </c>
      <c r="E28" s="49">
        <v>0.74093151092529297</v>
      </c>
      <c r="F28" s="50" t="s">
        <v>51</v>
      </c>
      <c r="G28" s="51">
        <v>0.54017320000000002</v>
      </c>
      <c r="H28" s="52" t="s">
        <v>49</v>
      </c>
      <c r="I28" s="52">
        <v>0.68119430541992188</v>
      </c>
      <c r="J28" s="53" t="s">
        <v>49</v>
      </c>
      <c r="K28" s="53">
        <v>0.99109999999999998</v>
      </c>
      <c r="L28" s="54" t="s">
        <v>48</v>
      </c>
      <c r="M28" s="54" t="s">
        <v>13</v>
      </c>
      <c r="N28" s="50" t="s">
        <v>51</v>
      </c>
      <c r="O28" s="56">
        <v>0.90367758274078369</v>
      </c>
      <c r="P28" t="b">
        <f t="shared" si="0"/>
        <v>0</v>
      </c>
    </row>
    <row r="29" spans="1:16" x14ac:dyDescent="0.25">
      <c r="A29" s="12">
        <v>26</v>
      </c>
      <c r="B29" s="57" t="s">
        <v>53</v>
      </c>
      <c r="C29" s="38" t="s">
        <v>52</v>
      </c>
      <c r="D29" s="39" t="s">
        <v>53</v>
      </c>
      <c r="E29" s="39">
        <v>0.84544289112091064</v>
      </c>
      <c r="F29" s="40" t="s">
        <v>11</v>
      </c>
      <c r="G29" s="41">
        <v>1</v>
      </c>
      <c r="H29" s="42" t="s">
        <v>54</v>
      </c>
      <c r="I29" s="42">
        <v>0.81723031997680673</v>
      </c>
      <c r="J29" s="43" t="s">
        <v>54</v>
      </c>
      <c r="K29" s="43">
        <v>0.64890000000000003</v>
      </c>
      <c r="L29" s="40" t="s">
        <v>88</v>
      </c>
      <c r="M29" s="44" t="s">
        <v>13</v>
      </c>
      <c r="N29" s="45" t="s">
        <v>54</v>
      </c>
      <c r="O29" s="46">
        <v>0.8966025710105896</v>
      </c>
      <c r="P29" t="b">
        <f t="shared" si="0"/>
        <v>0</v>
      </c>
    </row>
    <row r="30" spans="1:16" x14ac:dyDescent="0.25">
      <c r="A30" s="12">
        <v>27</v>
      </c>
      <c r="B30" s="58" t="s">
        <v>53</v>
      </c>
      <c r="C30" s="1" t="s">
        <v>55</v>
      </c>
      <c r="D30" s="2" t="s">
        <v>53</v>
      </c>
      <c r="E30" s="2">
        <v>0.8494722843170166</v>
      </c>
      <c r="F30" s="3" t="s">
        <v>54</v>
      </c>
      <c r="G30" s="3">
        <v>0.73586016899999995</v>
      </c>
      <c r="H30" s="4" t="s">
        <v>54</v>
      </c>
      <c r="I30" s="4">
        <v>0.94837965965271009</v>
      </c>
      <c r="J30" s="5" t="s">
        <v>54</v>
      </c>
      <c r="K30" s="5">
        <v>0.85609999999999997</v>
      </c>
      <c r="L30" s="6" t="s">
        <v>53</v>
      </c>
      <c r="M30" s="6" t="s">
        <v>13</v>
      </c>
      <c r="N30" s="7" t="s">
        <v>54</v>
      </c>
      <c r="O30" s="59">
        <v>0.95519310235977173</v>
      </c>
      <c r="P30" t="b">
        <f t="shared" si="0"/>
        <v>1</v>
      </c>
    </row>
    <row r="31" spans="1:16" ht="16.5" thickBot="1" x14ac:dyDescent="0.3">
      <c r="A31" s="12">
        <v>28</v>
      </c>
      <c r="B31" s="47" t="s">
        <v>53</v>
      </c>
      <c r="C31" s="48" t="s">
        <v>56</v>
      </c>
      <c r="D31" s="49" t="s">
        <v>53</v>
      </c>
      <c r="E31" s="49">
        <v>1</v>
      </c>
      <c r="F31" s="51" t="s">
        <v>54</v>
      </c>
      <c r="G31" s="51">
        <v>0.8868106</v>
      </c>
      <c r="H31" s="52" t="s">
        <v>54</v>
      </c>
      <c r="I31" s="52">
        <v>1</v>
      </c>
      <c r="J31" s="53" t="s">
        <v>54</v>
      </c>
      <c r="K31" s="53">
        <v>0.97570000000000001</v>
      </c>
      <c r="L31" s="54" t="s">
        <v>53</v>
      </c>
      <c r="M31" s="54" t="s">
        <v>13</v>
      </c>
      <c r="N31" s="55" t="s">
        <v>54</v>
      </c>
      <c r="O31" s="56">
        <v>0.99297076463699341</v>
      </c>
      <c r="P31" t="b">
        <f t="shared" si="0"/>
        <v>1</v>
      </c>
    </row>
    <row r="32" spans="1:16" x14ac:dyDescent="0.25">
      <c r="A32" s="12">
        <v>29</v>
      </c>
      <c r="B32" s="37" t="s">
        <v>58</v>
      </c>
      <c r="C32" s="38" t="s">
        <v>57</v>
      </c>
      <c r="D32" s="39" t="s">
        <v>58</v>
      </c>
      <c r="E32" s="39">
        <v>0.83334368467330933</v>
      </c>
      <c r="F32" s="40" t="s">
        <v>11</v>
      </c>
      <c r="G32" s="41">
        <v>1</v>
      </c>
      <c r="H32" s="42" t="s">
        <v>59</v>
      </c>
      <c r="I32" s="42">
        <v>0.94807691574096675</v>
      </c>
      <c r="J32" s="43" t="s">
        <v>59</v>
      </c>
      <c r="K32" s="43">
        <v>0.97330000000000005</v>
      </c>
      <c r="L32" s="44" t="s">
        <v>58</v>
      </c>
      <c r="M32" s="44" t="s">
        <v>13</v>
      </c>
      <c r="N32" s="45" t="s">
        <v>59</v>
      </c>
      <c r="O32" s="46">
        <v>0.99884325265884399</v>
      </c>
      <c r="P32" t="b">
        <f t="shared" si="0"/>
        <v>0</v>
      </c>
    </row>
    <row r="33" spans="1:16" ht="16.5" thickBot="1" x14ac:dyDescent="0.3">
      <c r="A33" s="12">
        <v>30</v>
      </c>
      <c r="B33" s="47" t="s">
        <v>58</v>
      </c>
      <c r="C33" s="48" t="s">
        <v>60</v>
      </c>
      <c r="D33" s="49" t="s">
        <v>58</v>
      </c>
      <c r="E33" s="49">
        <v>0.59085339307785034</v>
      </c>
      <c r="F33" s="50" t="s">
        <v>61</v>
      </c>
      <c r="G33" s="51">
        <v>0.64447860000000001</v>
      </c>
      <c r="H33" s="52" t="s">
        <v>59</v>
      </c>
      <c r="I33" s="52">
        <v>0.90187430381774902</v>
      </c>
      <c r="J33" s="53" t="s">
        <v>59</v>
      </c>
      <c r="K33" s="53">
        <v>0.92849999999999999</v>
      </c>
      <c r="L33" s="54" t="s">
        <v>58</v>
      </c>
      <c r="M33" s="54" t="s">
        <v>13</v>
      </c>
      <c r="N33" s="55" t="s">
        <v>59</v>
      </c>
      <c r="O33" s="56">
        <v>0.7701948881149292</v>
      </c>
      <c r="P33" t="b">
        <f t="shared" si="0"/>
        <v>0</v>
      </c>
    </row>
    <row r="34" spans="1:16" ht="16.5" thickBot="1" x14ac:dyDescent="0.3">
      <c r="A34" s="12">
        <v>31</v>
      </c>
      <c r="B34" s="27" t="s">
        <v>63</v>
      </c>
      <c r="C34" s="28" t="s">
        <v>62</v>
      </c>
      <c r="D34" s="29" t="s">
        <v>63</v>
      </c>
      <c r="E34" s="29">
        <v>0.83581709861755371</v>
      </c>
      <c r="F34" s="30" t="s">
        <v>64</v>
      </c>
      <c r="G34" s="31">
        <v>0.73459535799999998</v>
      </c>
      <c r="H34" s="32" t="s">
        <v>65</v>
      </c>
      <c r="I34" s="32">
        <v>0.85838227272033696</v>
      </c>
      <c r="J34" s="33" t="s">
        <v>64</v>
      </c>
      <c r="K34" s="33">
        <v>0.55159999999999998</v>
      </c>
      <c r="L34" s="34" t="s">
        <v>66</v>
      </c>
      <c r="M34" s="34" t="s">
        <v>13</v>
      </c>
      <c r="N34" s="35" t="s">
        <v>64</v>
      </c>
      <c r="O34" s="36">
        <v>0.99348193407058716</v>
      </c>
      <c r="P34" t="b">
        <f t="shared" si="0"/>
        <v>0</v>
      </c>
    </row>
    <row r="35" spans="1:16" ht="16.5" thickBot="1" x14ac:dyDescent="0.3">
      <c r="A35" s="12">
        <v>32</v>
      </c>
      <c r="B35" s="27" t="s">
        <v>68</v>
      </c>
      <c r="C35" s="28" t="s">
        <v>67</v>
      </c>
      <c r="D35" s="29" t="s">
        <v>68</v>
      </c>
      <c r="E35" s="29">
        <v>0.73066610097885132</v>
      </c>
      <c r="F35" s="30" t="s">
        <v>17</v>
      </c>
      <c r="G35" s="31">
        <v>0.67885320000000005</v>
      </c>
      <c r="H35" s="32" t="s">
        <v>69</v>
      </c>
      <c r="I35" s="32">
        <v>0.51506164073944094</v>
      </c>
      <c r="J35" s="33" t="s">
        <v>69</v>
      </c>
      <c r="K35" s="33">
        <v>0.64249999999999996</v>
      </c>
      <c r="L35" s="30" t="s">
        <v>17</v>
      </c>
      <c r="M35" s="34" t="s">
        <v>13</v>
      </c>
      <c r="N35" s="30" t="s">
        <v>11</v>
      </c>
      <c r="O35" s="36">
        <v>1</v>
      </c>
      <c r="P35" t="b">
        <f t="shared" si="0"/>
        <v>0</v>
      </c>
    </row>
    <row r="36" spans="1:16" x14ac:dyDescent="0.25">
      <c r="A36" s="12">
        <v>33</v>
      </c>
      <c r="B36" s="57" t="s">
        <v>71</v>
      </c>
      <c r="C36" s="38" t="s">
        <v>70</v>
      </c>
      <c r="D36" s="39" t="s">
        <v>71</v>
      </c>
      <c r="E36" s="39">
        <v>0.82338124513626099</v>
      </c>
      <c r="F36" s="40" t="s">
        <v>11</v>
      </c>
      <c r="G36" s="41">
        <v>1</v>
      </c>
      <c r="H36" s="42" t="s">
        <v>42</v>
      </c>
      <c r="I36" s="42">
        <v>0.74310450553894047</v>
      </c>
      <c r="J36" s="43" t="s">
        <v>42</v>
      </c>
      <c r="K36" s="43">
        <v>0.60940000000000005</v>
      </c>
      <c r="L36" s="44" t="s">
        <v>71</v>
      </c>
      <c r="M36" s="44" t="s">
        <v>13</v>
      </c>
      <c r="N36" s="45" t="s">
        <v>42</v>
      </c>
      <c r="O36" s="46">
        <v>0.56755334138870239</v>
      </c>
      <c r="P36" t="b">
        <f t="shared" si="0"/>
        <v>0</v>
      </c>
    </row>
    <row r="37" spans="1:16" x14ac:dyDescent="0.25">
      <c r="A37" s="12">
        <v>34</v>
      </c>
      <c r="B37" s="58" t="s">
        <v>71</v>
      </c>
      <c r="C37" s="1" t="s">
        <v>72</v>
      </c>
      <c r="D37" s="2" t="s">
        <v>71</v>
      </c>
      <c r="E37" s="2">
        <v>0.73162788152694702</v>
      </c>
      <c r="F37" s="3" t="s">
        <v>42</v>
      </c>
      <c r="G37" s="3">
        <v>0.5180652</v>
      </c>
      <c r="H37" s="4" t="s">
        <v>42</v>
      </c>
      <c r="I37" s="4">
        <v>0.87714815139770508</v>
      </c>
      <c r="J37" s="5" t="s">
        <v>42</v>
      </c>
      <c r="K37" s="5">
        <v>0.86140000000000005</v>
      </c>
      <c r="L37" s="6" t="s">
        <v>71</v>
      </c>
      <c r="M37" s="6" t="s">
        <v>13</v>
      </c>
      <c r="N37" s="11" t="s">
        <v>11</v>
      </c>
      <c r="O37" s="59">
        <v>1</v>
      </c>
      <c r="P37" t="b">
        <f t="shared" si="0"/>
        <v>1</v>
      </c>
    </row>
    <row r="38" spans="1:16" x14ac:dyDescent="0.25">
      <c r="A38" s="12">
        <v>35</v>
      </c>
      <c r="B38" s="58" t="s">
        <v>71</v>
      </c>
      <c r="C38" s="1" t="s">
        <v>73</v>
      </c>
      <c r="D38" s="2" t="s">
        <v>71</v>
      </c>
      <c r="E38" s="2">
        <v>0.92751568555831909</v>
      </c>
      <c r="F38" s="3" t="s">
        <v>42</v>
      </c>
      <c r="G38" s="3">
        <v>0.65417075199999997</v>
      </c>
      <c r="H38" s="11" t="s">
        <v>21</v>
      </c>
      <c r="I38" s="4">
        <v>1</v>
      </c>
      <c r="J38" s="5" t="s">
        <v>42</v>
      </c>
      <c r="K38" s="5">
        <v>0.89490000000000003</v>
      </c>
      <c r="L38" s="11" t="s">
        <v>194</v>
      </c>
      <c r="M38" s="6" t="s">
        <v>13</v>
      </c>
      <c r="N38" s="7" t="s">
        <v>42</v>
      </c>
      <c r="O38" s="59">
        <v>0.94322925806045532</v>
      </c>
      <c r="P38" t="b">
        <f t="shared" si="0"/>
        <v>1</v>
      </c>
    </row>
    <row r="39" spans="1:16" x14ac:dyDescent="0.25">
      <c r="A39" s="12">
        <v>36</v>
      </c>
      <c r="B39" s="58" t="s">
        <v>71</v>
      </c>
      <c r="C39" s="1" t="s">
        <v>73</v>
      </c>
      <c r="D39" s="2" t="s">
        <v>71</v>
      </c>
      <c r="E39" s="2">
        <v>0.92751568555831909</v>
      </c>
      <c r="F39" s="3" t="s">
        <v>42</v>
      </c>
      <c r="G39" s="3">
        <v>0.65417075199999997</v>
      </c>
      <c r="H39" s="11" t="s">
        <v>21</v>
      </c>
      <c r="I39" s="4">
        <v>1</v>
      </c>
      <c r="J39" s="5" t="s">
        <v>42</v>
      </c>
      <c r="K39" s="5">
        <v>0.89490000000000003</v>
      </c>
      <c r="L39" s="11" t="s">
        <v>194</v>
      </c>
      <c r="M39" s="6" t="s">
        <v>13</v>
      </c>
      <c r="N39" s="7" t="s">
        <v>42</v>
      </c>
      <c r="O39" s="59">
        <v>0.94322925806045532</v>
      </c>
      <c r="P39" t="b">
        <f t="shared" si="0"/>
        <v>1</v>
      </c>
    </row>
    <row r="40" spans="1:16" x14ac:dyDescent="0.25">
      <c r="A40" s="12">
        <v>37</v>
      </c>
      <c r="B40" s="58" t="s">
        <v>71</v>
      </c>
      <c r="C40" s="1" t="s">
        <v>74</v>
      </c>
      <c r="D40" s="2" t="s">
        <v>71</v>
      </c>
      <c r="E40" s="2">
        <v>0.90623164176940918</v>
      </c>
      <c r="F40" s="3" t="s">
        <v>42</v>
      </c>
      <c r="G40" s="3">
        <v>0.94982665799999999</v>
      </c>
      <c r="H40" s="4" t="s">
        <v>42</v>
      </c>
      <c r="I40" s="4">
        <v>1</v>
      </c>
      <c r="J40" s="5" t="s">
        <v>42</v>
      </c>
      <c r="K40" s="5">
        <v>0.98670000000000002</v>
      </c>
      <c r="L40" s="6" t="s">
        <v>71</v>
      </c>
      <c r="M40" s="6" t="s">
        <v>13</v>
      </c>
      <c r="N40" s="7" t="s">
        <v>42</v>
      </c>
      <c r="O40" s="59">
        <v>0.99778318405151367</v>
      </c>
      <c r="P40" t="b">
        <f t="shared" si="0"/>
        <v>1</v>
      </c>
    </row>
    <row r="41" spans="1:16" ht="16.5" thickBot="1" x14ac:dyDescent="0.3">
      <c r="A41" s="12">
        <v>38</v>
      </c>
      <c r="B41" s="47" t="s">
        <v>76</v>
      </c>
      <c r="C41" s="48" t="s">
        <v>75</v>
      </c>
      <c r="D41" s="49" t="s">
        <v>76</v>
      </c>
      <c r="E41" s="49">
        <v>0.87384825944900513</v>
      </c>
      <c r="F41" s="51" t="s">
        <v>77</v>
      </c>
      <c r="G41" s="51">
        <v>0.89013960000000003</v>
      </c>
      <c r="H41" s="52" t="s">
        <v>77</v>
      </c>
      <c r="I41" s="52">
        <v>0.89372329711914067</v>
      </c>
      <c r="J41" s="53" t="s">
        <v>77</v>
      </c>
      <c r="K41" s="53">
        <v>0.97619999999999996</v>
      </c>
      <c r="L41" s="54" t="s">
        <v>76</v>
      </c>
      <c r="M41" s="54" t="s">
        <v>13</v>
      </c>
      <c r="N41" s="55" t="s">
        <v>77</v>
      </c>
      <c r="O41" s="56">
        <v>0.99497115612030029</v>
      </c>
      <c r="P41" t="b">
        <f t="shared" si="0"/>
        <v>1</v>
      </c>
    </row>
    <row r="42" spans="1:16" ht="16.5" thickBot="1" x14ac:dyDescent="0.3">
      <c r="A42" s="12">
        <v>39</v>
      </c>
      <c r="B42" s="27" t="s">
        <v>79</v>
      </c>
      <c r="C42" s="28" t="s">
        <v>78</v>
      </c>
      <c r="D42" s="29" t="s">
        <v>79</v>
      </c>
      <c r="E42" s="29">
        <v>0.88657879829406738</v>
      </c>
      <c r="F42" s="30" t="s">
        <v>11</v>
      </c>
      <c r="G42" s="31">
        <v>1</v>
      </c>
      <c r="H42" s="32" t="s">
        <v>80</v>
      </c>
      <c r="I42" s="32">
        <v>0.58515236377716073</v>
      </c>
      <c r="J42" s="30" t="s">
        <v>11</v>
      </c>
      <c r="K42" s="33">
        <v>1</v>
      </c>
      <c r="L42" s="34" t="s">
        <v>79</v>
      </c>
      <c r="M42" s="34" t="s">
        <v>13</v>
      </c>
      <c r="N42" s="30" t="s">
        <v>81</v>
      </c>
      <c r="O42" s="36">
        <v>0.76052665710449219</v>
      </c>
      <c r="P42" t="b">
        <f t="shared" si="0"/>
        <v>0</v>
      </c>
    </row>
    <row r="43" spans="1:16" ht="16.5" thickBot="1" x14ac:dyDescent="0.3">
      <c r="A43" s="12">
        <v>40</v>
      </c>
      <c r="B43" s="27" t="s">
        <v>83</v>
      </c>
      <c r="C43" s="28" t="s">
        <v>82</v>
      </c>
      <c r="D43" s="29" t="s">
        <v>83</v>
      </c>
      <c r="E43" s="29">
        <v>0.82068443298339844</v>
      </c>
      <c r="F43" s="30" t="s">
        <v>198</v>
      </c>
      <c r="G43" s="31">
        <v>0.78217289999999995</v>
      </c>
      <c r="H43" s="32" t="s">
        <v>84</v>
      </c>
      <c r="I43" s="32">
        <v>0.85239615440368666</v>
      </c>
      <c r="J43" s="30" t="s">
        <v>11</v>
      </c>
      <c r="K43" s="33">
        <v>1</v>
      </c>
      <c r="L43" s="30" t="s">
        <v>11</v>
      </c>
      <c r="M43" s="34" t="s">
        <v>13</v>
      </c>
      <c r="N43" s="35" t="s">
        <v>84</v>
      </c>
      <c r="O43" s="36">
        <v>0.95297890901565552</v>
      </c>
      <c r="P43" t="b">
        <f t="shared" si="0"/>
        <v>0</v>
      </c>
    </row>
    <row r="44" spans="1:16" x14ac:dyDescent="0.25">
      <c r="A44" s="12">
        <v>41</v>
      </c>
      <c r="B44" s="58" t="s">
        <v>88</v>
      </c>
      <c r="C44" s="38" t="s">
        <v>85</v>
      </c>
      <c r="D44" s="40" t="s">
        <v>71</v>
      </c>
      <c r="E44" s="39">
        <v>0.80167657136917114</v>
      </c>
      <c r="F44" s="40" t="s">
        <v>11</v>
      </c>
      <c r="G44" s="41">
        <v>1</v>
      </c>
      <c r="H44" s="42" t="s">
        <v>86</v>
      </c>
      <c r="I44" s="42">
        <v>0.93074092864990243</v>
      </c>
      <c r="J44" s="43" t="s">
        <v>86</v>
      </c>
      <c r="K44" s="43">
        <v>0.89129999999999998</v>
      </c>
      <c r="L44" s="44" t="s">
        <v>88</v>
      </c>
      <c r="M44" s="44" t="s">
        <v>13</v>
      </c>
      <c r="N44" s="45" t="s">
        <v>86</v>
      </c>
      <c r="O44" s="46">
        <v>0.99507755041122437</v>
      </c>
      <c r="P44" t="b">
        <f t="shared" si="0"/>
        <v>0</v>
      </c>
    </row>
    <row r="45" spans="1:16" x14ac:dyDescent="0.25">
      <c r="A45" s="12">
        <v>42</v>
      </c>
      <c r="B45" s="58" t="s">
        <v>88</v>
      </c>
      <c r="C45" s="1" t="s">
        <v>87</v>
      </c>
      <c r="D45" s="2" t="s">
        <v>88</v>
      </c>
      <c r="E45" s="2">
        <v>0.83245730400085449</v>
      </c>
      <c r="F45" s="11" t="s">
        <v>11</v>
      </c>
      <c r="G45" s="3">
        <v>1</v>
      </c>
      <c r="H45" s="4" t="s">
        <v>86</v>
      </c>
      <c r="I45" s="4">
        <v>0.79752345085144039</v>
      </c>
      <c r="J45" s="5" t="s">
        <v>86</v>
      </c>
      <c r="K45" s="5">
        <v>0.91649999999999998</v>
      </c>
      <c r="L45" s="11" t="s">
        <v>68</v>
      </c>
      <c r="M45" s="6" t="s">
        <v>13</v>
      </c>
      <c r="N45" s="7" t="s">
        <v>86</v>
      </c>
      <c r="O45" s="59">
        <v>0.89880168437957764</v>
      </c>
      <c r="P45" t="b">
        <f t="shared" si="0"/>
        <v>0</v>
      </c>
    </row>
    <row r="46" spans="1:16" x14ac:dyDescent="0.25">
      <c r="A46" s="12">
        <v>43</v>
      </c>
      <c r="B46" s="58" t="s">
        <v>88</v>
      </c>
      <c r="C46" s="1" t="s">
        <v>89</v>
      </c>
      <c r="D46" s="2" t="s">
        <v>88</v>
      </c>
      <c r="E46" s="2">
        <v>0.86582207679748535</v>
      </c>
      <c r="F46" s="11" t="s">
        <v>11</v>
      </c>
      <c r="G46" s="3">
        <v>1</v>
      </c>
      <c r="H46" s="4" t="s">
        <v>86</v>
      </c>
      <c r="I46" s="4">
        <v>0.80899572372436523</v>
      </c>
      <c r="J46" s="5" t="s">
        <v>86</v>
      </c>
      <c r="K46" s="5">
        <v>0.97840000000000005</v>
      </c>
      <c r="L46" s="11" t="s">
        <v>76</v>
      </c>
      <c r="M46" s="6" t="s">
        <v>13</v>
      </c>
      <c r="N46" s="7" t="s">
        <v>86</v>
      </c>
      <c r="O46" s="59">
        <v>0.99136900901794434</v>
      </c>
      <c r="P46" t="b">
        <f t="shared" si="0"/>
        <v>0</v>
      </c>
    </row>
    <row r="47" spans="1:16" ht="16.5" thickBot="1" x14ac:dyDescent="0.3">
      <c r="A47" s="12">
        <v>44</v>
      </c>
      <c r="B47" s="47" t="s">
        <v>88</v>
      </c>
      <c r="C47" s="48" t="s">
        <v>90</v>
      </c>
      <c r="D47" s="49" t="s">
        <v>88</v>
      </c>
      <c r="E47" s="49">
        <v>1</v>
      </c>
      <c r="F47" s="51" t="s">
        <v>86</v>
      </c>
      <c r="G47" s="51">
        <v>0.91342069999999997</v>
      </c>
      <c r="H47" s="52" t="s">
        <v>86</v>
      </c>
      <c r="I47" s="52">
        <v>1</v>
      </c>
      <c r="J47" s="53" t="s">
        <v>86</v>
      </c>
      <c r="K47" s="53">
        <v>0.99470000000000003</v>
      </c>
      <c r="L47" s="54" t="s">
        <v>88</v>
      </c>
      <c r="M47" s="54" t="s">
        <v>13</v>
      </c>
      <c r="N47" s="55" t="s">
        <v>86</v>
      </c>
      <c r="O47" s="56">
        <v>0.99306303262710571</v>
      </c>
      <c r="P47" t="b">
        <f t="shared" si="0"/>
        <v>1</v>
      </c>
    </row>
    <row r="48" spans="1:16" x14ac:dyDescent="0.25">
      <c r="A48" s="12">
        <v>45</v>
      </c>
      <c r="B48" s="57" t="s">
        <v>92</v>
      </c>
      <c r="C48" s="38" t="s">
        <v>91</v>
      </c>
      <c r="D48" s="39" t="s">
        <v>92</v>
      </c>
      <c r="E48" s="39">
        <v>1</v>
      </c>
      <c r="F48" s="41" t="s">
        <v>93</v>
      </c>
      <c r="G48" s="41">
        <v>0.92592859999999999</v>
      </c>
      <c r="H48" s="42" t="s">
        <v>93</v>
      </c>
      <c r="I48" s="42">
        <v>1</v>
      </c>
      <c r="J48" s="43" t="s">
        <v>93</v>
      </c>
      <c r="K48" s="43">
        <v>0.99590000000000001</v>
      </c>
      <c r="L48" s="44" t="s">
        <v>92</v>
      </c>
      <c r="M48" s="44" t="s">
        <v>13</v>
      </c>
      <c r="N48" s="45" t="s">
        <v>93</v>
      </c>
      <c r="O48" s="46">
        <v>0.98198121786117554</v>
      </c>
      <c r="P48" t="b">
        <f t="shared" si="0"/>
        <v>1</v>
      </c>
    </row>
    <row r="49" spans="1:16" ht="16.5" thickBot="1" x14ac:dyDescent="0.3">
      <c r="A49" s="12">
        <v>46</v>
      </c>
      <c r="B49" s="47" t="s">
        <v>92</v>
      </c>
      <c r="C49" s="48" t="s">
        <v>94</v>
      </c>
      <c r="D49" s="49" t="s">
        <v>92</v>
      </c>
      <c r="E49" s="49">
        <v>1</v>
      </c>
      <c r="F49" s="51" t="s">
        <v>93</v>
      </c>
      <c r="G49" s="51">
        <v>0.85286915299999999</v>
      </c>
      <c r="H49" s="52" t="s">
        <v>93</v>
      </c>
      <c r="I49" s="52">
        <v>1</v>
      </c>
      <c r="J49" s="53" t="s">
        <v>93</v>
      </c>
      <c r="K49" s="53">
        <v>0.95379999999999998</v>
      </c>
      <c r="L49" s="54" t="s">
        <v>92</v>
      </c>
      <c r="M49" s="54" t="s">
        <v>13</v>
      </c>
      <c r="N49" s="55" t="s">
        <v>93</v>
      </c>
      <c r="O49" s="56">
        <v>0.96679425239562988</v>
      </c>
      <c r="P49" t="b">
        <f t="shared" si="0"/>
        <v>1</v>
      </c>
    </row>
    <row r="50" spans="1:16" x14ac:dyDescent="0.25">
      <c r="A50" s="12">
        <v>47</v>
      </c>
      <c r="B50" s="57" t="s">
        <v>96</v>
      </c>
      <c r="C50" s="38" t="s">
        <v>95</v>
      </c>
      <c r="D50" s="39" t="s">
        <v>96</v>
      </c>
      <c r="E50" s="39">
        <v>0.86917853355407715</v>
      </c>
      <c r="F50" s="41" t="s">
        <v>51</v>
      </c>
      <c r="G50" s="41">
        <v>0.95781400000000005</v>
      </c>
      <c r="H50" s="42" t="s">
        <v>51</v>
      </c>
      <c r="I50" s="42">
        <v>0.98134083747863765</v>
      </c>
      <c r="J50" s="43" t="s">
        <v>51</v>
      </c>
      <c r="K50" s="43">
        <v>0.96740000000000004</v>
      </c>
      <c r="L50" s="44" t="s">
        <v>96</v>
      </c>
      <c r="M50" s="44" t="s">
        <v>13</v>
      </c>
      <c r="N50" s="45" t="s">
        <v>51</v>
      </c>
      <c r="O50" s="46">
        <v>0.99989932775497437</v>
      </c>
      <c r="P50" t="b">
        <f t="shared" si="0"/>
        <v>1</v>
      </c>
    </row>
    <row r="51" spans="1:16" ht="16.5" thickBot="1" x14ac:dyDescent="0.3">
      <c r="A51" s="12">
        <v>48</v>
      </c>
      <c r="B51" s="47" t="s">
        <v>96</v>
      </c>
      <c r="C51" s="48" t="s">
        <v>97</v>
      </c>
      <c r="D51" s="50" t="s">
        <v>11</v>
      </c>
      <c r="E51" s="49">
        <v>1</v>
      </c>
      <c r="F51" s="50" t="s">
        <v>11</v>
      </c>
      <c r="G51" s="51">
        <v>1</v>
      </c>
      <c r="H51" s="50" t="s">
        <v>51</v>
      </c>
      <c r="I51" s="52">
        <v>0.78726606369018559</v>
      </c>
      <c r="J51" s="50" t="s">
        <v>11</v>
      </c>
      <c r="K51" s="53">
        <v>1</v>
      </c>
      <c r="L51" s="50" t="s">
        <v>96</v>
      </c>
      <c r="M51" s="54" t="s">
        <v>13</v>
      </c>
      <c r="N51" s="50" t="s">
        <v>51</v>
      </c>
      <c r="O51" s="56">
        <v>0.7248193621635437</v>
      </c>
      <c r="P51" t="b">
        <f t="shared" si="0"/>
        <v>0</v>
      </c>
    </row>
    <row r="52" spans="1:16" x14ac:dyDescent="0.25">
      <c r="A52" s="12">
        <v>49</v>
      </c>
      <c r="B52" s="57" t="s">
        <v>99</v>
      </c>
      <c r="C52" s="38" t="s">
        <v>98</v>
      </c>
      <c r="D52" s="39" t="s">
        <v>99</v>
      </c>
      <c r="E52" s="39">
        <v>0.91785454750061035</v>
      </c>
      <c r="F52" s="40" t="s">
        <v>11</v>
      </c>
      <c r="G52" s="41">
        <v>1</v>
      </c>
      <c r="H52" s="42" t="s">
        <v>100</v>
      </c>
      <c r="I52" s="42">
        <v>0.99009504318237318</v>
      </c>
      <c r="J52" s="43" t="s">
        <v>100</v>
      </c>
      <c r="K52" s="43">
        <v>0.96740000000000004</v>
      </c>
      <c r="L52" s="44" t="s">
        <v>99</v>
      </c>
      <c r="M52" s="44" t="s">
        <v>13</v>
      </c>
      <c r="N52" s="40" t="s">
        <v>11</v>
      </c>
      <c r="O52" s="46">
        <v>1</v>
      </c>
      <c r="P52" t="b">
        <f t="shared" si="0"/>
        <v>0</v>
      </c>
    </row>
    <row r="53" spans="1:16" x14ac:dyDescent="0.25">
      <c r="A53" s="12">
        <v>50</v>
      </c>
      <c r="B53" s="58" t="s">
        <v>99</v>
      </c>
      <c r="C53" s="1" t="s">
        <v>101</v>
      </c>
      <c r="D53" s="2" t="s">
        <v>99</v>
      </c>
      <c r="E53" s="2">
        <v>0.87842929363250732</v>
      </c>
      <c r="F53" s="11" t="s">
        <v>11</v>
      </c>
      <c r="G53" s="3">
        <v>1</v>
      </c>
      <c r="H53" s="11" t="s">
        <v>21</v>
      </c>
      <c r="I53" s="4">
        <v>1</v>
      </c>
      <c r="J53" s="11" t="s">
        <v>11</v>
      </c>
      <c r="K53" s="5">
        <v>1</v>
      </c>
      <c r="L53" s="11" t="s">
        <v>11</v>
      </c>
      <c r="M53" s="6" t="s">
        <v>13</v>
      </c>
      <c r="N53" s="11" t="s">
        <v>11</v>
      </c>
      <c r="O53" s="59">
        <v>1</v>
      </c>
      <c r="P53" t="b">
        <f t="shared" si="0"/>
        <v>0</v>
      </c>
    </row>
    <row r="54" spans="1:16" x14ac:dyDescent="0.25">
      <c r="A54" s="12">
        <v>51</v>
      </c>
      <c r="B54" s="58" t="s">
        <v>99</v>
      </c>
      <c r="C54" s="1" t="s">
        <v>102</v>
      </c>
      <c r="D54" s="2" t="s">
        <v>99</v>
      </c>
      <c r="E54" s="2">
        <v>0.69066333770751953</v>
      </c>
      <c r="F54" s="3" t="s">
        <v>100</v>
      </c>
      <c r="G54" s="3">
        <v>0.6192242</v>
      </c>
      <c r="H54" s="4" t="s">
        <v>100</v>
      </c>
      <c r="I54" s="4">
        <v>0.80746955871582027</v>
      </c>
      <c r="J54" s="5" t="s">
        <v>100</v>
      </c>
      <c r="K54" s="5">
        <v>0.71740000000000004</v>
      </c>
      <c r="L54" s="6" t="s">
        <v>99</v>
      </c>
      <c r="M54" s="6" t="s">
        <v>13</v>
      </c>
      <c r="N54" s="7" t="s">
        <v>103</v>
      </c>
      <c r="O54" s="59">
        <v>0.98007947206497192</v>
      </c>
      <c r="P54" t="b">
        <f t="shared" si="0"/>
        <v>1</v>
      </c>
    </row>
    <row r="55" spans="1:16" x14ac:dyDescent="0.25">
      <c r="A55" s="12">
        <v>52</v>
      </c>
      <c r="B55" s="58" t="s">
        <v>99</v>
      </c>
      <c r="C55" s="1" t="s">
        <v>104</v>
      </c>
      <c r="D55" s="2" t="s">
        <v>99</v>
      </c>
      <c r="E55" s="2">
        <v>0.56352168321609497</v>
      </c>
      <c r="F55" s="11" t="s">
        <v>11</v>
      </c>
      <c r="G55" s="3">
        <v>1</v>
      </c>
      <c r="H55" s="11" t="s">
        <v>105</v>
      </c>
      <c r="I55" s="4">
        <v>0.75352253913879408</v>
      </c>
      <c r="J55" s="11" t="s">
        <v>11</v>
      </c>
      <c r="K55" s="5">
        <v>1</v>
      </c>
      <c r="L55" s="11" t="s">
        <v>68</v>
      </c>
      <c r="M55" s="6" t="s">
        <v>13</v>
      </c>
      <c r="N55" s="11" t="s">
        <v>106</v>
      </c>
      <c r="O55" s="59">
        <v>0.52375847101211548</v>
      </c>
      <c r="P55" t="b">
        <f t="shared" si="0"/>
        <v>0</v>
      </c>
    </row>
    <row r="56" spans="1:16" ht="16.5" thickBot="1" x14ac:dyDescent="0.3">
      <c r="A56" s="12">
        <v>53</v>
      </c>
      <c r="B56" s="47" t="s">
        <v>99</v>
      </c>
      <c r="C56" s="48" t="s">
        <v>107</v>
      </c>
      <c r="D56" s="50" t="s">
        <v>33</v>
      </c>
      <c r="E56" s="49">
        <v>0.71994221210479736</v>
      </c>
      <c r="F56" s="50" t="s">
        <v>11</v>
      </c>
      <c r="G56" s="51">
        <v>1</v>
      </c>
      <c r="H56" s="50" t="s">
        <v>34</v>
      </c>
      <c r="I56" s="52">
        <v>0.86333093643188485</v>
      </c>
      <c r="J56" s="50" t="s">
        <v>69</v>
      </c>
      <c r="K56" s="53">
        <v>0.50600000000000001</v>
      </c>
      <c r="L56" s="50" t="s">
        <v>33</v>
      </c>
      <c r="M56" s="54" t="s">
        <v>13</v>
      </c>
      <c r="N56" s="50" t="s">
        <v>11</v>
      </c>
      <c r="O56" s="56">
        <v>1</v>
      </c>
      <c r="P56" t="b">
        <f t="shared" si="0"/>
        <v>0</v>
      </c>
    </row>
    <row r="57" spans="1:16" ht="16.5" thickBot="1" x14ac:dyDescent="0.3">
      <c r="A57" s="12">
        <v>54</v>
      </c>
      <c r="B57" s="27" t="s">
        <v>109</v>
      </c>
      <c r="C57" s="28" t="s">
        <v>108</v>
      </c>
      <c r="D57" s="29" t="s">
        <v>109</v>
      </c>
      <c r="E57" s="29">
        <v>1</v>
      </c>
      <c r="F57" s="31" t="s">
        <v>110</v>
      </c>
      <c r="G57" s="31">
        <v>0.95463940000000003</v>
      </c>
      <c r="H57" s="32" t="s">
        <v>110</v>
      </c>
      <c r="I57" s="32">
        <v>1</v>
      </c>
      <c r="J57" s="30" t="s">
        <v>11</v>
      </c>
      <c r="K57" s="33">
        <v>1</v>
      </c>
      <c r="L57" s="34" t="s">
        <v>109</v>
      </c>
      <c r="M57" s="34" t="s">
        <v>13</v>
      </c>
      <c r="N57" s="35" t="s">
        <v>110</v>
      </c>
      <c r="O57" s="36">
        <v>0.99878889322280884</v>
      </c>
      <c r="P57" t="b">
        <f t="shared" si="0"/>
        <v>1</v>
      </c>
    </row>
    <row r="58" spans="1:16" ht="16.5" thickBot="1" x14ac:dyDescent="0.3">
      <c r="A58" s="12">
        <v>55</v>
      </c>
      <c r="B58" s="27" t="s">
        <v>178</v>
      </c>
      <c r="C58" s="28" t="s">
        <v>111</v>
      </c>
      <c r="D58" s="30" t="s">
        <v>11</v>
      </c>
      <c r="E58" s="29">
        <v>1</v>
      </c>
      <c r="F58" s="30" t="s">
        <v>11</v>
      </c>
      <c r="G58" s="31">
        <v>1</v>
      </c>
      <c r="H58" s="32" t="s">
        <v>112</v>
      </c>
      <c r="I58" s="32">
        <v>0.81946063041687012</v>
      </c>
      <c r="J58" s="30" t="s">
        <v>11</v>
      </c>
      <c r="K58" s="33">
        <v>1</v>
      </c>
      <c r="L58" s="30" t="s">
        <v>194</v>
      </c>
      <c r="M58" s="34" t="s">
        <v>13</v>
      </c>
      <c r="N58" s="30" t="s">
        <v>113</v>
      </c>
      <c r="O58" s="36">
        <v>0.60061955451965332</v>
      </c>
      <c r="P58" t="b">
        <f t="shared" si="0"/>
        <v>0</v>
      </c>
    </row>
    <row r="59" spans="1:16" x14ac:dyDescent="0.25">
      <c r="A59" s="12">
        <v>56</v>
      </c>
      <c r="B59" s="57" t="s">
        <v>179</v>
      </c>
      <c r="C59" s="38" t="s">
        <v>114</v>
      </c>
      <c r="D59" s="40" t="s">
        <v>17</v>
      </c>
      <c r="E59" s="39">
        <v>0.82493293285369873</v>
      </c>
      <c r="F59" s="40" t="s">
        <v>11</v>
      </c>
      <c r="G59" s="41">
        <v>1</v>
      </c>
      <c r="H59" s="40" t="s">
        <v>110</v>
      </c>
      <c r="I59" s="42">
        <v>0.62907443046569833</v>
      </c>
      <c r="J59" s="43" t="s">
        <v>115</v>
      </c>
      <c r="K59" s="43">
        <v>0.9032</v>
      </c>
      <c r="L59" s="40" t="s">
        <v>17</v>
      </c>
      <c r="M59" s="44" t="s">
        <v>13</v>
      </c>
      <c r="N59" s="40" t="s">
        <v>11</v>
      </c>
      <c r="O59" s="46">
        <v>1</v>
      </c>
      <c r="P59" t="b">
        <f t="shared" si="0"/>
        <v>0</v>
      </c>
    </row>
    <row r="60" spans="1:16" ht="16.5" thickBot="1" x14ac:dyDescent="0.3">
      <c r="A60" s="12">
        <v>57</v>
      </c>
      <c r="B60" s="47" t="s">
        <v>179</v>
      </c>
      <c r="C60" s="48" t="s">
        <v>116</v>
      </c>
      <c r="D60" s="50" t="s">
        <v>17</v>
      </c>
      <c r="E60" s="49">
        <v>0.72495102882385254</v>
      </c>
      <c r="F60" s="50" t="s">
        <v>11</v>
      </c>
      <c r="G60" s="51">
        <v>1</v>
      </c>
      <c r="H60" s="50" t="s">
        <v>110</v>
      </c>
      <c r="I60" s="52">
        <v>0.77225222587585463</v>
      </c>
      <c r="J60" s="53" t="s">
        <v>115</v>
      </c>
      <c r="K60" s="53">
        <v>0.83140000000000003</v>
      </c>
      <c r="L60" s="54" t="s">
        <v>179</v>
      </c>
      <c r="M60" s="54" t="s">
        <v>13</v>
      </c>
      <c r="N60" s="50" t="s">
        <v>11</v>
      </c>
      <c r="O60" s="56">
        <v>1</v>
      </c>
      <c r="P60" t="b">
        <f t="shared" si="0"/>
        <v>0</v>
      </c>
    </row>
    <row r="61" spans="1:16" ht="16.5" thickBot="1" x14ac:dyDescent="0.3">
      <c r="A61" s="12">
        <v>58</v>
      </c>
      <c r="B61" s="27" t="s">
        <v>121</v>
      </c>
      <c r="C61" s="28" t="s">
        <v>120</v>
      </c>
      <c r="D61" s="29" t="s">
        <v>121</v>
      </c>
      <c r="E61" s="29">
        <v>0.63524550199508667</v>
      </c>
      <c r="F61" s="30" t="s">
        <v>11</v>
      </c>
      <c r="G61" s="31">
        <v>1</v>
      </c>
      <c r="H61" s="32" t="s">
        <v>122</v>
      </c>
      <c r="I61" s="32">
        <v>0.86023578643798837</v>
      </c>
      <c r="J61" s="30" t="s">
        <v>11</v>
      </c>
      <c r="K61" s="33">
        <v>1</v>
      </c>
      <c r="L61" s="30" t="s">
        <v>123</v>
      </c>
      <c r="M61" s="34" t="s">
        <v>13</v>
      </c>
      <c r="N61" s="35" t="s">
        <v>122</v>
      </c>
      <c r="O61" s="36">
        <v>0.70895117521286011</v>
      </c>
      <c r="P61" t="b">
        <f t="shared" si="0"/>
        <v>0</v>
      </c>
    </row>
    <row r="62" spans="1:16" x14ac:dyDescent="0.25">
      <c r="A62" s="12">
        <v>59</v>
      </c>
      <c r="B62" s="57" t="s">
        <v>127</v>
      </c>
      <c r="C62" s="38" t="s">
        <v>126</v>
      </c>
      <c r="D62" s="39" t="s">
        <v>127</v>
      </c>
      <c r="E62" s="39">
        <v>1</v>
      </c>
      <c r="F62" s="41" t="s">
        <v>127</v>
      </c>
      <c r="G62" s="41">
        <v>0.9081707</v>
      </c>
      <c r="H62" s="42" t="s">
        <v>127</v>
      </c>
      <c r="I62" s="42">
        <v>1</v>
      </c>
      <c r="J62" s="43" t="s">
        <v>127</v>
      </c>
      <c r="K62" s="43">
        <v>0.98980000000000001</v>
      </c>
      <c r="L62" s="44" t="s">
        <v>127</v>
      </c>
      <c r="M62" s="44" t="s">
        <v>13</v>
      </c>
      <c r="N62" s="45" t="s">
        <v>127</v>
      </c>
      <c r="O62" s="46">
        <v>0.99824166297912598</v>
      </c>
      <c r="P62" t="b">
        <f t="shared" si="0"/>
        <v>1</v>
      </c>
    </row>
    <row r="63" spans="1:16" x14ac:dyDescent="0.25">
      <c r="A63" s="12">
        <v>60</v>
      </c>
      <c r="B63" s="58" t="s">
        <v>127</v>
      </c>
      <c r="C63" s="1" t="s">
        <v>128</v>
      </c>
      <c r="D63" s="2" t="s">
        <v>127</v>
      </c>
      <c r="E63" s="2">
        <v>1</v>
      </c>
      <c r="F63" s="3" t="s">
        <v>127</v>
      </c>
      <c r="G63" s="3">
        <v>0.95314100000000002</v>
      </c>
      <c r="H63" s="4" t="s">
        <v>127</v>
      </c>
      <c r="I63" s="4">
        <v>1</v>
      </c>
      <c r="J63" s="5" t="s">
        <v>127</v>
      </c>
      <c r="K63" s="5">
        <v>0.95020000000000004</v>
      </c>
      <c r="L63" s="6" t="s">
        <v>127</v>
      </c>
      <c r="M63" s="6" t="s">
        <v>13</v>
      </c>
      <c r="N63" s="7" t="s">
        <v>127</v>
      </c>
      <c r="O63" s="59">
        <v>0.99309396743774414</v>
      </c>
      <c r="P63" t="b">
        <f t="shared" si="0"/>
        <v>1</v>
      </c>
    </row>
    <row r="64" spans="1:16" x14ac:dyDescent="0.25">
      <c r="A64" s="12">
        <v>61</v>
      </c>
      <c r="B64" s="58" t="s">
        <v>127</v>
      </c>
      <c r="C64" s="1" t="s">
        <v>129</v>
      </c>
      <c r="D64" s="2" t="s">
        <v>127</v>
      </c>
      <c r="E64" s="2">
        <v>1</v>
      </c>
      <c r="F64" s="3" t="s">
        <v>127</v>
      </c>
      <c r="G64" s="3">
        <v>0.95314100000000002</v>
      </c>
      <c r="H64" s="4" t="s">
        <v>127</v>
      </c>
      <c r="I64" s="4">
        <v>1</v>
      </c>
      <c r="J64" s="5" t="s">
        <v>127</v>
      </c>
      <c r="K64" s="5">
        <v>0.95020000000000004</v>
      </c>
      <c r="L64" s="6" t="s">
        <v>127</v>
      </c>
      <c r="M64" s="6" t="s">
        <v>13</v>
      </c>
      <c r="N64" s="7" t="s">
        <v>127</v>
      </c>
      <c r="O64" s="59">
        <v>0.98850983381271362</v>
      </c>
      <c r="P64" t="b">
        <f t="shared" si="0"/>
        <v>1</v>
      </c>
    </row>
    <row r="65" spans="1:16" x14ac:dyDescent="0.25">
      <c r="A65" s="12">
        <v>62</v>
      </c>
      <c r="B65" s="58" t="s">
        <v>127</v>
      </c>
      <c r="C65" s="1" t="s">
        <v>130</v>
      </c>
      <c r="D65" s="11" t="s">
        <v>11</v>
      </c>
      <c r="E65" s="2">
        <v>1</v>
      </c>
      <c r="F65" s="11" t="s">
        <v>11</v>
      </c>
      <c r="G65" s="3">
        <v>1</v>
      </c>
      <c r="H65" s="11" t="s">
        <v>21</v>
      </c>
      <c r="I65" s="4">
        <v>1</v>
      </c>
      <c r="J65" s="11" t="s">
        <v>11</v>
      </c>
      <c r="K65" s="5">
        <v>1</v>
      </c>
      <c r="L65" s="11" t="s">
        <v>11</v>
      </c>
      <c r="M65" s="6" t="s">
        <v>13</v>
      </c>
      <c r="N65" s="11" t="s">
        <v>11</v>
      </c>
      <c r="O65" s="59">
        <v>1</v>
      </c>
      <c r="P65" t="b">
        <f t="shared" si="0"/>
        <v>0</v>
      </c>
    </row>
    <row r="66" spans="1:16" x14ac:dyDescent="0.25">
      <c r="A66" s="12">
        <v>63</v>
      </c>
      <c r="B66" s="58" t="s">
        <v>127</v>
      </c>
      <c r="C66" s="1" t="s">
        <v>131</v>
      </c>
      <c r="D66" s="2" t="s">
        <v>127</v>
      </c>
      <c r="E66" s="2">
        <v>0.51860338449478149</v>
      </c>
      <c r="F66" s="11" t="s">
        <v>11</v>
      </c>
      <c r="G66" s="3">
        <v>1</v>
      </c>
      <c r="H66" s="4" t="s">
        <v>127</v>
      </c>
      <c r="I66" s="4">
        <v>0.50506610870361324</v>
      </c>
      <c r="J66" s="11" t="s">
        <v>11</v>
      </c>
      <c r="K66" s="5">
        <v>1</v>
      </c>
      <c r="L66" s="6" t="s">
        <v>127</v>
      </c>
      <c r="M66" s="6" t="s">
        <v>13</v>
      </c>
      <c r="N66" s="11" t="s">
        <v>11</v>
      </c>
      <c r="O66" s="59">
        <v>1</v>
      </c>
      <c r="P66" t="b">
        <f t="shared" si="0"/>
        <v>0</v>
      </c>
    </row>
    <row r="67" spans="1:16" x14ac:dyDescent="0.25">
      <c r="A67" s="12">
        <v>64</v>
      </c>
      <c r="B67" s="58" t="s">
        <v>127</v>
      </c>
      <c r="C67" s="1" t="s">
        <v>132</v>
      </c>
      <c r="D67" s="11" t="s">
        <v>11</v>
      </c>
      <c r="E67" s="2">
        <v>1</v>
      </c>
      <c r="F67" s="11" t="s">
        <v>11</v>
      </c>
      <c r="G67" s="3">
        <v>1</v>
      </c>
      <c r="H67" s="11" t="s">
        <v>65</v>
      </c>
      <c r="I67" s="4">
        <v>0.53496789932250977</v>
      </c>
      <c r="J67" s="11" t="s">
        <v>64</v>
      </c>
      <c r="K67" s="5">
        <v>0.64900000000000002</v>
      </c>
      <c r="L67" s="11" t="s">
        <v>11</v>
      </c>
      <c r="M67" s="6" t="s">
        <v>13</v>
      </c>
      <c r="N67" s="11" t="s">
        <v>11</v>
      </c>
      <c r="O67" s="59">
        <v>1</v>
      </c>
      <c r="P67" t="b">
        <f t="shared" si="0"/>
        <v>0</v>
      </c>
    </row>
    <row r="68" spans="1:16" x14ac:dyDescent="0.25">
      <c r="A68" s="12">
        <v>65</v>
      </c>
      <c r="B68" s="58" t="s">
        <v>127</v>
      </c>
      <c r="C68" s="1" t="s">
        <v>131</v>
      </c>
      <c r="D68" s="2" t="s">
        <v>127</v>
      </c>
      <c r="E68" s="2">
        <v>0.51860338449478149</v>
      </c>
      <c r="F68" s="11" t="s">
        <v>11</v>
      </c>
      <c r="G68" s="3">
        <v>1</v>
      </c>
      <c r="H68" s="4" t="s">
        <v>127</v>
      </c>
      <c r="I68" s="4">
        <v>0.50506610870361324</v>
      </c>
      <c r="J68" s="11" t="s">
        <v>11</v>
      </c>
      <c r="K68" s="5">
        <v>1</v>
      </c>
      <c r="L68" s="6" t="s">
        <v>127</v>
      </c>
      <c r="M68" s="6" t="s">
        <v>13</v>
      </c>
      <c r="N68" s="11" t="s">
        <v>11</v>
      </c>
      <c r="O68" s="59">
        <v>1</v>
      </c>
      <c r="P68" t="b">
        <f t="shared" si="0"/>
        <v>0</v>
      </c>
    </row>
    <row r="69" spans="1:16" ht="16.5" thickBot="1" x14ac:dyDescent="0.3">
      <c r="A69" s="12">
        <v>66</v>
      </c>
      <c r="B69" s="47" t="s">
        <v>127</v>
      </c>
      <c r="C69" s="48" t="s">
        <v>133</v>
      </c>
      <c r="D69" s="49" t="s">
        <v>127</v>
      </c>
      <c r="E69" s="49">
        <v>0.79752296209335327</v>
      </c>
      <c r="F69" s="50" t="s">
        <v>11</v>
      </c>
      <c r="G69" s="51">
        <v>1</v>
      </c>
      <c r="H69" s="52" t="s">
        <v>127</v>
      </c>
      <c r="I69" s="52">
        <v>0.94279642105102535</v>
      </c>
      <c r="J69" s="53" t="s">
        <v>127</v>
      </c>
      <c r="K69" s="53">
        <v>0.9274</v>
      </c>
      <c r="L69" s="54" t="s">
        <v>127</v>
      </c>
      <c r="M69" s="54" t="s">
        <v>13</v>
      </c>
      <c r="N69" s="55" t="s">
        <v>127</v>
      </c>
      <c r="O69" s="56">
        <v>0.99613863229751587</v>
      </c>
      <c r="P69" t="b">
        <f t="shared" ref="P69:P103" si="1">B69=F69</f>
        <v>0</v>
      </c>
    </row>
    <row r="70" spans="1:16" x14ac:dyDescent="0.25">
      <c r="A70" s="12">
        <v>67</v>
      </c>
      <c r="B70" s="57" t="s">
        <v>135</v>
      </c>
      <c r="C70" s="38" t="s">
        <v>134</v>
      </c>
      <c r="D70" s="39" t="s">
        <v>135</v>
      </c>
      <c r="E70" s="39">
        <v>0.79777204990386963</v>
      </c>
      <c r="F70" s="40" t="s">
        <v>11</v>
      </c>
      <c r="G70" s="41">
        <v>1</v>
      </c>
      <c r="H70" s="42" t="s">
        <v>135</v>
      </c>
      <c r="I70" s="42">
        <v>0.85976567268371595</v>
      </c>
      <c r="J70" s="40" t="s">
        <v>11</v>
      </c>
      <c r="K70" s="43">
        <v>1</v>
      </c>
      <c r="L70" s="44" t="s">
        <v>135</v>
      </c>
      <c r="M70" s="44" t="s">
        <v>13</v>
      </c>
      <c r="N70" s="45" t="s">
        <v>136</v>
      </c>
      <c r="O70" s="46">
        <v>0.72088658809661865</v>
      </c>
      <c r="P70" t="b">
        <f t="shared" si="1"/>
        <v>0</v>
      </c>
    </row>
    <row r="71" spans="1:16" x14ac:dyDescent="0.25">
      <c r="A71" s="12">
        <v>68</v>
      </c>
      <c r="B71" s="58" t="s">
        <v>135</v>
      </c>
      <c r="C71" s="1" t="s">
        <v>137</v>
      </c>
      <c r="D71" s="2" t="s">
        <v>135</v>
      </c>
      <c r="E71" s="2">
        <v>1</v>
      </c>
      <c r="F71" s="3" t="s">
        <v>136</v>
      </c>
      <c r="G71" s="3">
        <v>0.90952560000000005</v>
      </c>
      <c r="H71" s="4" t="s">
        <v>135</v>
      </c>
      <c r="I71" s="4">
        <v>1</v>
      </c>
      <c r="J71" s="11" t="s">
        <v>11</v>
      </c>
      <c r="K71" s="5">
        <v>1</v>
      </c>
      <c r="L71" s="6" t="s">
        <v>135</v>
      </c>
      <c r="M71" s="6" t="s">
        <v>13</v>
      </c>
      <c r="N71" s="7" t="s">
        <v>136</v>
      </c>
      <c r="O71" s="59">
        <v>0.94893729686737061</v>
      </c>
      <c r="P71" t="b">
        <f t="shared" si="1"/>
        <v>1</v>
      </c>
    </row>
    <row r="72" spans="1:16" x14ac:dyDescent="0.25">
      <c r="A72" s="12">
        <v>69</v>
      </c>
      <c r="B72" s="58" t="s">
        <v>135</v>
      </c>
      <c r="C72" s="1" t="s">
        <v>137</v>
      </c>
      <c r="D72" s="2" t="s">
        <v>135</v>
      </c>
      <c r="E72" s="2">
        <v>1</v>
      </c>
      <c r="F72" s="3" t="s">
        <v>136</v>
      </c>
      <c r="G72" s="3">
        <v>0.90952560000000005</v>
      </c>
      <c r="H72" s="4" t="s">
        <v>135</v>
      </c>
      <c r="I72" s="4">
        <v>1</v>
      </c>
      <c r="J72" s="11" t="s">
        <v>11</v>
      </c>
      <c r="K72" s="5">
        <v>1</v>
      </c>
      <c r="L72" s="6" t="s">
        <v>135</v>
      </c>
      <c r="M72" s="6" t="s">
        <v>13</v>
      </c>
      <c r="N72" s="7" t="s">
        <v>136</v>
      </c>
      <c r="O72" s="59">
        <v>0.94893729686737061</v>
      </c>
      <c r="P72" t="b">
        <f t="shared" si="1"/>
        <v>1</v>
      </c>
    </row>
    <row r="73" spans="1:16" x14ac:dyDescent="0.25">
      <c r="A73" s="12">
        <v>70</v>
      </c>
      <c r="B73" s="58" t="s">
        <v>135</v>
      </c>
      <c r="C73" s="1" t="s">
        <v>138</v>
      </c>
      <c r="D73" s="2" t="s">
        <v>135</v>
      </c>
      <c r="E73" s="2">
        <v>0.73459839820861816</v>
      </c>
      <c r="F73" s="11" t="s">
        <v>11</v>
      </c>
      <c r="G73" s="3">
        <v>1</v>
      </c>
      <c r="H73" s="4" t="s">
        <v>135</v>
      </c>
      <c r="I73" s="4">
        <v>0.91396398544311519</v>
      </c>
      <c r="J73" s="11" t="s">
        <v>11</v>
      </c>
      <c r="K73" s="5">
        <v>1</v>
      </c>
      <c r="L73" s="11" t="s">
        <v>11</v>
      </c>
      <c r="M73" s="6" t="s">
        <v>13</v>
      </c>
      <c r="N73" s="11" t="s">
        <v>11</v>
      </c>
      <c r="O73" s="59">
        <v>1</v>
      </c>
      <c r="P73" t="b">
        <f t="shared" si="1"/>
        <v>0</v>
      </c>
    </row>
    <row r="74" spans="1:16" ht="16.5" thickBot="1" x14ac:dyDescent="0.3">
      <c r="A74" s="12">
        <v>71</v>
      </c>
      <c r="B74" s="47" t="s">
        <v>135</v>
      </c>
      <c r="C74" s="48" t="s">
        <v>139</v>
      </c>
      <c r="D74" s="49" t="s">
        <v>135</v>
      </c>
      <c r="E74" s="49">
        <v>1</v>
      </c>
      <c r="F74" s="51" t="s">
        <v>136</v>
      </c>
      <c r="G74" s="51">
        <v>0.90602780000000005</v>
      </c>
      <c r="H74" s="52" t="s">
        <v>135</v>
      </c>
      <c r="I74" s="52">
        <v>1</v>
      </c>
      <c r="J74" s="50" t="s">
        <v>11</v>
      </c>
      <c r="K74" s="53">
        <v>1</v>
      </c>
      <c r="L74" s="54" t="s">
        <v>135</v>
      </c>
      <c r="M74" s="54" t="s">
        <v>13</v>
      </c>
      <c r="N74" s="55" t="s">
        <v>136</v>
      </c>
      <c r="O74" s="56">
        <v>0.92941612005233765</v>
      </c>
      <c r="P74" t="b">
        <f t="shared" si="1"/>
        <v>1</v>
      </c>
    </row>
    <row r="75" spans="1:16" x14ac:dyDescent="0.25">
      <c r="A75" s="12">
        <v>72</v>
      </c>
      <c r="B75" s="57" t="s">
        <v>11</v>
      </c>
      <c r="C75" s="38" t="s">
        <v>124</v>
      </c>
      <c r="D75" s="40" t="s">
        <v>125</v>
      </c>
      <c r="E75" s="39">
        <v>0.51197373867034912</v>
      </c>
      <c r="F75" s="41" t="s">
        <v>11</v>
      </c>
      <c r="G75" s="41">
        <v>1</v>
      </c>
      <c r="H75" s="42" t="s">
        <v>21</v>
      </c>
      <c r="I75" s="42">
        <v>1</v>
      </c>
      <c r="J75" s="43" t="s">
        <v>11</v>
      </c>
      <c r="K75" s="43">
        <v>1</v>
      </c>
      <c r="L75" s="40" t="s">
        <v>58</v>
      </c>
      <c r="M75" s="44" t="s">
        <v>13</v>
      </c>
      <c r="N75" s="40" t="s">
        <v>168</v>
      </c>
      <c r="O75" s="46">
        <v>0.51496231555938721</v>
      </c>
      <c r="P75" t="b">
        <f t="shared" si="1"/>
        <v>1</v>
      </c>
    </row>
    <row r="76" spans="1:16" x14ac:dyDescent="0.25">
      <c r="A76" s="12">
        <v>73</v>
      </c>
      <c r="B76" s="58" t="s">
        <v>11</v>
      </c>
      <c r="C76" s="1" t="s">
        <v>140</v>
      </c>
      <c r="D76" s="11" t="s">
        <v>17</v>
      </c>
      <c r="E76" s="2">
        <v>0.91779875755310059</v>
      </c>
      <c r="F76" s="11" t="s">
        <v>17</v>
      </c>
      <c r="G76" s="3">
        <v>0.69339209999999996</v>
      </c>
      <c r="H76" s="4" t="s">
        <v>21</v>
      </c>
      <c r="I76" s="4">
        <v>1</v>
      </c>
      <c r="J76" s="5" t="s">
        <v>11</v>
      </c>
      <c r="K76" s="5">
        <v>1</v>
      </c>
      <c r="L76" s="11" t="s">
        <v>17</v>
      </c>
      <c r="M76" s="6" t="s">
        <v>13</v>
      </c>
      <c r="N76" s="7" t="s">
        <v>11</v>
      </c>
      <c r="O76" s="59">
        <v>1</v>
      </c>
      <c r="P76" t="b">
        <f t="shared" si="1"/>
        <v>0</v>
      </c>
    </row>
    <row r="77" spans="1:16" x14ac:dyDescent="0.25">
      <c r="A77" s="12">
        <v>74</v>
      </c>
      <c r="B77" s="58" t="s">
        <v>11</v>
      </c>
      <c r="C77" s="1" t="s">
        <v>141</v>
      </c>
      <c r="D77" s="2" t="s">
        <v>11</v>
      </c>
      <c r="E77" s="2">
        <v>1</v>
      </c>
      <c r="F77" s="3" t="s">
        <v>11</v>
      </c>
      <c r="G77" s="3">
        <v>1</v>
      </c>
      <c r="H77" s="4" t="s">
        <v>21</v>
      </c>
      <c r="I77" s="4">
        <v>1</v>
      </c>
      <c r="J77" s="5" t="s">
        <v>11</v>
      </c>
      <c r="K77" s="5">
        <v>1</v>
      </c>
      <c r="L77" s="11" t="s">
        <v>17</v>
      </c>
      <c r="M77" s="6" t="s">
        <v>13</v>
      </c>
      <c r="N77" s="7" t="s">
        <v>11</v>
      </c>
      <c r="O77" s="59">
        <v>1</v>
      </c>
      <c r="P77" t="b">
        <f t="shared" si="1"/>
        <v>1</v>
      </c>
    </row>
    <row r="78" spans="1:16" x14ac:dyDescent="0.25">
      <c r="A78" s="12">
        <v>75</v>
      </c>
      <c r="B78" s="58" t="s">
        <v>11</v>
      </c>
      <c r="C78" s="1" t="s">
        <v>142</v>
      </c>
      <c r="D78" s="2" t="s">
        <v>11</v>
      </c>
      <c r="E78" s="2">
        <v>1</v>
      </c>
      <c r="F78" s="3" t="s">
        <v>11</v>
      </c>
      <c r="G78" s="3">
        <v>1</v>
      </c>
      <c r="H78" s="11" t="s">
        <v>143</v>
      </c>
      <c r="I78" s="4">
        <v>0.73577561378479017</v>
      </c>
      <c r="J78" s="5" t="s">
        <v>11</v>
      </c>
      <c r="K78" s="5">
        <v>1</v>
      </c>
      <c r="L78" s="6" t="s">
        <v>11</v>
      </c>
      <c r="M78" s="6" t="s">
        <v>13</v>
      </c>
      <c r="N78" s="7" t="s">
        <v>11</v>
      </c>
      <c r="O78" s="59">
        <v>1</v>
      </c>
      <c r="P78" t="b">
        <f t="shared" si="1"/>
        <v>1</v>
      </c>
    </row>
    <row r="79" spans="1:16" x14ac:dyDescent="0.25">
      <c r="A79" s="12">
        <v>76</v>
      </c>
      <c r="B79" s="58" t="s">
        <v>11</v>
      </c>
      <c r="C79" s="1" t="s">
        <v>144</v>
      </c>
      <c r="D79" s="2" t="s">
        <v>11</v>
      </c>
      <c r="E79" s="2">
        <v>1</v>
      </c>
      <c r="F79" s="3" t="s">
        <v>11</v>
      </c>
      <c r="G79" s="3">
        <v>1</v>
      </c>
      <c r="H79" s="4" t="s">
        <v>21</v>
      </c>
      <c r="I79" s="4">
        <v>1</v>
      </c>
      <c r="J79" s="5" t="s">
        <v>11</v>
      </c>
      <c r="K79" s="5">
        <v>1</v>
      </c>
      <c r="L79" s="6" t="s">
        <v>11</v>
      </c>
      <c r="M79" s="6" t="s">
        <v>13</v>
      </c>
      <c r="N79" s="7" t="s">
        <v>11</v>
      </c>
      <c r="O79" s="59">
        <v>1</v>
      </c>
      <c r="P79" t="b">
        <f t="shared" si="1"/>
        <v>1</v>
      </c>
    </row>
    <row r="80" spans="1:16" x14ac:dyDescent="0.25">
      <c r="A80" s="12">
        <v>77</v>
      </c>
      <c r="B80" s="58" t="s">
        <v>11</v>
      </c>
      <c r="C80" s="1" t="s">
        <v>145</v>
      </c>
      <c r="D80" s="2" t="s">
        <v>11</v>
      </c>
      <c r="E80" s="2">
        <v>1</v>
      </c>
      <c r="F80" s="3" t="s">
        <v>11</v>
      </c>
      <c r="G80" s="3">
        <v>1</v>
      </c>
      <c r="H80" s="4" t="s">
        <v>21</v>
      </c>
      <c r="I80" s="4">
        <v>1</v>
      </c>
      <c r="J80" s="5" t="s">
        <v>11</v>
      </c>
      <c r="K80" s="5">
        <v>1</v>
      </c>
      <c r="L80" s="6" t="s">
        <v>11</v>
      </c>
      <c r="M80" s="6" t="s">
        <v>13</v>
      </c>
      <c r="N80" s="11" t="s">
        <v>93</v>
      </c>
      <c r="O80" s="59">
        <v>0.60131245851516724</v>
      </c>
      <c r="P80" t="b">
        <f t="shared" si="1"/>
        <v>1</v>
      </c>
    </row>
    <row r="81" spans="1:16" x14ac:dyDescent="0.25">
      <c r="A81" s="12">
        <v>78</v>
      </c>
      <c r="B81" s="58" t="s">
        <v>11</v>
      </c>
      <c r="C81" s="1" t="s">
        <v>146</v>
      </c>
      <c r="D81" s="2" t="s">
        <v>11</v>
      </c>
      <c r="E81" s="2">
        <v>1</v>
      </c>
      <c r="F81" s="3" t="s">
        <v>11</v>
      </c>
      <c r="G81" s="3">
        <v>1</v>
      </c>
      <c r="H81" s="4" t="s">
        <v>21</v>
      </c>
      <c r="I81" s="4">
        <v>1</v>
      </c>
      <c r="J81" s="5" t="s">
        <v>11</v>
      </c>
      <c r="K81" s="5">
        <v>1</v>
      </c>
      <c r="L81" s="6" t="s">
        <v>11</v>
      </c>
      <c r="M81" s="6" t="s">
        <v>13</v>
      </c>
      <c r="N81" s="7" t="s">
        <v>11</v>
      </c>
      <c r="O81" s="59">
        <v>1</v>
      </c>
      <c r="P81" t="b">
        <f t="shared" si="1"/>
        <v>1</v>
      </c>
    </row>
    <row r="82" spans="1:16" x14ac:dyDescent="0.25">
      <c r="A82" s="12">
        <v>79</v>
      </c>
      <c r="B82" s="58" t="s">
        <v>11</v>
      </c>
      <c r="C82" s="1" t="s">
        <v>147</v>
      </c>
      <c r="D82" s="11" t="s">
        <v>148</v>
      </c>
      <c r="E82" s="2">
        <v>0.70986759662628174</v>
      </c>
      <c r="F82" s="3" t="s">
        <v>11</v>
      </c>
      <c r="G82" s="3">
        <v>1</v>
      </c>
      <c r="H82" s="11" t="s">
        <v>148</v>
      </c>
      <c r="I82" s="4">
        <v>0.50452222824096682</v>
      </c>
      <c r="J82" s="5" t="s">
        <v>11</v>
      </c>
      <c r="K82" s="5">
        <v>1</v>
      </c>
      <c r="L82" s="11" t="s">
        <v>38</v>
      </c>
      <c r="M82" s="6" t="s">
        <v>13</v>
      </c>
      <c r="N82" s="7" t="s">
        <v>11</v>
      </c>
      <c r="O82" s="59">
        <v>1</v>
      </c>
      <c r="P82" t="b">
        <f t="shared" si="1"/>
        <v>1</v>
      </c>
    </row>
    <row r="83" spans="1:16" x14ac:dyDescent="0.25">
      <c r="A83" s="12">
        <v>80</v>
      </c>
      <c r="B83" s="58" t="s">
        <v>11</v>
      </c>
      <c r="C83" s="1" t="s">
        <v>149</v>
      </c>
      <c r="D83" s="2" t="s">
        <v>11</v>
      </c>
      <c r="E83" s="2">
        <v>1</v>
      </c>
      <c r="F83" s="3" t="s">
        <v>11</v>
      </c>
      <c r="G83" s="3">
        <v>1</v>
      </c>
      <c r="H83" s="4" t="s">
        <v>21</v>
      </c>
      <c r="I83" s="4">
        <v>1</v>
      </c>
      <c r="J83" s="5" t="s">
        <v>11</v>
      </c>
      <c r="K83" s="5">
        <v>1</v>
      </c>
      <c r="L83" s="6" t="s">
        <v>11</v>
      </c>
      <c r="M83" s="6" t="s">
        <v>13</v>
      </c>
      <c r="N83" s="7" t="s">
        <v>11</v>
      </c>
      <c r="O83" s="59">
        <v>1</v>
      </c>
      <c r="P83" t="b">
        <f t="shared" si="1"/>
        <v>1</v>
      </c>
    </row>
    <row r="84" spans="1:16" x14ac:dyDescent="0.25">
      <c r="A84" s="12">
        <v>81</v>
      </c>
      <c r="B84" s="58" t="s">
        <v>11</v>
      </c>
      <c r="C84" s="1" t="s">
        <v>150</v>
      </c>
      <c r="D84" s="11" t="s">
        <v>68</v>
      </c>
      <c r="E84" s="2">
        <v>1</v>
      </c>
      <c r="F84" s="11" t="s">
        <v>69</v>
      </c>
      <c r="G84" s="3">
        <v>0.90226954199999998</v>
      </c>
      <c r="H84" s="11" t="s">
        <v>69</v>
      </c>
      <c r="I84" s="4">
        <v>1</v>
      </c>
      <c r="J84" s="11" t="s">
        <v>69</v>
      </c>
      <c r="K84" s="5">
        <v>0.98409999999999997</v>
      </c>
      <c r="L84" s="11" t="s">
        <v>68</v>
      </c>
      <c r="M84" s="6" t="s">
        <v>13</v>
      </c>
      <c r="N84" s="11" t="s">
        <v>69</v>
      </c>
      <c r="O84" s="59">
        <v>0.99875712394714355</v>
      </c>
      <c r="P84" t="b">
        <f t="shared" si="1"/>
        <v>0</v>
      </c>
    </row>
    <row r="85" spans="1:16" x14ac:dyDescent="0.25">
      <c r="A85" s="12">
        <v>82</v>
      </c>
      <c r="B85" s="58" t="s">
        <v>11</v>
      </c>
      <c r="C85" s="1" t="s">
        <v>151</v>
      </c>
      <c r="D85" s="11" t="s">
        <v>109</v>
      </c>
      <c r="E85" s="2">
        <v>1</v>
      </c>
      <c r="F85" s="11" t="s">
        <v>110</v>
      </c>
      <c r="G85" s="3">
        <v>0.83989440000000004</v>
      </c>
      <c r="H85" s="11" t="s">
        <v>110</v>
      </c>
      <c r="I85" s="4">
        <v>1</v>
      </c>
      <c r="J85" s="11" t="s">
        <v>110</v>
      </c>
      <c r="K85" s="5">
        <v>0.97240000000000004</v>
      </c>
      <c r="L85" s="11" t="s">
        <v>109</v>
      </c>
      <c r="M85" s="6" t="s">
        <v>13</v>
      </c>
      <c r="N85" s="11" t="s">
        <v>110</v>
      </c>
      <c r="O85" s="59">
        <v>0.99379640817642212</v>
      </c>
      <c r="P85" t="b">
        <f t="shared" si="1"/>
        <v>0</v>
      </c>
    </row>
    <row r="86" spans="1:16" x14ac:dyDescent="0.25">
      <c r="A86" s="12">
        <v>83</v>
      </c>
      <c r="B86" s="58" t="s">
        <v>11</v>
      </c>
      <c r="C86" s="1" t="s">
        <v>152</v>
      </c>
      <c r="D86" s="11" t="s">
        <v>153</v>
      </c>
      <c r="E86" s="2">
        <v>0.53982901573181152</v>
      </c>
      <c r="F86" s="3" t="s">
        <v>11</v>
      </c>
      <c r="G86" s="3">
        <v>1</v>
      </c>
      <c r="H86" s="4" t="s">
        <v>21</v>
      </c>
      <c r="I86" s="4">
        <v>1</v>
      </c>
      <c r="J86" s="11" t="s">
        <v>17</v>
      </c>
      <c r="K86" s="5">
        <v>0.61629999999999996</v>
      </c>
      <c r="L86" s="11" t="s">
        <v>68</v>
      </c>
      <c r="M86" s="6" t="s">
        <v>13</v>
      </c>
      <c r="N86" s="7" t="s">
        <v>11</v>
      </c>
      <c r="O86" s="59">
        <v>1</v>
      </c>
      <c r="P86" t="b">
        <f t="shared" si="1"/>
        <v>1</v>
      </c>
    </row>
    <row r="87" spans="1:16" x14ac:dyDescent="0.25">
      <c r="A87" s="12">
        <v>84</v>
      </c>
      <c r="B87" s="58" t="s">
        <v>11</v>
      </c>
      <c r="C87" s="1" t="s">
        <v>154</v>
      </c>
      <c r="D87" s="2" t="s">
        <v>11</v>
      </c>
      <c r="E87" s="2">
        <v>1</v>
      </c>
      <c r="F87" s="11" t="s">
        <v>155</v>
      </c>
      <c r="G87" s="3">
        <v>0.71330493699999997</v>
      </c>
      <c r="H87" s="11" t="s">
        <v>155</v>
      </c>
      <c r="I87" s="4">
        <v>0.91250753402709961</v>
      </c>
      <c r="J87" s="11" t="s">
        <v>155</v>
      </c>
      <c r="K87" s="5">
        <v>0.9788</v>
      </c>
      <c r="L87" s="11" t="s">
        <v>156</v>
      </c>
      <c r="M87" s="6" t="s">
        <v>13</v>
      </c>
      <c r="N87" s="11" t="s">
        <v>155</v>
      </c>
      <c r="O87" s="59">
        <v>0.81617337465286255</v>
      </c>
      <c r="P87" t="b">
        <f t="shared" si="1"/>
        <v>0</v>
      </c>
    </row>
    <row r="88" spans="1:16" x14ac:dyDescent="0.25">
      <c r="A88" s="12">
        <v>85</v>
      </c>
      <c r="B88" s="58" t="s">
        <v>11</v>
      </c>
      <c r="C88" s="1" t="s">
        <v>157</v>
      </c>
      <c r="D88" s="2" t="s">
        <v>11</v>
      </c>
      <c r="E88" s="2">
        <v>1</v>
      </c>
      <c r="F88" s="11" t="s">
        <v>51</v>
      </c>
      <c r="G88" s="3">
        <v>0.76410270000000002</v>
      </c>
      <c r="H88" s="11" t="s">
        <v>51</v>
      </c>
      <c r="I88" s="4">
        <v>0.94716353416442867</v>
      </c>
      <c r="J88" s="11" t="s">
        <v>51</v>
      </c>
      <c r="K88" s="5">
        <v>0.67259999999999998</v>
      </c>
      <c r="L88" s="11" t="s">
        <v>96</v>
      </c>
      <c r="M88" s="6" t="s">
        <v>13</v>
      </c>
      <c r="N88" s="11" t="s">
        <v>51</v>
      </c>
      <c r="O88" s="59">
        <v>0.99622893333435059</v>
      </c>
      <c r="P88" t="b">
        <f t="shared" si="1"/>
        <v>0</v>
      </c>
    </row>
    <row r="89" spans="1:16" x14ac:dyDescent="0.25">
      <c r="A89" s="12">
        <v>86</v>
      </c>
      <c r="B89" s="58" t="s">
        <v>11</v>
      </c>
      <c r="C89" s="1" t="s">
        <v>158</v>
      </c>
      <c r="D89" s="11" t="s">
        <v>17</v>
      </c>
      <c r="E89" s="2">
        <v>0.8433297872543335</v>
      </c>
      <c r="F89" s="11" t="s">
        <v>17</v>
      </c>
      <c r="G89" s="3">
        <v>0.97495719999999997</v>
      </c>
      <c r="H89" s="11" t="s">
        <v>17</v>
      </c>
      <c r="I89" s="4">
        <v>0.96867928504943857</v>
      </c>
      <c r="J89" s="11" t="s">
        <v>17</v>
      </c>
      <c r="K89" s="5">
        <v>0.99929999999999997</v>
      </c>
      <c r="L89" s="11" t="s">
        <v>17</v>
      </c>
      <c r="M89" s="6" t="s">
        <v>13</v>
      </c>
      <c r="N89" s="11" t="s">
        <v>17</v>
      </c>
      <c r="O89" s="59">
        <v>0.862476646900177</v>
      </c>
      <c r="P89" t="b">
        <f t="shared" si="1"/>
        <v>0</v>
      </c>
    </row>
    <row r="90" spans="1:16" x14ac:dyDescent="0.25">
      <c r="A90" s="12">
        <v>87</v>
      </c>
      <c r="B90" s="58" t="s">
        <v>11</v>
      </c>
      <c r="C90" s="1" t="s">
        <v>159</v>
      </c>
      <c r="D90" s="2" t="s">
        <v>11</v>
      </c>
      <c r="E90" s="2">
        <v>1</v>
      </c>
      <c r="F90" s="3" t="s">
        <v>11</v>
      </c>
      <c r="G90" s="3">
        <v>1</v>
      </c>
      <c r="H90" s="4" t="s">
        <v>21</v>
      </c>
      <c r="I90" s="4">
        <v>1</v>
      </c>
      <c r="J90" s="5" t="s">
        <v>11</v>
      </c>
      <c r="K90" s="5">
        <v>1</v>
      </c>
      <c r="L90" s="6" t="s">
        <v>11</v>
      </c>
      <c r="M90" s="6" t="s">
        <v>13</v>
      </c>
      <c r="N90" s="11" t="s">
        <v>160</v>
      </c>
      <c r="O90" s="59">
        <v>0.75442028045654297</v>
      </c>
      <c r="P90" t="b">
        <f t="shared" si="1"/>
        <v>1</v>
      </c>
    </row>
    <row r="91" spans="1:16" x14ac:dyDescent="0.25">
      <c r="A91" s="12">
        <v>88</v>
      </c>
      <c r="B91" s="58" t="s">
        <v>11</v>
      </c>
      <c r="C91" s="1" t="s">
        <v>161</v>
      </c>
      <c r="D91" s="11" t="s">
        <v>58</v>
      </c>
      <c r="E91" s="2">
        <v>0.53976106643676758</v>
      </c>
      <c r="F91" s="3" t="s">
        <v>11</v>
      </c>
      <c r="G91" s="3">
        <v>1</v>
      </c>
      <c r="H91" s="4" t="s">
        <v>21</v>
      </c>
      <c r="I91" s="4">
        <v>1</v>
      </c>
      <c r="J91" s="11" t="s">
        <v>59</v>
      </c>
      <c r="K91" s="5">
        <v>0.63439999999999996</v>
      </c>
      <c r="L91" s="11" t="s">
        <v>58</v>
      </c>
      <c r="M91" s="6" t="s">
        <v>13</v>
      </c>
      <c r="N91" s="7" t="s">
        <v>11</v>
      </c>
      <c r="O91" s="59">
        <v>1</v>
      </c>
      <c r="P91" t="b">
        <f t="shared" si="1"/>
        <v>1</v>
      </c>
    </row>
    <row r="92" spans="1:16" x14ac:dyDescent="0.25">
      <c r="A92" s="12">
        <v>89</v>
      </c>
      <c r="B92" s="58" t="s">
        <v>11</v>
      </c>
      <c r="C92" s="1" t="s">
        <v>162</v>
      </c>
      <c r="D92" s="11" t="s">
        <v>17</v>
      </c>
      <c r="E92" s="2">
        <v>0.8147851824760437</v>
      </c>
      <c r="F92" s="3" t="s">
        <v>11</v>
      </c>
      <c r="G92" s="3">
        <v>1</v>
      </c>
      <c r="H92" s="4" t="s">
        <v>21</v>
      </c>
      <c r="I92" s="4">
        <v>1</v>
      </c>
      <c r="J92" s="5" t="s">
        <v>11</v>
      </c>
      <c r="K92" s="5">
        <v>1</v>
      </c>
      <c r="L92" s="11" t="s">
        <v>17</v>
      </c>
      <c r="M92" s="6" t="s">
        <v>13</v>
      </c>
      <c r="N92" s="7" t="s">
        <v>11</v>
      </c>
      <c r="O92" s="59">
        <v>1</v>
      </c>
      <c r="P92" t="b">
        <f t="shared" si="1"/>
        <v>1</v>
      </c>
    </row>
    <row r="93" spans="1:16" x14ac:dyDescent="0.25">
      <c r="A93" s="12">
        <v>90</v>
      </c>
      <c r="B93" s="58" t="s">
        <v>11</v>
      </c>
      <c r="C93" s="1" t="s">
        <v>163</v>
      </c>
      <c r="D93" s="2" t="s">
        <v>11</v>
      </c>
      <c r="E93" s="2">
        <v>1</v>
      </c>
      <c r="F93" s="3" t="s">
        <v>11</v>
      </c>
      <c r="G93" s="3">
        <v>1</v>
      </c>
      <c r="H93" s="11" t="s">
        <v>84</v>
      </c>
      <c r="I93" s="4">
        <v>0.75520467758178711</v>
      </c>
      <c r="J93" s="5" t="s">
        <v>11</v>
      </c>
      <c r="K93" s="5">
        <v>1</v>
      </c>
      <c r="L93" s="11" t="s">
        <v>168</v>
      </c>
      <c r="M93" s="6" t="s">
        <v>13</v>
      </c>
      <c r="N93" s="11" t="s">
        <v>86</v>
      </c>
      <c r="O93" s="59">
        <v>0.51782131195068359</v>
      </c>
      <c r="P93" t="b">
        <f t="shared" si="1"/>
        <v>1</v>
      </c>
    </row>
    <row r="94" spans="1:16" x14ac:dyDescent="0.25">
      <c r="A94" s="12">
        <v>91</v>
      </c>
      <c r="B94" s="58" t="s">
        <v>11</v>
      </c>
      <c r="C94" s="1" t="s">
        <v>164</v>
      </c>
      <c r="D94" s="2" t="s">
        <v>11</v>
      </c>
      <c r="E94" s="2">
        <v>1</v>
      </c>
      <c r="F94" s="3" t="s">
        <v>11</v>
      </c>
      <c r="G94" s="3">
        <v>1</v>
      </c>
      <c r="H94" s="4" t="s">
        <v>21</v>
      </c>
      <c r="I94" s="4">
        <v>1</v>
      </c>
      <c r="J94" s="5" t="s">
        <v>11</v>
      </c>
      <c r="K94" s="5">
        <v>1</v>
      </c>
      <c r="L94" s="11" t="s">
        <v>38</v>
      </c>
      <c r="M94" s="6" t="s">
        <v>13</v>
      </c>
      <c r="N94" s="7" t="s">
        <v>11</v>
      </c>
      <c r="O94" s="59">
        <v>1</v>
      </c>
      <c r="P94" t="b">
        <f t="shared" si="1"/>
        <v>1</v>
      </c>
    </row>
    <row r="95" spans="1:16" x14ac:dyDescent="0.25">
      <c r="A95" s="12">
        <v>92</v>
      </c>
      <c r="B95" s="58" t="s">
        <v>11</v>
      </c>
      <c r="C95" s="1" t="s">
        <v>165</v>
      </c>
      <c r="D95" s="2" t="s">
        <v>11</v>
      </c>
      <c r="E95" s="2">
        <v>1</v>
      </c>
      <c r="F95" s="3" t="s">
        <v>11</v>
      </c>
      <c r="G95" s="3">
        <v>1</v>
      </c>
      <c r="H95" s="11" t="s">
        <v>10</v>
      </c>
      <c r="I95" s="4">
        <v>0.5466858863830566</v>
      </c>
      <c r="J95" s="11" t="s">
        <v>10</v>
      </c>
      <c r="K95" s="5">
        <v>0.81769999999999998</v>
      </c>
      <c r="L95" s="11" t="s">
        <v>10</v>
      </c>
      <c r="M95" s="6" t="s">
        <v>13</v>
      </c>
      <c r="N95" s="7" t="s">
        <v>11</v>
      </c>
      <c r="O95" s="59">
        <v>1</v>
      </c>
      <c r="P95" t="b">
        <f t="shared" si="1"/>
        <v>1</v>
      </c>
    </row>
    <row r="96" spans="1:16" ht="16.5" thickBot="1" x14ac:dyDescent="0.3">
      <c r="A96" s="12">
        <v>93</v>
      </c>
      <c r="B96" s="73" t="s">
        <v>11</v>
      </c>
      <c r="C96" s="48" t="s">
        <v>166</v>
      </c>
      <c r="D96" s="49" t="s">
        <v>11</v>
      </c>
      <c r="E96" s="49">
        <v>1</v>
      </c>
      <c r="F96" s="51" t="s">
        <v>11</v>
      </c>
      <c r="G96" s="51">
        <v>1</v>
      </c>
      <c r="H96" s="52" t="s">
        <v>21</v>
      </c>
      <c r="I96" s="52">
        <v>1</v>
      </c>
      <c r="J96" s="53" t="s">
        <v>11</v>
      </c>
      <c r="K96" s="53">
        <v>1</v>
      </c>
      <c r="L96" s="50" t="s">
        <v>68</v>
      </c>
      <c r="M96" s="54" t="s">
        <v>13</v>
      </c>
      <c r="N96" s="50" t="s">
        <v>64</v>
      </c>
      <c r="O96" s="56">
        <v>0.66357207298278809</v>
      </c>
      <c r="P96" t="b">
        <f t="shared" si="1"/>
        <v>1</v>
      </c>
    </row>
    <row r="97" spans="1:16" ht="16.5" thickBot="1" x14ac:dyDescent="0.3">
      <c r="A97" s="12">
        <v>94</v>
      </c>
      <c r="B97" s="74" t="s">
        <v>168</v>
      </c>
      <c r="C97" s="28" t="s">
        <v>167</v>
      </c>
      <c r="D97" s="29" t="s">
        <v>168</v>
      </c>
      <c r="E97" s="29">
        <v>0.84769976139068604</v>
      </c>
      <c r="F97" s="30" t="s">
        <v>11</v>
      </c>
      <c r="G97" s="31">
        <v>1</v>
      </c>
      <c r="H97" s="32" t="s">
        <v>168</v>
      </c>
      <c r="I97" s="32">
        <v>0.84979090690612802</v>
      </c>
      <c r="J97" s="33" t="s">
        <v>168</v>
      </c>
      <c r="K97" s="33">
        <v>0.52500000000000002</v>
      </c>
      <c r="L97" s="30" t="s">
        <v>11</v>
      </c>
      <c r="M97" s="34" t="s">
        <v>13</v>
      </c>
      <c r="N97" s="35" t="s">
        <v>168</v>
      </c>
      <c r="O97" s="36">
        <v>0.98852026462554932</v>
      </c>
      <c r="P97" t="b">
        <f t="shared" si="1"/>
        <v>0</v>
      </c>
    </row>
    <row r="98" spans="1:16" x14ac:dyDescent="0.25">
      <c r="A98" s="12">
        <v>95</v>
      </c>
      <c r="B98" s="75" t="s">
        <v>148</v>
      </c>
      <c r="C98" s="38" t="s">
        <v>169</v>
      </c>
      <c r="D98" s="39" t="s">
        <v>148</v>
      </c>
      <c r="E98" s="39">
        <v>0.84729284048080444</v>
      </c>
      <c r="F98" s="40" t="s">
        <v>11</v>
      </c>
      <c r="G98" s="41">
        <v>1</v>
      </c>
      <c r="H98" s="42" t="s">
        <v>148</v>
      </c>
      <c r="I98" s="42">
        <v>0.55346279144287114</v>
      </c>
      <c r="J98" s="43" t="s">
        <v>148</v>
      </c>
      <c r="K98" s="43">
        <v>0.76519999999999999</v>
      </c>
      <c r="L98" s="40" t="s">
        <v>66</v>
      </c>
      <c r="M98" s="44" t="s">
        <v>13</v>
      </c>
      <c r="N98" s="45" t="s">
        <v>148</v>
      </c>
      <c r="O98" s="46">
        <v>0.78688329458236694</v>
      </c>
      <c r="P98" t="b">
        <f t="shared" si="1"/>
        <v>0</v>
      </c>
    </row>
    <row r="99" spans="1:16" x14ac:dyDescent="0.25">
      <c r="A99" s="12">
        <v>96</v>
      </c>
      <c r="B99" s="76" t="s">
        <v>148</v>
      </c>
      <c r="C99" s="1" t="s">
        <v>170</v>
      </c>
      <c r="D99" s="2" t="s">
        <v>148</v>
      </c>
      <c r="E99" s="2">
        <v>0.94741690158843994</v>
      </c>
      <c r="F99" s="3" t="s">
        <v>148</v>
      </c>
      <c r="G99" s="3">
        <v>0.53671919999999995</v>
      </c>
      <c r="H99" s="4" t="s">
        <v>148</v>
      </c>
      <c r="I99" s="4">
        <v>0.89721803665161137</v>
      </c>
      <c r="J99" s="5" t="s">
        <v>148</v>
      </c>
      <c r="K99" s="5">
        <v>0.88070000000000004</v>
      </c>
      <c r="L99" s="6" t="s">
        <v>148</v>
      </c>
      <c r="M99" s="6" t="s">
        <v>13</v>
      </c>
      <c r="N99" s="7" t="s">
        <v>148</v>
      </c>
      <c r="O99" s="59">
        <v>0.80420851707458496</v>
      </c>
      <c r="P99" t="b">
        <f t="shared" si="1"/>
        <v>1</v>
      </c>
    </row>
    <row r="100" spans="1:16" x14ac:dyDescent="0.25">
      <c r="A100" s="12">
        <v>97</v>
      </c>
      <c r="B100" s="76" t="s">
        <v>148</v>
      </c>
      <c r="C100" s="1" t="s">
        <v>171</v>
      </c>
      <c r="D100" s="2" t="s">
        <v>148</v>
      </c>
      <c r="E100" s="2">
        <v>0.88832956552505493</v>
      </c>
      <c r="F100" s="3" t="s">
        <v>148</v>
      </c>
      <c r="G100" s="3">
        <v>0.75602729999999996</v>
      </c>
      <c r="H100" s="11" t="s">
        <v>21</v>
      </c>
      <c r="I100" s="4">
        <v>1</v>
      </c>
      <c r="J100" s="5" t="s">
        <v>148</v>
      </c>
      <c r="K100" s="5">
        <v>0.95099999999999996</v>
      </c>
      <c r="L100" s="6" t="s">
        <v>148</v>
      </c>
      <c r="M100" s="6" t="s">
        <v>13</v>
      </c>
      <c r="N100" s="7" t="s">
        <v>148</v>
      </c>
      <c r="O100" s="59">
        <v>0.66557419300079346</v>
      </c>
      <c r="P100" t="b">
        <f t="shared" si="1"/>
        <v>1</v>
      </c>
    </row>
    <row r="101" spans="1:16" ht="16.5" thickBot="1" x14ac:dyDescent="0.3">
      <c r="A101" s="12">
        <v>98</v>
      </c>
      <c r="B101" s="73" t="s">
        <v>148</v>
      </c>
      <c r="C101" s="48" t="s">
        <v>170</v>
      </c>
      <c r="D101" s="49" t="s">
        <v>148</v>
      </c>
      <c r="E101" s="49">
        <v>0.94741690158843994</v>
      </c>
      <c r="F101" s="51" t="s">
        <v>148</v>
      </c>
      <c r="G101" s="51">
        <v>0.53671919999999995</v>
      </c>
      <c r="H101" s="52" t="s">
        <v>148</v>
      </c>
      <c r="I101" s="52">
        <v>0.89721803665161137</v>
      </c>
      <c r="J101" s="53" t="s">
        <v>148</v>
      </c>
      <c r="K101" s="53">
        <v>0.88070000000000004</v>
      </c>
      <c r="L101" s="54" t="s">
        <v>148</v>
      </c>
      <c r="M101" s="54" t="s">
        <v>13</v>
      </c>
      <c r="N101" s="55" t="s">
        <v>148</v>
      </c>
      <c r="O101" s="56">
        <v>0.80420851707458496</v>
      </c>
      <c r="P101" t="b">
        <f t="shared" si="1"/>
        <v>1</v>
      </c>
    </row>
    <row r="102" spans="1:16" ht="16.5" thickBot="1" x14ac:dyDescent="0.3">
      <c r="A102" s="12">
        <v>99</v>
      </c>
      <c r="B102" s="77" t="s">
        <v>173</v>
      </c>
      <c r="C102" s="28" t="s">
        <v>172</v>
      </c>
      <c r="D102" s="29" t="s">
        <v>173</v>
      </c>
      <c r="E102" s="29">
        <v>0.90519851446151733</v>
      </c>
      <c r="F102" s="31" t="s">
        <v>173</v>
      </c>
      <c r="G102" s="31">
        <v>0.90421439999999997</v>
      </c>
      <c r="H102" s="32" t="s">
        <v>173</v>
      </c>
      <c r="I102" s="32">
        <v>0.9913443088531495</v>
      </c>
      <c r="J102" s="33" t="s">
        <v>173</v>
      </c>
      <c r="K102" s="33">
        <v>0.99690000000000001</v>
      </c>
      <c r="L102" s="34" t="s">
        <v>173</v>
      </c>
      <c r="M102" s="34" t="s">
        <v>13</v>
      </c>
      <c r="N102" s="30" t="s">
        <v>11</v>
      </c>
      <c r="O102" s="36">
        <v>1</v>
      </c>
      <c r="P102" t="b">
        <f t="shared" si="1"/>
        <v>1</v>
      </c>
    </row>
    <row r="103" spans="1:16" ht="16.5" thickBot="1" x14ac:dyDescent="0.3">
      <c r="A103" s="12">
        <v>100</v>
      </c>
      <c r="B103" s="77" t="s">
        <v>175</v>
      </c>
      <c r="C103" s="28" t="s">
        <v>174</v>
      </c>
      <c r="D103" s="29" t="s">
        <v>175</v>
      </c>
      <c r="E103" s="29">
        <v>1</v>
      </c>
      <c r="F103" s="30" t="s">
        <v>11</v>
      </c>
      <c r="G103" s="31">
        <v>1</v>
      </c>
      <c r="H103" s="32" t="s">
        <v>81</v>
      </c>
      <c r="I103" s="32">
        <v>0.64479436874389651</v>
      </c>
      <c r="J103" s="33" t="s">
        <v>81</v>
      </c>
      <c r="K103" s="33">
        <v>0.85229999999999995</v>
      </c>
      <c r="L103" s="34" t="s">
        <v>175</v>
      </c>
      <c r="M103" s="34" t="s">
        <v>13</v>
      </c>
      <c r="N103" s="30" t="s">
        <v>11</v>
      </c>
      <c r="O103" s="36">
        <v>1</v>
      </c>
      <c r="P103" t="b">
        <f t="shared" si="1"/>
        <v>0</v>
      </c>
    </row>
    <row r="104" spans="1:16" x14ac:dyDescent="0.25">
      <c r="E104">
        <f>AVERAGE(E4:E103)</f>
        <v>0.86048889279365537</v>
      </c>
      <c r="G104">
        <f>AVERAGE(G4:G103)</f>
        <v>0.90784929407999981</v>
      </c>
      <c r="I104">
        <f>AVERAGE(I4:I103)</f>
        <v>0.87044085550308237</v>
      </c>
      <c r="K104">
        <f>AVERAGE(K4:K103)</f>
        <v>0.910053</v>
      </c>
      <c r="M104" s="98" t="s">
        <v>13</v>
      </c>
      <c r="O104">
        <f>AVERAGE(O4:O103)</f>
        <v>0.91005474865436553</v>
      </c>
    </row>
  </sheetData>
  <mergeCells count="9">
    <mergeCell ref="H2:I2"/>
    <mergeCell ref="J2:K2"/>
    <mergeCell ref="L2:M2"/>
    <mergeCell ref="N2:O2"/>
    <mergeCell ref="A2:A3"/>
    <mergeCell ref="C2:C3"/>
    <mergeCell ref="B2:B3"/>
    <mergeCell ref="D2:E2"/>
    <mergeCell ref="F2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I35" sqref="I35"/>
    </sheetView>
  </sheetViews>
  <sheetFormatPr baseColWidth="10" defaultRowHeight="15.75" x14ac:dyDescent="0.25"/>
  <cols>
    <col min="3" max="3" width="32.125" customWidth="1"/>
  </cols>
  <sheetData>
    <row r="2" spans="1:9" ht="23.25" customHeight="1" x14ac:dyDescent="0.4">
      <c r="A2" s="94" t="s">
        <v>189</v>
      </c>
      <c r="B2" s="94"/>
      <c r="C2" s="94"/>
      <c r="D2" s="94"/>
      <c r="E2" s="94"/>
      <c r="F2" s="94"/>
      <c r="G2" s="94"/>
      <c r="H2" s="94"/>
      <c r="I2" s="94"/>
    </row>
    <row r="4" spans="1:9" x14ac:dyDescent="0.25">
      <c r="A4" s="78"/>
      <c r="B4" s="79" t="s">
        <v>187</v>
      </c>
      <c r="C4" s="79" t="s">
        <v>180</v>
      </c>
      <c r="D4" s="79" t="s">
        <v>184</v>
      </c>
      <c r="E4" s="79" t="s">
        <v>185</v>
      </c>
      <c r="F4" s="79" t="s">
        <v>186</v>
      </c>
      <c r="G4" s="79" t="s">
        <v>181</v>
      </c>
      <c r="H4" s="79" t="s">
        <v>182</v>
      </c>
      <c r="I4" s="79" t="s">
        <v>183</v>
      </c>
    </row>
    <row r="5" spans="1:9" x14ac:dyDescent="0.25">
      <c r="A5" s="78">
        <v>1</v>
      </c>
      <c r="B5" s="78">
        <f>COUNTIF(Overview!$B$4:$B$103,'F1 Score'!C5)</f>
        <v>1</v>
      </c>
      <c r="C5" s="80" t="s">
        <v>10</v>
      </c>
      <c r="D5" s="78">
        <f>COUNTIF(Overview!D4,C5)</f>
        <v>1</v>
      </c>
      <c r="E5" s="78">
        <f>COUNTIF(Overview!D5:D103,'F1 Score'!C5)</f>
        <v>0</v>
      </c>
      <c r="F5" s="78">
        <f>B5-D5</f>
        <v>0</v>
      </c>
      <c r="G5" s="78">
        <f>IF(ISERROR(D5/(D5+E5)),0,D5/(D5+E5))</f>
        <v>1</v>
      </c>
      <c r="H5" s="78">
        <f>D5/(D5+F5)</f>
        <v>1</v>
      </c>
      <c r="I5" s="78">
        <f>IF(ISERROR(2*((G5*H5)/(G5+H5))),0,2*((G5*H5)/(G5+H5)))</f>
        <v>1</v>
      </c>
    </row>
    <row r="6" spans="1:9" x14ac:dyDescent="0.25">
      <c r="A6" s="78">
        <v>2</v>
      </c>
      <c r="B6" s="78">
        <f>COUNTIF(Overview!$B$4:$B$103,'F1 Score'!C6)</f>
        <v>2</v>
      </c>
      <c r="C6" s="10" t="s">
        <v>15</v>
      </c>
      <c r="D6" s="78">
        <f>COUNTIF(Overview!D5:D6,C6)</f>
        <v>2</v>
      </c>
      <c r="E6" s="78">
        <f>SUM(COUNTIF(Overview!D4,'F1 Score'!C6),COUNTIF(Overview!D7:D103,'F1 Score'!C6))</f>
        <v>0</v>
      </c>
      <c r="F6" s="78">
        <f t="shared" ref="F6:F34" si="0">B6-D6</f>
        <v>0</v>
      </c>
      <c r="G6" s="78">
        <f t="shared" ref="G6:G34" si="1">IF(ISERROR(D6/(D6+E6)),0,D6/(D6+E6))</f>
        <v>1</v>
      </c>
      <c r="H6" s="78">
        <f t="shared" ref="H6:H34" si="2">D6/(D6+F6)</f>
        <v>1</v>
      </c>
      <c r="I6" s="78">
        <f t="shared" ref="I6:I34" si="3">IF(ISERROR(2*((G6*H6)/(G6+H6))),0,2*((G6*H6)/(G6+H6)))</f>
        <v>1</v>
      </c>
    </row>
    <row r="7" spans="1:9" x14ac:dyDescent="0.25">
      <c r="A7" s="78">
        <v>3</v>
      </c>
      <c r="B7" s="78">
        <f>COUNTIF(Overview!$B$4:$B$103,'F1 Score'!C7)</f>
        <v>10</v>
      </c>
      <c r="C7" s="80" t="s">
        <v>17</v>
      </c>
      <c r="D7" s="78">
        <f>COUNTIF(Overview!D7:D16,C7)</f>
        <v>10</v>
      </c>
      <c r="E7" s="78">
        <f>SUM(COUNTIF(Overview!D4:D6,'F1 Score'!C7),COUNTIF(Overview!D17:D103,'F1 Score'!C7))</f>
        <v>5</v>
      </c>
      <c r="F7" s="78">
        <f t="shared" si="0"/>
        <v>0</v>
      </c>
      <c r="G7" s="78">
        <f t="shared" si="1"/>
        <v>0.66666666666666663</v>
      </c>
      <c r="H7" s="78">
        <f t="shared" si="2"/>
        <v>1</v>
      </c>
      <c r="I7" s="78">
        <f t="shared" si="3"/>
        <v>0.8</v>
      </c>
    </row>
    <row r="8" spans="1:9" x14ac:dyDescent="0.25">
      <c r="A8" s="78">
        <v>4</v>
      </c>
      <c r="B8" s="78">
        <f>COUNTIF(Overview!$B$4:$B$103,'F1 Score'!C8)</f>
        <v>1</v>
      </c>
      <c r="C8" s="80" t="s">
        <v>30</v>
      </c>
      <c r="D8" s="78">
        <f>COUNTIF(Overview!D17,C8)</f>
        <v>1</v>
      </c>
      <c r="E8" s="78">
        <f>SUM(COUNTIF(Overview!D4:D16,'F1 Score'!C8),COUNTIF(Overview!D18:D103,'F1 Score'!C8))</f>
        <v>0</v>
      </c>
      <c r="F8" s="78">
        <f t="shared" si="0"/>
        <v>0</v>
      </c>
      <c r="G8" s="78">
        <f t="shared" si="1"/>
        <v>1</v>
      </c>
      <c r="H8" s="78">
        <f t="shared" si="2"/>
        <v>1</v>
      </c>
      <c r="I8" s="78">
        <f t="shared" si="3"/>
        <v>1</v>
      </c>
    </row>
    <row r="9" spans="1:9" x14ac:dyDescent="0.25">
      <c r="A9" s="78">
        <v>5</v>
      </c>
      <c r="B9" s="78">
        <f>COUNTIF(Overview!$B$4:$B$103,'F1 Score'!C9)</f>
        <v>2</v>
      </c>
      <c r="C9" s="80" t="s">
        <v>33</v>
      </c>
      <c r="D9" s="78">
        <f>COUNTIF(Overview!D18:D19,C9)</f>
        <v>1</v>
      </c>
      <c r="E9" s="78">
        <f>SUM(COUNTIF(Overview!D4:D17,'F1 Score'!C9),COUNTIF(Overview!D20:D103,'F1 Score'!C9))</f>
        <v>1</v>
      </c>
      <c r="F9" s="78">
        <f t="shared" si="0"/>
        <v>1</v>
      </c>
      <c r="G9" s="78">
        <f t="shared" si="1"/>
        <v>0.5</v>
      </c>
      <c r="H9" s="78">
        <f t="shared" si="2"/>
        <v>0.5</v>
      </c>
      <c r="I9" s="78">
        <f t="shared" si="3"/>
        <v>0.5</v>
      </c>
    </row>
    <row r="10" spans="1:9" x14ac:dyDescent="0.25">
      <c r="A10" s="78">
        <v>6</v>
      </c>
      <c r="B10" s="78">
        <f>COUNTIF(Overview!$B$4:$B$103,'F1 Score'!C10)</f>
        <v>7</v>
      </c>
      <c r="C10" s="10" t="s">
        <v>38</v>
      </c>
      <c r="D10" s="78">
        <f>COUNTIF(Overview!D20:D26,C10)</f>
        <v>4</v>
      </c>
      <c r="E10" s="78">
        <f>SUM(COUNTIF(Overview!D4:D19,'F1 Score'!C10),COUNTIF(Overview!D27:D103,'F1 Score'!C10))</f>
        <v>0</v>
      </c>
      <c r="F10" s="78">
        <f t="shared" si="0"/>
        <v>3</v>
      </c>
      <c r="G10" s="78">
        <f t="shared" si="1"/>
        <v>1</v>
      </c>
      <c r="H10" s="78">
        <f t="shared" si="2"/>
        <v>0.5714285714285714</v>
      </c>
      <c r="I10" s="78">
        <f t="shared" si="3"/>
        <v>0.72727272727272729</v>
      </c>
    </row>
    <row r="11" spans="1:9" x14ac:dyDescent="0.25">
      <c r="A11" s="78">
        <v>7</v>
      </c>
      <c r="B11" s="78">
        <f>COUNTIF(Overview!$B$4:$B$103,'F1 Score'!C11)</f>
        <v>2</v>
      </c>
      <c r="C11" s="80" t="s">
        <v>48</v>
      </c>
      <c r="D11" s="78">
        <f>COUNTIF(Overview!D27:D28,C11)</f>
        <v>2</v>
      </c>
      <c r="E11" s="78">
        <f>SUM(COUNTIF(Overview!D4:D26,'F1 Score'!C11),COUNTIF(Overview!D29:D103,'F1 Score'!C11))</f>
        <v>0</v>
      </c>
      <c r="F11" s="78">
        <f t="shared" si="0"/>
        <v>0</v>
      </c>
      <c r="G11" s="78">
        <f t="shared" si="1"/>
        <v>1</v>
      </c>
      <c r="H11" s="78">
        <f t="shared" si="2"/>
        <v>1</v>
      </c>
      <c r="I11" s="78">
        <f t="shared" si="3"/>
        <v>1</v>
      </c>
    </row>
    <row r="12" spans="1:9" x14ac:dyDescent="0.25">
      <c r="A12" s="78">
        <v>8</v>
      </c>
      <c r="B12" s="78">
        <f>COUNTIF(Overview!$B$4:$B$103,'F1 Score'!C12)</f>
        <v>3</v>
      </c>
      <c r="C12" s="80" t="s">
        <v>53</v>
      </c>
      <c r="D12" s="78">
        <f>COUNTIF(Overview!D29:D31,C12)</f>
        <v>3</v>
      </c>
      <c r="E12" s="78">
        <f>SUM(COUNTIF(Overview!D4:D28,'F1 Score'!C12),COUNTIF(Overview!D32:D103,'F1 Score'!C12))</f>
        <v>0</v>
      </c>
      <c r="F12" s="78">
        <f t="shared" si="0"/>
        <v>0</v>
      </c>
      <c r="G12" s="78">
        <f t="shared" si="1"/>
        <v>1</v>
      </c>
      <c r="H12" s="78">
        <f t="shared" si="2"/>
        <v>1</v>
      </c>
      <c r="I12" s="78">
        <f t="shared" si="3"/>
        <v>1</v>
      </c>
    </row>
    <row r="13" spans="1:9" x14ac:dyDescent="0.25">
      <c r="A13" s="78">
        <v>9</v>
      </c>
      <c r="B13" s="78">
        <f>COUNTIF(Overview!$B$4:$B$103,'F1 Score'!C13)</f>
        <v>2</v>
      </c>
      <c r="C13" s="10" t="s">
        <v>58</v>
      </c>
      <c r="D13" s="78">
        <f>COUNTIF(Overview!D32:D33,C13)</f>
        <v>2</v>
      </c>
      <c r="E13" s="78">
        <f>SUM(COUNTIF(Overview!D11,'F1 Score'!C13),COUNTIF(Overview!D14:D110,'F1 Score'!C13))</f>
        <v>3</v>
      </c>
      <c r="F13" s="78">
        <f t="shared" si="0"/>
        <v>0</v>
      </c>
      <c r="G13" s="78">
        <f t="shared" si="1"/>
        <v>0.4</v>
      </c>
      <c r="H13" s="78">
        <f t="shared" si="2"/>
        <v>1</v>
      </c>
      <c r="I13" s="78">
        <f t="shared" si="3"/>
        <v>0.57142857142857151</v>
      </c>
    </row>
    <row r="14" spans="1:9" x14ac:dyDescent="0.25">
      <c r="A14" s="78">
        <v>10</v>
      </c>
      <c r="B14" s="78">
        <f>COUNTIF(Overview!$B$4:$B$103,'F1 Score'!C14)</f>
        <v>1</v>
      </c>
      <c r="C14" s="80" t="s">
        <v>63</v>
      </c>
      <c r="D14" s="78">
        <f>COUNTIF(Overview!D34,C14)</f>
        <v>1</v>
      </c>
      <c r="E14" s="78">
        <f>SUM(COUNTIF(Overview!D4:D33,'F1 Score'!C14),COUNTIF(Overview!D35:D103,'F1 Score'!C14))</f>
        <v>0</v>
      </c>
      <c r="F14" s="78">
        <f t="shared" si="0"/>
        <v>0</v>
      </c>
      <c r="G14" s="78">
        <f t="shared" si="1"/>
        <v>1</v>
      </c>
      <c r="H14" s="78">
        <f t="shared" si="2"/>
        <v>1</v>
      </c>
      <c r="I14" s="78">
        <f t="shared" si="3"/>
        <v>1</v>
      </c>
    </row>
    <row r="15" spans="1:9" x14ac:dyDescent="0.25">
      <c r="A15" s="78">
        <v>11</v>
      </c>
      <c r="B15" s="78">
        <f>COUNTIF(Overview!$B$4:$B$103,'F1 Score'!C15)</f>
        <v>1</v>
      </c>
      <c r="C15" s="80" t="s">
        <v>68</v>
      </c>
      <c r="D15" s="78">
        <f>COUNTIF(Overview!D35,C15)</f>
        <v>1</v>
      </c>
      <c r="E15" s="78">
        <f>SUM(COUNTIF(Overview!D4:D34,'F1 Score'!C15),COUNTIF(Overview!D36:D103,'F1 Score'!C15))</f>
        <v>1</v>
      </c>
      <c r="F15" s="78">
        <f t="shared" si="0"/>
        <v>0</v>
      </c>
      <c r="G15" s="78">
        <f t="shared" si="1"/>
        <v>0.5</v>
      </c>
      <c r="H15" s="78">
        <f t="shared" si="2"/>
        <v>1</v>
      </c>
      <c r="I15" s="78">
        <f t="shared" si="3"/>
        <v>0.66666666666666663</v>
      </c>
    </row>
    <row r="16" spans="1:9" x14ac:dyDescent="0.25">
      <c r="A16" s="78">
        <v>12</v>
      </c>
      <c r="B16" s="78">
        <f>COUNTIF(Overview!$B$4:$B$103,'F1 Score'!C16)</f>
        <v>5</v>
      </c>
      <c r="C16" s="80" t="s">
        <v>71</v>
      </c>
      <c r="D16" s="78">
        <f>COUNTIF(Overview!D36:D40,C16)</f>
        <v>5</v>
      </c>
      <c r="E16" s="78">
        <f>SUM(COUNTIF(Overview!D4:D35,'F1 Score'!C16),COUNTIF(Overview!D41:D103,'F1 Score'!C16))</f>
        <v>1</v>
      </c>
      <c r="F16" s="78">
        <f t="shared" si="0"/>
        <v>0</v>
      </c>
      <c r="G16" s="78">
        <f t="shared" si="1"/>
        <v>0.83333333333333337</v>
      </c>
      <c r="H16" s="78">
        <f t="shared" si="2"/>
        <v>1</v>
      </c>
      <c r="I16" s="78">
        <f t="shared" si="3"/>
        <v>0.90909090909090906</v>
      </c>
    </row>
    <row r="17" spans="1:9" x14ac:dyDescent="0.25">
      <c r="A17" s="78">
        <v>13</v>
      </c>
      <c r="B17" s="78">
        <f>COUNTIF(Overview!$B$4:$B$103,'F1 Score'!C17)</f>
        <v>1</v>
      </c>
      <c r="C17" s="80" t="s">
        <v>76</v>
      </c>
      <c r="D17" s="78">
        <f>COUNTIF(Overview!D41,C17)</f>
        <v>1</v>
      </c>
      <c r="E17" s="78">
        <f>SUM(COUNTIF(Overview!D4:D40,'F1 Score'!C17),COUNTIF(Overview!D42:D103,'F1 Score'!C17))</f>
        <v>0</v>
      </c>
      <c r="F17" s="78">
        <f t="shared" si="0"/>
        <v>0</v>
      </c>
      <c r="G17" s="78">
        <f t="shared" si="1"/>
        <v>1</v>
      </c>
      <c r="H17" s="78">
        <f t="shared" si="2"/>
        <v>1</v>
      </c>
      <c r="I17" s="78">
        <f t="shared" si="3"/>
        <v>1</v>
      </c>
    </row>
    <row r="18" spans="1:9" x14ac:dyDescent="0.25">
      <c r="A18" s="78">
        <v>14</v>
      </c>
      <c r="B18" s="78">
        <f>COUNTIF(Overview!$B$4:$B$103,'F1 Score'!C18)</f>
        <v>1</v>
      </c>
      <c r="C18" s="80" t="s">
        <v>79</v>
      </c>
      <c r="D18" s="78">
        <f>COUNTIF(Overview!D42,C18)</f>
        <v>1</v>
      </c>
      <c r="E18" s="78">
        <f>SUM(COUNTIF(Overview!D4:D41,'F1 Score'!C18),COUNTIF(Overview!D43:D103,'F1 Score'!C18))</f>
        <v>0</v>
      </c>
      <c r="F18" s="78">
        <f t="shared" si="0"/>
        <v>0</v>
      </c>
      <c r="G18" s="78">
        <f t="shared" si="1"/>
        <v>1</v>
      </c>
      <c r="H18" s="78">
        <f t="shared" si="2"/>
        <v>1</v>
      </c>
      <c r="I18" s="78">
        <f t="shared" si="3"/>
        <v>1</v>
      </c>
    </row>
    <row r="19" spans="1:9" x14ac:dyDescent="0.25">
      <c r="A19" s="78">
        <v>15</v>
      </c>
      <c r="B19" s="78">
        <f>COUNTIF(Overview!$B$4:$B$103,'F1 Score'!C19)</f>
        <v>1</v>
      </c>
      <c r="C19" s="80" t="s">
        <v>83</v>
      </c>
      <c r="D19" s="78">
        <f>COUNTIF(Overview!D43,C19)</f>
        <v>1</v>
      </c>
      <c r="E19" s="78">
        <f>SUM(COUNTIF(Overview!D4:D42,'F1 Score'!C19),COUNTIF(Overview!D44:D103,'F1 Score'!C19))</f>
        <v>0</v>
      </c>
      <c r="F19" s="78">
        <f t="shared" si="0"/>
        <v>0</v>
      </c>
      <c r="G19" s="78">
        <f t="shared" si="1"/>
        <v>1</v>
      </c>
      <c r="H19" s="78">
        <f t="shared" si="2"/>
        <v>1</v>
      </c>
      <c r="I19" s="78">
        <f t="shared" si="3"/>
        <v>1</v>
      </c>
    </row>
    <row r="20" spans="1:9" x14ac:dyDescent="0.25">
      <c r="A20" s="78">
        <v>16</v>
      </c>
      <c r="B20" s="78">
        <f>COUNTIF(Overview!$B$4:$B$103,'F1 Score'!C20)</f>
        <v>4</v>
      </c>
      <c r="C20" s="80" t="s">
        <v>88</v>
      </c>
      <c r="D20" s="78">
        <f>COUNTIF(Overview!D44:D47,C20)</f>
        <v>3</v>
      </c>
      <c r="E20" s="78">
        <f>SUM(COUNTIF(Overview!D4:D43,'F1 Score'!C20),COUNTIF(Overview!D48:D103,'F1 Score'!C20))</f>
        <v>0</v>
      </c>
      <c r="F20" s="78">
        <f t="shared" si="0"/>
        <v>1</v>
      </c>
      <c r="G20" s="78">
        <f t="shared" si="1"/>
        <v>1</v>
      </c>
      <c r="H20" s="78">
        <f t="shared" si="2"/>
        <v>0.75</v>
      </c>
      <c r="I20" s="78">
        <f>IF(ISERROR(2*((G20*H20)/(G20+H20))),0,2*((G20*H20)/(G20+H20)))</f>
        <v>0.8571428571428571</v>
      </c>
    </row>
    <row r="21" spans="1:9" x14ac:dyDescent="0.25">
      <c r="A21" s="78">
        <v>17</v>
      </c>
      <c r="B21" s="78">
        <f>COUNTIF(Overview!$B$4:$B$103,'F1 Score'!C21)</f>
        <v>2</v>
      </c>
      <c r="C21" s="80" t="s">
        <v>92</v>
      </c>
      <c r="D21" s="78">
        <f>COUNTIF(Overview!D48:D49,C21)</f>
        <v>2</v>
      </c>
      <c r="E21" s="78">
        <f>SUM(COUNTIF(Overview!D4:D47,'F1 Score'!C21),COUNTIF(Overview!D50:D103,'F1 Score'!C21))</f>
        <v>0</v>
      </c>
      <c r="F21" s="78">
        <f t="shared" si="0"/>
        <v>0</v>
      </c>
      <c r="G21" s="78">
        <f t="shared" si="1"/>
        <v>1</v>
      </c>
      <c r="H21" s="78">
        <f t="shared" si="2"/>
        <v>1</v>
      </c>
      <c r="I21" s="78">
        <f t="shared" si="3"/>
        <v>1</v>
      </c>
    </row>
    <row r="22" spans="1:9" x14ac:dyDescent="0.25">
      <c r="A22" s="78">
        <v>18</v>
      </c>
      <c r="B22" s="78">
        <f>COUNTIF(Overview!$B$4:$B$103,'F1 Score'!C22)</f>
        <v>2</v>
      </c>
      <c r="C22" s="80" t="s">
        <v>96</v>
      </c>
      <c r="D22" s="78">
        <f>COUNTIF(Overview!D50:D51,C22)</f>
        <v>1</v>
      </c>
      <c r="E22" s="78">
        <f>SUM(COUNTIF(Overview!D4:D49,'F1 Score'!C22),COUNTIF(Overview!D52:D103,'F1 Score'!C22))</f>
        <v>0</v>
      </c>
      <c r="F22" s="78">
        <f t="shared" si="0"/>
        <v>1</v>
      </c>
      <c r="G22" s="78">
        <f t="shared" si="1"/>
        <v>1</v>
      </c>
      <c r="H22" s="78">
        <f t="shared" si="2"/>
        <v>0.5</v>
      </c>
      <c r="I22" s="78">
        <f t="shared" si="3"/>
        <v>0.66666666666666663</v>
      </c>
    </row>
    <row r="23" spans="1:9" x14ac:dyDescent="0.25">
      <c r="A23" s="78">
        <v>19</v>
      </c>
      <c r="B23" s="78">
        <f>COUNTIF(Overview!$B$4:$B$103,'F1 Score'!C23)</f>
        <v>5</v>
      </c>
      <c r="C23" s="80" t="s">
        <v>99</v>
      </c>
      <c r="D23" s="78">
        <f>COUNTIF(Overview!D52:D56,C23)</f>
        <v>4</v>
      </c>
      <c r="E23" s="78">
        <f>SUM(COUNTIF(Overview!D4:D51,'F1 Score'!C23),COUNTIF(Overview!D57:D103,'F1 Score'!C23))</f>
        <v>0</v>
      </c>
      <c r="F23" s="78">
        <f t="shared" si="0"/>
        <v>1</v>
      </c>
      <c r="G23" s="78">
        <f t="shared" si="1"/>
        <v>1</v>
      </c>
      <c r="H23" s="78">
        <f t="shared" si="2"/>
        <v>0.8</v>
      </c>
      <c r="I23" s="78">
        <f t="shared" si="3"/>
        <v>0.88888888888888895</v>
      </c>
    </row>
    <row r="24" spans="1:9" x14ac:dyDescent="0.25">
      <c r="A24" s="78">
        <v>20</v>
      </c>
      <c r="B24" s="78">
        <f>COUNTIF(Overview!$B$4:$B$103,'F1 Score'!C24)</f>
        <v>1</v>
      </c>
      <c r="C24" s="80" t="s">
        <v>109</v>
      </c>
      <c r="D24" s="78">
        <f>COUNTIF(Overview!D57,C24)</f>
        <v>1</v>
      </c>
      <c r="E24" s="78">
        <f>SUM(COUNTIF(Overview!D4:D56,'F1 Score'!C24),COUNTIF(Overview!D58:D103,'F1 Score'!C24))</f>
        <v>1</v>
      </c>
      <c r="F24" s="78">
        <f t="shared" si="0"/>
        <v>0</v>
      </c>
      <c r="G24" s="78">
        <f t="shared" si="1"/>
        <v>0.5</v>
      </c>
      <c r="H24" s="78">
        <f t="shared" si="2"/>
        <v>1</v>
      </c>
      <c r="I24" s="78">
        <f t="shared" si="3"/>
        <v>0.66666666666666663</v>
      </c>
    </row>
    <row r="25" spans="1:9" x14ac:dyDescent="0.25">
      <c r="A25" s="78">
        <v>21</v>
      </c>
      <c r="B25" s="78">
        <f>COUNTIF(Overview!$B$4:$B$103,'F1 Score'!C25)</f>
        <v>1</v>
      </c>
      <c r="C25" s="80" t="s">
        <v>178</v>
      </c>
      <c r="D25" s="78">
        <f>COUNTIF(Overview!D58,C25)</f>
        <v>0</v>
      </c>
      <c r="E25" s="78">
        <f>SUM(COUNTIF(Overview!D4:D57,'F1 Score'!C25),COUNTIF(Overview!D59:D103,'F1 Score'!C25))</f>
        <v>0</v>
      </c>
      <c r="F25" s="78">
        <f t="shared" si="0"/>
        <v>1</v>
      </c>
      <c r="G25" s="78">
        <f t="shared" si="1"/>
        <v>0</v>
      </c>
      <c r="H25" s="78">
        <f t="shared" si="2"/>
        <v>0</v>
      </c>
      <c r="I25" s="78">
        <f t="shared" si="3"/>
        <v>0</v>
      </c>
    </row>
    <row r="26" spans="1:9" x14ac:dyDescent="0.25">
      <c r="A26" s="78">
        <v>22</v>
      </c>
      <c r="B26" s="78">
        <f>COUNTIF(Overview!$B$4:$B$103,'F1 Score'!C26)</f>
        <v>2</v>
      </c>
      <c r="C26" s="80" t="s">
        <v>179</v>
      </c>
      <c r="D26" s="78">
        <f>COUNTIF(Overview!D59:D60,C26)</f>
        <v>0</v>
      </c>
      <c r="E26" s="78">
        <f>SUM(COUNTIF(Overview!D4:D58,'F1 Score'!C26),COUNTIF(Overview!D61:D103,'F1 Score'!C26))</f>
        <v>0</v>
      </c>
      <c r="F26" s="78">
        <f t="shared" si="0"/>
        <v>2</v>
      </c>
      <c r="G26" s="78">
        <f t="shared" si="1"/>
        <v>0</v>
      </c>
      <c r="H26" s="78">
        <f t="shared" si="2"/>
        <v>0</v>
      </c>
      <c r="I26" s="78">
        <f t="shared" si="3"/>
        <v>0</v>
      </c>
    </row>
    <row r="27" spans="1:9" x14ac:dyDescent="0.25">
      <c r="A27" s="78">
        <v>23</v>
      </c>
      <c r="B27" s="78">
        <f>COUNTIF(Overview!$B$4:$B$103,'F1 Score'!C27)</f>
        <v>1</v>
      </c>
      <c r="C27" s="80" t="s">
        <v>121</v>
      </c>
      <c r="D27" s="78">
        <f>COUNTIF(Overview!D61,C27)</f>
        <v>1</v>
      </c>
      <c r="E27" s="78">
        <f>SUM(COUNTIF(Overview!D4:D60,'F1 Score'!C27),COUNTIF(Overview!D62:D103,'F1 Score'!C27))</f>
        <v>0</v>
      </c>
      <c r="F27" s="78">
        <f t="shared" si="0"/>
        <v>0</v>
      </c>
      <c r="G27" s="78">
        <f t="shared" si="1"/>
        <v>1</v>
      </c>
      <c r="H27" s="78">
        <f t="shared" si="2"/>
        <v>1</v>
      </c>
      <c r="I27" s="78">
        <f>IF(ISERROR(2*((G27*H27)/(G27+H27))),0,2*((G27*H27)/(G27+H27)))</f>
        <v>1</v>
      </c>
    </row>
    <row r="28" spans="1:9" x14ac:dyDescent="0.25">
      <c r="A28" s="78">
        <v>24</v>
      </c>
      <c r="B28" s="78">
        <f>COUNTIF(Overview!$B$4:$B$103,'F1 Score'!C28)</f>
        <v>8</v>
      </c>
      <c r="C28" s="80" t="s">
        <v>127</v>
      </c>
      <c r="D28" s="78">
        <f>COUNTIF(Overview!D62:D69,C28)</f>
        <v>6</v>
      </c>
      <c r="E28" s="78">
        <f>SUM(COUNTIF(Overview!D4:D61,'F1 Score'!C28),COUNTIF(Overview!D70:D103,'F1 Score'!C28))</f>
        <v>0</v>
      </c>
      <c r="F28" s="78">
        <f t="shared" si="0"/>
        <v>2</v>
      </c>
      <c r="G28" s="78">
        <f t="shared" si="1"/>
        <v>1</v>
      </c>
      <c r="H28" s="78">
        <f t="shared" si="2"/>
        <v>0.75</v>
      </c>
      <c r="I28" s="78">
        <f t="shared" si="3"/>
        <v>0.8571428571428571</v>
      </c>
    </row>
    <row r="29" spans="1:9" x14ac:dyDescent="0.25">
      <c r="A29" s="78">
        <v>25</v>
      </c>
      <c r="B29" s="78">
        <f>COUNTIF(Overview!$B$4:$B$103,'F1 Score'!C29)</f>
        <v>5</v>
      </c>
      <c r="C29" s="80" t="s">
        <v>135</v>
      </c>
      <c r="D29" s="78">
        <f>COUNTIF(Overview!D70:D74,C29)</f>
        <v>5</v>
      </c>
      <c r="E29" s="78">
        <f>SUM(COUNTIF(Overview!D4:D69,'F1 Score'!C29),COUNTIF(Overview!D75:D103,'F1 Score'!C29))</f>
        <v>0</v>
      </c>
      <c r="F29" s="78">
        <f t="shared" si="0"/>
        <v>0</v>
      </c>
      <c r="G29" s="78">
        <f t="shared" si="1"/>
        <v>1</v>
      </c>
      <c r="H29" s="78">
        <f t="shared" si="2"/>
        <v>1</v>
      </c>
      <c r="I29" s="78">
        <f t="shared" si="3"/>
        <v>1</v>
      </c>
    </row>
    <row r="30" spans="1:9" x14ac:dyDescent="0.25">
      <c r="A30" s="78">
        <v>26</v>
      </c>
      <c r="B30" s="78">
        <f>COUNTIF(Overview!$B$4:$B$103,'F1 Score'!C30)</f>
        <v>22</v>
      </c>
      <c r="C30" s="80" t="s">
        <v>11</v>
      </c>
      <c r="D30" s="78">
        <f>COUNTIF(Overview!D75:D96,C30)</f>
        <v>13</v>
      </c>
      <c r="E30" s="78">
        <f>SUM(COUNTIF(Overview!D4:D74,'F1 Score'!C30),COUNTIF(Overview!D97:D103,'F1 Score'!C30))</f>
        <v>7</v>
      </c>
      <c r="F30" s="78">
        <f t="shared" si="0"/>
        <v>9</v>
      </c>
      <c r="G30" s="78">
        <f t="shared" si="1"/>
        <v>0.65</v>
      </c>
      <c r="H30" s="78">
        <f t="shared" si="2"/>
        <v>0.59090909090909094</v>
      </c>
      <c r="I30" s="78">
        <f t="shared" si="3"/>
        <v>0.61904761904761907</v>
      </c>
    </row>
    <row r="31" spans="1:9" x14ac:dyDescent="0.25">
      <c r="A31" s="78">
        <v>27</v>
      </c>
      <c r="B31" s="78">
        <f>COUNTIF(Overview!$B$4:$B$103,'F1 Score'!C31)</f>
        <v>1</v>
      </c>
      <c r="C31" s="8" t="s">
        <v>168</v>
      </c>
      <c r="D31" s="78">
        <f>COUNTIF(Overview!D97,C31)</f>
        <v>1</v>
      </c>
      <c r="E31" s="78">
        <f>SUM(COUNTIF(Overview!D4:D96,'F1 Score'!C31),COUNTIF(Overview!D98:D103,'F1 Score'!C31))</f>
        <v>0</v>
      </c>
      <c r="F31" s="78">
        <f t="shared" si="0"/>
        <v>0</v>
      </c>
      <c r="G31" s="78">
        <f t="shared" si="1"/>
        <v>1</v>
      </c>
      <c r="H31" s="78">
        <f t="shared" si="2"/>
        <v>1</v>
      </c>
      <c r="I31" s="78">
        <f t="shared" si="3"/>
        <v>1</v>
      </c>
    </row>
    <row r="32" spans="1:9" x14ac:dyDescent="0.25">
      <c r="A32" s="78">
        <v>28</v>
      </c>
      <c r="B32" s="78">
        <f>COUNTIF(Overview!$B$4:$B$103,'F1 Score'!C32)</f>
        <v>4</v>
      </c>
      <c r="C32" s="81" t="s">
        <v>148</v>
      </c>
      <c r="D32" s="78">
        <f>COUNTIF(Overview!D98:D101,C32)</f>
        <v>4</v>
      </c>
      <c r="E32" s="78">
        <f>SUM(COUNTIF(Overview!D4:D97,'F1 Score'!C32),COUNTIF(Overview!D102:D103,'F1 Score'!C32))</f>
        <v>1</v>
      </c>
      <c r="F32" s="78">
        <f t="shared" si="0"/>
        <v>0</v>
      </c>
      <c r="G32" s="78">
        <f t="shared" si="1"/>
        <v>0.8</v>
      </c>
      <c r="H32" s="78">
        <f t="shared" si="2"/>
        <v>1</v>
      </c>
      <c r="I32" s="78">
        <f t="shared" si="3"/>
        <v>0.88888888888888895</v>
      </c>
    </row>
    <row r="33" spans="1:9" x14ac:dyDescent="0.25">
      <c r="A33" s="78">
        <v>29</v>
      </c>
      <c r="B33" s="78">
        <f>COUNTIF(Overview!$B$4:$B$103,'F1 Score'!C33)</f>
        <v>1</v>
      </c>
      <c r="C33" s="81" t="s">
        <v>173</v>
      </c>
      <c r="D33" s="78">
        <f>COUNTIF(Overview!D102,C33)</f>
        <v>1</v>
      </c>
      <c r="E33" s="78">
        <f>SUM(COUNTIF(Overview!D4:D101,'F1 Score'!C33),COUNTIF(Overview!D103,'F1 Score'!C33))</f>
        <v>0</v>
      </c>
      <c r="F33" s="78">
        <f t="shared" si="0"/>
        <v>0</v>
      </c>
      <c r="G33" s="78">
        <f t="shared" si="1"/>
        <v>1</v>
      </c>
      <c r="H33" s="78">
        <f t="shared" si="2"/>
        <v>1</v>
      </c>
      <c r="I33" s="78">
        <f t="shared" si="3"/>
        <v>1</v>
      </c>
    </row>
    <row r="34" spans="1:9" x14ac:dyDescent="0.25">
      <c r="A34" s="78">
        <v>30</v>
      </c>
      <c r="B34" s="78">
        <f>COUNTIF(Overview!$B$4:$B$103,'F1 Score'!C34)</f>
        <v>1</v>
      </c>
      <c r="C34" s="81" t="s">
        <v>175</v>
      </c>
      <c r="D34" s="78">
        <f>COUNTIF(Overview!D103,C34)</f>
        <v>1</v>
      </c>
      <c r="E34" s="78">
        <f>COUNTIF(Overview!D4:D102,'F1 Score'!C34)</f>
        <v>0</v>
      </c>
      <c r="F34" s="78">
        <f t="shared" si="0"/>
        <v>0</v>
      </c>
      <c r="G34" s="78">
        <f t="shared" si="1"/>
        <v>1</v>
      </c>
      <c r="H34" s="78">
        <f t="shared" si="2"/>
        <v>1</v>
      </c>
      <c r="I34" s="78">
        <f t="shared" si="3"/>
        <v>1</v>
      </c>
    </row>
    <row r="35" spans="1:9" x14ac:dyDescent="0.25">
      <c r="A35" s="93" t="s">
        <v>188</v>
      </c>
      <c r="B35" s="93"/>
      <c r="C35" s="93"/>
      <c r="D35" s="93"/>
      <c r="E35" s="93"/>
      <c r="F35" s="93"/>
      <c r="G35" s="93"/>
      <c r="H35" s="93"/>
      <c r="I35" s="82">
        <f>AVERAGE(I5:I34)</f>
        <v>0.82063011063011071</v>
      </c>
    </row>
  </sheetData>
  <mergeCells count="2">
    <mergeCell ref="A35:H35"/>
    <mergeCell ref="A2:I2"/>
  </mergeCells>
  <conditionalFormatting sqref="C5:C34">
    <cfRule type="duplicateValues" dxfId="6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I35" sqref="A1:I35"/>
    </sheetView>
  </sheetViews>
  <sheetFormatPr baseColWidth="10" defaultRowHeight="15.75" x14ac:dyDescent="0.25"/>
  <cols>
    <col min="3" max="3" width="25" customWidth="1"/>
    <col min="4" max="4" width="14.875" customWidth="1"/>
  </cols>
  <sheetData>
    <row r="2" spans="1:9" ht="26.25" x14ac:dyDescent="0.4">
      <c r="A2" s="94" t="s">
        <v>190</v>
      </c>
      <c r="B2" s="94"/>
      <c r="C2" s="94"/>
      <c r="D2" s="94"/>
      <c r="E2" s="94"/>
      <c r="F2" s="94"/>
      <c r="G2" s="94"/>
      <c r="H2" s="94"/>
      <c r="I2" s="94"/>
    </row>
    <row r="4" spans="1:9" x14ac:dyDescent="0.25">
      <c r="A4" s="78"/>
      <c r="B4" s="79" t="s">
        <v>187</v>
      </c>
      <c r="C4" s="79" t="s">
        <v>180</v>
      </c>
      <c r="D4" s="79" t="s">
        <v>184</v>
      </c>
      <c r="E4" s="79" t="s">
        <v>185</v>
      </c>
      <c r="F4" s="79" t="s">
        <v>186</v>
      </c>
      <c r="G4" s="79" t="s">
        <v>181</v>
      </c>
      <c r="H4" s="79" t="s">
        <v>182</v>
      </c>
      <c r="I4" s="79" t="s">
        <v>183</v>
      </c>
    </row>
    <row r="5" spans="1:9" x14ac:dyDescent="0.25">
      <c r="A5" s="78">
        <v>1</v>
      </c>
      <c r="B5" s="78">
        <f>COUNTIF(Overview!$B$4:$B$103,'F1 Score'!C5)</f>
        <v>1</v>
      </c>
      <c r="C5" s="80" t="s">
        <v>10</v>
      </c>
      <c r="D5" s="78">
        <f>COUNTIF(Overview!F4,C5)</f>
        <v>0</v>
      </c>
      <c r="E5" s="78">
        <f>COUNTIF(Overview!F5:F103,'F1 Score'!C5)</f>
        <v>0</v>
      </c>
      <c r="F5" s="78">
        <f>B5-D5</f>
        <v>1</v>
      </c>
      <c r="G5" s="78">
        <f>IF(ISERROR(D5/(D5+E5)),0,D5/(D5+E5))</f>
        <v>0</v>
      </c>
      <c r="H5" s="78">
        <f>D5/(D5+F5)</f>
        <v>0</v>
      </c>
      <c r="I5" s="78">
        <f>IF(ISERROR(2*((G5*H5)/(G5+H5))),0,2*((G5*H5)/(G5+H5)))</f>
        <v>0</v>
      </c>
    </row>
    <row r="6" spans="1:9" x14ac:dyDescent="0.25">
      <c r="A6" s="78">
        <v>2</v>
      </c>
      <c r="B6" s="78">
        <f>COUNTIF(Overview!$B$4:$B$103,'F1 Score'!C6)</f>
        <v>2</v>
      </c>
      <c r="C6" s="10" t="s">
        <v>15</v>
      </c>
      <c r="D6" s="78">
        <f>COUNTIF(Overview!F5:F6,C6)</f>
        <v>0</v>
      </c>
      <c r="E6" s="78">
        <f>SUM(COUNTIF(Overview!F4,'F1 Score'!C6),COUNTIF(Overview!F7:F103,'F1 Score'!C6))</f>
        <v>0</v>
      </c>
      <c r="F6" s="78">
        <f t="shared" ref="F6:F34" si="0">B6-D6</f>
        <v>2</v>
      </c>
      <c r="G6" s="78">
        <f t="shared" ref="G6:G34" si="1">IF(ISERROR(D6/(D6+E6)),0,D6/(D6+E6))</f>
        <v>0</v>
      </c>
      <c r="H6" s="78">
        <f t="shared" ref="H6:H34" si="2">D6/(D6+F6)</f>
        <v>0</v>
      </c>
      <c r="I6" s="78">
        <f t="shared" ref="I6:I34" si="3">IF(ISERROR(2*((G6*H6)/(G6+H6))),0,2*((G6*H6)/(G6+H6)))</f>
        <v>0</v>
      </c>
    </row>
    <row r="7" spans="1:9" x14ac:dyDescent="0.25">
      <c r="A7" s="78">
        <v>3</v>
      </c>
      <c r="B7" s="78">
        <f>COUNTIF(Overview!$B$4:$B$103,'F1 Score'!C7)</f>
        <v>10</v>
      </c>
      <c r="C7" s="80" t="s">
        <v>17</v>
      </c>
      <c r="D7" s="78">
        <f>COUNTIF(Overview!F7:F16,C7)</f>
        <v>8</v>
      </c>
      <c r="E7" s="78">
        <f>SUM(COUNTIF(Overview!F4:F6,'F1 Score'!C7),COUNTIF(Overview!F17:F103,'F1 Score'!C7))</f>
        <v>3</v>
      </c>
      <c r="F7" s="78">
        <f t="shared" si="0"/>
        <v>2</v>
      </c>
      <c r="G7" s="78">
        <f t="shared" si="1"/>
        <v>0.72727272727272729</v>
      </c>
      <c r="H7" s="78">
        <f t="shared" si="2"/>
        <v>0.8</v>
      </c>
      <c r="I7" s="78">
        <f t="shared" si="3"/>
        <v>0.76190476190476197</v>
      </c>
    </row>
    <row r="8" spans="1:9" x14ac:dyDescent="0.25">
      <c r="A8" s="78">
        <v>4</v>
      </c>
      <c r="B8" s="78">
        <f>COUNTIF(Overview!$B$4:$B$103,'F1 Score'!C8)</f>
        <v>1</v>
      </c>
      <c r="C8" s="80" t="s">
        <v>30</v>
      </c>
      <c r="D8" s="78">
        <f>COUNTIF(Overview!F17,C8)</f>
        <v>0</v>
      </c>
      <c r="E8" s="78">
        <f>SUM(COUNTIF(Overview!F4:F16,'F1 Score'!C8),COUNTIF(Overview!F18:F103,'F1 Score'!C8))</f>
        <v>0</v>
      </c>
      <c r="F8" s="78">
        <f t="shared" si="0"/>
        <v>1</v>
      </c>
      <c r="G8" s="78">
        <f t="shared" si="1"/>
        <v>0</v>
      </c>
      <c r="H8" s="78">
        <f t="shared" si="2"/>
        <v>0</v>
      </c>
      <c r="I8" s="78">
        <f t="shared" si="3"/>
        <v>0</v>
      </c>
    </row>
    <row r="9" spans="1:9" x14ac:dyDescent="0.25">
      <c r="A9" s="78">
        <v>5</v>
      </c>
      <c r="B9" s="78">
        <f>COUNTIF(Overview!$B$4:$B$103,'F1 Score'!C9)</f>
        <v>2</v>
      </c>
      <c r="C9" s="80" t="s">
        <v>33</v>
      </c>
      <c r="D9" s="78">
        <f>COUNTIF(Overview!F18:F19,C9)</f>
        <v>1</v>
      </c>
      <c r="E9" s="78">
        <f>SUM(COUNTIF(Overview!F4:F17,'F1 Score'!C9),COUNTIF(Overview!F20:F103,'F1 Score'!C9))</f>
        <v>0</v>
      </c>
      <c r="F9" s="78">
        <f t="shared" si="0"/>
        <v>1</v>
      </c>
      <c r="G9" s="78">
        <f t="shared" si="1"/>
        <v>1</v>
      </c>
      <c r="H9" s="78">
        <f t="shared" si="2"/>
        <v>0.5</v>
      </c>
      <c r="I9" s="78">
        <f t="shared" si="3"/>
        <v>0.66666666666666663</v>
      </c>
    </row>
    <row r="10" spans="1:9" x14ac:dyDescent="0.25">
      <c r="A10" s="78">
        <v>6</v>
      </c>
      <c r="B10" s="78">
        <f>COUNTIF(Overview!$B$4:$B$103,'F1 Score'!C10)</f>
        <v>7</v>
      </c>
      <c r="C10" s="10" t="s">
        <v>38</v>
      </c>
      <c r="D10" s="78">
        <f>COUNTIF(Overview!F20:F26,C10)</f>
        <v>1</v>
      </c>
      <c r="E10" s="78">
        <f>SUM(COUNTIF(Overview!F4:F19,'F1 Score'!C10),COUNTIF(Overview!F27:F103,'F1 Score'!C10))</f>
        <v>0</v>
      </c>
      <c r="F10" s="78">
        <f t="shared" si="0"/>
        <v>6</v>
      </c>
      <c r="G10" s="78">
        <f t="shared" si="1"/>
        <v>1</v>
      </c>
      <c r="H10" s="78">
        <f t="shared" si="2"/>
        <v>0.14285714285714285</v>
      </c>
      <c r="I10" s="78">
        <f t="shared" si="3"/>
        <v>0.25</v>
      </c>
    </row>
    <row r="11" spans="1:9" x14ac:dyDescent="0.25">
      <c r="A11" s="78">
        <v>7</v>
      </c>
      <c r="B11" s="78">
        <f>COUNTIF(Overview!$B$4:$B$103,'F1 Score'!C11)</f>
        <v>2</v>
      </c>
      <c r="C11" s="80" t="s">
        <v>48</v>
      </c>
      <c r="D11" s="78">
        <f>COUNTIF(Overview!F27:F28,C11)</f>
        <v>0</v>
      </c>
      <c r="E11" s="78">
        <f>SUM(COUNTIF(Overview!F4:F26,'F1 Score'!C11),COUNTIF(Overview!F29:F103,'F1 Score'!C11))</f>
        <v>0</v>
      </c>
      <c r="F11" s="78">
        <f t="shared" si="0"/>
        <v>2</v>
      </c>
      <c r="G11" s="78">
        <f t="shared" si="1"/>
        <v>0</v>
      </c>
      <c r="H11" s="78">
        <f t="shared" si="2"/>
        <v>0</v>
      </c>
      <c r="I11" s="78">
        <f t="shared" si="3"/>
        <v>0</v>
      </c>
    </row>
    <row r="12" spans="1:9" x14ac:dyDescent="0.25">
      <c r="A12" s="78">
        <v>8</v>
      </c>
      <c r="B12" s="78">
        <f>COUNTIF(Overview!$B$4:$B$103,'F1 Score'!C12)</f>
        <v>3</v>
      </c>
      <c r="C12" s="80" t="s">
        <v>53</v>
      </c>
      <c r="D12" s="78">
        <f>COUNTIF(Overview!F29:F31,C12)</f>
        <v>2</v>
      </c>
      <c r="E12" s="78">
        <f>SUM(COUNTIF(Overview!F4:F28,'F1 Score'!C12),COUNTIF(Overview!F32:F103,'F1 Score'!C12))</f>
        <v>0</v>
      </c>
      <c r="F12" s="78">
        <f t="shared" si="0"/>
        <v>1</v>
      </c>
      <c r="G12" s="78">
        <f t="shared" si="1"/>
        <v>1</v>
      </c>
      <c r="H12" s="78">
        <f t="shared" si="2"/>
        <v>0.66666666666666663</v>
      </c>
      <c r="I12" s="78">
        <f t="shared" si="3"/>
        <v>0.8</v>
      </c>
    </row>
    <row r="13" spans="1:9" x14ac:dyDescent="0.25">
      <c r="A13" s="78">
        <v>9</v>
      </c>
      <c r="B13" s="78">
        <f>COUNTIF(Overview!$B$4:$B$103,'F1 Score'!C13)</f>
        <v>2</v>
      </c>
      <c r="C13" s="10" t="s">
        <v>58</v>
      </c>
      <c r="D13" s="78">
        <f>COUNTIF(Overview!F32:F33,C13)</f>
        <v>0</v>
      </c>
      <c r="E13" s="78">
        <f>SUM(COUNTIF(Overview!F11,'F1 Score'!C13),COUNTIF(Overview!F14:F110,'F1 Score'!C13))</f>
        <v>0</v>
      </c>
      <c r="F13" s="78">
        <f t="shared" si="0"/>
        <v>2</v>
      </c>
      <c r="G13" s="78">
        <f t="shared" si="1"/>
        <v>0</v>
      </c>
      <c r="H13" s="78">
        <f t="shared" si="2"/>
        <v>0</v>
      </c>
      <c r="I13" s="78">
        <f t="shared" si="3"/>
        <v>0</v>
      </c>
    </row>
    <row r="14" spans="1:9" x14ac:dyDescent="0.25">
      <c r="A14" s="78">
        <v>10</v>
      </c>
      <c r="B14" s="78">
        <f>COUNTIF(Overview!$B$4:$B$103,'F1 Score'!C14)</f>
        <v>1</v>
      </c>
      <c r="C14" s="80" t="s">
        <v>63</v>
      </c>
      <c r="D14" s="78">
        <f>COUNTIF(Overview!F34,C14)</f>
        <v>0</v>
      </c>
      <c r="E14" s="78">
        <f>SUM(COUNTIF(Overview!F4:F33,'F1 Score'!C14),COUNTIF(Overview!F35:F103,'F1 Score'!C14))</f>
        <v>0</v>
      </c>
      <c r="F14" s="78">
        <f t="shared" si="0"/>
        <v>1</v>
      </c>
      <c r="G14" s="78">
        <f t="shared" si="1"/>
        <v>0</v>
      </c>
      <c r="H14" s="78">
        <f t="shared" si="2"/>
        <v>0</v>
      </c>
      <c r="I14" s="78">
        <f t="shared" si="3"/>
        <v>0</v>
      </c>
    </row>
    <row r="15" spans="1:9" x14ac:dyDescent="0.25">
      <c r="A15" s="78">
        <v>11</v>
      </c>
      <c r="B15" s="78">
        <f>COUNTIF(Overview!$B$4:$B$103,'F1 Score'!C15)</f>
        <v>1</v>
      </c>
      <c r="C15" s="80" t="s">
        <v>68</v>
      </c>
      <c r="D15" s="78">
        <f>COUNTIF(Overview!F35,C15)</f>
        <v>0</v>
      </c>
      <c r="E15" s="78">
        <f>SUM(COUNTIF(Overview!F4:F34,'F1 Score'!C15),COUNTIF(Overview!F36:F103,'F1 Score'!C15))</f>
        <v>1</v>
      </c>
      <c r="F15" s="78">
        <f t="shared" si="0"/>
        <v>1</v>
      </c>
      <c r="G15" s="78">
        <f t="shared" si="1"/>
        <v>0</v>
      </c>
      <c r="H15" s="78">
        <f t="shared" si="2"/>
        <v>0</v>
      </c>
      <c r="I15" s="78">
        <f t="shared" si="3"/>
        <v>0</v>
      </c>
    </row>
    <row r="16" spans="1:9" x14ac:dyDescent="0.25">
      <c r="A16" s="78">
        <v>12</v>
      </c>
      <c r="B16" s="78">
        <f>COUNTIF(Overview!$B$4:$B$103,'F1 Score'!C16)</f>
        <v>5</v>
      </c>
      <c r="C16" s="80" t="s">
        <v>71</v>
      </c>
      <c r="D16" s="78">
        <f>COUNTIF(Overview!F36:F40,C16)</f>
        <v>4</v>
      </c>
      <c r="E16" s="78">
        <f>SUM(COUNTIF(Overview!F4:F35,'F1 Score'!C16),COUNTIF(Overview!F41:F103,'F1 Score'!C16))</f>
        <v>0</v>
      </c>
      <c r="F16" s="78">
        <f t="shared" si="0"/>
        <v>1</v>
      </c>
      <c r="G16" s="78">
        <f t="shared" si="1"/>
        <v>1</v>
      </c>
      <c r="H16" s="78">
        <f t="shared" si="2"/>
        <v>0.8</v>
      </c>
      <c r="I16" s="78">
        <f t="shared" si="3"/>
        <v>0.88888888888888895</v>
      </c>
    </row>
    <row r="17" spans="1:9" x14ac:dyDescent="0.25">
      <c r="A17" s="78">
        <v>13</v>
      </c>
      <c r="B17" s="78">
        <f>COUNTIF(Overview!$B$4:$B$103,'F1 Score'!C17)</f>
        <v>1</v>
      </c>
      <c r="C17" s="80" t="s">
        <v>76</v>
      </c>
      <c r="D17" s="78">
        <f>COUNTIF(Overview!F41,C17)</f>
        <v>1</v>
      </c>
      <c r="E17" s="78">
        <f>SUM(COUNTIF(Overview!F4:F40,'F1 Score'!C17),COUNTIF(Overview!F42:F103,'F1 Score'!C17))</f>
        <v>0</v>
      </c>
      <c r="F17" s="78">
        <f t="shared" si="0"/>
        <v>0</v>
      </c>
      <c r="G17" s="78">
        <f t="shared" si="1"/>
        <v>1</v>
      </c>
      <c r="H17" s="78">
        <f t="shared" si="2"/>
        <v>1</v>
      </c>
      <c r="I17" s="78">
        <f t="shared" si="3"/>
        <v>1</v>
      </c>
    </row>
    <row r="18" spans="1:9" x14ac:dyDescent="0.25">
      <c r="A18" s="78">
        <v>14</v>
      </c>
      <c r="B18" s="78">
        <f>COUNTIF(Overview!$B$4:$B$103,'F1 Score'!C18)</f>
        <v>1</v>
      </c>
      <c r="C18" s="80" t="s">
        <v>79</v>
      </c>
      <c r="D18" s="78">
        <f>COUNTIF(Overview!F42,C18)</f>
        <v>0</v>
      </c>
      <c r="E18" s="78">
        <f>SUM(COUNTIF(Overview!F4:F41,'F1 Score'!C18),COUNTIF(Overview!F43:F103,'F1 Score'!C18))</f>
        <v>0</v>
      </c>
      <c r="F18" s="78">
        <f t="shared" si="0"/>
        <v>1</v>
      </c>
      <c r="G18" s="78">
        <f t="shared" si="1"/>
        <v>0</v>
      </c>
      <c r="H18" s="78">
        <f t="shared" si="2"/>
        <v>0</v>
      </c>
      <c r="I18" s="78">
        <f t="shared" si="3"/>
        <v>0</v>
      </c>
    </row>
    <row r="19" spans="1:9" x14ac:dyDescent="0.25">
      <c r="A19" s="78">
        <v>15</v>
      </c>
      <c r="B19" s="78">
        <f>COUNTIF(Overview!$B$4:$B$103,'F1 Score'!C19)</f>
        <v>1</v>
      </c>
      <c r="C19" s="80" t="s">
        <v>83</v>
      </c>
      <c r="D19" s="78">
        <f>COUNTIF(Overview!F43,C19)</f>
        <v>0</v>
      </c>
      <c r="E19" s="78">
        <f>SUM(COUNTIF(Overview!F4:F42,'F1 Score'!C19),COUNTIF(Overview!F44:F103,'F1 Score'!C19))</f>
        <v>0</v>
      </c>
      <c r="F19" s="78">
        <f t="shared" si="0"/>
        <v>1</v>
      </c>
      <c r="G19" s="78">
        <f t="shared" si="1"/>
        <v>0</v>
      </c>
      <c r="H19" s="78">
        <f t="shared" si="2"/>
        <v>0</v>
      </c>
      <c r="I19" s="78">
        <f t="shared" si="3"/>
        <v>0</v>
      </c>
    </row>
    <row r="20" spans="1:9" x14ac:dyDescent="0.25">
      <c r="A20" s="78">
        <v>16</v>
      </c>
      <c r="B20" s="78">
        <f>COUNTIF(Overview!$B$4:$B$103,'F1 Score'!C20)</f>
        <v>4</v>
      </c>
      <c r="C20" s="80" t="s">
        <v>88</v>
      </c>
      <c r="D20" s="78">
        <f>COUNTIF(Overview!F44:F47,C20)</f>
        <v>1</v>
      </c>
      <c r="E20" s="78">
        <f>SUM(COUNTIF(Overview!F4:F43,'F1 Score'!C20),COUNTIF(Overview!F48:F103,'F1 Score'!C20))</f>
        <v>0</v>
      </c>
      <c r="F20" s="78">
        <f t="shared" si="0"/>
        <v>3</v>
      </c>
      <c r="G20" s="78">
        <f t="shared" si="1"/>
        <v>1</v>
      </c>
      <c r="H20" s="78">
        <f t="shared" si="2"/>
        <v>0.25</v>
      </c>
      <c r="I20" s="78">
        <f>IF(ISERROR(2*((G20*H20)/(G20+H20))),0,2*((G20*H20)/(G20+H20)))</f>
        <v>0.4</v>
      </c>
    </row>
    <row r="21" spans="1:9" x14ac:dyDescent="0.25">
      <c r="A21" s="78">
        <v>17</v>
      </c>
      <c r="B21" s="78">
        <f>COUNTIF(Overview!$B$4:$B$103,'F1 Score'!C21)</f>
        <v>2</v>
      </c>
      <c r="C21" s="80" t="s">
        <v>92</v>
      </c>
      <c r="D21" s="78">
        <f>COUNTIF(Overview!F48:F49,C21)</f>
        <v>2</v>
      </c>
      <c r="E21" s="78">
        <f>SUM(COUNTIF(Overview!F4:F47,'F1 Score'!C21),COUNTIF(Overview!F50:F103,'F1 Score'!C21))</f>
        <v>0</v>
      </c>
      <c r="F21" s="78">
        <f t="shared" si="0"/>
        <v>0</v>
      </c>
      <c r="G21" s="78">
        <f t="shared" si="1"/>
        <v>1</v>
      </c>
      <c r="H21" s="78">
        <f t="shared" si="2"/>
        <v>1</v>
      </c>
      <c r="I21" s="78">
        <f t="shared" si="3"/>
        <v>1</v>
      </c>
    </row>
    <row r="22" spans="1:9" x14ac:dyDescent="0.25">
      <c r="A22" s="78">
        <v>18</v>
      </c>
      <c r="B22" s="78">
        <f>COUNTIF(Overview!$B$4:$B$103,'F1 Score'!C22)</f>
        <v>2</v>
      </c>
      <c r="C22" s="80" t="s">
        <v>96</v>
      </c>
      <c r="D22" s="78">
        <f>COUNTIF(Overview!F50:F51,C22)</f>
        <v>1</v>
      </c>
      <c r="E22" s="78">
        <f>SUM(COUNTIF(Overview!F4:F49,'F1 Score'!C22),COUNTIF(Overview!F52:F103,'F1 Score'!C22))</f>
        <v>2</v>
      </c>
      <c r="F22" s="78">
        <f t="shared" si="0"/>
        <v>1</v>
      </c>
      <c r="G22" s="78">
        <f t="shared" si="1"/>
        <v>0.33333333333333331</v>
      </c>
      <c r="H22" s="78">
        <f t="shared" si="2"/>
        <v>0.5</v>
      </c>
      <c r="I22" s="78">
        <f t="shared" si="3"/>
        <v>0.4</v>
      </c>
    </row>
    <row r="23" spans="1:9" x14ac:dyDescent="0.25">
      <c r="A23" s="78">
        <v>19</v>
      </c>
      <c r="B23" s="78">
        <f>COUNTIF(Overview!$B$4:$B$103,'F1 Score'!C23)</f>
        <v>5</v>
      </c>
      <c r="C23" s="80" t="s">
        <v>99</v>
      </c>
      <c r="D23" s="78">
        <f>COUNTIF(Overview!F52:F56,C23)</f>
        <v>1</v>
      </c>
      <c r="E23" s="78">
        <f>SUM(COUNTIF(Overview!F4:F51,'F1 Score'!C23),COUNTIF(Overview!F57:F103,'F1 Score'!C23))</f>
        <v>0</v>
      </c>
      <c r="F23" s="78">
        <f t="shared" si="0"/>
        <v>4</v>
      </c>
      <c r="G23" s="78">
        <f t="shared" si="1"/>
        <v>1</v>
      </c>
      <c r="H23" s="78">
        <f t="shared" si="2"/>
        <v>0.2</v>
      </c>
      <c r="I23" s="78">
        <f t="shared" si="3"/>
        <v>0.33333333333333337</v>
      </c>
    </row>
    <row r="24" spans="1:9" x14ac:dyDescent="0.25">
      <c r="A24" s="78">
        <v>20</v>
      </c>
      <c r="B24" s="78">
        <f>COUNTIF(Overview!$B$4:$B$103,'F1 Score'!C24)</f>
        <v>1</v>
      </c>
      <c r="C24" s="80" t="s">
        <v>109</v>
      </c>
      <c r="D24" s="78">
        <f>COUNTIF(Overview!F57,C24)</f>
        <v>1</v>
      </c>
      <c r="E24" s="78">
        <f>SUM(COUNTIF(Overview!F4:F56,'F1 Score'!C24),COUNTIF(Overview!F58:F103,'F1 Score'!C24))</f>
        <v>1</v>
      </c>
      <c r="F24" s="78">
        <f t="shared" si="0"/>
        <v>0</v>
      </c>
      <c r="G24" s="78">
        <f t="shared" si="1"/>
        <v>0.5</v>
      </c>
      <c r="H24" s="78">
        <f t="shared" si="2"/>
        <v>1</v>
      </c>
      <c r="I24" s="78">
        <f t="shared" si="3"/>
        <v>0.66666666666666663</v>
      </c>
    </row>
    <row r="25" spans="1:9" x14ac:dyDescent="0.25">
      <c r="A25" s="78">
        <v>21</v>
      </c>
      <c r="B25" s="78">
        <f>COUNTIF(Overview!$B$4:$B$103,'F1 Score'!C25)</f>
        <v>1</v>
      </c>
      <c r="C25" s="80" t="s">
        <v>178</v>
      </c>
      <c r="D25" s="78">
        <f>COUNTIF(Overview!F58,C25)</f>
        <v>0</v>
      </c>
      <c r="E25" s="78">
        <f>SUM(COUNTIF(Overview!F4:F57,'F1 Score'!C25),COUNTIF(Overview!F59:F103,'F1 Score'!C25))</f>
        <v>0</v>
      </c>
      <c r="F25" s="78">
        <f t="shared" si="0"/>
        <v>1</v>
      </c>
      <c r="G25" s="78">
        <f t="shared" si="1"/>
        <v>0</v>
      </c>
      <c r="H25" s="78">
        <f t="shared" si="2"/>
        <v>0</v>
      </c>
      <c r="I25" s="78">
        <f t="shared" si="3"/>
        <v>0</v>
      </c>
    </row>
    <row r="26" spans="1:9" x14ac:dyDescent="0.25">
      <c r="A26" s="78">
        <v>22</v>
      </c>
      <c r="B26" s="78">
        <f>COUNTIF(Overview!$B$4:$B$103,'F1 Score'!C26)</f>
        <v>2</v>
      </c>
      <c r="C26" s="80" t="s">
        <v>179</v>
      </c>
      <c r="D26" s="78">
        <f>COUNTIF(Overview!F59:F60,C26)</f>
        <v>0</v>
      </c>
      <c r="E26" s="78">
        <f>SUM(COUNTIF(Overview!F4:F58,'F1 Score'!C26),COUNTIF(Overview!F61:F103,'F1 Score'!C26))</f>
        <v>0</v>
      </c>
      <c r="F26" s="78">
        <f t="shared" si="0"/>
        <v>2</v>
      </c>
      <c r="G26" s="78">
        <f t="shared" si="1"/>
        <v>0</v>
      </c>
      <c r="H26" s="78">
        <f t="shared" si="2"/>
        <v>0</v>
      </c>
      <c r="I26" s="78">
        <f t="shared" si="3"/>
        <v>0</v>
      </c>
    </row>
    <row r="27" spans="1:9" x14ac:dyDescent="0.25">
      <c r="A27" s="78">
        <v>23</v>
      </c>
      <c r="B27" s="78">
        <f>COUNTIF(Overview!$B$4:$B$103,'F1 Score'!C27)</f>
        <v>1</v>
      </c>
      <c r="C27" s="80" t="s">
        <v>121</v>
      </c>
      <c r="D27" s="78">
        <f>COUNTIF(Overview!F61,C27)</f>
        <v>0</v>
      </c>
      <c r="E27" s="78">
        <f>SUM(COUNTIF(Overview!F4:F60,'F1 Score'!C27),COUNTIF(Overview!F62:F103,'F1 Score'!C27))</f>
        <v>0</v>
      </c>
      <c r="F27" s="78">
        <f t="shared" si="0"/>
        <v>1</v>
      </c>
      <c r="G27" s="78">
        <f t="shared" si="1"/>
        <v>0</v>
      </c>
      <c r="H27" s="78">
        <f t="shared" si="2"/>
        <v>0</v>
      </c>
      <c r="I27" s="78">
        <f>IF(ISERROR(2*((G27*H27)/(G27+H27))),0,2*((G27*H27)/(G27+H27)))</f>
        <v>0</v>
      </c>
    </row>
    <row r="28" spans="1:9" x14ac:dyDescent="0.25">
      <c r="A28" s="78">
        <v>24</v>
      </c>
      <c r="B28" s="78">
        <f>COUNTIF(Overview!$B$4:$B$103,'F1 Score'!C28)</f>
        <v>8</v>
      </c>
      <c r="C28" s="80" t="s">
        <v>127</v>
      </c>
      <c r="D28" s="78">
        <f>COUNTIF(Overview!F62:F69,C28)</f>
        <v>3</v>
      </c>
      <c r="E28" s="78">
        <f>SUM(COUNTIF(Overview!F4:F61,'F1 Score'!C28),COUNTIF(Overview!F70:F103,'F1 Score'!C28))</f>
        <v>0</v>
      </c>
      <c r="F28" s="78">
        <f t="shared" si="0"/>
        <v>5</v>
      </c>
      <c r="G28" s="78">
        <f t="shared" si="1"/>
        <v>1</v>
      </c>
      <c r="H28" s="78">
        <f t="shared" si="2"/>
        <v>0.375</v>
      </c>
      <c r="I28" s="78">
        <f t="shared" si="3"/>
        <v>0.54545454545454541</v>
      </c>
    </row>
    <row r="29" spans="1:9" x14ac:dyDescent="0.25">
      <c r="A29" s="78">
        <v>25</v>
      </c>
      <c r="B29" s="78">
        <f>COUNTIF(Overview!$B$4:$B$103,'F1 Score'!C29)</f>
        <v>5</v>
      </c>
      <c r="C29" s="80" t="s">
        <v>135</v>
      </c>
      <c r="D29" s="78">
        <f>COUNTIF(Overview!F70:F74,C29)</f>
        <v>3</v>
      </c>
      <c r="E29" s="78">
        <f>SUM(COUNTIF(Overview!F4:F69,'F1 Score'!C29),COUNTIF(Overview!F75:F103,'F1 Score'!C29))</f>
        <v>0</v>
      </c>
      <c r="F29" s="78">
        <f t="shared" si="0"/>
        <v>2</v>
      </c>
      <c r="G29" s="78">
        <f t="shared" si="1"/>
        <v>1</v>
      </c>
      <c r="H29" s="78">
        <f t="shared" si="2"/>
        <v>0.6</v>
      </c>
      <c r="I29" s="78">
        <f t="shared" si="3"/>
        <v>0.74999999999999989</v>
      </c>
    </row>
    <row r="30" spans="1:9" x14ac:dyDescent="0.25">
      <c r="A30" s="78">
        <v>26</v>
      </c>
      <c r="B30" s="78">
        <f>COUNTIF(Overview!$B$4:$B$103,'F1 Score'!C30)</f>
        <v>22</v>
      </c>
      <c r="C30" s="80" t="s">
        <v>11</v>
      </c>
      <c r="D30" s="78">
        <f>COUNTIF(Overview!F75:F96,C30)</f>
        <v>16</v>
      </c>
      <c r="E30" s="78">
        <f>SUM(COUNTIF(Overview!F4:F74,'F1 Score'!C30),COUNTIF(Overview!F97:F103,'F1 Score'!C30))</f>
        <v>39</v>
      </c>
      <c r="F30" s="78">
        <f t="shared" si="0"/>
        <v>6</v>
      </c>
      <c r="G30" s="78">
        <f t="shared" si="1"/>
        <v>0.29090909090909089</v>
      </c>
      <c r="H30" s="78">
        <f t="shared" si="2"/>
        <v>0.72727272727272729</v>
      </c>
      <c r="I30" s="78">
        <f t="shared" si="3"/>
        <v>0.41558441558441561</v>
      </c>
    </row>
    <row r="31" spans="1:9" x14ac:dyDescent="0.25">
      <c r="A31" s="78">
        <v>27</v>
      </c>
      <c r="B31" s="78">
        <f>COUNTIF(Overview!$B$4:$B$103,'F1 Score'!C31)</f>
        <v>1</v>
      </c>
      <c r="C31" s="8" t="s">
        <v>168</v>
      </c>
      <c r="D31" s="78">
        <f>COUNTIF(Overview!F97,C31)</f>
        <v>0</v>
      </c>
      <c r="E31" s="78">
        <f>SUM(COUNTIF(Overview!F4:F96,'F1 Score'!C31),COUNTIF(Overview!F98:F103,'F1 Score'!C31))</f>
        <v>0</v>
      </c>
      <c r="F31" s="78">
        <f t="shared" si="0"/>
        <v>1</v>
      </c>
      <c r="G31" s="78">
        <f t="shared" si="1"/>
        <v>0</v>
      </c>
      <c r="H31" s="78">
        <f t="shared" si="2"/>
        <v>0</v>
      </c>
      <c r="I31" s="78">
        <f t="shared" si="3"/>
        <v>0</v>
      </c>
    </row>
    <row r="32" spans="1:9" x14ac:dyDescent="0.25">
      <c r="A32" s="78">
        <v>28</v>
      </c>
      <c r="B32" s="78">
        <f>COUNTIF(Overview!$B$4:$B$103,'F1 Score'!C32)</f>
        <v>4</v>
      </c>
      <c r="C32" s="81" t="s">
        <v>148</v>
      </c>
      <c r="D32" s="78">
        <f>COUNTIF(Overview!F98:F101,C32)</f>
        <v>3</v>
      </c>
      <c r="E32" s="78">
        <f>SUM(COUNTIF(Overview!F4:F97,'F1 Score'!C32),COUNTIF(Overview!F102:F103,'F1 Score'!C32))</f>
        <v>0</v>
      </c>
      <c r="F32" s="78">
        <f t="shared" si="0"/>
        <v>1</v>
      </c>
      <c r="G32" s="78">
        <f t="shared" si="1"/>
        <v>1</v>
      </c>
      <c r="H32" s="78">
        <f t="shared" si="2"/>
        <v>0.75</v>
      </c>
      <c r="I32" s="78">
        <f t="shared" si="3"/>
        <v>0.8571428571428571</v>
      </c>
    </row>
    <row r="33" spans="1:9" x14ac:dyDescent="0.25">
      <c r="A33" s="78">
        <v>29</v>
      </c>
      <c r="B33" s="78">
        <f>COUNTIF(Overview!$B$4:$B$103,'F1 Score'!C33)</f>
        <v>1</v>
      </c>
      <c r="C33" s="81" t="s">
        <v>173</v>
      </c>
      <c r="D33" s="78">
        <f>COUNTIF(Overview!F102,C33)</f>
        <v>1</v>
      </c>
      <c r="E33" s="78">
        <f>SUM(COUNTIF(Overview!F4:F101,'F1 Score'!C33),COUNTIF(Overview!F103,'F1 Score'!C33))</f>
        <v>0</v>
      </c>
      <c r="F33" s="78">
        <f t="shared" si="0"/>
        <v>0</v>
      </c>
      <c r="G33" s="78">
        <f t="shared" si="1"/>
        <v>1</v>
      </c>
      <c r="H33" s="78">
        <f t="shared" si="2"/>
        <v>1</v>
      </c>
      <c r="I33" s="78">
        <f t="shared" si="3"/>
        <v>1</v>
      </c>
    </row>
    <row r="34" spans="1:9" x14ac:dyDescent="0.25">
      <c r="A34" s="78">
        <v>30</v>
      </c>
      <c r="B34" s="78">
        <f>COUNTIF(Overview!$B$4:$B$103,'F1 Score'!C34)</f>
        <v>1</v>
      </c>
      <c r="C34" s="81" t="s">
        <v>175</v>
      </c>
      <c r="D34" s="78">
        <f>COUNTIF(Overview!F103,C34)</f>
        <v>0</v>
      </c>
      <c r="E34" s="78">
        <f>COUNTIF(Overview!F4:F102,'F1 Score'!C34)</f>
        <v>0</v>
      </c>
      <c r="F34" s="78">
        <f t="shared" si="0"/>
        <v>1</v>
      </c>
      <c r="G34" s="78">
        <f t="shared" si="1"/>
        <v>0</v>
      </c>
      <c r="H34" s="78">
        <f t="shared" si="2"/>
        <v>0</v>
      </c>
      <c r="I34" s="78">
        <f t="shared" si="3"/>
        <v>0</v>
      </c>
    </row>
    <row r="35" spans="1:9" x14ac:dyDescent="0.25">
      <c r="A35" s="93" t="s">
        <v>188</v>
      </c>
      <c r="B35" s="93"/>
      <c r="C35" s="93"/>
      <c r="D35" s="93"/>
      <c r="E35" s="93"/>
      <c r="F35" s="93"/>
      <c r="G35" s="93"/>
      <c r="H35" s="93"/>
      <c r="I35" s="82">
        <f>AVERAGE(I5:I34)</f>
        <v>0.35785473785473787</v>
      </c>
    </row>
  </sheetData>
  <mergeCells count="2">
    <mergeCell ref="A2:I2"/>
    <mergeCell ref="A35:H35"/>
  </mergeCells>
  <conditionalFormatting sqref="C5:C34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workbookViewId="0">
      <selection activeCell="D9" sqref="D9"/>
    </sheetView>
  </sheetViews>
  <sheetFormatPr baseColWidth="10" defaultRowHeight="15.75" x14ac:dyDescent="0.25"/>
  <cols>
    <col min="3" max="3" width="32" customWidth="1"/>
  </cols>
  <sheetData>
    <row r="2" spans="1:9" ht="26.25" x14ac:dyDescent="0.4">
      <c r="A2" s="94" t="s">
        <v>191</v>
      </c>
      <c r="B2" s="94"/>
      <c r="C2" s="94"/>
      <c r="D2" s="94"/>
      <c r="E2" s="94"/>
      <c r="F2" s="94"/>
      <c r="G2" s="94"/>
      <c r="H2" s="94"/>
      <c r="I2" s="94"/>
    </row>
    <row r="4" spans="1:9" x14ac:dyDescent="0.25">
      <c r="A4" s="78"/>
      <c r="B4" s="79" t="s">
        <v>187</v>
      </c>
      <c r="C4" s="79" t="s">
        <v>180</v>
      </c>
      <c r="D4" s="79" t="s">
        <v>184</v>
      </c>
      <c r="E4" s="79" t="s">
        <v>185</v>
      </c>
      <c r="F4" s="79" t="s">
        <v>186</v>
      </c>
      <c r="G4" s="79" t="s">
        <v>181</v>
      </c>
      <c r="H4" s="79" t="s">
        <v>182</v>
      </c>
      <c r="I4" s="79" t="s">
        <v>183</v>
      </c>
    </row>
    <row r="5" spans="1:9" x14ac:dyDescent="0.25">
      <c r="A5" s="78">
        <v>1</v>
      </c>
      <c r="B5" s="78">
        <f>COUNTIF(Overview!$B$4:$B$103,'F1 Score'!C5)</f>
        <v>1</v>
      </c>
      <c r="C5" s="80" t="s">
        <v>10</v>
      </c>
      <c r="D5" s="78">
        <f>COUNTIF(Overview!H4,C5)</f>
        <v>1</v>
      </c>
      <c r="E5" s="78">
        <f>COUNTIF(Overview!H5:H103,'F1 Score'!C5)</f>
        <v>1</v>
      </c>
      <c r="F5" s="78">
        <f>B5-D5</f>
        <v>0</v>
      </c>
      <c r="G5" s="78">
        <f>IF(ISERROR(D5/(D5+E5)),0,D5/(D5+E5))</f>
        <v>0.5</v>
      </c>
      <c r="H5" s="78">
        <f>D5/(D5+F5)</f>
        <v>1</v>
      </c>
      <c r="I5" s="78">
        <f>IF(ISERROR(2*((G5*H5)/(G5+H5))),0,2*((G5*H5)/(G5+H5)))</f>
        <v>0.66666666666666663</v>
      </c>
    </row>
    <row r="6" spans="1:9" x14ac:dyDescent="0.25">
      <c r="A6" s="78">
        <v>2</v>
      </c>
      <c r="B6" s="78">
        <f>COUNTIF(Overview!$B$4:$B$103,'F1 Score'!C6)</f>
        <v>2</v>
      </c>
      <c r="C6" s="10" t="s">
        <v>15</v>
      </c>
      <c r="D6" s="78">
        <f>COUNTIF(Overview!H5:H6,C6)</f>
        <v>2</v>
      </c>
      <c r="E6" s="78">
        <f>SUM(COUNTIF(Overview!H4,'F1 Score'!C6),COUNTIF(Overview!H7:H103,'F1 Score'!C6))</f>
        <v>0</v>
      </c>
      <c r="F6" s="78">
        <f t="shared" ref="F6:F34" si="0">B6-D6</f>
        <v>0</v>
      </c>
      <c r="G6" s="78">
        <f t="shared" ref="G6:G34" si="1">IF(ISERROR(D6/(D6+E6)),0,D6/(D6+E6))</f>
        <v>1</v>
      </c>
      <c r="H6" s="78">
        <f t="shared" ref="H6:H34" si="2">D6/(D6+F6)</f>
        <v>1</v>
      </c>
      <c r="I6" s="78">
        <f t="shared" ref="I6:I34" si="3">IF(ISERROR(2*((G6*H6)/(G6+H6))),0,2*((G6*H6)/(G6+H6)))</f>
        <v>1</v>
      </c>
    </row>
    <row r="7" spans="1:9" x14ac:dyDescent="0.25">
      <c r="A7" s="78">
        <v>3</v>
      </c>
      <c r="B7" s="78">
        <f>COUNTIF(Overview!$B$4:$B$103,'F1 Score'!C7)</f>
        <v>10</v>
      </c>
      <c r="C7" s="80" t="s">
        <v>17</v>
      </c>
      <c r="D7" s="78">
        <f>COUNTIF(Overview!H7:H16,C7)</f>
        <v>9</v>
      </c>
      <c r="E7" s="78">
        <f>SUM(COUNTIF(Overview!H4:H6,'F1 Score'!C7),COUNTIF(Overview!H17:H103,'F1 Score'!C7))</f>
        <v>1</v>
      </c>
      <c r="F7" s="78">
        <f t="shared" si="0"/>
        <v>1</v>
      </c>
      <c r="G7" s="78">
        <f t="shared" si="1"/>
        <v>0.9</v>
      </c>
      <c r="H7" s="78">
        <f t="shared" si="2"/>
        <v>0.9</v>
      </c>
      <c r="I7" s="78">
        <f t="shared" si="3"/>
        <v>0.9</v>
      </c>
    </row>
    <row r="8" spans="1:9" x14ac:dyDescent="0.25">
      <c r="A8" s="78">
        <v>4</v>
      </c>
      <c r="B8" s="78">
        <f>COUNTIF(Overview!$B$4:$B$103,'F1 Score'!C8)</f>
        <v>1</v>
      </c>
      <c r="C8" s="80" t="s">
        <v>30</v>
      </c>
      <c r="D8" s="78">
        <f>COUNTIF(Overview!H17,C8)</f>
        <v>1</v>
      </c>
      <c r="E8" s="78">
        <f>SUM(COUNTIF(Overview!H4:H16,'F1 Score'!C8),COUNTIF(Overview!H18:H103,'F1 Score'!C8))</f>
        <v>0</v>
      </c>
      <c r="F8" s="78">
        <f t="shared" si="0"/>
        <v>0</v>
      </c>
      <c r="G8" s="78">
        <f t="shared" si="1"/>
        <v>1</v>
      </c>
      <c r="H8" s="78">
        <f t="shared" si="2"/>
        <v>1</v>
      </c>
      <c r="I8" s="78">
        <f t="shared" si="3"/>
        <v>1</v>
      </c>
    </row>
    <row r="9" spans="1:9" x14ac:dyDescent="0.25">
      <c r="A9" s="78">
        <v>5</v>
      </c>
      <c r="B9" s="78">
        <f>COUNTIF(Overview!$B$4:$B$103,'F1 Score'!C9)</f>
        <v>2</v>
      </c>
      <c r="C9" s="80" t="s">
        <v>33</v>
      </c>
      <c r="D9" s="78">
        <f>COUNTIF(Overview!H18:H19,C9)</f>
        <v>2</v>
      </c>
      <c r="E9" s="78">
        <f>SUM(COUNTIF(Overview!H4:H17,'F1 Score'!C9),COUNTIF(Overview!H20:H103,'F1 Score'!C9))</f>
        <v>1</v>
      </c>
      <c r="F9" s="78">
        <f t="shared" si="0"/>
        <v>0</v>
      </c>
      <c r="G9" s="78">
        <f t="shared" si="1"/>
        <v>0.66666666666666663</v>
      </c>
      <c r="H9" s="78">
        <f t="shared" si="2"/>
        <v>1</v>
      </c>
      <c r="I9" s="78">
        <f t="shared" si="3"/>
        <v>0.8</v>
      </c>
    </row>
    <row r="10" spans="1:9" x14ac:dyDescent="0.25">
      <c r="A10" s="78">
        <v>6</v>
      </c>
      <c r="B10" s="78">
        <f>COUNTIF(Overview!$B$4:$B$103,'F1 Score'!C10)</f>
        <v>7</v>
      </c>
      <c r="C10" s="10" t="s">
        <v>38</v>
      </c>
      <c r="D10" s="78">
        <f>COUNTIF(Overview!H20:H26,C10)</f>
        <v>5</v>
      </c>
      <c r="E10" s="78">
        <f>SUM(COUNTIF(Overview!H4:H19,'F1 Score'!C10),COUNTIF(Overview!H27:H103,'F1 Score'!C10))</f>
        <v>0</v>
      </c>
      <c r="F10" s="78">
        <f t="shared" si="0"/>
        <v>2</v>
      </c>
      <c r="G10" s="78">
        <f t="shared" si="1"/>
        <v>1</v>
      </c>
      <c r="H10" s="78">
        <f t="shared" si="2"/>
        <v>0.7142857142857143</v>
      </c>
      <c r="I10" s="78">
        <f t="shared" si="3"/>
        <v>0.83333333333333326</v>
      </c>
    </row>
    <row r="11" spans="1:9" x14ac:dyDescent="0.25">
      <c r="A11" s="78">
        <v>7</v>
      </c>
      <c r="B11" s="78">
        <f>COUNTIF(Overview!$B$4:$B$103,'F1 Score'!C11)</f>
        <v>2</v>
      </c>
      <c r="C11" s="80" t="s">
        <v>48</v>
      </c>
      <c r="D11" s="78">
        <f>COUNTIF(Overview!H27:H28,C11)</f>
        <v>2</v>
      </c>
      <c r="E11" s="78">
        <f>SUM(COUNTIF(Overview!H4:H26,'F1 Score'!C11),COUNTIF(Overview!H29:H103,'F1 Score'!C11))</f>
        <v>0</v>
      </c>
      <c r="F11" s="78">
        <f t="shared" si="0"/>
        <v>0</v>
      </c>
      <c r="G11" s="78">
        <f t="shared" si="1"/>
        <v>1</v>
      </c>
      <c r="H11" s="78">
        <f t="shared" si="2"/>
        <v>1</v>
      </c>
      <c r="I11" s="78">
        <f t="shared" si="3"/>
        <v>1</v>
      </c>
    </row>
    <row r="12" spans="1:9" x14ac:dyDescent="0.25">
      <c r="A12" s="78">
        <v>8</v>
      </c>
      <c r="B12" s="78">
        <f>COUNTIF(Overview!$B$4:$B$103,'F1 Score'!C12)</f>
        <v>3</v>
      </c>
      <c r="C12" s="80" t="s">
        <v>53</v>
      </c>
      <c r="D12" s="78">
        <f>COUNTIF(Overview!H29:H31,C12)</f>
        <v>3</v>
      </c>
      <c r="E12" s="78">
        <f>SUM(COUNTIF(Overview!H4:H28,'F1 Score'!C12),COUNTIF(Overview!H32:H103,'F1 Score'!C12))</f>
        <v>0</v>
      </c>
      <c r="F12" s="78">
        <f t="shared" si="0"/>
        <v>0</v>
      </c>
      <c r="G12" s="78">
        <f t="shared" si="1"/>
        <v>1</v>
      </c>
      <c r="H12" s="78">
        <f t="shared" si="2"/>
        <v>1</v>
      </c>
      <c r="I12" s="78">
        <f t="shared" si="3"/>
        <v>1</v>
      </c>
    </row>
    <row r="13" spans="1:9" x14ac:dyDescent="0.25">
      <c r="A13" s="78">
        <v>9</v>
      </c>
      <c r="B13" s="78">
        <f>COUNTIF(Overview!$B$4:$B$103,'F1 Score'!C13)</f>
        <v>2</v>
      </c>
      <c r="C13" s="10" t="s">
        <v>58</v>
      </c>
      <c r="D13" s="78">
        <f>COUNTIF(Overview!H32:H33,C13)</f>
        <v>2</v>
      </c>
      <c r="E13" s="78">
        <f>SUM(COUNTIF(Overview!H11,'F1 Score'!C13),COUNTIF(Overview!H14:H110,'F1 Score'!C13))</f>
        <v>2</v>
      </c>
      <c r="F13" s="78">
        <f t="shared" si="0"/>
        <v>0</v>
      </c>
      <c r="G13" s="78">
        <f t="shared" si="1"/>
        <v>0.5</v>
      </c>
      <c r="H13" s="78">
        <f t="shared" si="2"/>
        <v>1</v>
      </c>
      <c r="I13" s="78">
        <f t="shared" si="3"/>
        <v>0.66666666666666663</v>
      </c>
    </row>
    <row r="14" spans="1:9" x14ac:dyDescent="0.25">
      <c r="A14" s="78">
        <v>10</v>
      </c>
      <c r="B14" s="78">
        <f>COUNTIF(Overview!$B$4:$B$103,'F1 Score'!C14)</f>
        <v>1</v>
      </c>
      <c r="C14" s="80" t="s">
        <v>63</v>
      </c>
      <c r="D14" s="78">
        <f>COUNTIF(Overview!H34,C14)</f>
        <v>1</v>
      </c>
      <c r="E14" s="78">
        <f>SUM(COUNTIF(Overview!H4:H33,'F1 Score'!C14),COUNTIF(Overview!H35:H103,'F1 Score'!C14))</f>
        <v>1</v>
      </c>
      <c r="F14" s="78">
        <f t="shared" si="0"/>
        <v>0</v>
      </c>
      <c r="G14" s="78">
        <f t="shared" si="1"/>
        <v>0.5</v>
      </c>
      <c r="H14" s="78">
        <f t="shared" si="2"/>
        <v>1</v>
      </c>
      <c r="I14" s="78">
        <f t="shared" si="3"/>
        <v>0.66666666666666663</v>
      </c>
    </row>
    <row r="15" spans="1:9" x14ac:dyDescent="0.25">
      <c r="A15" s="78">
        <v>11</v>
      </c>
      <c r="B15" s="78">
        <f>COUNTIF(Overview!$B$4:$B$103,'F1 Score'!C15)</f>
        <v>1</v>
      </c>
      <c r="C15" s="80" t="s">
        <v>68</v>
      </c>
      <c r="D15" s="78">
        <f>COUNTIF(Overview!H35,C15)</f>
        <v>1</v>
      </c>
      <c r="E15" s="78">
        <f>SUM(COUNTIF(Overview!H4:H34,'F1 Score'!C15),COUNTIF(Overview!H36:H103,'F1 Score'!C15))</f>
        <v>1</v>
      </c>
      <c r="F15" s="78">
        <f t="shared" si="0"/>
        <v>0</v>
      </c>
      <c r="G15" s="78">
        <f t="shared" si="1"/>
        <v>0.5</v>
      </c>
      <c r="H15" s="78">
        <f t="shared" si="2"/>
        <v>1</v>
      </c>
      <c r="I15" s="78">
        <f t="shared" si="3"/>
        <v>0.66666666666666663</v>
      </c>
    </row>
    <row r="16" spans="1:9" x14ac:dyDescent="0.25">
      <c r="A16" s="78">
        <v>12</v>
      </c>
      <c r="B16" s="78">
        <f>COUNTIF(Overview!$B$4:$B$103,'F1 Score'!C16)</f>
        <v>5</v>
      </c>
      <c r="C16" s="80" t="s">
        <v>71</v>
      </c>
      <c r="D16" s="78">
        <f>COUNTIF(Overview!H36:H40,C16)</f>
        <v>3</v>
      </c>
      <c r="E16" s="78">
        <f>SUM(COUNTIF(Overview!H4:H35,'F1 Score'!C16),COUNTIF(Overview!H41:H103,'F1 Score'!C16))</f>
        <v>0</v>
      </c>
      <c r="F16" s="78">
        <f t="shared" si="0"/>
        <v>2</v>
      </c>
      <c r="G16" s="78">
        <f t="shared" si="1"/>
        <v>1</v>
      </c>
      <c r="H16" s="78">
        <f t="shared" si="2"/>
        <v>0.6</v>
      </c>
      <c r="I16" s="78">
        <f t="shared" si="3"/>
        <v>0.74999999999999989</v>
      </c>
    </row>
    <row r="17" spans="1:9" x14ac:dyDescent="0.25">
      <c r="A17" s="78">
        <v>13</v>
      </c>
      <c r="B17" s="78">
        <f>COUNTIF(Overview!$B$4:$B$103,'F1 Score'!C17)</f>
        <v>1</v>
      </c>
      <c r="C17" s="80" t="s">
        <v>76</v>
      </c>
      <c r="D17" s="78">
        <f>COUNTIF(Overview!H41,C17)</f>
        <v>1</v>
      </c>
      <c r="E17" s="78">
        <f>SUM(COUNTIF(Overview!H4:H40,'F1 Score'!C17),COUNTIF(Overview!H42:H103,'F1 Score'!C17))</f>
        <v>0</v>
      </c>
      <c r="F17" s="78">
        <f t="shared" si="0"/>
        <v>0</v>
      </c>
      <c r="G17" s="78">
        <f t="shared" si="1"/>
        <v>1</v>
      </c>
      <c r="H17" s="78">
        <f t="shared" si="2"/>
        <v>1</v>
      </c>
      <c r="I17" s="78">
        <f t="shared" si="3"/>
        <v>1</v>
      </c>
    </row>
    <row r="18" spans="1:9" x14ac:dyDescent="0.25">
      <c r="A18" s="78">
        <v>14</v>
      </c>
      <c r="B18" s="78">
        <f>COUNTIF(Overview!$B$4:$B$103,'F1 Score'!C18)</f>
        <v>1</v>
      </c>
      <c r="C18" s="80" t="s">
        <v>79</v>
      </c>
      <c r="D18" s="78">
        <f>COUNTIF(Overview!H42,C18)</f>
        <v>1</v>
      </c>
      <c r="E18" s="78">
        <f>SUM(COUNTIF(Overview!H4:H41,'F1 Score'!C18),COUNTIF(Overview!H43:H103,'F1 Score'!C18))</f>
        <v>0</v>
      </c>
      <c r="F18" s="78">
        <f t="shared" si="0"/>
        <v>0</v>
      </c>
      <c r="G18" s="78">
        <f t="shared" si="1"/>
        <v>1</v>
      </c>
      <c r="H18" s="78">
        <f t="shared" si="2"/>
        <v>1</v>
      </c>
      <c r="I18" s="78">
        <f t="shared" si="3"/>
        <v>1</v>
      </c>
    </row>
    <row r="19" spans="1:9" x14ac:dyDescent="0.25">
      <c r="A19" s="78">
        <v>15</v>
      </c>
      <c r="B19" s="78">
        <f>COUNTIF(Overview!$B$4:$B$103,'F1 Score'!C19)</f>
        <v>1</v>
      </c>
      <c r="C19" s="80" t="s">
        <v>83</v>
      </c>
      <c r="D19" s="78">
        <f>COUNTIF(Overview!H43,C19)</f>
        <v>1</v>
      </c>
      <c r="E19" s="78">
        <f>SUM(COUNTIF(Overview!H4:H42,'F1 Score'!C19),COUNTIF(Overview!H44:H103,'F1 Score'!C19))</f>
        <v>1</v>
      </c>
      <c r="F19" s="78">
        <f t="shared" si="0"/>
        <v>0</v>
      </c>
      <c r="G19" s="78">
        <f t="shared" si="1"/>
        <v>0.5</v>
      </c>
      <c r="H19" s="78">
        <f t="shared" si="2"/>
        <v>1</v>
      </c>
      <c r="I19" s="78">
        <f t="shared" si="3"/>
        <v>0.66666666666666663</v>
      </c>
    </row>
    <row r="20" spans="1:9" x14ac:dyDescent="0.25">
      <c r="A20" s="78">
        <v>16</v>
      </c>
      <c r="B20" s="78">
        <f>COUNTIF(Overview!$B$4:$B$103,'F1 Score'!C20)</f>
        <v>4</v>
      </c>
      <c r="C20" s="80" t="s">
        <v>88</v>
      </c>
      <c r="D20" s="78">
        <f>COUNTIF(Overview!H44:H47,C20)</f>
        <v>4</v>
      </c>
      <c r="E20" s="78">
        <f>SUM(COUNTIF(Overview!H4:H43,'F1 Score'!C20),COUNTIF(Overview!H48:H103,'F1 Score'!C20))</f>
        <v>0</v>
      </c>
      <c r="F20" s="78">
        <f t="shared" si="0"/>
        <v>0</v>
      </c>
      <c r="G20" s="78">
        <f t="shared" si="1"/>
        <v>1</v>
      </c>
      <c r="H20" s="78">
        <f t="shared" si="2"/>
        <v>1</v>
      </c>
      <c r="I20" s="78">
        <f>IF(ISERROR(2*((G20*H20)/(G20+H20))),0,2*((G20*H20)/(G20+H20)))</f>
        <v>1</v>
      </c>
    </row>
    <row r="21" spans="1:9" x14ac:dyDescent="0.25">
      <c r="A21" s="78">
        <v>17</v>
      </c>
      <c r="B21" s="78">
        <f>COUNTIF(Overview!$B$4:$B$103,'F1 Score'!C21)</f>
        <v>2</v>
      </c>
      <c r="C21" s="80" t="s">
        <v>92</v>
      </c>
      <c r="D21" s="78">
        <f>COUNTIF(Overview!H48:H49,C21)</f>
        <v>2</v>
      </c>
      <c r="E21" s="78">
        <f>SUM(COUNTIF(Overview!H4:H47,'F1 Score'!C21),COUNTIF(Overview!H50:H103,'F1 Score'!C21))</f>
        <v>0</v>
      </c>
      <c r="F21" s="78">
        <f t="shared" si="0"/>
        <v>0</v>
      </c>
      <c r="G21" s="78">
        <f t="shared" si="1"/>
        <v>1</v>
      </c>
      <c r="H21" s="78">
        <f t="shared" si="2"/>
        <v>1</v>
      </c>
      <c r="I21" s="78">
        <f t="shared" si="3"/>
        <v>1</v>
      </c>
    </row>
    <row r="22" spans="1:9" x14ac:dyDescent="0.25">
      <c r="A22" s="78">
        <v>18</v>
      </c>
      <c r="B22" s="78">
        <f>COUNTIF(Overview!$B$4:$B$103,'F1 Score'!C22)</f>
        <v>2</v>
      </c>
      <c r="C22" s="80" t="s">
        <v>96</v>
      </c>
      <c r="D22" s="78">
        <f>COUNTIF(Overview!H50:H51,C22)</f>
        <v>2</v>
      </c>
      <c r="E22" s="78">
        <f>SUM(COUNTIF(Overview!H4:H49,'F1 Score'!C22),COUNTIF(Overview!H52:H103,'F1 Score'!C22))</f>
        <v>1</v>
      </c>
      <c r="F22" s="78">
        <f t="shared" si="0"/>
        <v>0</v>
      </c>
      <c r="G22" s="78">
        <f t="shared" si="1"/>
        <v>0.66666666666666663</v>
      </c>
      <c r="H22" s="78">
        <f t="shared" si="2"/>
        <v>1</v>
      </c>
      <c r="I22" s="78">
        <f t="shared" si="3"/>
        <v>0.8</v>
      </c>
    </row>
    <row r="23" spans="1:9" x14ac:dyDescent="0.25">
      <c r="A23" s="78">
        <v>19</v>
      </c>
      <c r="B23" s="78">
        <f>COUNTIF(Overview!$B$4:$B$103,'F1 Score'!C23)</f>
        <v>5</v>
      </c>
      <c r="C23" s="80" t="s">
        <v>99</v>
      </c>
      <c r="D23" s="78">
        <f>COUNTIF(Overview!H52:H56,C23)</f>
        <v>2</v>
      </c>
      <c r="E23" s="78">
        <f>SUM(COUNTIF(Overview!H4:H51,'F1 Score'!C23),COUNTIF(Overview!H57:H103,'F1 Score'!C23))</f>
        <v>0</v>
      </c>
      <c r="F23" s="78">
        <f t="shared" si="0"/>
        <v>3</v>
      </c>
      <c r="G23" s="78">
        <f t="shared" si="1"/>
        <v>1</v>
      </c>
      <c r="H23" s="78">
        <f t="shared" si="2"/>
        <v>0.4</v>
      </c>
      <c r="I23" s="78">
        <f t="shared" si="3"/>
        <v>0.57142857142857151</v>
      </c>
    </row>
    <row r="24" spans="1:9" x14ac:dyDescent="0.25">
      <c r="A24" s="78">
        <v>20</v>
      </c>
      <c r="B24" s="78">
        <f>COUNTIF(Overview!$B$4:$B$103,'F1 Score'!C24)</f>
        <v>1</v>
      </c>
      <c r="C24" s="80" t="s">
        <v>109</v>
      </c>
      <c r="D24" s="78">
        <f>COUNTIF(Overview!H57,C24)</f>
        <v>1</v>
      </c>
      <c r="E24" s="78">
        <f>SUM(COUNTIF(Overview!H4:H56,'F1 Score'!C24),COUNTIF(Overview!H58:H103,'F1 Score'!C24))</f>
        <v>3</v>
      </c>
      <c r="F24" s="78">
        <f t="shared" si="0"/>
        <v>0</v>
      </c>
      <c r="G24" s="78">
        <f t="shared" si="1"/>
        <v>0.25</v>
      </c>
      <c r="H24" s="78">
        <f t="shared" si="2"/>
        <v>1</v>
      </c>
      <c r="I24" s="78">
        <f t="shared" si="3"/>
        <v>0.4</v>
      </c>
    </row>
    <row r="25" spans="1:9" x14ac:dyDescent="0.25">
      <c r="A25" s="78">
        <v>21</v>
      </c>
      <c r="B25" s="78">
        <f>COUNTIF(Overview!$B$4:$B$103,'F1 Score'!C25)</f>
        <v>1</v>
      </c>
      <c r="C25" s="80" t="s">
        <v>178</v>
      </c>
      <c r="D25" s="78">
        <f>COUNTIF(Overview!H58,C25)</f>
        <v>1</v>
      </c>
      <c r="E25" s="78">
        <f>SUM(COUNTIF(Overview!H4:H57,'F1 Score'!C25),COUNTIF(Overview!H59:H103,'F1 Score'!C25))</f>
        <v>0</v>
      </c>
      <c r="F25" s="78">
        <f t="shared" si="0"/>
        <v>0</v>
      </c>
      <c r="G25" s="78">
        <f t="shared" si="1"/>
        <v>1</v>
      </c>
      <c r="H25" s="78">
        <f t="shared" si="2"/>
        <v>1</v>
      </c>
      <c r="I25" s="78">
        <f t="shared" si="3"/>
        <v>1</v>
      </c>
    </row>
    <row r="26" spans="1:9" x14ac:dyDescent="0.25">
      <c r="A26" s="78">
        <v>22</v>
      </c>
      <c r="B26" s="78">
        <f>COUNTIF(Overview!$B$4:$B$103,'F1 Score'!C26)</f>
        <v>2</v>
      </c>
      <c r="C26" s="80" t="s">
        <v>179</v>
      </c>
      <c r="D26" s="78">
        <f>COUNTIF(Overview!H59:H60,C26)</f>
        <v>0</v>
      </c>
      <c r="E26" s="78">
        <f>SUM(COUNTIF(Overview!H4:H58,'F1 Score'!C26),COUNTIF(Overview!H61:H103,'F1 Score'!C26))</f>
        <v>0</v>
      </c>
      <c r="F26" s="78">
        <f t="shared" si="0"/>
        <v>2</v>
      </c>
      <c r="G26" s="78">
        <f t="shared" si="1"/>
        <v>0</v>
      </c>
      <c r="H26" s="78">
        <f t="shared" si="2"/>
        <v>0</v>
      </c>
      <c r="I26" s="78">
        <f t="shared" si="3"/>
        <v>0</v>
      </c>
    </row>
    <row r="27" spans="1:9" x14ac:dyDescent="0.25">
      <c r="A27" s="78">
        <v>23</v>
      </c>
      <c r="B27" s="78">
        <f>COUNTIF(Overview!$B$4:$B$103,'F1 Score'!C27)</f>
        <v>1</v>
      </c>
      <c r="C27" s="80" t="s">
        <v>121</v>
      </c>
      <c r="D27" s="78">
        <f>COUNTIF(Overview!H61,C27)</f>
        <v>1</v>
      </c>
      <c r="E27" s="78">
        <f>SUM(COUNTIF(Overview!H4:H60,'F1 Score'!C27),COUNTIF(Overview!H62:H103,'F1 Score'!C27))</f>
        <v>0</v>
      </c>
      <c r="F27" s="78">
        <f t="shared" si="0"/>
        <v>0</v>
      </c>
      <c r="G27" s="78">
        <f t="shared" si="1"/>
        <v>1</v>
      </c>
      <c r="H27" s="78">
        <f t="shared" si="2"/>
        <v>1</v>
      </c>
      <c r="I27" s="78">
        <f>IF(ISERROR(2*((G27*H27)/(G27+H27))),0,2*((G27*H27)/(G27+H27)))</f>
        <v>1</v>
      </c>
    </row>
    <row r="28" spans="1:9" x14ac:dyDescent="0.25">
      <c r="A28" s="78">
        <v>24</v>
      </c>
      <c r="B28" s="78">
        <f>COUNTIF(Overview!$B$4:$B$103,'F1 Score'!C28)</f>
        <v>8</v>
      </c>
      <c r="C28" s="80" t="s">
        <v>127</v>
      </c>
      <c r="D28" s="78">
        <f>COUNTIF(Overview!H62:H69,C28)</f>
        <v>6</v>
      </c>
      <c r="E28" s="78">
        <f>SUM(COUNTIF(Overview!H4:H61,'F1 Score'!C28),COUNTIF(Overview!H70:H103,'F1 Score'!C28))</f>
        <v>0</v>
      </c>
      <c r="F28" s="78">
        <f t="shared" si="0"/>
        <v>2</v>
      </c>
      <c r="G28" s="78">
        <f t="shared" si="1"/>
        <v>1</v>
      </c>
      <c r="H28" s="78">
        <f t="shared" si="2"/>
        <v>0.75</v>
      </c>
      <c r="I28" s="78">
        <f t="shared" si="3"/>
        <v>0.8571428571428571</v>
      </c>
    </row>
    <row r="29" spans="1:9" x14ac:dyDescent="0.25">
      <c r="A29" s="78">
        <v>25</v>
      </c>
      <c r="B29" s="78">
        <f>COUNTIF(Overview!$B$4:$B$103,'F1 Score'!C29)</f>
        <v>5</v>
      </c>
      <c r="C29" s="80" t="s">
        <v>135</v>
      </c>
      <c r="D29" s="78">
        <f>COUNTIF(Overview!H70:H74,C29)</f>
        <v>5</v>
      </c>
      <c r="E29" s="78">
        <f>SUM(COUNTIF(Overview!H4:H69,'F1 Score'!C29),COUNTIF(Overview!H75:H103,'F1 Score'!C29))</f>
        <v>0</v>
      </c>
      <c r="F29" s="78">
        <f t="shared" si="0"/>
        <v>0</v>
      </c>
      <c r="G29" s="78">
        <f t="shared" si="1"/>
        <v>1</v>
      </c>
      <c r="H29" s="78">
        <f t="shared" si="2"/>
        <v>1</v>
      </c>
      <c r="I29" s="78">
        <f t="shared" si="3"/>
        <v>1</v>
      </c>
    </row>
    <row r="30" spans="1:9" x14ac:dyDescent="0.25">
      <c r="A30" s="78">
        <v>26</v>
      </c>
      <c r="B30" s="78">
        <f>COUNTIF(Overview!$B$4:$B$103,'F1 Score'!C30)</f>
        <v>22</v>
      </c>
      <c r="C30" s="80" t="s">
        <v>11</v>
      </c>
      <c r="D30" s="78">
        <f>COUNTIF(Overview!H75:H96,C30)</f>
        <v>13</v>
      </c>
      <c r="E30" s="78">
        <f>SUM(COUNTIF(Overview!H4:H74,'F1 Score'!C30),COUNTIF(Overview!H97:H103,'F1 Score'!C30))</f>
        <v>6</v>
      </c>
      <c r="F30" s="78">
        <f t="shared" si="0"/>
        <v>9</v>
      </c>
      <c r="G30" s="78">
        <f t="shared" si="1"/>
        <v>0.68421052631578949</v>
      </c>
      <c r="H30" s="78">
        <f t="shared" si="2"/>
        <v>0.59090909090909094</v>
      </c>
      <c r="I30" s="78">
        <f t="shared" si="3"/>
        <v>0.63414634146341475</v>
      </c>
    </row>
    <row r="31" spans="1:9" x14ac:dyDescent="0.25">
      <c r="A31" s="78">
        <v>27</v>
      </c>
      <c r="B31" s="78">
        <f>COUNTIF(Overview!$B$4:$B$103,'F1 Score'!C31)</f>
        <v>1</v>
      </c>
      <c r="C31" s="8" t="s">
        <v>168</v>
      </c>
      <c r="D31" s="78">
        <f>COUNTIF(Overview!H97,C31)</f>
        <v>1</v>
      </c>
      <c r="E31" s="78">
        <f>SUM(COUNTIF(Overview!H4:H96,'F1 Score'!C31),COUNTIF(Overview!H98:H103,'F1 Score'!C31))</f>
        <v>0</v>
      </c>
      <c r="F31" s="78">
        <f t="shared" si="0"/>
        <v>0</v>
      </c>
      <c r="G31" s="78">
        <f t="shared" si="1"/>
        <v>1</v>
      </c>
      <c r="H31" s="78">
        <f t="shared" si="2"/>
        <v>1</v>
      </c>
      <c r="I31" s="78">
        <f t="shared" si="3"/>
        <v>1</v>
      </c>
    </row>
    <row r="32" spans="1:9" x14ac:dyDescent="0.25">
      <c r="A32" s="78">
        <v>28</v>
      </c>
      <c r="B32" s="78">
        <f>COUNTIF(Overview!$B$4:$B$103,'F1 Score'!C32)</f>
        <v>4</v>
      </c>
      <c r="C32" s="81" t="s">
        <v>148</v>
      </c>
      <c r="D32" s="78">
        <f>COUNTIF(Overview!H98:H101,C32)</f>
        <v>3</v>
      </c>
      <c r="E32" s="78">
        <f>SUM(COUNTIF(Overview!H4:H97,'F1 Score'!C32),COUNTIF(Overview!H102:H103,'F1 Score'!C32))</f>
        <v>1</v>
      </c>
      <c r="F32" s="78">
        <f t="shared" si="0"/>
        <v>1</v>
      </c>
      <c r="G32" s="78">
        <f t="shared" si="1"/>
        <v>0.75</v>
      </c>
      <c r="H32" s="78">
        <f t="shared" si="2"/>
        <v>0.75</v>
      </c>
      <c r="I32" s="78">
        <f t="shared" si="3"/>
        <v>0.75</v>
      </c>
    </row>
    <row r="33" spans="1:9" x14ac:dyDescent="0.25">
      <c r="A33" s="78">
        <v>29</v>
      </c>
      <c r="B33" s="78">
        <f>COUNTIF(Overview!$B$4:$B$103,'F1 Score'!C33)</f>
        <v>1</v>
      </c>
      <c r="C33" s="81" t="s">
        <v>173</v>
      </c>
      <c r="D33" s="78">
        <f>COUNTIF(Overview!H102,C33)</f>
        <v>1</v>
      </c>
      <c r="E33" s="78">
        <f>SUM(COUNTIF(Overview!H4:H101,'F1 Score'!C33),COUNTIF(Overview!H103,'F1 Score'!C33))</f>
        <v>0</v>
      </c>
      <c r="F33" s="78">
        <f t="shared" si="0"/>
        <v>0</v>
      </c>
      <c r="G33" s="78">
        <f t="shared" si="1"/>
        <v>1</v>
      </c>
      <c r="H33" s="78">
        <f t="shared" si="2"/>
        <v>1</v>
      </c>
      <c r="I33" s="78">
        <f t="shared" si="3"/>
        <v>1</v>
      </c>
    </row>
    <row r="34" spans="1:9" x14ac:dyDescent="0.25">
      <c r="A34" s="78">
        <v>30</v>
      </c>
      <c r="B34" s="78">
        <f>COUNTIF(Overview!$B$4:$B$103,'F1 Score'!C34)</f>
        <v>1</v>
      </c>
      <c r="C34" s="81" t="s">
        <v>175</v>
      </c>
      <c r="D34" s="78">
        <f>COUNTIF(Overview!H103,C34)</f>
        <v>1</v>
      </c>
      <c r="E34" s="78">
        <f>COUNTIF(Overview!H4:H102,'F1 Score'!C34)</f>
        <v>0</v>
      </c>
      <c r="F34" s="78">
        <f t="shared" si="0"/>
        <v>0</v>
      </c>
      <c r="G34" s="78">
        <f t="shared" si="1"/>
        <v>1</v>
      </c>
      <c r="H34" s="78">
        <f t="shared" si="2"/>
        <v>1</v>
      </c>
      <c r="I34" s="78">
        <f t="shared" si="3"/>
        <v>1</v>
      </c>
    </row>
    <row r="35" spans="1:9" x14ac:dyDescent="0.25">
      <c r="A35" s="93" t="s">
        <v>188</v>
      </c>
      <c r="B35" s="93"/>
      <c r="C35" s="93"/>
      <c r="D35" s="93"/>
      <c r="E35" s="93"/>
      <c r="F35" s="93"/>
      <c r="G35" s="93"/>
      <c r="H35" s="93"/>
      <c r="I35" s="82">
        <f>AVERAGE(I5:I34)</f>
        <v>0.8209794812233836</v>
      </c>
    </row>
    <row r="36" spans="1:9" x14ac:dyDescent="0.25">
      <c r="F36" s="95"/>
    </row>
  </sheetData>
  <mergeCells count="2">
    <mergeCell ref="A2:I2"/>
    <mergeCell ref="A35:H35"/>
  </mergeCells>
  <conditionalFormatting sqref="C5:C34">
    <cfRule type="duplicateValues" dxfId="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G33" sqref="G33"/>
    </sheetView>
  </sheetViews>
  <sheetFormatPr baseColWidth="10" defaultRowHeight="15.75" x14ac:dyDescent="0.25"/>
  <sheetData>
    <row r="2" spans="1:9" ht="26.25" x14ac:dyDescent="0.4">
      <c r="A2" s="94" t="s">
        <v>192</v>
      </c>
      <c r="B2" s="94"/>
      <c r="C2" s="94"/>
      <c r="D2" s="94"/>
      <c r="E2" s="94"/>
      <c r="F2" s="94"/>
      <c r="G2" s="94"/>
      <c r="H2" s="94"/>
      <c r="I2" s="94"/>
    </row>
    <row r="4" spans="1:9" x14ac:dyDescent="0.25">
      <c r="A4" s="78"/>
      <c r="B4" s="79" t="s">
        <v>187</v>
      </c>
      <c r="C4" s="79" t="s">
        <v>180</v>
      </c>
      <c r="D4" s="79" t="s">
        <v>184</v>
      </c>
      <c r="E4" s="79" t="s">
        <v>185</v>
      </c>
      <c r="F4" s="79" t="s">
        <v>186</v>
      </c>
      <c r="G4" s="79" t="s">
        <v>181</v>
      </c>
      <c r="H4" s="79" t="s">
        <v>182</v>
      </c>
      <c r="I4" s="79" t="s">
        <v>183</v>
      </c>
    </row>
    <row r="5" spans="1:9" x14ac:dyDescent="0.25">
      <c r="A5" s="78">
        <v>1</v>
      </c>
      <c r="B5" s="78">
        <f>COUNTIF(Overview!$B$4:$B$103,'F1 Score'!C5)</f>
        <v>1</v>
      </c>
      <c r="C5" s="80" t="s">
        <v>10</v>
      </c>
      <c r="D5" s="78">
        <f>COUNTIF(Overview!J4,C5)</f>
        <v>0</v>
      </c>
      <c r="E5" s="78">
        <f>COUNTIF(Overview!J5:J103,'F1 Score'!C5)</f>
        <v>1</v>
      </c>
      <c r="F5" s="78">
        <f>B5-D5</f>
        <v>1</v>
      </c>
      <c r="G5" s="78">
        <f>IF(ISERROR(D5/(D5+E5)),0,D5/(D5+E5))</f>
        <v>0</v>
      </c>
      <c r="H5" s="78">
        <f>D5/(D5+F5)</f>
        <v>0</v>
      </c>
      <c r="I5" s="78">
        <f>IF(ISERROR(2*((G5*H5)/(G5+H5))),0,2*((G5*H5)/(G5+H5)))</f>
        <v>0</v>
      </c>
    </row>
    <row r="6" spans="1:9" x14ac:dyDescent="0.25">
      <c r="A6" s="78">
        <v>2</v>
      </c>
      <c r="B6" s="78">
        <f>COUNTIF(Overview!$B$4:$B$103,'F1 Score'!C6)</f>
        <v>2</v>
      </c>
      <c r="C6" s="10" t="s">
        <v>15</v>
      </c>
      <c r="D6" s="78">
        <f>COUNTIF(Overview!J5:J6,C6)</f>
        <v>0</v>
      </c>
      <c r="E6" s="78">
        <f>SUM(COUNTIF(Overview!J4,'F1 Score'!C6),COUNTIF(Overview!J7:J103,'F1 Score'!C6))</f>
        <v>0</v>
      </c>
      <c r="F6" s="78">
        <f t="shared" ref="F6:F34" si="0">B6-D6</f>
        <v>2</v>
      </c>
      <c r="G6" s="78">
        <f t="shared" ref="G6:G34" si="1">IF(ISERROR(D6/(D6+E6)),0,D6/(D6+E6))</f>
        <v>0</v>
      </c>
      <c r="H6" s="78">
        <f t="shared" ref="H6:H34" si="2">D6/(D6+F6)</f>
        <v>0</v>
      </c>
      <c r="I6" s="78">
        <f t="shared" ref="I6:I34" si="3">IF(ISERROR(2*((G6*H6)/(G6+H6))),0,2*((G6*H6)/(G6+H6)))</f>
        <v>0</v>
      </c>
    </row>
    <row r="7" spans="1:9" x14ac:dyDescent="0.25">
      <c r="A7" s="78">
        <v>3</v>
      </c>
      <c r="B7" s="78">
        <f>COUNTIF(Overview!$B$4:$B$103,'F1 Score'!C7)</f>
        <v>10</v>
      </c>
      <c r="C7" s="80" t="s">
        <v>17</v>
      </c>
      <c r="D7" s="78">
        <f>COUNTIF(Overview!J7:J16,C7)</f>
        <v>9</v>
      </c>
      <c r="E7" s="78">
        <f>SUM(COUNTIF(Overview!J4:J6,'F1 Score'!C7),COUNTIF(Overview!J17:J103,'F1 Score'!C7))</f>
        <v>2</v>
      </c>
      <c r="F7" s="78">
        <f t="shared" si="0"/>
        <v>1</v>
      </c>
      <c r="G7" s="78">
        <f t="shared" si="1"/>
        <v>0.81818181818181823</v>
      </c>
      <c r="H7" s="78">
        <f t="shared" si="2"/>
        <v>0.9</v>
      </c>
      <c r="I7" s="78">
        <f t="shared" si="3"/>
        <v>0.85714285714285721</v>
      </c>
    </row>
    <row r="8" spans="1:9" x14ac:dyDescent="0.25">
      <c r="A8" s="78">
        <v>4</v>
      </c>
      <c r="B8" s="78">
        <f>COUNTIF(Overview!$B$4:$B$103,'F1 Score'!C8)</f>
        <v>1</v>
      </c>
      <c r="C8" s="80" t="s">
        <v>30</v>
      </c>
      <c r="D8" s="78">
        <f>COUNTIF(Overview!J17,C8)</f>
        <v>1</v>
      </c>
      <c r="E8" s="78">
        <f>SUM(COUNTIF(Overview!J4:J16,'F1 Score'!C8),COUNTIF(Overview!J18:J103,'F1 Score'!C8))</f>
        <v>0</v>
      </c>
      <c r="F8" s="78">
        <f t="shared" si="0"/>
        <v>0</v>
      </c>
      <c r="G8" s="78">
        <f t="shared" si="1"/>
        <v>1</v>
      </c>
      <c r="H8" s="78">
        <f t="shared" si="2"/>
        <v>1</v>
      </c>
      <c r="I8" s="78">
        <f t="shared" si="3"/>
        <v>1</v>
      </c>
    </row>
    <row r="9" spans="1:9" x14ac:dyDescent="0.25">
      <c r="A9" s="78">
        <v>5</v>
      </c>
      <c r="B9" s="78">
        <f>COUNTIF(Overview!$B$4:$B$103,'F1 Score'!C9)</f>
        <v>2</v>
      </c>
      <c r="C9" s="80" t="s">
        <v>33</v>
      </c>
      <c r="D9" s="78">
        <f>COUNTIF(Overview!J18:J19,C9)</f>
        <v>2</v>
      </c>
      <c r="E9" s="78">
        <f>SUM(COUNTIF(Overview!J4:J17,'F1 Score'!C9),COUNTIF(Overview!J20:J103,'F1 Score'!C9))</f>
        <v>0</v>
      </c>
      <c r="F9" s="78">
        <f t="shared" si="0"/>
        <v>0</v>
      </c>
      <c r="G9" s="78">
        <f t="shared" si="1"/>
        <v>1</v>
      </c>
      <c r="H9" s="78">
        <f t="shared" si="2"/>
        <v>1</v>
      </c>
      <c r="I9" s="78">
        <f t="shared" si="3"/>
        <v>1</v>
      </c>
    </row>
    <row r="10" spans="1:9" x14ac:dyDescent="0.25">
      <c r="A10" s="78">
        <v>6</v>
      </c>
      <c r="B10" s="78">
        <f>COUNTIF(Overview!$B$4:$B$103,'F1 Score'!C10)</f>
        <v>7</v>
      </c>
      <c r="C10" s="10" t="s">
        <v>38</v>
      </c>
      <c r="D10" s="78">
        <f>COUNTIF(Overview!J20:J26,C10)</f>
        <v>1</v>
      </c>
      <c r="E10" s="78">
        <f>SUM(COUNTIF(Overview!J4:J19,'F1 Score'!C10),COUNTIF(Overview!J27:J103,'F1 Score'!C10))</f>
        <v>0</v>
      </c>
      <c r="F10" s="78">
        <f t="shared" si="0"/>
        <v>6</v>
      </c>
      <c r="G10" s="78">
        <f t="shared" si="1"/>
        <v>1</v>
      </c>
      <c r="H10" s="78">
        <f t="shared" si="2"/>
        <v>0.14285714285714285</v>
      </c>
      <c r="I10" s="78">
        <f t="shared" si="3"/>
        <v>0.25</v>
      </c>
    </row>
    <row r="11" spans="1:9" x14ac:dyDescent="0.25">
      <c r="A11" s="78">
        <v>7</v>
      </c>
      <c r="B11" s="78">
        <f>COUNTIF(Overview!$B$4:$B$103,'F1 Score'!C11)</f>
        <v>2</v>
      </c>
      <c r="C11" s="80" t="s">
        <v>48</v>
      </c>
      <c r="D11" s="78">
        <f>COUNTIF(Overview!J27:J28,C11)</f>
        <v>2</v>
      </c>
      <c r="E11" s="78">
        <f>SUM(COUNTIF(Overview!J4:J26,'F1 Score'!C11),COUNTIF(Overview!J29:J103,'F1 Score'!C11))</f>
        <v>0</v>
      </c>
      <c r="F11" s="78">
        <f t="shared" si="0"/>
        <v>0</v>
      </c>
      <c r="G11" s="78">
        <f t="shared" si="1"/>
        <v>1</v>
      </c>
      <c r="H11" s="78">
        <f t="shared" si="2"/>
        <v>1</v>
      </c>
      <c r="I11" s="78">
        <f t="shared" si="3"/>
        <v>1</v>
      </c>
    </row>
    <row r="12" spans="1:9" x14ac:dyDescent="0.25">
      <c r="A12" s="78">
        <v>8</v>
      </c>
      <c r="B12" s="78">
        <f>COUNTIF(Overview!$B$4:$B$103,'F1 Score'!C12)</f>
        <v>3</v>
      </c>
      <c r="C12" s="80" t="s">
        <v>53</v>
      </c>
      <c r="D12" s="78">
        <f>COUNTIF(Overview!J29:J31,C12)</f>
        <v>3</v>
      </c>
      <c r="E12" s="78">
        <f>SUM(COUNTIF(Overview!J4:J28,'F1 Score'!C12),COUNTIF(Overview!J32:J103,'F1 Score'!C12))</f>
        <v>0</v>
      </c>
      <c r="F12" s="78">
        <f t="shared" si="0"/>
        <v>0</v>
      </c>
      <c r="G12" s="78">
        <f t="shared" si="1"/>
        <v>1</v>
      </c>
      <c r="H12" s="78">
        <f t="shared" si="2"/>
        <v>1</v>
      </c>
      <c r="I12" s="78">
        <f t="shared" si="3"/>
        <v>1</v>
      </c>
    </row>
    <row r="13" spans="1:9" x14ac:dyDescent="0.25">
      <c r="A13" s="78">
        <v>9</v>
      </c>
      <c r="B13" s="78">
        <f>COUNTIF(Overview!$B$4:$B$103,'F1 Score'!C13)</f>
        <v>2</v>
      </c>
      <c r="C13" s="10" t="s">
        <v>58</v>
      </c>
      <c r="D13" s="78">
        <f>COUNTIF(Overview!J32:J33,C13)</f>
        <v>2</v>
      </c>
      <c r="E13" s="78">
        <f>SUM(COUNTIF(Overview!J11,'F1 Score'!C13),COUNTIF(Overview!J14:J110,'F1 Score'!C13))</f>
        <v>3</v>
      </c>
      <c r="F13" s="78">
        <f t="shared" si="0"/>
        <v>0</v>
      </c>
      <c r="G13" s="78">
        <f t="shared" si="1"/>
        <v>0.4</v>
      </c>
      <c r="H13" s="78">
        <f t="shared" si="2"/>
        <v>1</v>
      </c>
      <c r="I13" s="78">
        <f t="shared" si="3"/>
        <v>0.57142857142857151</v>
      </c>
    </row>
    <row r="14" spans="1:9" x14ac:dyDescent="0.25">
      <c r="A14" s="78">
        <v>10</v>
      </c>
      <c r="B14" s="78">
        <f>COUNTIF(Overview!$B$4:$B$103,'F1 Score'!C14)</f>
        <v>1</v>
      </c>
      <c r="C14" s="80" t="s">
        <v>63</v>
      </c>
      <c r="D14" s="78">
        <f>COUNTIF(Overview!J34,C14)</f>
        <v>0</v>
      </c>
      <c r="E14" s="78">
        <f>SUM(COUNTIF(Overview!J4:J33,'F1 Score'!C14),COUNTIF(Overview!J35:J103,'F1 Score'!C14))</f>
        <v>0</v>
      </c>
      <c r="F14" s="78">
        <f t="shared" si="0"/>
        <v>1</v>
      </c>
      <c r="G14" s="78">
        <f t="shared" si="1"/>
        <v>0</v>
      </c>
      <c r="H14" s="78">
        <f t="shared" si="2"/>
        <v>0</v>
      </c>
      <c r="I14" s="78">
        <f t="shared" si="3"/>
        <v>0</v>
      </c>
    </row>
    <row r="15" spans="1:9" x14ac:dyDescent="0.25">
      <c r="A15" s="78">
        <v>11</v>
      </c>
      <c r="B15" s="78">
        <f>COUNTIF(Overview!$B$4:$B$103,'F1 Score'!C15)</f>
        <v>1</v>
      </c>
      <c r="C15" s="80" t="s">
        <v>68</v>
      </c>
      <c r="D15" s="78">
        <f>COUNTIF(Overview!J35,C15)</f>
        <v>1</v>
      </c>
      <c r="E15" s="78">
        <f>SUM(COUNTIF(Overview!J4:J34,'F1 Score'!C15),COUNTIF(Overview!J36:J103,'F1 Score'!C15))</f>
        <v>2</v>
      </c>
      <c r="F15" s="78">
        <f t="shared" si="0"/>
        <v>0</v>
      </c>
      <c r="G15" s="78">
        <f t="shared" si="1"/>
        <v>0.33333333333333331</v>
      </c>
      <c r="H15" s="78">
        <f t="shared" si="2"/>
        <v>1</v>
      </c>
      <c r="I15" s="78">
        <f t="shared" si="3"/>
        <v>0.5</v>
      </c>
    </row>
    <row r="16" spans="1:9" x14ac:dyDescent="0.25">
      <c r="A16" s="78">
        <v>12</v>
      </c>
      <c r="B16" s="78">
        <f>COUNTIF(Overview!$B$4:$B$103,'F1 Score'!C16)</f>
        <v>5</v>
      </c>
      <c r="C16" s="80" t="s">
        <v>71</v>
      </c>
      <c r="D16" s="78">
        <f>COUNTIF(Overview!J36:J40,C16)</f>
        <v>5</v>
      </c>
      <c r="E16" s="78">
        <f>SUM(COUNTIF(Overview!J4:J35,'F1 Score'!C16),COUNTIF(Overview!J41:J103,'F1 Score'!C16))</f>
        <v>0</v>
      </c>
      <c r="F16" s="78">
        <f t="shared" si="0"/>
        <v>0</v>
      </c>
      <c r="G16" s="78">
        <f t="shared" si="1"/>
        <v>1</v>
      </c>
      <c r="H16" s="78">
        <f t="shared" si="2"/>
        <v>1</v>
      </c>
      <c r="I16" s="78">
        <f t="shared" si="3"/>
        <v>1</v>
      </c>
    </row>
    <row r="17" spans="1:9" x14ac:dyDescent="0.25">
      <c r="A17" s="78">
        <v>13</v>
      </c>
      <c r="B17" s="78">
        <f>COUNTIF(Overview!$B$4:$B$103,'F1 Score'!C17)</f>
        <v>1</v>
      </c>
      <c r="C17" s="80" t="s">
        <v>76</v>
      </c>
      <c r="D17" s="78">
        <f>COUNTIF(Overview!J41,C17)</f>
        <v>1</v>
      </c>
      <c r="E17" s="78">
        <f>SUM(COUNTIF(Overview!J4:J40,'F1 Score'!C17),COUNTIF(Overview!J42:J103,'F1 Score'!C17))</f>
        <v>0</v>
      </c>
      <c r="F17" s="78">
        <f t="shared" si="0"/>
        <v>0</v>
      </c>
      <c r="G17" s="78">
        <f t="shared" si="1"/>
        <v>1</v>
      </c>
      <c r="H17" s="78">
        <f t="shared" si="2"/>
        <v>1</v>
      </c>
      <c r="I17" s="78">
        <f t="shared" si="3"/>
        <v>1</v>
      </c>
    </row>
    <row r="18" spans="1:9" x14ac:dyDescent="0.25">
      <c r="A18" s="78">
        <v>14</v>
      </c>
      <c r="B18" s="78">
        <f>COUNTIF(Overview!$B$4:$B$103,'F1 Score'!C18)</f>
        <v>1</v>
      </c>
      <c r="C18" s="80" t="s">
        <v>79</v>
      </c>
      <c r="D18" s="78">
        <f>COUNTIF(Overview!J42,C18)</f>
        <v>0</v>
      </c>
      <c r="E18" s="78">
        <f>SUM(COUNTIF(Overview!J4:J41,'F1 Score'!C18),COUNTIF(Overview!J43:J103,'F1 Score'!C18))</f>
        <v>0</v>
      </c>
      <c r="F18" s="78">
        <f t="shared" si="0"/>
        <v>1</v>
      </c>
      <c r="G18" s="78">
        <f t="shared" si="1"/>
        <v>0</v>
      </c>
      <c r="H18" s="78">
        <f t="shared" si="2"/>
        <v>0</v>
      </c>
      <c r="I18" s="78">
        <f t="shared" si="3"/>
        <v>0</v>
      </c>
    </row>
    <row r="19" spans="1:9" x14ac:dyDescent="0.25">
      <c r="A19" s="78">
        <v>15</v>
      </c>
      <c r="B19" s="78">
        <f>COUNTIF(Overview!$B$4:$B$103,'F1 Score'!C19)</f>
        <v>1</v>
      </c>
      <c r="C19" s="80" t="s">
        <v>83</v>
      </c>
      <c r="D19" s="78">
        <f>COUNTIF(Overview!J43,C19)</f>
        <v>0</v>
      </c>
      <c r="E19" s="78">
        <f>SUM(COUNTIF(Overview!J4:J42,'F1 Score'!C19),COUNTIF(Overview!J44:J103,'F1 Score'!C19))</f>
        <v>0</v>
      </c>
      <c r="F19" s="78">
        <f t="shared" si="0"/>
        <v>1</v>
      </c>
      <c r="G19" s="78">
        <f t="shared" si="1"/>
        <v>0</v>
      </c>
      <c r="H19" s="78">
        <f t="shared" si="2"/>
        <v>0</v>
      </c>
      <c r="I19" s="78">
        <f t="shared" si="3"/>
        <v>0</v>
      </c>
    </row>
    <row r="20" spans="1:9" x14ac:dyDescent="0.25">
      <c r="A20" s="78">
        <v>16</v>
      </c>
      <c r="B20" s="78">
        <f>COUNTIF(Overview!$B$4:$B$103,'F1 Score'!C20)</f>
        <v>4</v>
      </c>
      <c r="C20" s="80" t="s">
        <v>88</v>
      </c>
      <c r="D20" s="78">
        <f>COUNTIF(Overview!J44:J47,C20)</f>
        <v>4</v>
      </c>
      <c r="E20" s="78">
        <f>SUM(COUNTIF(Overview!J4:J43,'F1 Score'!C20),COUNTIF(Overview!J48:J103,'F1 Score'!C20))</f>
        <v>0</v>
      </c>
      <c r="F20" s="78">
        <f t="shared" si="0"/>
        <v>0</v>
      </c>
      <c r="G20" s="78">
        <f t="shared" si="1"/>
        <v>1</v>
      </c>
      <c r="H20" s="78">
        <f t="shared" si="2"/>
        <v>1</v>
      </c>
      <c r="I20" s="78">
        <f>IF(ISERROR(2*((G20*H20)/(G20+H20))),0,2*((G20*H20)/(G20+H20)))</f>
        <v>1</v>
      </c>
    </row>
    <row r="21" spans="1:9" x14ac:dyDescent="0.25">
      <c r="A21" s="78">
        <v>17</v>
      </c>
      <c r="B21" s="78">
        <f>COUNTIF(Overview!$B$4:$B$103,'F1 Score'!C21)</f>
        <v>2</v>
      </c>
      <c r="C21" s="80" t="s">
        <v>92</v>
      </c>
      <c r="D21" s="78">
        <f>COUNTIF(Overview!J48:J49,C21)</f>
        <v>2</v>
      </c>
      <c r="E21" s="78">
        <f>SUM(COUNTIF(Overview!J4:J47,'F1 Score'!C21),COUNTIF(Overview!J50:J103,'F1 Score'!C21))</f>
        <v>0</v>
      </c>
      <c r="F21" s="78">
        <f t="shared" si="0"/>
        <v>0</v>
      </c>
      <c r="G21" s="78">
        <f t="shared" si="1"/>
        <v>1</v>
      </c>
      <c r="H21" s="78">
        <f t="shared" si="2"/>
        <v>1</v>
      </c>
      <c r="I21" s="78">
        <f t="shared" si="3"/>
        <v>1</v>
      </c>
    </row>
    <row r="22" spans="1:9" x14ac:dyDescent="0.25">
      <c r="A22" s="78">
        <v>18</v>
      </c>
      <c r="B22" s="78">
        <f>COUNTIF(Overview!$B$4:$B$103,'F1 Score'!C22)</f>
        <v>2</v>
      </c>
      <c r="C22" s="80" t="s">
        <v>96</v>
      </c>
      <c r="D22" s="78">
        <f>COUNTIF(Overview!J50:J51,C22)</f>
        <v>1</v>
      </c>
      <c r="E22" s="78">
        <f>SUM(COUNTIF(Overview!J4:J49,'F1 Score'!C22),COUNTIF(Overview!J52:J103,'F1 Score'!C22))</f>
        <v>1</v>
      </c>
      <c r="F22" s="78">
        <f t="shared" si="0"/>
        <v>1</v>
      </c>
      <c r="G22" s="78">
        <f t="shared" si="1"/>
        <v>0.5</v>
      </c>
      <c r="H22" s="78">
        <f t="shared" si="2"/>
        <v>0.5</v>
      </c>
      <c r="I22" s="78">
        <f t="shared" si="3"/>
        <v>0.5</v>
      </c>
    </row>
    <row r="23" spans="1:9" x14ac:dyDescent="0.25">
      <c r="A23" s="78">
        <v>19</v>
      </c>
      <c r="B23" s="78">
        <f>COUNTIF(Overview!$B$4:$B$103,'F1 Score'!C23)</f>
        <v>5</v>
      </c>
      <c r="C23" s="80" t="s">
        <v>99</v>
      </c>
      <c r="D23" s="78">
        <f>COUNTIF(Overview!J52:J56,C23)</f>
        <v>2</v>
      </c>
      <c r="E23" s="78">
        <f>SUM(COUNTIF(Overview!J4:J51,'F1 Score'!C23),COUNTIF(Overview!J57:J103,'F1 Score'!C23))</f>
        <v>0</v>
      </c>
      <c r="F23" s="78">
        <f t="shared" si="0"/>
        <v>3</v>
      </c>
      <c r="G23" s="78">
        <f t="shared" si="1"/>
        <v>1</v>
      </c>
      <c r="H23" s="78">
        <f t="shared" si="2"/>
        <v>0.4</v>
      </c>
      <c r="I23" s="78">
        <f t="shared" si="3"/>
        <v>0.57142857142857151</v>
      </c>
    </row>
    <row r="24" spans="1:9" x14ac:dyDescent="0.25">
      <c r="A24" s="78">
        <v>20</v>
      </c>
      <c r="B24" s="78">
        <f>COUNTIF(Overview!$B$4:$B$103,'F1 Score'!C24)</f>
        <v>1</v>
      </c>
      <c r="C24" s="80" t="s">
        <v>109</v>
      </c>
      <c r="D24" s="78">
        <f>COUNTIF(Overview!J57,C24)</f>
        <v>0</v>
      </c>
      <c r="E24" s="78">
        <f>SUM(COUNTIF(Overview!J4:J56,'F1 Score'!C24),COUNTIF(Overview!J58:J103,'F1 Score'!C24))</f>
        <v>1</v>
      </c>
      <c r="F24" s="78">
        <f t="shared" si="0"/>
        <v>1</v>
      </c>
      <c r="G24" s="78">
        <f t="shared" si="1"/>
        <v>0</v>
      </c>
      <c r="H24" s="78">
        <f t="shared" si="2"/>
        <v>0</v>
      </c>
      <c r="I24" s="78">
        <f t="shared" si="3"/>
        <v>0</v>
      </c>
    </row>
    <row r="25" spans="1:9" x14ac:dyDescent="0.25">
      <c r="A25" s="78">
        <v>21</v>
      </c>
      <c r="B25" s="78">
        <f>COUNTIF(Overview!$B$4:$B$103,'F1 Score'!C25)</f>
        <v>1</v>
      </c>
      <c r="C25" s="80" t="s">
        <v>178</v>
      </c>
      <c r="D25" s="78">
        <f>COUNTIF(Overview!J58,C25)</f>
        <v>0</v>
      </c>
      <c r="E25" s="78">
        <f>SUM(COUNTIF(Overview!J4:J57,'F1 Score'!C25),COUNTIF(Overview!J59:J103,'F1 Score'!C25))</f>
        <v>0</v>
      </c>
      <c r="F25" s="78">
        <f t="shared" si="0"/>
        <v>1</v>
      </c>
      <c r="G25" s="78">
        <f t="shared" si="1"/>
        <v>0</v>
      </c>
      <c r="H25" s="78">
        <f t="shared" si="2"/>
        <v>0</v>
      </c>
      <c r="I25" s="78">
        <f t="shared" si="3"/>
        <v>0</v>
      </c>
    </row>
    <row r="26" spans="1:9" x14ac:dyDescent="0.25">
      <c r="A26" s="78">
        <v>22</v>
      </c>
      <c r="B26" s="78">
        <f>COUNTIF(Overview!$B$4:$B$103,'F1 Score'!C26)</f>
        <v>2</v>
      </c>
      <c r="C26" s="80" t="s">
        <v>179</v>
      </c>
      <c r="D26" s="78">
        <f>COUNTIF(Overview!J59:J60,C26)</f>
        <v>2</v>
      </c>
      <c r="E26" s="78">
        <f>SUM(COUNTIF(Overview!J4:J58,'F1 Score'!C26),COUNTIF(Overview!J61:J103,'F1 Score'!C26))</f>
        <v>0</v>
      </c>
      <c r="F26" s="78">
        <f t="shared" si="0"/>
        <v>0</v>
      </c>
      <c r="G26" s="78">
        <f t="shared" si="1"/>
        <v>1</v>
      </c>
      <c r="H26" s="78">
        <f t="shared" si="2"/>
        <v>1</v>
      </c>
      <c r="I26" s="78">
        <f t="shared" si="3"/>
        <v>1</v>
      </c>
    </row>
    <row r="27" spans="1:9" x14ac:dyDescent="0.25">
      <c r="A27" s="78">
        <v>23</v>
      </c>
      <c r="B27" s="78">
        <f>COUNTIF(Overview!$B$4:$B$103,'F1 Score'!C27)</f>
        <v>1</v>
      </c>
      <c r="C27" s="80" t="s">
        <v>121</v>
      </c>
      <c r="D27" s="78">
        <f>COUNTIF(Overview!J61,C27)</f>
        <v>0</v>
      </c>
      <c r="E27" s="78">
        <f>SUM(COUNTIF(Overview!J4:J60,'F1 Score'!C27),COUNTIF(Overview!J62:J103,'F1 Score'!C27))</f>
        <v>0</v>
      </c>
      <c r="F27" s="78">
        <f t="shared" si="0"/>
        <v>1</v>
      </c>
      <c r="G27" s="78">
        <f t="shared" si="1"/>
        <v>0</v>
      </c>
      <c r="H27" s="78">
        <f t="shared" si="2"/>
        <v>0</v>
      </c>
      <c r="I27" s="78">
        <f>IF(ISERROR(2*((G27*H27)/(G27+H27))),0,2*((G27*H27)/(G27+H27)))</f>
        <v>0</v>
      </c>
    </row>
    <row r="28" spans="1:9" x14ac:dyDescent="0.25">
      <c r="A28" s="78">
        <v>24</v>
      </c>
      <c r="B28" s="78">
        <f>COUNTIF(Overview!$B$4:$B$103,'F1 Score'!C28)</f>
        <v>8</v>
      </c>
      <c r="C28" s="80" t="s">
        <v>127</v>
      </c>
      <c r="D28" s="78">
        <f>COUNTIF(Overview!J62:J69,C28)</f>
        <v>4</v>
      </c>
      <c r="E28" s="78">
        <f>SUM(COUNTIF(Overview!J4:J61,'F1 Score'!C28),COUNTIF(Overview!J70:J103,'F1 Score'!C28))</f>
        <v>0</v>
      </c>
      <c r="F28" s="78">
        <f t="shared" si="0"/>
        <v>4</v>
      </c>
      <c r="G28" s="78">
        <f t="shared" si="1"/>
        <v>1</v>
      </c>
      <c r="H28" s="78">
        <f t="shared" si="2"/>
        <v>0.5</v>
      </c>
      <c r="I28" s="78">
        <f t="shared" si="3"/>
        <v>0.66666666666666663</v>
      </c>
    </row>
    <row r="29" spans="1:9" x14ac:dyDescent="0.25">
      <c r="A29" s="78">
        <v>25</v>
      </c>
      <c r="B29" s="78">
        <f>COUNTIF(Overview!$B$4:$B$103,'F1 Score'!C29)</f>
        <v>5</v>
      </c>
      <c r="C29" s="80" t="s">
        <v>135</v>
      </c>
      <c r="D29" s="78">
        <f>COUNTIF(Overview!J70:J74,C29)</f>
        <v>0</v>
      </c>
      <c r="E29" s="78">
        <f>SUM(COUNTIF(Overview!J4:J69,'F1 Score'!C29),COUNTIF(Overview!J75:J103,'F1 Score'!C29))</f>
        <v>0</v>
      </c>
      <c r="F29" s="78">
        <f t="shared" si="0"/>
        <v>5</v>
      </c>
      <c r="G29" s="78">
        <f t="shared" si="1"/>
        <v>0</v>
      </c>
      <c r="H29" s="78">
        <f t="shared" si="2"/>
        <v>0</v>
      </c>
      <c r="I29" s="78">
        <f t="shared" si="3"/>
        <v>0</v>
      </c>
    </row>
    <row r="30" spans="1:9" x14ac:dyDescent="0.25">
      <c r="A30" s="78">
        <v>26</v>
      </c>
      <c r="B30" s="78">
        <f>COUNTIF(Overview!$B$4:$B$103,'F1 Score'!C30)</f>
        <v>22</v>
      </c>
      <c r="C30" s="80" t="s">
        <v>11</v>
      </c>
      <c r="D30" s="78">
        <f>COUNTIF(Overview!J75:J96,C30)</f>
        <v>14</v>
      </c>
      <c r="E30" s="78">
        <f>SUM(COUNTIF(Overview!J4:J74,'F1 Score'!C30),COUNTIF(Overview!J97:J103,'F1 Score'!C30))</f>
        <v>23</v>
      </c>
      <c r="F30" s="78">
        <f t="shared" si="0"/>
        <v>8</v>
      </c>
      <c r="G30" s="78">
        <f t="shared" si="1"/>
        <v>0.3783783783783784</v>
      </c>
      <c r="H30" s="78">
        <f t="shared" si="2"/>
        <v>0.63636363636363635</v>
      </c>
      <c r="I30" s="78">
        <f t="shared" si="3"/>
        <v>0.47457627118644069</v>
      </c>
    </row>
    <row r="31" spans="1:9" x14ac:dyDescent="0.25">
      <c r="A31" s="78">
        <v>27</v>
      </c>
      <c r="B31" s="78">
        <f>COUNTIF(Overview!$B$4:$B$103,'F1 Score'!C31)</f>
        <v>1</v>
      </c>
      <c r="C31" s="8" t="s">
        <v>168</v>
      </c>
      <c r="D31" s="78">
        <f>COUNTIF(Overview!J97,C31)</f>
        <v>1</v>
      </c>
      <c r="E31" s="78">
        <f>SUM(COUNTIF(Overview!J4:J96,'F1 Score'!C31),COUNTIF(Overview!J98:J103,'F1 Score'!C31))</f>
        <v>0</v>
      </c>
      <c r="F31" s="78">
        <f t="shared" si="0"/>
        <v>0</v>
      </c>
      <c r="G31" s="78">
        <f t="shared" si="1"/>
        <v>1</v>
      </c>
      <c r="H31" s="78">
        <f t="shared" si="2"/>
        <v>1</v>
      </c>
      <c r="I31" s="78">
        <f t="shared" si="3"/>
        <v>1</v>
      </c>
    </row>
    <row r="32" spans="1:9" x14ac:dyDescent="0.25">
      <c r="A32" s="78">
        <v>28</v>
      </c>
      <c r="B32" s="78">
        <f>COUNTIF(Overview!$B$4:$B$103,'F1 Score'!C32)</f>
        <v>4</v>
      </c>
      <c r="C32" s="81" t="s">
        <v>148</v>
      </c>
      <c r="D32" s="78">
        <f>COUNTIF(Overview!J98:J101,C32)</f>
        <v>4</v>
      </c>
      <c r="E32" s="78">
        <f>SUM(COUNTIF(Overview!J4:J97,'F1 Score'!C32),COUNTIF(Overview!J102:J103,'F1 Score'!C32))</f>
        <v>1</v>
      </c>
      <c r="F32" s="78">
        <f t="shared" si="0"/>
        <v>0</v>
      </c>
      <c r="G32" s="78">
        <f t="shared" si="1"/>
        <v>0.8</v>
      </c>
      <c r="H32" s="78">
        <f t="shared" si="2"/>
        <v>1</v>
      </c>
      <c r="I32" s="78">
        <f t="shared" si="3"/>
        <v>0.88888888888888895</v>
      </c>
    </row>
    <row r="33" spans="1:9" x14ac:dyDescent="0.25">
      <c r="A33" s="78">
        <v>29</v>
      </c>
      <c r="B33" s="78">
        <f>COUNTIF(Overview!$B$4:$B$103,'F1 Score'!C33)</f>
        <v>1</v>
      </c>
      <c r="C33" s="81" t="s">
        <v>173</v>
      </c>
      <c r="D33" s="78">
        <f>COUNTIF(Overview!J102,C33)</f>
        <v>1</v>
      </c>
      <c r="E33" s="78">
        <f>SUM(COUNTIF(Overview!J4:J101,'F1 Score'!C33),COUNTIF(Overview!J103,'F1 Score'!C33))</f>
        <v>0</v>
      </c>
      <c r="F33" s="78">
        <f t="shared" si="0"/>
        <v>0</v>
      </c>
      <c r="G33" s="78">
        <f t="shared" si="1"/>
        <v>1</v>
      </c>
      <c r="H33" s="78">
        <f t="shared" si="2"/>
        <v>1</v>
      </c>
      <c r="I33" s="78">
        <f t="shared" si="3"/>
        <v>1</v>
      </c>
    </row>
    <row r="34" spans="1:9" x14ac:dyDescent="0.25">
      <c r="A34" s="78">
        <v>30</v>
      </c>
      <c r="B34" s="78">
        <f>COUNTIF(Overview!$B$4:$B$103,'F1 Score'!C34)</f>
        <v>1</v>
      </c>
      <c r="C34" s="81" t="s">
        <v>175</v>
      </c>
      <c r="D34" s="78">
        <f>COUNTIF(Overview!J103,C34)</f>
        <v>1</v>
      </c>
      <c r="E34" s="78">
        <f>COUNTIF(Overview!J4:J102,'F1 Score'!C34)</f>
        <v>0</v>
      </c>
      <c r="F34" s="78">
        <f t="shared" si="0"/>
        <v>0</v>
      </c>
      <c r="G34" s="78">
        <f t="shared" si="1"/>
        <v>1</v>
      </c>
      <c r="H34" s="78">
        <f t="shared" si="2"/>
        <v>1</v>
      </c>
      <c r="I34" s="78">
        <f t="shared" si="3"/>
        <v>1</v>
      </c>
    </row>
    <row r="35" spans="1:9" x14ac:dyDescent="0.25">
      <c r="A35" s="93" t="s">
        <v>188</v>
      </c>
      <c r="B35" s="93"/>
      <c r="C35" s="93"/>
      <c r="D35" s="93"/>
      <c r="E35" s="93"/>
      <c r="F35" s="93"/>
      <c r="G35" s="93"/>
      <c r="H35" s="93"/>
      <c r="I35" s="82">
        <f>AVERAGE(I5:I34)</f>
        <v>0.57600439422473326</v>
      </c>
    </row>
  </sheetData>
  <mergeCells count="2">
    <mergeCell ref="A2:I2"/>
    <mergeCell ref="A35:H35"/>
  </mergeCells>
  <conditionalFormatting sqref="C5:C34">
    <cfRule type="duplicateValues" dxfId="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I22" sqref="I22"/>
    </sheetView>
  </sheetViews>
  <sheetFormatPr baseColWidth="10" defaultRowHeight="15.75" x14ac:dyDescent="0.25"/>
  <sheetData>
    <row r="2" spans="1:9" ht="26.25" x14ac:dyDescent="0.4">
      <c r="A2" s="94" t="s">
        <v>193</v>
      </c>
      <c r="B2" s="94"/>
      <c r="C2" s="94"/>
      <c r="D2" s="94"/>
      <c r="E2" s="94"/>
      <c r="F2" s="94"/>
      <c r="G2" s="94"/>
      <c r="H2" s="94"/>
      <c r="I2" s="94"/>
    </row>
    <row r="4" spans="1:9" x14ac:dyDescent="0.25">
      <c r="A4" s="78"/>
      <c r="B4" s="79" t="s">
        <v>187</v>
      </c>
      <c r="C4" s="79" t="s">
        <v>180</v>
      </c>
      <c r="D4" s="79" t="s">
        <v>184</v>
      </c>
      <c r="E4" s="79" t="s">
        <v>185</v>
      </c>
      <c r="F4" s="79" t="s">
        <v>186</v>
      </c>
      <c r="G4" s="79" t="s">
        <v>181</v>
      </c>
      <c r="H4" s="79" t="s">
        <v>182</v>
      </c>
      <c r="I4" s="79" t="s">
        <v>183</v>
      </c>
    </row>
    <row r="5" spans="1:9" x14ac:dyDescent="0.25">
      <c r="A5" s="78">
        <v>1</v>
      </c>
      <c r="B5" s="78">
        <f>COUNTIF(Overview!$B$4:$B$103,'F1 Score'!C5)</f>
        <v>1</v>
      </c>
      <c r="C5" s="80" t="s">
        <v>10</v>
      </c>
      <c r="D5" s="78">
        <f>COUNTIF(Overview!L4,C5)</f>
        <v>0</v>
      </c>
      <c r="E5" s="78">
        <f>COUNTIF(Overview!L5:L103,'F1 Score'!C5)</f>
        <v>1</v>
      </c>
      <c r="F5" s="78">
        <f>B5-D5</f>
        <v>1</v>
      </c>
      <c r="G5" s="78">
        <f>IF(ISERROR(D5/(D5+E5)),0,D5/(D5+E5))</f>
        <v>0</v>
      </c>
      <c r="H5" s="78">
        <f>D5/(D5+F5)</f>
        <v>0</v>
      </c>
      <c r="I5" s="78">
        <f>IF(ISERROR(2*((G5*H5)/(G5+H5))),0,2*((G5*H5)/(G5+H5)))</f>
        <v>0</v>
      </c>
    </row>
    <row r="6" spans="1:9" x14ac:dyDescent="0.25">
      <c r="A6" s="78">
        <v>2</v>
      </c>
      <c r="B6" s="78">
        <f>COUNTIF(Overview!$B$4:$B$103,'F1 Score'!C6)</f>
        <v>2</v>
      </c>
      <c r="C6" s="10" t="s">
        <v>15</v>
      </c>
      <c r="D6" s="78">
        <f>COUNTIF(Overview!L5:L6,C6)</f>
        <v>0</v>
      </c>
      <c r="E6" s="78">
        <f>SUM(COUNTIF(Overview!L4,'F1 Score'!C6),COUNTIF(Overview!L7:L103,'F1 Score'!C6))</f>
        <v>0</v>
      </c>
      <c r="F6" s="78">
        <f t="shared" ref="F6:F34" si="0">B6-D6</f>
        <v>2</v>
      </c>
      <c r="G6" s="78">
        <f t="shared" ref="G6:G34" si="1">IF(ISERROR(D6/(D6+E6)),0,D6/(D6+E6))</f>
        <v>0</v>
      </c>
      <c r="H6" s="78">
        <f t="shared" ref="H6:H34" si="2">D6/(D6+F6)</f>
        <v>0</v>
      </c>
      <c r="I6" s="78">
        <f t="shared" ref="I6:I34" si="3">IF(ISERROR(2*((G6*H6)/(G6+H6))),0,2*((G6*H6)/(G6+H6)))</f>
        <v>0</v>
      </c>
    </row>
    <row r="7" spans="1:9" x14ac:dyDescent="0.25">
      <c r="A7" s="78">
        <v>3</v>
      </c>
      <c r="B7" s="78">
        <f>COUNTIF(Overview!$B$4:$B$103,'F1 Score'!C7)</f>
        <v>10</v>
      </c>
      <c r="C7" s="80" t="s">
        <v>17</v>
      </c>
      <c r="D7" s="78">
        <f>COUNTIF(Overview!L7:L16,C7)</f>
        <v>9</v>
      </c>
      <c r="E7" s="78">
        <f>SUM(COUNTIF(Overview!L4:L6,'F1 Score'!C7),COUNTIF(Overview!L17:L103,'F1 Score'!C7))</f>
        <v>8</v>
      </c>
      <c r="F7" s="78">
        <f t="shared" si="0"/>
        <v>1</v>
      </c>
      <c r="G7" s="78">
        <f t="shared" si="1"/>
        <v>0.52941176470588236</v>
      </c>
      <c r="H7" s="78">
        <f t="shared" si="2"/>
        <v>0.9</v>
      </c>
      <c r="I7" s="78">
        <f t="shared" si="3"/>
        <v>0.66666666666666674</v>
      </c>
    </row>
    <row r="8" spans="1:9" x14ac:dyDescent="0.25">
      <c r="A8" s="78">
        <v>4</v>
      </c>
      <c r="B8" s="78">
        <f>COUNTIF(Overview!$B$4:$B$103,'F1 Score'!C8)</f>
        <v>1</v>
      </c>
      <c r="C8" s="80" t="s">
        <v>30</v>
      </c>
      <c r="D8" s="78">
        <f>COUNTIF(Overview!L17,C8)</f>
        <v>0</v>
      </c>
      <c r="E8" s="78">
        <f>SUM(COUNTIF(Overview!L4:L16,'F1 Score'!C8),COUNTIF(Overview!L18:L103,'F1 Score'!C8))</f>
        <v>0</v>
      </c>
      <c r="F8" s="78">
        <f t="shared" si="0"/>
        <v>1</v>
      </c>
      <c r="G8" s="78">
        <f t="shared" si="1"/>
        <v>0</v>
      </c>
      <c r="H8" s="78">
        <f t="shared" si="2"/>
        <v>0</v>
      </c>
      <c r="I8" s="78">
        <f t="shared" si="3"/>
        <v>0</v>
      </c>
    </row>
    <row r="9" spans="1:9" x14ac:dyDescent="0.25">
      <c r="A9" s="78">
        <v>5</v>
      </c>
      <c r="B9" s="78">
        <f>COUNTIF(Overview!$B$4:$B$103,'F1 Score'!C9)</f>
        <v>2</v>
      </c>
      <c r="C9" s="80" t="s">
        <v>33</v>
      </c>
      <c r="D9" s="78">
        <f>COUNTIF(Overview!L18:L19,C9)</f>
        <v>1</v>
      </c>
      <c r="E9" s="78">
        <f>SUM(COUNTIF(Overview!L4:L17,'F1 Score'!C9),COUNTIF(Overview!L20:L103,'F1 Score'!C9))</f>
        <v>1</v>
      </c>
      <c r="F9" s="78">
        <f t="shared" si="0"/>
        <v>1</v>
      </c>
      <c r="G9" s="78">
        <f t="shared" si="1"/>
        <v>0.5</v>
      </c>
      <c r="H9" s="78">
        <f t="shared" si="2"/>
        <v>0.5</v>
      </c>
      <c r="I9" s="78">
        <f t="shared" si="3"/>
        <v>0.5</v>
      </c>
    </row>
    <row r="10" spans="1:9" x14ac:dyDescent="0.25">
      <c r="A10" s="78">
        <v>6</v>
      </c>
      <c r="B10" s="78">
        <f>COUNTIF(Overview!$B$4:$B$103,'F1 Score'!C10)</f>
        <v>7</v>
      </c>
      <c r="C10" s="10" t="s">
        <v>38</v>
      </c>
      <c r="D10" s="78">
        <f>COUNTIF(Overview!L20:L26,C10)</f>
        <v>2</v>
      </c>
      <c r="E10" s="78">
        <f>SUM(COUNTIF(Overview!L4:L19,'F1 Score'!C10),COUNTIF(Overview!L27:L103,'F1 Score'!C10))</f>
        <v>2</v>
      </c>
      <c r="F10" s="78">
        <f t="shared" si="0"/>
        <v>5</v>
      </c>
      <c r="G10" s="78">
        <f t="shared" si="1"/>
        <v>0.5</v>
      </c>
      <c r="H10" s="78">
        <f t="shared" si="2"/>
        <v>0.2857142857142857</v>
      </c>
      <c r="I10" s="78">
        <f t="shared" si="3"/>
        <v>0.36363636363636365</v>
      </c>
    </row>
    <row r="11" spans="1:9" x14ac:dyDescent="0.25">
      <c r="A11" s="78">
        <v>7</v>
      </c>
      <c r="B11" s="78">
        <f>COUNTIF(Overview!$B$4:$B$103,'F1 Score'!C11)</f>
        <v>2</v>
      </c>
      <c r="C11" s="80" t="s">
        <v>48</v>
      </c>
      <c r="D11" s="78">
        <f>COUNTIF(Overview!L27:L28,C11)</f>
        <v>1</v>
      </c>
      <c r="E11" s="78">
        <f>SUM(COUNTIF(Overview!L4:L26,'F1 Score'!C11),COUNTIF(Overview!L29:L103,'F1 Score'!C11))</f>
        <v>0</v>
      </c>
      <c r="F11" s="78">
        <f t="shared" si="0"/>
        <v>1</v>
      </c>
      <c r="G11" s="78">
        <f t="shared" si="1"/>
        <v>1</v>
      </c>
      <c r="H11" s="78">
        <f t="shared" si="2"/>
        <v>0.5</v>
      </c>
      <c r="I11" s="78">
        <f t="shared" si="3"/>
        <v>0.66666666666666663</v>
      </c>
    </row>
    <row r="12" spans="1:9" x14ac:dyDescent="0.25">
      <c r="A12" s="78">
        <v>8</v>
      </c>
      <c r="B12" s="78">
        <f>COUNTIF(Overview!$B$4:$B$103,'F1 Score'!C12)</f>
        <v>3</v>
      </c>
      <c r="C12" s="80" t="s">
        <v>53</v>
      </c>
      <c r="D12" s="78">
        <f>COUNTIF(Overview!L29:L31,C12)</f>
        <v>2</v>
      </c>
      <c r="E12" s="78">
        <f>SUM(COUNTIF(Overview!L4:L28,'F1 Score'!C12),COUNTIF(Overview!L32:L103,'F1 Score'!C12))</f>
        <v>0</v>
      </c>
      <c r="F12" s="78">
        <f t="shared" si="0"/>
        <v>1</v>
      </c>
      <c r="G12" s="78">
        <f t="shared" si="1"/>
        <v>1</v>
      </c>
      <c r="H12" s="78">
        <f t="shared" si="2"/>
        <v>0.66666666666666663</v>
      </c>
      <c r="I12" s="78">
        <f t="shared" si="3"/>
        <v>0.8</v>
      </c>
    </row>
    <row r="13" spans="1:9" x14ac:dyDescent="0.25">
      <c r="A13" s="78">
        <v>9</v>
      </c>
      <c r="B13" s="78">
        <f>COUNTIF(Overview!$B$4:$B$103,'F1 Score'!C13)</f>
        <v>2</v>
      </c>
      <c r="C13" s="10" t="s">
        <v>58</v>
      </c>
      <c r="D13" s="78">
        <f>COUNTIF(Overview!L32:L33,C13)</f>
        <v>2</v>
      </c>
      <c r="E13" s="78">
        <f>SUM(COUNTIF(Overview!L11,'F1 Score'!C13),COUNTIF(Overview!L14:L110,'F1 Score'!C13))</f>
        <v>4</v>
      </c>
      <c r="F13" s="78">
        <f t="shared" si="0"/>
        <v>0</v>
      </c>
      <c r="G13" s="78">
        <f t="shared" si="1"/>
        <v>0.33333333333333331</v>
      </c>
      <c r="H13" s="78">
        <f t="shared" si="2"/>
        <v>1</v>
      </c>
      <c r="I13" s="78">
        <f t="shared" si="3"/>
        <v>0.5</v>
      </c>
    </row>
    <row r="14" spans="1:9" x14ac:dyDescent="0.25">
      <c r="A14" s="78">
        <v>10</v>
      </c>
      <c r="B14" s="78">
        <f>COUNTIF(Overview!$B$4:$B$103,'F1 Score'!C14)</f>
        <v>1</v>
      </c>
      <c r="C14" s="80" t="s">
        <v>63</v>
      </c>
      <c r="D14" s="78">
        <f>COUNTIF(Overview!L34,C14)</f>
        <v>0</v>
      </c>
      <c r="E14" s="78">
        <f>SUM(COUNTIF(Overview!L4:L33,'F1 Score'!C14),COUNTIF(Overview!L35:L103,'F1 Score'!C14))</f>
        <v>0</v>
      </c>
      <c r="F14" s="78">
        <f t="shared" si="0"/>
        <v>1</v>
      </c>
      <c r="G14" s="78">
        <f t="shared" si="1"/>
        <v>0</v>
      </c>
      <c r="H14" s="78">
        <f t="shared" si="2"/>
        <v>0</v>
      </c>
      <c r="I14" s="78">
        <f t="shared" si="3"/>
        <v>0</v>
      </c>
    </row>
    <row r="15" spans="1:9" x14ac:dyDescent="0.25">
      <c r="A15" s="78">
        <v>11</v>
      </c>
      <c r="B15" s="78">
        <f>COUNTIF(Overview!$B$4:$B$103,'F1 Score'!C15)</f>
        <v>1</v>
      </c>
      <c r="C15" s="80" t="s">
        <v>68</v>
      </c>
      <c r="D15" s="78">
        <f>COUNTIF(Overview!L35,C15)</f>
        <v>0</v>
      </c>
      <c r="E15" s="78">
        <f>SUM(COUNTIF(Overview!L4:L34,'F1 Score'!C15),COUNTIF(Overview!L36:L103,'F1 Score'!C15))</f>
        <v>5</v>
      </c>
      <c r="F15" s="78">
        <f t="shared" si="0"/>
        <v>1</v>
      </c>
      <c r="G15" s="78">
        <f t="shared" si="1"/>
        <v>0</v>
      </c>
      <c r="H15" s="78">
        <f t="shared" si="2"/>
        <v>0</v>
      </c>
      <c r="I15" s="78">
        <f t="shared" si="3"/>
        <v>0</v>
      </c>
    </row>
    <row r="16" spans="1:9" x14ac:dyDescent="0.25">
      <c r="A16" s="78">
        <v>12</v>
      </c>
      <c r="B16" s="78">
        <f>COUNTIF(Overview!$B$4:$B$103,'F1 Score'!C16)</f>
        <v>5</v>
      </c>
      <c r="C16" s="80" t="s">
        <v>71</v>
      </c>
      <c r="D16" s="78">
        <f>COUNTIF(Overview!L36:L40,C16)</f>
        <v>3</v>
      </c>
      <c r="E16" s="78">
        <f>SUM(COUNTIF(Overview!L4:L35,'F1 Score'!C16),COUNTIF(Overview!L41:L103,'F1 Score'!C16))</f>
        <v>0</v>
      </c>
      <c r="F16" s="78">
        <f t="shared" si="0"/>
        <v>2</v>
      </c>
      <c r="G16" s="78">
        <f t="shared" si="1"/>
        <v>1</v>
      </c>
      <c r="H16" s="78">
        <f t="shared" si="2"/>
        <v>0.6</v>
      </c>
      <c r="I16" s="78">
        <f t="shared" si="3"/>
        <v>0.74999999999999989</v>
      </c>
    </row>
    <row r="17" spans="1:9" x14ac:dyDescent="0.25">
      <c r="A17" s="78">
        <v>13</v>
      </c>
      <c r="B17" s="78">
        <f>COUNTIF(Overview!$B$4:$B$103,'F1 Score'!C17)</f>
        <v>1</v>
      </c>
      <c r="C17" s="80" t="s">
        <v>76</v>
      </c>
      <c r="D17" s="78">
        <f>COUNTIF(Overview!L41,C17)</f>
        <v>1</v>
      </c>
      <c r="E17" s="78">
        <f>SUM(COUNTIF(Overview!L4:L40,'F1 Score'!C17),COUNTIF(Overview!L42:L103,'F1 Score'!C17))</f>
        <v>1</v>
      </c>
      <c r="F17" s="78">
        <f t="shared" si="0"/>
        <v>0</v>
      </c>
      <c r="G17" s="78">
        <f t="shared" si="1"/>
        <v>0.5</v>
      </c>
      <c r="H17" s="78">
        <f t="shared" si="2"/>
        <v>1</v>
      </c>
      <c r="I17" s="78">
        <f t="shared" si="3"/>
        <v>0.66666666666666663</v>
      </c>
    </row>
    <row r="18" spans="1:9" x14ac:dyDescent="0.25">
      <c r="A18" s="78">
        <v>14</v>
      </c>
      <c r="B18" s="78">
        <f>COUNTIF(Overview!$B$4:$B$103,'F1 Score'!C18)</f>
        <v>1</v>
      </c>
      <c r="C18" s="80" t="s">
        <v>79</v>
      </c>
      <c r="D18" s="78">
        <f>COUNTIF(Overview!L42,C18)</f>
        <v>1</v>
      </c>
      <c r="E18" s="78">
        <f>SUM(COUNTIF(Overview!L4:L41,'F1 Score'!C18),COUNTIF(Overview!L43:L103,'F1 Score'!C18))</f>
        <v>0</v>
      </c>
      <c r="F18" s="78">
        <f t="shared" si="0"/>
        <v>0</v>
      </c>
      <c r="G18" s="78">
        <f t="shared" si="1"/>
        <v>1</v>
      </c>
      <c r="H18" s="78">
        <f t="shared" si="2"/>
        <v>1</v>
      </c>
      <c r="I18" s="78">
        <f t="shared" si="3"/>
        <v>1</v>
      </c>
    </row>
    <row r="19" spans="1:9" x14ac:dyDescent="0.25">
      <c r="A19" s="78">
        <v>15</v>
      </c>
      <c r="B19" s="78">
        <f>COUNTIF(Overview!$B$4:$B$103,'F1 Score'!C19)</f>
        <v>1</v>
      </c>
      <c r="C19" s="80" t="s">
        <v>83</v>
      </c>
      <c r="D19" s="78">
        <f>COUNTIF(Overview!L43,C19)</f>
        <v>0</v>
      </c>
      <c r="E19" s="78">
        <f>SUM(COUNTIF(Overview!L4:L42,'F1 Score'!C19),COUNTIF(Overview!L44:L103,'F1 Score'!C19))</f>
        <v>0</v>
      </c>
      <c r="F19" s="78">
        <f t="shared" si="0"/>
        <v>1</v>
      </c>
      <c r="G19" s="78">
        <f t="shared" si="1"/>
        <v>0</v>
      </c>
      <c r="H19" s="78">
        <f t="shared" si="2"/>
        <v>0</v>
      </c>
      <c r="I19" s="78">
        <f t="shared" si="3"/>
        <v>0</v>
      </c>
    </row>
    <row r="20" spans="1:9" x14ac:dyDescent="0.25">
      <c r="A20" s="78">
        <v>16</v>
      </c>
      <c r="B20" s="78">
        <f>COUNTIF(Overview!$B$4:$B$103,'F1 Score'!C20)</f>
        <v>4</v>
      </c>
      <c r="C20" s="80" t="s">
        <v>88</v>
      </c>
      <c r="D20" s="78">
        <f>COUNTIF(Overview!L44:L47,C20)</f>
        <v>2</v>
      </c>
      <c r="E20" s="78">
        <f>SUM(COUNTIF(Overview!L4:L43,'F1 Score'!C20),COUNTIF(Overview!L48:L103,'F1 Score'!C20))</f>
        <v>1</v>
      </c>
      <c r="F20" s="78">
        <f t="shared" si="0"/>
        <v>2</v>
      </c>
      <c r="G20" s="78">
        <f t="shared" si="1"/>
        <v>0.66666666666666663</v>
      </c>
      <c r="H20" s="78">
        <f t="shared" si="2"/>
        <v>0.5</v>
      </c>
      <c r="I20" s="78">
        <f>IF(ISERROR(2*((G20*H20)/(G20+H20))),0,2*((G20*H20)/(G20+H20)))</f>
        <v>0.57142857142857151</v>
      </c>
    </row>
    <row r="21" spans="1:9" x14ac:dyDescent="0.25">
      <c r="A21" s="78">
        <v>17</v>
      </c>
      <c r="B21" s="78">
        <f>COUNTIF(Overview!$B$4:$B$103,'F1 Score'!C21)</f>
        <v>2</v>
      </c>
      <c r="C21" s="80" t="s">
        <v>92</v>
      </c>
      <c r="D21" s="78">
        <f>COUNTIF(Overview!L48:L49,C21)</f>
        <v>2</v>
      </c>
      <c r="E21" s="78">
        <f>SUM(COUNTIF(Overview!L4:L47,'F1 Score'!C21),COUNTIF(Overview!L50:L103,'F1 Score'!C21))</f>
        <v>0</v>
      </c>
      <c r="F21" s="78">
        <f t="shared" si="0"/>
        <v>0</v>
      </c>
      <c r="G21" s="78">
        <f t="shared" si="1"/>
        <v>1</v>
      </c>
      <c r="H21" s="78">
        <f t="shared" si="2"/>
        <v>1</v>
      </c>
      <c r="I21" s="78">
        <f t="shared" si="3"/>
        <v>1</v>
      </c>
    </row>
    <row r="22" spans="1:9" x14ac:dyDescent="0.25">
      <c r="A22" s="78">
        <v>18</v>
      </c>
      <c r="B22" s="78">
        <f>COUNTIF(Overview!$B$4:$B$103,'F1 Score'!C22)</f>
        <v>2</v>
      </c>
      <c r="C22" s="80" t="s">
        <v>96</v>
      </c>
      <c r="D22" s="78">
        <f>COUNTIF(Overview!L50:L51,C22)</f>
        <v>2</v>
      </c>
      <c r="E22" s="78">
        <f>SUM(COUNTIF(Overview!L4:L49,'F1 Score'!C22),COUNTIF(Overview!L52:L103,'F1 Score'!C22))</f>
        <v>1</v>
      </c>
      <c r="F22" s="78">
        <f t="shared" si="0"/>
        <v>0</v>
      </c>
      <c r="G22" s="78">
        <f t="shared" si="1"/>
        <v>0.66666666666666663</v>
      </c>
      <c r="H22" s="78">
        <f t="shared" si="2"/>
        <v>1</v>
      </c>
      <c r="I22" s="78">
        <f t="shared" si="3"/>
        <v>0.8</v>
      </c>
    </row>
    <row r="23" spans="1:9" x14ac:dyDescent="0.25">
      <c r="A23" s="78">
        <v>19</v>
      </c>
      <c r="B23" s="78">
        <f>COUNTIF(Overview!$B$4:$B$103,'F1 Score'!C23)</f>
        <v>5</v>
      </c>
      <c r="C23" s="80" t="s">
        <v>99</v>
      </c>
      <c r="D23" s="78">
        <f>COUNTIF(Overview!L52:L56,C23)</f>
        <v>2</v>
      </c>
      <c r="E23" s="78">
        <f>SUM(COUNTIF(Overview!L4:L51,'F1 Score'!C23),COUNTIF(Overview!L57:L103,'F1 Score'!C23))</f>
        <v>0</v>
      </c>
      <c r="F23" s="78">
        <f t="shared" si="0"/>
        <v>3</v>
      </c>
      <c r="G23" s="78">
        <f t="shared" si="1"/>
        <v>1</v>
      </c>
      <c r="H23" s="78">
        <f t="shared" si="2"/>
        <v>0.4</v>
      </c>
      <c r="I23" s="78">
        <f t="shared" si="3"/>
        <v>0.57142857142857151</v>
      </c>
    </row>
    <row r="24" spans="1:9" x14ac:dyDescent="0.25">
      <c r="A24" s="78">
        <v>20</v>
      </c>
      <c r="B24" s="78">
        <f>COUNTIF(Overview!$B$4:$B$103,'F1 Score'!C24)</f>
        <v>1</v>
      </c>
      <c r="C24" s="80" t="s">
        <v>109</v>
      </c>
      <c r="D24" s="78">
        <f>COUNTIF(Overview!L57,C24)</f>
        <v>1</v>
      </c>
      <c r="E24" s="78">
        <f>SUM(COUNTIF(Overview!L4:L56,'F1 Score'!C24),COUNTIF(Overview!L58:L103,'F1 Score'!C24))</f>
        <v>1</v>
      </c>
      <c r="F24" s="78">
        <f t="shared" si="0"/>
        <v>0</v>
      </c>
      <c r="G24" s="78">
        <f t="shared" si="1"/>
        <v>0.5</v>
      </c>
      <c r="H24" s="78">
        <f t="shared" si="2"/>
        <v>1</v>
      </c>
      <c r="I24" s="78">
        <f t="shared" si="3"/>
        <v>0.66666666666666663</v>
      </c>
    </row>
    <row r="25" spans="1:9" x14ac:dyDescent="0.25">
      <c r="A25" s="78">
        <v>21</v>
      </c>
      <c r="B25" s="78">
        <f>COUNTIF(Overview!$B$4:$B$103,'F1 Score'!C25)</f>
        <v>1</v>
      </c>
      <c r="C25" s="80" t="s">
        <v>178</v>
      </c>
      <c r="D25" s="78">
        <f>COUNTIF(Overview!L58,C25)</f>
        <v>0</v>
      </c>
      <c r="E25" s="78">
        <f>SUM(COUNTIF(Overview!L4:L57,'F1 Score'!C25),COUNTIF(Overview!L59:L103,'F1 Score'!C25))</f>
        <v>0</v>
      </c>
      <c r="F25" s="78">
        <f t="shared" si="0"/>
        <v>1</v>
      </c>
      <c r="G25" s="78">
        <f t="shared" si="1"/>
        <v>0</v>
      </c>
      <c r="H25" s="78">
        <f t="shared" si="2"/>
        <v>0</v>
      </c>
      <c r="I25" s="78">
        <f t="shared" si="3"/>
        <v>0</v>
      </c>
    </row>
    <row r="26" spans="1:9" x14ac:dyDescent="0.25">
      <c r="A26" s="78">
        <v>22</v>
      </c>
      <c r="B26" s="78">
        <f>COUNTIF(Overview!$B$4:$B$103,'F1 Score'!C26)</f>
        <v>2</v>
      </c>
      <c r="C26" s="80" t="s">
        <v>179</v>
      </c>
      <c r="D26" s="78">
        <f>COUNTIF(Overview!L59:L60,C26)</f>
        <v>1</v>
      </c>
      <c r="E26" s="78">
        <f>SUM(COUNTIF(Overview!L4:L58,'F1 Score'!C26),COUNTIF(Overview!L61:L103,'F1 Score'!C26))</f>
        <v>0</v>
      </c>
      <c r="F26" s="78">
        <f t="shared" si="0"/>
        <v>1</v>
      </c>
      <c r="G26" s="78">
        <f t="shared" si="1"/>
        <v>1</v>
      </c>
      <c r="H26" s="78">
        <f t="shared" si="2"/>
        <v>0.5</v>
      </c>
      <c r="I26" s="78">
        <f t="shared" si="3"/>
        <v>0.66666666666666663</v>
      </c>
    </row>
    <row r="27" spans="1:9" x14ac:dyDescent="0.25">
      <c r="A27" s="78">
        <v>23</v>
      </c>
      <c r="B27" s="78">
        <f>COUNTIF(Overview!$B$4:$B$103,'F1 Score'!C27)</f>
        <v>1</v>
      </c>
      <c r="C27" s="80" t="s">
        <v>121</v>
      </c>
      <c r="D27" s="78">
        <f>COUNTIF(Overview!L61,C27)</f>
        <v>0</v>
      </c>
      <c r="E27" s="78">
        <f>SUM(COUNTIF(Overview!L4:L60,'F1 Score'!C27),COUNTIF(Overview!L62:L103,'F1 Score'!C27))</f>
        <v>0</v>
      </c>
      <c r="F27" s="78">
        <f t="shared" si="0"/>
        <v>1</v>
      </c>
      <c r="G27" s="78">
        <f t="shared" si="1"/>
        <v>0</v>
      </c>
      <c r="H27" s="78">
        <f t="shared" si="2"/>
        <v>0</v>
      </c>
      <c r="I27" s="78">
        <f>IF(ISERROR(2*((G27*H27)/(G27+H27))),0,2*((G27*H27)/(G27+H27)))</f>
        <v>0</v>
      </c>
    </row>
    <row r="28" spans="1:9" x14ac:dyDescent="0.25">
      <c r="A28" s="78">
        <v>24</v>
      </c>
      <c r="B28" s="78">
        <f>COUNTIF(Overview!$B$4:$B$103,'F1 Score'!C28)</f>
        <v>8</v>
      </c>
      <c r="C28" s="80" t="s">
        <v>127</v>
      </c>
      <c r="D28" s="78">
        <f>COUNTIF(Overview!L62:L69,C28)</f>
        <v>6</v>
      </c>
      <c r="E28" s="78">
        <f>SUM(COUNTIF(Overview!L4:L61,'F1 Score'!C28),COUNTIF(Overview!L70:L103,'F1 Score'!C28))</f>
        <v>0</v>
      </c>
      <c r="F28" s="78">
        <f t="shared" si="0"/>
        <v>2</v>
      </c>
      <c r="G28" s="78">
        <f t="shared" si="1"/>
        <v>1</v>
      </c>
      <c r="H28" s="78">
        <f t="shared" si="2"/>
        <v>0.75</v>
      </c>
      <c r="I28" s="78">
        <f t="shared" si="3"/>
        <v>0.8571428571428571</v>
      </c>
    </row>
    <row r="29" spans="1:9" x14ac:dyDescent="0.25">
      <c r="A29" s="78">
        <v>25</v>
      </c>
      <c r="B29" s="78">
        <f>COUNTIF(Overview!$B$4:$B$103,'F1 Score'!C29)</f>
        <v>5</v>
      </c>
      <c r="C29" s="80" t="s">
        <v>135</v>
      </c>
      <c r="D29" s="78">
        <f>COUNTIF(Overview!L70:L74,C29)</f>
        <v>4</v>
      </c>
      <c r="E29" s="78">
        <f>SUM(COUNTIF(Overview!L4:L69,'F1 Score'!C29),COUNTIF(Overview!L75:L103,'F1 Score'!C29))</f>
        <v>0</v>
      </c>
      <c r="F29" s="78">
        <f t="shared" si="0"/>
        <v>1</v>
      </c>
      <c r="G29" s="78">
        <f t="shared" si="1"/>
        <v>1</v>
      </c>
      <c r="H29" s="78">
        <f t="shared" si="2"/>
        <v>0.8</v>
      </c>
      <c r="I29" s="78">
        <f t="shared" si="3"/>
        <v>0.88888888888888895</v>
      </c>
    </row>
    <row r="30" spans="1:9" x14ac:dyDescent="0.25">
      <c r="A30" s="78">
        <v>26</v>
      </c>
      <c r="B30" s="78">
        <f>COUNTIF(Overview!$B$4:$B$103,'F1 Score'!C30)</f>
        <v>22</v>
      </c>
      <c r="C30" s="80" t="s">
        <v>11</v>
      </c>
      <c r="D30" s="78">
        <f>COUNTIF(Overview!L75:L96,C30)</f>
        <v>6</v>
      </c>
      <c r="E30" s="78">
        <f>SUM(COUNTIF(Overview!L4:L74,'F1 Score'!C30),COUNTIF(Overview!L97:L103,'F1 Score'!C30))</f>
        <v>11</v>
      </c>
      <c r="F30" s="78">
        <f t="shared" si="0"/>
        <v>16</v>
      </c>
      <c r="G30" s="78">
        <f t="shared" si="1"/>
        <v>0.35294117647058826</v>
      </c>
      <c r="H30" s="78">
        <f t="shared" si="2"/>
        <v>0.27272727272727271</v>
      </c>
      <c r="I30" s="78">
        <f t="shared" si="3"/>
        <v>0.30769230769230765</v>
      </c>
    </row>
    <row r="31" spans="1:9" x14ac:dyDescent="0.25">
      <c r="A31" s="78">
        <v>27</v>
      </c>
      <c r="B31" s="78">
        <f>COUNTIF(Overview!$B$4:$B$103,'F1 Score'!C31)</f>
        <v>1</v>
      </c>
      <c r="C31" s="8" t="s">
        <v>168</v>
      </c>
      <c r="D31" s="78">
        <f>COUNTIF(Overview!L97,C31)</f>
        <v>0</v>
      </c>
      <c r="E31" s="78">
        <f>SUM(COUNTIF(Overview!L4:L96,'F1 Score'!C31),COUNTIF(Overview!L98:L103,'F1 Score'!C31))</f>
        <v>1</v>
      </c>
      <c r="F31" s="78">
        <f t="shared" si="0"/>
        <v>1</v>
      </c>
      <c r="G31" s="78">
        <f t="shared" si="1"/>
        <v>0</v>
      </c>
      <c r="H31" s="78">
        <f t="shared" si="2"/>
        <v>0</v>
      </c>
      <c r="I31" s="78">
        <f t="shared" si="3"/>
        <v>0</v>
      </c>
    </row>
    <row r="32" spans="1:9" x14ac:dyDescent="0.25">
      <c r="A32" s="78">
        <v>28</v>
      </c>
      <c r="B32" s="78">
        <f>COUNTIF(Overview!$B$4:$B$103,'F1 Score'!C32)</f>
        <v>4</v>
      </c>
      <c r="C32" s="81" t="s">
        <v>148</v>
      </c>
      <c r="D32" s="78">
        <f>COUNTIF(Overview!L98:L101,C32)</f>
        <v>3</v>
      </c>
      <c r="E32" s="78">
        <f>SUM(COUNTIF(Overview!L4:L97,'F1 Score'!C32),COUNTIF(Overview!L102:L103,'F1 Score'!C32))</f>
        <v>0</v>
      </c>
      <c r="F32" s="78">
        <f t="shared" si="0"/>
        <v>1</v>
      </c>
      <c r="G32" s="78">
        <f t="shared" si="1"/>
        <v>1</v>
      </c>
      <c r="H32" s="78">
        <f t="shared" si="2"/>
        <v>0.75</v>
      </c>
      <c r="I32" s="78">
        <f t="shared" si="3"/>
        <v>0.8571428571428571</v>
      </c>
    </row>
    <row r="33" spans="1:9" x14ac:dyDescent="0.25">
      <c r="A33" s="78">
        <v>29</v>
      </c>
      <c r="B33" s="78">
        <f>COUNTIF(Overview!$B$4:$B$103,'F1 Score'!C33)</f>
        <v>1</v>
      </c>
      <c r="C33" s="81" t="s">
        <v>173</v>
      </c>
      <c r="D33" s="78">
        <f>COUNTIF(Overview!L102,C33)</f>
        <v>1</v>
      </c>
      <c r="E33" s="78">
        <f>SUM(COUNTIF(Overview!L4:L101,'F1 Score'!C33),COUNTIF(Overview!L103,'F1 Score'!C33))</f>
        <v>0</v>
      </c>
      <c r="F33" s="78">
        <f t="shared" si="0"/>
        <v>0</v>
      </c>
      <c r="G33" s="78">
        <f t="shared" si="1"/>
        <v>1</v>
      </c>
      <c r="H33" s="78">
        <f t="shared" si="2"/>
        <v>1</v>
      </c>
      <c r="I33" s="78">
        <f t="shared" si="3"/>
        <v>1</v>
      </c>
    </row>
    <row r="34" spans="1:9" x14ac:dyDescent="0.25">
      <c r="A34" s="78">
        <v>30</v>
      </c>
      <c r="B34" s="78">
        <f>COUNTIF(Overview!$B$4:$B$103,'F1 Score'!C34)</f>
        <v>1</v>
      </c>
      <c r="C34" s="81" t="s">
        <v>175</v>
      </c>
      <c r="D34" s="78">
        <f>COUNTIF(Overview!L103,C34)</f>
        <v>1</v>
      </c>
      <c r="E34" s="78">
        <f>COUNTIF(Overview!L4:L102,'F1 Score'!C34)</f>
        <v>0</v>
      </c>
      <c r="F34" s="78">
        <f t="shared" si="0"/>
        <v>0</v>
      </c>
      <c r="G34" s="78">
        <f t="shared" si="1"/>
        <v>1</v>
      </c>
      <c r="H34" s="78">
        <f t="shared" si="2"/>
        <v>1</v>
      </c>
      <c r="I34" s="78">
        <f t="shared" si="3"/>
        <v>1</v>
      </c>
    </row>
    <row r="35" spans="1:9" x14ac:dyDescent="0.25">
      <c r="A35" s="93" t="s">
        <v>188</v>
      </c>
      <c r="B35" s="93"/>
      <c r="C35" s="93"/>
      <c r="D35" s="93"/>
      <c r="E35" s="93"/>
      <c r="F35" s="93"/>
      <c r="G35" s="93"/>
      <c r="H35" s="93"/>
      <c r="I35" s="82">
        <f>AVERAGE(I5:I34)</f>
        <v>0.50335645835645837</v>
      </c>
    </row>
  </sheetData>
  <mergeCells count="2">
    <mergeCell ref="A2:I2"/>
    <mergeCell ref="A35:H35"/>
  </mergeCells>
  <conditionalFormatting sqref="C5:C34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D30" sqref="D30"/>
    </sheetView>
  </sheetViews>
  <sheetFormatPr baseColWidth="10" defaultRowHeight="15.75" x14ac:dyDescent="0.25"/>
  <cols>
    <col min="3" max="3" width="35.5" customWidth="1"/>
  </cols>
  <sheetData>
    <row r="2" spans="1:9" ht="26.25" x14ac:dyDescent="0.4">
      <c r="A2" s="94" t="s">
        <v>199</v>
      </c>
      <c r="B2" s="94"/>
      <c r="C2" s="94"/>
      <c r="D2" s="94"/>
      <c r="E2" s="94"/>
      <c r="F2" s="94"/>
      <c r="G2" s="94"/>
      <c r="H2" s="94"/>
      <c r="I2" s="94"/>
    </row>
    <row r="4" spans="1:9" x14ac:dyDescent="0.25">
      <c r="A4" s="78"/>
      <c r="B4" s="79" t="s">
        <v>187</v>
      </c>
      <c r="C4" s="79" t="s">
        <v>180</v>
      </c>
      <c r="D4" s="79" t="s">
        <v>184</v>
      </c>
      <c r="E4" s="79" t="s">
        <v>185</v>
      </c>
      <c r="F4" s="79" t="s">
        <v>186</v>
      </c>
      <c r="G4" s="79" t="s">
        <v>181</v>
      </c>
      <c r="H4" s="79" t="s">
        <v>182</v>
      </c>
      <c r="I4" s="79" t="s">
        <v>183</v>
      </c>
    </row>
    <row r="5" spans="1:9" x14ac:dyDescent="0.25">
      <c r="A5" s="78">
        <v>1</v>
      </c>
      <c r="B5" s="78">
        <f>COUNTIF(Overview!$B$4:$B$103,'F1 Score'!C5)</f>
        <v>1</v>
      </c>
      <c r="C5" s="80" t="s">
        <v>10</v>
      </c>
      <c r="D5" s="78">
        <f>COUNTIF(Overview!N4,C5)</f>
        <v>1</v>
      </c>
      <c r="E5" s="78">
        <f>COUNTIF(Overview!N5:N103,'F1 Score'!C5)</f>
        <v>0</v>
      </c>
      <c r="F5" s="78">
        <f>B5-D5</f>
        <v>0</v>
      </c>
      <c r="G5" s="78">
        <f>IF(ISERROR(D5/(D5+E5)),0,D5/(D5+E5))</f>
        <v>1</v>
      </c>
      <c r="H5" s="78">
        <f>D5/(D5+F5)</f>
        <v>1</v>
      </c>
      <c r="I5" s="78">
        <f>IF(ISERROR(2*((G5*H5)/(G5+H5))),0,2*((G5*H5)/(G5+H5)))</f>
        <v>1</v>
      </c>
    </row>
    <row r="6" spans="1:9" x14ac:dyDescent="0.25">
      <c r="A6" s="78">
        <v>2</v>
      </c>
      <c r="B6" s="78">
        <f>COUNTIF(Overview!$B$4:$B$103,'F1 Score'!C6)</f>
        <v>2</v>
      </c>
      <c r="C6" s="10" t="s">
        <v>15</v>
      </c>
      <c r="D6" s="78">
        <f>COUNTIF(Overview!N5:N6,C6)</f>
        <v>2</v>
      </c>
      <c r="E6" s="78">
        <f>SUM(COUNTIF(Overview!N4,'F1 Score'!C6),COUNTIF(Overview!N7:N103,'F1 Score'!C6))</f>
        <v>0</v>
      </c>
      <c r="F6" s="78">
        <f t="shared" ref="F6:F34" si="0">B6-D6</f>
        <v>0</v>
      </c>
      <c r="G6" s="78">
        <f t="shared" ref="G6:G34" si="1">IF(ISERROR(D6/(D6+E6)),0,D6/(D6+E6))</f>
        <v>1</v>
      </c>
      <c r="H6" s="78">
        <f t="shared" ref="H6:H34" si="2">D6/(D6+F6)</f>
        <v>1</v>
      </c>
      <c r="I6" s="78">
        <f t="shared" ref="I6:I34" si="3">IF(ISERROR(2*((G6*H6)/(G6+H6))),0,2*((G6*H6)/(G6+H6)))</f>
        <v>1</v>
      </c>
    </row>
    <row r="7" spans="1:9" x14ac:dyDescent="0.25">
      <c r="A7" s="78">
        <v>3</v>
      </c>
      <c r="B7" s="78">
        <f>COUNTIF(Overview!$B$4:$B$103,'F1 Score'!C7)</f>
        <v>10</v>
      </c>
      <c r="C7" s="80" t="s">
        <v>17</v>
      </c>
      <c r="D7" s="78">
        <f>COUNTIF(Overview!N7:N16,C7)</f>
        <v>7</v>
      </c>
      <c r="E7" s="78">
        <f>SUM(COUNTIF(Overview!N4:N6,'F1 Score'!C7),COUNTIF(Overview!N17:N103,'F1 Score'!C7))</f>
        <v>1</v>
      </c>
      <c r="F7" s="78">
        <f t="shared" si="0"/>
        <v>3</v>
      </c>
      <c r="G7" s="78">
        <f t="shared" si="1"/>
        <v>0.875</v>
      </c>
      <c r="H7" s="78">
        <f t="shared" si="2"/>
        <v>0.7</v>
      </c>
      <c r="I7" s="78">
        <f t="shared" si="3"/>
        <v>0.77777777777777768</v>
      </c>
    </row>
    <row r="8" spans="1:9" x14ac:dyDescent="0.25">
      <c r="A8" s="78">
        <v>4</v>
      </c>
      <c r="B8" s="78">
        <f>COUNTIF(Overview!$B$4:$B$103,'F1 Score'!C8)</f>
        <v>1</v>
      </c>
      <c r="C8" s="80" t="s">
        <v>30</v>
      </c>
      <c r="D8" s="78">
        <f>COUNTIF(Overview!N17,C8)</f>
        <v>1</v>
      </c>
      <c r="E8" s="78">
        <f>SUM(COUNTIF(Overview!N4:N16,'F1 Score'!C8),COUNTIF(Overview!N18:N103,'F1 Score'!C8))</f>
        <v>0</v>
      </c>
      <c r="F8" s="78">
        <f t="shared" si="0"/>
        <v>0</v>
      </c>
      <c r="G8" s="78">
        <f t="shared" si="1"/>
        <v>1</v>
      </c>
      <c r="H8" s="78">
        <f t="shared" si="2"/>
        <v>1</v>
      </c>
      <c r="I8" s="78">
        <f t="shared" si="3"/>
        <v>1</v>
      </c>
    </row>
    <row r="9" spans="1:9" x14ac:dyDescent="0.25">
      <c r="A9" s="78">
        <v>5</v>
      </c>
      <c r="B9" s="78">
        <f>COUNTIF(Overview!$B$4:$B$103,'F1 Score'!C9)</f>
        <v>2</v>
      </c>
      <c r="C9" s="80" t="s">
        <v>33</v>
      </c>
      <c r="D9" s="78">
        <f>COUNTIF(Overview!N18:N19,C9)</f>
        <v>2</v>
      </c>
      <c r="E9" s="78">
        <f>SUM(COUNTIF(Overview!N4:N17,'F1 Score'!C9),COUNTIF(Overview!N20:N103,'F1 Score'!C9))</f>
        <v>0</v>
      </c>
      <c r="F9" s="78">
        <f t="shared" si="0"/>
        <v>0</v>
      </c>
      <c r="G9" s="78">
        <f t="shared" si="1"/>
        <v>1</v>
      </c>
      <c r="H9" s="78">
        <f t="shared" si="2"/>
        <v>1</v>
      </c>
      <c r="I9" s="78">
        <f t="shared" si="3"/>
        <v>1</v>
      </c>
    </row>
    <row r="10" spans="1:9" x14ac:dyDescent="0.25">
      <c r="A10" s="78">
        <v>6</v>
      </c>
      <c r="B10" s="78">
        <f>COUNTIF(Overview!$B$4:$B$103,'F1 Score'!C10)</f>
        <v>7</v>
      </c>
      <c r="C10" s="10" t="s">
        <v>38</v>
      </c>
      <c r="D10" s="78">
        <f>COUNTIF(Overview!N20:N26,C10)</f>
        <v>5</v>
      </c>
      <c r="E10" s="78">
        <f>SUM(COUNTIF(Overview!N4:N19,'F1 Score'!C10),COUNTIF(Overview!N27:N103,'F1 Score'!C10))</f>
        <v>0</v>
      </c>
      <c r="F10" s="78">
        <f t="shared" si="0"/>
        <v>2</v>
      </c>
      <c r="G10" s="78">
        <f t="shared" si="1"/>
        <v>1</v>
      </c>
      <c r="H10" s="78">
        <f t="shared" si="2"/>
        <v>0.7142857142857143</v>
      </c>
      <c r="I10" s="78">
        <f t="shared" si="3"/>
        <v>0.83333333333333326</v>
      </c>
    </row>
    <row r="11" spans="1:9" x14ac:dyDescent="0.25">
      <c r="A11" s="78">
        <v>7</v>
      </c>
      <c r="B11" s="78">
        <f>COUNTIF(Overview!$B$4:$B$103,'F1 Score'!C11)</f>
        <v>2</v>
      </c>
      <c r="C11" s="80" t="s">
        <v>48</v>
      </c>
      <c r="D11" s="78">
        <f>COUNTIF(Overview!N27:N28,C11)</f>
        <v>1</v>
      </c>
      <c r="E11" s="78">
        <f>SUM(COUNTIF(Overview!N4:N26,'F1 Score'!C11),COUNTIF(Overview!N29:N103,'F1 Score'!C11))</f>
        <v>0</v>
      </c>
      <c r="F11" s="78">
        <f t="shared" si="0"/>
        <v>1</v>
      </c>
      <c r="G11" s="78">
        <f t="shared" si="1"/>
        <v>1</v>
      </c>
      <c r="H11" s="78">
        <f t="shared" si="2"/>
        <v>0.5</v>
      </c>
      <c r="I11" s="78">
        <f t="shared" si="3"/>
        <v>0.66666666666666663</v>
      </c>
    </row>
    <row r="12" spans="1:9" x14ac:dyDescent="0.25">
      <c r="A12" s="78">
        <v>8</v>
      </c>
      <c r="B12" s="78">
        <f>COUNTIF(Overview!$B$4:$B$103,'F1 Score'!C12)</f>
        <v>3</v>
      </c>
      <c r="C12" s="80" t="s">
        <v>53</v>
      </c>
      <c r="D12" s="78">
        <f>COUNTIF(Overview!N29:N31,C12)</f>
        <v>3</v>
      </c>
      <c r="E12" s="78">
        <f>SUM(COUNTIF(Overview!N4:N28,'F1 Score'!C12),COUNTIF(Overview!N32:N103,'F1 Score'!C12))</f>
        <v>0</v>
      </c>
      <c r="F12" s="78">
        <f t="shared" si="0"/>
        <v>0</v>
      </c>
      <c r="G12" s="78">
        <f t="shared" si="1"/>
        <v>1</v>
      </c>
      <c r="H12" s="78">
        <f t="shared" si="2"/>
        <v>1</v>
      </c>
      <c r="I12" s="78">
        <f t="shared" si="3"/>
        <v>1</v>
      </c>
    </row>
    <row r="13" spans="1:9" x14ac:dyDescent="0.25">
      <c r="A13" s="78">
        <v>9</v>
      </c>
      <c r="B13" s="78">
        <f>COUNTIF(Overview!$B$4:$B$103,'F1 Score'!C13)</f>
        <v>2</v>
      </c>
      <c r="C13" s="10" t="s">
        <v>58</v>
      </c>
      <c r="D13" s="78">
        <f>COUNTIF(Overview!N32:N33,C13)</f>
        <v>2</v>
      </c>
      <c r="E13" s="78">
        <f>SUM(COUNTIF(Overview!N11,'F1 Score'!C13),COUNTIF(Overview!N14:N110,'F1 Score'!C13))</f>
        <v>2</v>
      </c>
      <c r="F13" s="78">
        <f t="shared" si="0"/>
        <v>0</v>
      </c>
      <c r="G13" s="78">
        <f t="shared" si="1"/>
        <v>0.5</v>
      </c>
      <c r="H13" s="78">
        <f t="shared" si="2"/>
        <v>1</v>
      </c>
      <c r="I13" s="78">
        <f t="shared" si="3"/>
        <v>0.66666666666666663</v>
      </c>
    </row>
    <row r="14" spans="1:9" x14ac:dyDescent="0.25">
      <c r="A14" s="78">
        <v>10</v>
      </c>
      <c r="B14" s="78">
        <f>COUNTIF(Overview!$B$4:$B$103,'F1 Score'!C14)</f>
        <v>1</v>
      </c>
      <c r="C14" s="80" t="s">
        <v>63</v>
      </c>
      <c r="D14" s="78">
        <f>COUNTIF(Overview!N34,C14)</f>
        <v>0</v>
      </c>
      <c r="E14" s="78">
        <f>SUM(COUNTIF(Overview!N4:N33,'F1 Score'!C14),COUNTIF(Overview!N35:N103,'F1 Score'!C14))</f>
        <v>0</v>
      </c>
      <c r="F14" s="78">
        <f t="shared" si="0"/>
        <v>1</v>
      </c>
      <c r="G14" s="78">
        <f t="shared" si="1"/>
        <v>0</v>
      </c>
      <c r="H14" s="78">
        <f t="shared" si="2"/>
        <v>0</v>
      </c>
      <c r="I14" s="78">
        <f t="shared" si="3"/>
        <v>0</v>
      </c>
    </row>
    <row r="15" spans="1:9" x14ac:dyDescent="0.25">
      <c r="A15" s="78">
        <v>11</v>
      </c>
      <c r="B15" s="78">
        <f>COUNTIF(Overview!$B$4:$B$103,'F1 Score'!C15)</f>
        <v>1</v>
      </c>
      <c r="C15" s="80" t="s">
        <v>68</v>
      </c>
      <c r="D15" s="78">
        <f>COUNTIF(Overview!N35,C15)</f>
        <v>0</v>
      </c>
      <c r="E15" s="78">
        <f>SUM(COUNTIF(Overview!N4:N34,'F1 Score'!C15),COUNTIF(Overview!N36:N103,'F1 Score'!C15))</f>
        <v>1</v>
      </c>
      <c r="F15" s="78">
        <f t="shared" si="0"/>
        <v>1</v>
      </c>
      <c r="G15" s="78">
        <f t="shared" si="1"/>
        <v>0</v>
      </c>
      <c r="H15" s="78">
        <f t="shared" si="2"/>
        <v>0</v>
      </c>
      <c r="I15" s="78">
        <f t="shared" si="3"/>
        <v>0</v>
      </c>
    </row>
    <row r="16" spans="1:9" x14ac:dyDescent="0.25">
      <c r="A16" s="78">
        <v>12</v>
      </c>
      <c r="B16" s="78">
        <f>COUNTIF(Overview!$B$4:$B$103,'F1 Score'!C16)</f>
        <v>5</v>
      </c>
      <c r="C16" s="80" t="s">
        <v>71</v>
      </c>
      <c r="D16" s="78">
        <f>COUNTIF(Overview!N36:N40,C16)</f>
        <v>4</v>
      </c>
      <c r="E16" s="78">
        <f>SUM(COUNTIF(Overview!N4:N35,'F1 Score'!C16),COUNTIF(Overview!N41:N103,'F1 Score'!C16))</f>
        <v>1</v>
      </c>
      <c r="F16" s="78">
        <f t="shared" si="0"/>
        <v>1</v>
      </c>
      <c r="G16" s="78">
        <f t="shared" si="1"/>
        <v>0.8</v>
      </c>
      <c r="H16" s="78">
        <f t="shared" si="2"/>
        <v>0.8</v>
      </c>
      <c r="I16" s="78">
        <f t="shared" si="3"/>
        <v>0.80000000000000016</v>
      </c>
    </row>
    <row r="17" spans="1:9" x14ac:dyDescent="0.25">
      <c r="A17" s="78">
        <v>13</v>
      </c>
      <c r="B17" s="78">
        <f>COUNTIF(Overview!$B$4:$B$103,'F1 Score'!C17)</f>
        <v>1</v>
      </c>
      <c r="C17" s="80" t="s">
        <v>76</v>
      </c>
      <c r="D17" s="78">
        <f>COUNTIF(Overview!N41,C17)</f>
        <v>1</v>
      </c>
      <c r="E17" s="78">
        <f>SUM(COUNTIF(Overview!N4:N40,'F1 Score'!C17),COUNTIF(Overview!N42:N103,'F1 Score'!C17))</f>
        <v>0</v>
      </c>
      <c r="F17" s="78">
        <f t="shared" si="0"/>
        <v>0</v>
      </c>
      <c r="G17" s="78">
        <f t="shared" si="1"/>
        <v>1</v>
      </c>
      <c r="H17" s="78">
        <f t="shared" si="2"/>
        <v>1</v>
      </c>
      <c r="I17" s="78">
        <f t="shared" si="3"/>
        <v>1</v>
      </c>
    </row>
    <row r="18" spans="1:9" x14ac:dyDescent="0.25">
      <c r="A18" s="78">
        <v>14</v>
      </c>
      <c r="B18" s="78">
        <f>COUNTIF(Overview!$B$4:$B$103,'F1 Score'!C18)</f>
        <v>1</v>
      </c>
      <c r="C18" s="80" t="s">
        <v>79</v>
      </c>
      <c r="D18" s="78">
        <f>COUNTIF(Overview!N42,C18)</f>
        <v>0</v>
      </c>
      <c r="E18" s="78">
        <f>SUM(COUNTIF(Overview!N4:N41,'F1 Score'!C18),COUNTIF(Overview!N43:N103,'F1 Score'!C18))</f>
        <v>0</v>
      </c>
      <c r="F18" s="78">
        <f t="shared" si="0"/>
        <v>1</v>
      </c>
      <c r="G18" s="78">
        <f t="shared" si="1"/>
        <v>0</v>
      </c>
      <c r="H18" s="78">
        <f t="shared" si="2"/>
        <v>0</v>
      </c>
      <c r="I18" s="78">
        <f t="shared" si="3"/>
        <v>0</v>
      </c>
    </row>
    <row r="19" spans="1:9" x14ac:dyDescent="0.25">
      <c r="A19" s="78">
        <v>15</v>
      </c>
      <c r="B19" s="78">
        <f>COUNTIF(Overview!$B$4:$B$103,'F1 Score'!C19)</f>
        <v>1</v>
      </c>
      <c r="C19" s="80" t="s">
        <v>83</v>
      </c>
      <c r="D19" s="78">
        <f>COUNTIF(Overview!N43,C19)</f>
        <v>1</v>
      </c>
      <c r="E19" s="78">
        <f>SUM(COUNTIF(Overview!N4:N42,'F1 Score'!C19),COUNTIF(Overview!N44:N103,'F1 Score'!C19))</f>
        <v>0</v>
      </c>
      <c r="F19" s="78">
        <f t="shared" si="0"/>
        <v>0</v>
      </c>
      <c r="G19" s="78">
        <f t="shared" si="1"/>
        <v>1</v>
      </c>
      <c r="H19" s="78">
        <f t="shared" si="2"/>
        <v>1</v>
      </c>
      <c r="I19" s="78">
        <f t="shared" si="3"/>
        <v>1</v>
      </c>
    </row>
    <row r="20" spans="1:9" x14ac:dyDescent="0.25">
      <c r="A20" s="78">
        <v>16</v>
      </c>
      <c r="B20" s="78">
        <f>COUNTIF(Overview!$B$4:$B$103,'F1 Score'!C20)</f>
        <v>4</v>
      </c>
      <c r="C20" s="80" t="s">
        <v>88</v>
      </c>
      <c r="D20" s="78">
        <f>COUNTIF(Overview!N44:N47,C20)</f>
        <v>4</v>
      </c>
      <c r="E20" s="78">
        <f>SUM(COUNTIF(Overview!N4:N43,'F1 Score'!C20),COUNTIF(Overview!N48:N103,'F1 Score'!C20))</f>
        <v>1</v>
      </c>
      <c r="F20" s="78">
        <f t="shared" si="0"/>
        <v>0</v>
      </c>
      <c r="G20" s="78">
        <f t="shared" si="1"/>
        <v>0.8</v>
      </c>
      <c r="H20" s="78">
        <f t="shared" si="2"/>
        <v>1</v>
      </c>
      <c r="I20" s="78">
        <f>IF(ISERROR(2*((G20*H20)/(G20+H20))),0,2*((G20*H20)/(G20+H20)))</f>
        <v>0.88888888888888895</v>
      </c>
    </row>
    <row r="21" spans="1:9" x14ac:dyDescent="0.25">
      <c r="A21" s="78">
        <v>17</v>
      </c>
      <c r="B21" s="78">
        <f>COUNTIF(Overview!$B$4:$B$103,'F1 Score'!C21)</f>
        <v>2</v>
      </c>
      <c r="C21" s="80" t="s">
        <v>92</v>
      </c>
      <c r="D21" s="78">
        <f>COUNTIF(Overview!N48:N49,C21)</f>
        <v>2</v>
      </c>
      <c r="E21" s="78">
        <f>SUM(COUNTIF(Overview!N4:N47,'F1 Score'!C21),COUNTIF(Overview!N50:N103,'F1 Score'!C21))</f>
        <v>1</v>
      </c>
      <c r="F21" s="78">
        <f t="shared" si="0"/>
        <v>0</v>
      </c>
      <c r="G21" s="78">
        <f t="shared" si="1"/>
        <v>0.66666666666666663</v>
      </c>
      <c r="H21" s="78">
        <f t="shared" si="2"/>
        <v>1</v>
      </c>
      <c r="I21" s="78">
        <f t="shared" si="3"/>
        <v>0.8</v>
      </c>
    </row>
    <row r="22" spans="1:9" x14ac:dyDescent="0.25">
      <c r="A22" s="78">
        <v>18</v>
      </c>
      <c r="B22" s="78">
        <f>COUNTIF(Overview!$B$4:$B$103,'F1 Score'!C22)</f>
        <v>2</v>
      </c>
      <c r="C22" s="80" t="s">
        <v>96</v>
      </c>
      <c r="D22" s="78">
        <f>COUNTIF(Overview!N50:N51,C22)</f>
        <v>2</v>
      </c>
      <c r="E22" s="78">
        <f>SUM(COUNTIF(Overview!N4:N49,'F1 Score'!C22),COUNTIF(Overview!N52:N103,'F1 Score'!C22))</f>
        <v>2</v>
      </c>
      <c r="F22" s="78">
        <f t="shared" si="0"/>
        <v>0</v>
      </c>
      <c r="G22" s="78">
        <f t="shared" si="1"/>
        <v>0.5</v>
      </c>
      <c r="H22" s="78">
        <f t="shared" si="2"/>
        <v>1</v>
      </c>
      <c r="I22" s="78">
        <f t="shared" si="3"/>
        <v>0.66666666666666663</v>
      </c>
    </row>
    <row r="23" spans="1:9" x14ac:dyDescent="0.25">
      <c r="A23" s="78">
        <v>19</v>
      </c>
      <c r="B23" s="78">
        <f>COUNTIF(Overview!$B$4:$B$103,'F1 Score'!C23)</f>
        <v>5</v>
      </c>
      <c r="C23" s="80" t="s">
        <v>99</v>
      </c>
      <c r="D23" s="78">
        <f>COUNTIF(Overview!N52:N56,C23)</f>
        <v>0</v>
      </c>
      <c r="E23" s="78">
        <f>SUM(COUNTIF(Overview!N4:N51,'F1 Score'!C23),COUNTIF(Overview!N57:N103,'F1 Score'!C23))</f>
        <v>0</v>
      </c>
      <c r="F23" s="78">
        <f t="shared" si="0"/>
        <v>5</v>
      </c>
      <c r="G23" s="78">
        <f t="shared" si="1"/>
        <v>0</v>
      </c>
      <c r="H23" s="78">
        <f t="shared" si="2"/>
        <v>0</v>
      </c>
      <c r="I23" s="78">
        <f t="shared" si="3"/>
        <v>0</v>
      </c>
    </row>
    <row r="24" spans="1:9" x14ac:dyDescent="0.25">
      <c r="A24" s="78">
        <v>20</v>
      </c>
      <c r="B24" s="78">
        <f>COUNTIF(Overview!$B$4:$B$103,'F1 Score'!C24)</f>
        <v>1</v>
      </c>
      <c r="C24" s="80" t="s">
        <v>109</v>
      </c>
      <c r="D24" s="78">
        <f>COUNTIF(Overview!N57,C24)</f>
        <v>1</v>
      </c>
      <c r="E24" s="78">
        <f>SUM(COUNTIF(Overview!N4:N56,'F1 Score'!C24),COUNTIF(Overview!N58:N103,'F1 Score'!C24))</f>
        <v>1</v>
      </c>
      <c r="F24" s="78">
        <f t="shared" si="0"/>
        <v>0</v>
      </c>
      <c r="G24" s="78">
        <f t="shared" si="1"/>
        <v>0.5</v>
      </c>
      <c r="H24" s="78">
        <f t="shared" si="2"/>
        <v>1</v>
      </c>
      <c r="I24" s="78">
        <f t="shared" si="3"/>
        <v>0.66666666666666663</v>
      </c>
    </row>
    <row r="25" spans="1:9" x14ac:dyDescent="0.25">
      <c r="A25" s="78">
        <v>21</v>
      </c>
      <c r="B25" s="78">
        <f>COUNTIF(Overview!$B$4:$B$103,'F1 Score'!C25)</f>
        <v>1</v>
      </c>
      <c r="C25" s="80" t="s">
        <v>178</v>
      </c>
      <c r="D25" s="78">
        <f>COUNTIF(Overview!N58,C25)</f>
        <v>0</v>
      </c>
      <c r="E25" s="78">
        <f>SUM(COUNTIF(Overview!N4:N57,'F1 Score'!C25),COUNTIF(Overview!N59:N103,'F1 Score'!C25))</f>
        <v>0</v>
      </c>
      <c r="F25" s="78">
        <f t="shared" si="0"/>
        <v>1</v>
      </c>
      <c r="G25" s="78">
        <f t="shared" si="1"/>
        <v>0</v>
      </c>
      <c r="H25" s="78">
        <f t="shared" si="2"/>
        <v>0</v>
      </c>
      <c r="I25" s="78">
        <f t="shared" si="3"/>
        <v>0</v>
      </c>
    </row>
    <row r="26" spans="1:9" x14ac:dyDescent="0.25">
      <c r="A26" s="78">
        <v>22</v>
      </c>
      <c r="B26" s="78">
        <f>COUNTIF(Overview!$B$4:$B$103,'F1 Score'!C26)</f>
        <v>2</v>
      </c>
      <c r="C26" s="80" t="s">
        <v>179</v>
      </c>
      <c r="D26" s="78">
        <f>COUNTIF(Overview!N59:N60,C26)</f>
        <v>0</v>
      </c>
      <c r="E26" s="78">
        <f>SUM(COUNTIF(Overview!N4:N58,'F1 Score'!C26),COUNTIF(Overview!N61:N103,'F1 Score'!C26))</f>
        <v>0</v>
      </c>
      <c r="F26" s="78">
        <f t="shared" si="0"/>
        <v>2</v>
      </c>
      <c r="G26" s="78">
        <f t="shared" si="1"/>
        <v>0</v>
      </c>
      <c r="H26" s="78">
        <f t="shared" si="2"/>
        <v>0</v>
      </c>
      <c r="I26" s="78">
        <f t="shared" si="3"/>
        <v>0</v>
      </c>
    </row>
    <row r="27" spans="1:9" x14ac:dyDescent="0.25">
      <c r="A27" s="78">
        <v>23</v>
      </c>
      <c r="B27" s="78">
        <f>COUNTIF(Overview!$B$4:$B$103,'F1 Score'!C27)</f>
        <v>1</v>
      </c>
      <c r="C27" s="80" t="s">
        <v>121</v>
      </c>
      <c r="D27" s="78">
        <f>COUNTIF(Overview!N61,C27)</f>
        <v>1</v>
      </c>
      <c r="E27" s="78">
        <f>SUM(COUNTIF(Overview!N4:N60,'F1 Score'!C27),COUNTIF(Overview!N62:N103,'F1 Score'!C27))</f>
        <v>0</v>
      </c>
      <c r="F27" s="78">
        <f t="shared" si="0"/>
        <v>0</v>
      </c>
      <c r="G27" s="78">
        <f t="shared" si="1"/>
        <v>1</v>
      </c>
      <c r="H27" s="78">
        <f t="shared" si="2"/>
        <v>1</v>
      </c>
      <c r="I27" s="78">
        <f>IF(ISERROR(2*((G27*H27)/(G27+H27))),0,2*((G27*H27)/(G27+H27)))</f>
        <v>1</v>
      </c>
    </row>
    <row r="28" spans="1:9" x14ac:dyDescent="0.25">
      <c r="A28" s="78">
        <v>24</v>
      </c>
      <c r="B28" s="78">
        <f>COUNTIF(Overview!$B$4:$B$103,'F1 Score'!C28)</f>
        <v>8</v>
      </c>
      <c r="C28" s="80" t="s">
        <v>127</v>
      </c>
      <c r="D28" s="78">
        <f>COUNTIF(Overview!N62:N69,C28)</f>
        <v>4</v>
      </c>
      <c r="E28" s="78">
        <f>SUM(COUNTIF(Overview!N4:N61,'F1 Score'!C28),COUNTIF(Overview!N70:N103,'F1 Score'!C28))</f>
        <v>0</v>
      </c>
      <c r="F28" s="78">
        <f t="shared" si="0"/>
        <v>4</v>
      </c>
      <c r="G28" s="78">
        <f t="shared" si="1"/>
        <v>1</v>
      </c>
      <c r="H28" s="78">
        <f t="shared" si="2"/>
        <v>0.5</v>
      </c>
      <c r="I28" s="78">
        <f t="shared" si="3"/>
        <v>0.66666666666666663</v>
      </c>
    </row>
    <row r="29" spans="1:9" x14ac:dyDescent="0.25">
      <c r="A29" s="78">
        <v>25</v>
      </c>
      <c r="B29" s="78">
        <f>COUNTIF(Overview!$B$4:$B$103,'F1 Score'!C29)</f>
        <v>5</v>
      </c>
      <c r="C29" s="80" t="s">
        <v>135</v>
      </c>
      <c r="D29" s="78">
        <f>COUNTIF(Overview!N70:N74,C29)</f>
        <v>4</v>
      </c>
      <c r="E29" s="78">
        <f>SUM(COUNTIF(Overview!N4:N69,'F1 Score'!C29),COUNTIF(Overview!N75:N103,'F1 Score'!C29))</f>
        <v>0</v>
      </c>
      <c r="F29" s="78">
        <f t="shared" si="0"/>
        <v>1</v>
      </c>
      <c r="G29" s="78">
        <f t="shared" si="1"/>
        <v>1</v>
      </c>
      <c r="H29" s="78">
        <f t="shared" si="2"/>
        <v>0.8</v>
      </c>
      <c r="I29" s="78">
        <f t="shared" si="3"/>
        <v>0.88888888888888895</v>
      </c>
    </row>
    <row r="30" spans="1:9" x14ac:dyDescent="0.25">
      <c r="A30" s="78">
        <v>26</v>
      </c>
      <c r="B30" s="78">
        <f>COUNTIF(Overview!$B$4:$B$103,'F1 Score'!C30)</f>
        <v>22</v>
      </c>
      <c r="C30" s="80" t="s">
        <v>11</v>
      </c>
      <c r="D30" s="78">
        <f>COUNTIF(Overview!N75:N96,C30)</f>
        <v>12</v>
      </c>
      <c r="E30" s="78">
        <f>SUM(COUNTIF(Overview!N4:N74,'F1 Score'!C30),COUNTIF(Overview!N97:N103,'F1 Score'!C30))</f>
        <v>17</v>
      </c>
      <c r="F30" s="78">
        <f t="shared" si="0"/>
        <v>10</v>
      </c>
      <c r="G30" s="78">
        <f t="shared" si="1"/>
        <v>0.41379310344827586</v>
      </c>
      <c r="H30" s="78">
        <f t="shared" si="2"/>
        <v>0.54545454545454541</v>
      </c>
      <c r="I30" s="78">
        <f t="shared" si="3"/>
        <v>0.47058823529411764</v>
      </c>
    </row>
    <row r="31" spans="1:9" x14ac:dyDescent="0.25">
      <c r="A31" s="78">
        <v>27</v>
      </c>
      <c r="B31" s="78">
        <f>COUNTIF(Overview!$B$4:$B$103,'F1 Score'!C31)</f>
        <v>1</v>
      </c>
      <c r="C31" s="8" t="s">
        <v>168</v>
      </c>
      <c r="D31" s="78">
        <f>COUNTIF(Overview!N97,C31)</f>
        <v>1</v>
      </c>
      <c r="E31" s="78">
        <f>SUM(COUNTIF(Overview!N4:N96,'F1 Score'!C31),COUNTIF(Overview!N98:N103,'F1 Score'!C31))</f>
        <v>1</v>
      </c>
      <c r="F31" s="78">
        <f t="shared" si="0"/>
        <v>0</v>
      </c>
      <c r="G31" s="78">
        <f t="shared" si="1"/>
        <v>0.5</v>
      </c>
      <c r="H31" s="78">
        <f t="shared" si="2"/>
        <v>1</v>
      </c>
      <c r="I31" s="78">
        <f t="shared" si="3"/>
        <v>0.66666666666666663</v>
      </c>
    </row>
    <row r="32" spans="1:9" x14ac:dyDescent="0.25">
      <c r="A32" s="78">
        <v>28</v>
      </c>
      <c r="B32" s="78">
        <f>COUNTIF(Overview!$B$4:$B$103,'F1 Score'!C32)</f>
        <v>4</v>
      </c>
      <c r="C32" s="81" t="s">
        <v>148</v>
      </c>
      <c r="D32" s="78">
        <f>COUNTIF(Overview!N98:N101,C32)</f>
        <v>4</v>
      </c>
      <c r="E32" s="78">
        <f>SUM(COUNTIF(Overview!N4:N97,'F1 Score'!C32),COUNTIF(Overview!N102:N103,'F1 Score'!C32))</f>
        <v>0</v>
      </c>
      <c r="F32" s="78">
        <f t="shared" si="0"/>
        <v>0</v>
      </c>
      <c r="G32" s="78">
        <f t="shared" si="1"/>
        <v>1</v>
      </c>
      <c r="H32" s="78">
        <f t="shared" si="2"/>
        <v>1</v>
      </c>
      <c r="I32" s="78">
        <f t="shared" si="3"/>
        <v>1</v>
      </c>
    </row>
    <row r="33" spans="1:9" x14ac:dyDescent="0.25">
      <c r="A33" s="78">
        <v>29</v>
      </c>
      <c r="B33" s="78">
        <f>COUNTIF(Overview!$B$4:$B$103,'F1 Score'!C33)</f>
        <v>1</v>
      </c>
      <c r="C33" s="81" t="s">
        <v>173</v>
      </c>
      <c r="D33" s="78">
        <f>COUNTIF(Overview!N102,C33)</f>
        <v>0</v>
      </c>
      <c r="E33" s="78">
        <f>SUM(COUNTIF(Overview!N4:N101,'F1 Score'!C33),COUNTIF(Overview!N103,'F1 Score'!C33))</f>
        <v>0</v>
      </c>
      <c r="F33" s="78">
        <f t="shared" si="0"/>
        <v>1</v>
      </c>
      <c r="G33" s="78">
        <f t="shared" si="1"/>
        <v>0</v>
      </c>
      <c r="H33" s="78">
        <f t="shared" si="2"/>
        <v>0</v>
      </c>
      <c r="I33" s="78">
        <f t="shared" si="3"/>
        <v>0</v>
      </c>
    </row>
    <row r="34" spans="1:9" x14ac:dyDescent="0.25">
      <c r="A34" s="78">
        <v>30</v>
      </c>
      <c r="B34" s="78">
        <f>COUNTIF(Overview!$B$4:$B$103,'F1 Score'!C34)</f>
        <v>1</v>
      </c>
      <c r="C34" s="81" t="s">
        <v>175</v>
      </c>
      <c r="D34" s="78">
        <f>COUNTIF(Overview!N103,C34)</f>
        <v>0</v>
      </c>
      <c r="E34" s="78">
        <f>COUNTIF(Overview!N4:N102,'F1 Score'!C34)</f>
        <v>1</v>
      </c>
      <c r="F34" s="78">
        <f t="shared" si="0"/>
        <v>1</v>
      </c>
      <c r="G34" s="78">
        <f t="shared" si="1"/>
        <v>0</v>
      </c>
      <c r="H34" s="78">
        <f t="shared" si="2"/>
        <v>0</v>
      </c>
      <c r="I34" s="78">
        <f t="shared" si="3"/>
        <v>0</v>
      </c>
    </row>
    <row r="35" spans="1:9" x14ac:dyDescent="0.25">
      <c r="A35" s="93" t="s">
        <v>188</v>
      </c>
      <c r="B35" s="93"/>
      <c r="C35" s="93"/>
      <c r="D35" s="93"/>
      <c r="E35" s="93"/>
      <c r="F35" s="93"/>
      <c r="G35" s="93"/>
      <c r="H35" s="93"/>
      <c r="I35" s="82">
        <f>AVERAGE(I5:I34)</f>
        <v>0.6153159041394336</v>
      </c>
    </row>
  </sheetData>
  <mergeCells count="2">
    <mergeCell ref="A2:I2"/>
    <mergeCell ref="A35:H35"/>
  </mergeCells>
  <conditionalFormatting sqref="C5:C34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workbookViewId="0">
      <selection activeCell="G6" sqref="G6"/>
    </sheetView>
  </sheetViews>
  <sheetFormatPr baseColWidth="10" defaultRowHeight="15.75" x14ac:dyDescent="0.25"/>
  <cols>
    <col min="3" max="3" width="17.25" customWidth="1"/>
    <col min="4" max="4" width="17.125" customWidth="1"/>
  </cols>
  <sheetData>
    <row r="3" spans="3:4" ht="18.75" x14ac:dyDescent="0.3">
      <c r="C3" s="96"/>
      <c r="D3" s="96" t="s">
        <v>203</v>
      </c>
    </row>
    <row r="4" spans="3:4" ht="18.75" x14ac:dyDescent="0.3">
      <c r="C4" s="97" t="s">
        <v>200</v>
      </c>
      <c r="D4" s="97">
        <f>'F1 Score'!I35</f>
        <v>0.82063011063011071</v>
      </c>
    </row>
    <row r="5" spans="3:4" ht="18.75" x14ac:dyDescent="0.3">
      <c r="C5" s="97" t="s">
        <v>2</v>
      </c>
      <c r="D5" s="97">
        <f>LUIS!I35</f>
        <v>0.35785473785473787</v>
      </c>
    </row>
    <row r="6" spans="3:4" ht="18.75" x14ac:dyDescent="0.3">
      <c r="C6" s="97" t="s">
        <v>201</v>
      </c>
      <c r="D6" s="97">
        <f>WATSON!I35</f>
        <v>0.8209794812233836</v>
      </c>
    </row>
    <row r="7" spans="3:4" ht="18.75" x14ac:dyDescent="0.3">
      <c r="C7" s="97" t="s">
        <v>202</v>
      </c>
      <c r="D7" s="97">
        <f>WITAI!I35</f>
        <v>0.57600439422473326</v>
      </c>
    </row>
    <row r="8" spans="3:4" ht="18.75" x14ac:dyDescent="0.3">
      <c r="C8" s="97" t="s">
        <v>5</v>
      </c>
      <c r="D8" s="97">
        <f>LEX!I35</f>
        <v>0.50335645835645837</v>
      </c>
    </row>
    <row r="9" spans="3:4" ht="18.75" x14ac:dyDescent="0.3">
      <c r="C9" s="97" t="s">
        <v>6</v>
      </c>
      <c r="D9" s="97">
        <f>RASA!I35</f>
        <v>0.6153159041394336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Overview</vt:lpstr>
      <vt:lpstr>F1 Score</vt:lpstr>
      <vt:lpstr>LUIS</vt:lpstr>
      <vt:lpstr>WATSON</vt:lpstr>
      <vt:lpstr>WITAI</vt:lpstr>
      <vt:lpstr>LEX</vt:lpstr>
      <vt:lpstr>RASA</vt:lpstr>
      <vt:lpstr>COMPARISON 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JIMENEZ</cp:lastModifiedBy>
  <dcterms:created xsi:type="dcterms:W3CDTF">2020-06-15T02:37:28Z</dcterms:created>
  <dcterms:modified xsi:type="dcterms:W3CDTF">2020-06-15T07:25:25Z</dcterms:modified>
</cp:coreProperties>
</file>