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202300"/>
  <mc:AlternateContent xmlns:mc="http://schemas.openxmlformats.org/markup-compatibility/2006">
    <mc:Choice Requires="x15">
      <x15ac:absPath xmlns:x15ac="http://schemas.microsoft.com/office/spreadsheetml/2010/11/ac" url="https://d.docs.live.net/4e272c25259e92d1/програмирование/Study and work projects/"/>
    </mc:Choice>
  </mc:AlternateContent>
  <xr:revisionPtr revIDLastSave="0" documentId="8_{C92D06AA-761C-459B-95B8-4DAD9B749F54}" xr6:coauthVersionLast="47" xr6:coauthVersionMax="47" xr10:uidLastSave="{00000000-0000-0000-0000-000000000000}"/>
  <bookViews>
    <workbookView xWindow="-110" yWindow="-110" windowWidth="22620" windowHeight="13500" xr2:uid="{7BAB469A-533D-4923-A99C-4A93D30CFA67}"/>
  </bookViews>
  <sheets>
    <sheet name="wages HMRC control" sheetId="1" r:id="rId1"/>
    <sheet name="Dep extended" sheetId="2" r:id="rId2"/>
    <sheet name="Dep Additions" sheetId="3" r:id="rId3"/>
    <sheet name="Dep Pension contributions" sheetId="4" r:id="rId4"/>
    <sheet name="Dep Tax and NIC" sheetId="5" r:id="rId5"/>
  </sheets>
  <definedNames>
    <definedName name="_xlnm.Print_Area" localSheetId="0">'wages HMRC control'!$A$1:$G$63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3" i="1" l="1"/>
  <c r="F54" i="1" s="1"/>
  <c r="G37" i="1"/>
  <c r="G63" i="1" s="1"/>
  <c r="F47" i="1"/>
  <c r="F46" i="1"/>
  <c r="F45" i="1"/>
  <c r="F44" i="1"/>
  <c r="F43" i="1"/>
  <c r="K38" i="1"/>
  <c r="O39" i="1"/>
  <c r="N39" i="1"/>
  <c r="F41" i="1" s="1"/>
  <c r="M39" i="1"/>
  <c r="F40" i="1" s="1"/>
  <c r="L39" i="1"/>
  <c r="O38" i="1"/>
  <c r="N38" i="1"/>
  <c r="M38" i="1"/>
  <c r="L38" i="1"/>
  <c r="K39" i="1"/>
  <c r="K30" i="1"/>
  <c r="G29" i="1"/>
  <c r="G35" i="1" s="1"/>
  <c r="N30" i="1"/>
  <c r="N31" i="1"/>
  <c r="O31" i="1"/>
  <c r="O30" i="1"/>
  <c r="M31" i="1"/>
  <c r="M30" i="1"/>
  <c r="L31" i="1"/>
  <c r="L30" i="1"/>
  <c r="K31" i="1"/>
  <c r="F26" i="1"/>
  <c r="G3" i="1"/>
  <c r="G27" i="1" s="1"/>
  <c r="F11" i="1"/>
  <c r="F25" i="1"/>
  <c r="F24" i="1"/>
  <c r="F23" i="1"/>
  <c r="F22" i="1"/>
  <c r="F21" i="1"/>
  <c r="F20" i="1"/>
  <c r="F19" i="1"/>
  <c r="F18" i="1"/>
  <c r="F17" i="1"/>
  <c r="F16" i="1"/>
  <c r="F15" i="1"/>
  <c r="F14" i="1"/>
  <c r="F13" i="1"/>
  <c r="F12" i="1"/>
  <c r="K4" i="1"/>
  <c r="O10" i="1"/>
  <c r="O9" i="1"/>
  <c r="O8" i="1"/>
  <c r="O59" i="1" s="1"/>
  <c r="O7" i="1"/>
  <c r="O58" i="1" s="1"/>
  <c r="O6" i="1"/>
  <c r="O5" i="1"/>
  <c r="O4" i="1"/>
  <c r="N4" i="1"/>
  <c r="N10" i="1"/>
  <c r="N9" i="1"/>
  <c r="N8" i="1"/>
  <c r="N59" i="1" s="1"/>
  <c r="N7" i="1"/>
  <c r="N58" i="1" s="1"/>
  <c r="N6" i="1"/>
  <c r="N5" i="1"/>
  <c r="M10" i="1"/>
  <c r="M9" i="1"/>
  <c r="M8" i="1"/>
  <c r="M59" i="1" s="1"/>
  <c r="M7" i="1"/>
  <c r="M58" i="1" s="1"/>
  <c r="F60" i="1" s="1"/>
  <c r="M6" i="1"/>
  <c r="M5" i="1"/>
  <c r="M4" i="1"/>
  <c r="L4" i="1"/>
  <c r="L10" i="1"/>
  <c r="L9" i="1"/>
  <c r="L8" i="1"/>
  <c r="L59" i="1" s="1"/>
  <c r="L7" i="1"/>
  <c r="L58" i="1" s="1"/>
  <c r="L6" i="1"/>
  <c r="L5" i="1"/>
  <c r="K10" i="1"/>
  <c r="K9" i="1"/>
  <c r="K8" i="1"/>
  <c r="K59" i="1" s="1"/>
  <c r="K7" i="1"/>
  <c r="K58" i="1" s="1"/>
  <c r="F58" i="1" s="1"/>
  <c r="K6" i="1"/>
  <c r="K5" i="1"/>
  <c r="F42" i="1" l="1"/>
  <c r="F38" i="1"/>
  <c r="F39" i="1"/>
  <c r="F61" i="1"/>
  <c r="F31" i="1"/>
  <c r="F7" i="1"/>
  <c r="F59" i="1"/>
  <c r="G65" i="1"/>
  <c r="F30" i="1"/>
  <c r="F62" i="1"/>
  <c r="F8" i="1"/>
  <c r="F5" i="1"/>
  <c r="F57" i="1"/>
  <c r="F32" i="1"/>
  <c r="F34" i="1"/>
  <c r="F33" i="1"/>
  <c r="F6" i="1"/>
  <c r="F4" i="1"/>
  <c r="F63" i="1" l="1"/>
  <c r="F35" i="1"/>
  <c r="H35" i="1" s="1"/>
  <c r="F27" i="1"/>
  <c r="H27" i="1" s="1"/>
  <c r="H63" i="1"/>
  <c r="F65" i="1" l="1"/>
</calcChain>
</file>

<file path=xl/sharedStrings.xml><?xml version="1.0" encoding="utf-8"?>
<sst xmlns="http://schemas.openxmlformats.org/spreadsheetml/2006/main" count="590" uniqueCount="106">
  <si>
    <t>by department</t>
  </si>
  <si>
    <t>Wages control</t>
  </si>
  <si>
    <t>Directors remuneration</t>
  </si>
  <si>
    <t>All locations</t>
  </si>
  <si>
    <t>Salaries</t>
  </si>
  <si>
    <t>Additions</t>
  </si>
  <si>
    <t>Directors loan acc</t>
  </si>
  <si>
    <t>Mileage</t>
  </si>
  <si>
    <t>Expenses</t>
  </si>
  <si>
    <t>Parenting Pay</t>
  </si>
  <si>
    <t>Pensions Costs - Staff</t>
  </si>
  <si>
    <t>HMRC control</t>
  </si>
  <si>
    <t>Employees NI</t>
  </si>
  <si>
    <t>IT, NICee</t>
  </si>
  <si>
    <t>Employer NI</t>
  </si>
  <si>
    <t>NICer</t>
  </si>
  <si>
    <t>Employers NI</t>
  </si>
  <si>
    <t>Employers NI allowance</t>
  </si>
  <si>
    <t>SMP/SPP Recovery</t>
  </si>
  <si>
    <t>Student loan deductions/Postgrad Loan Repayments</t>
  </si>
  <si>
    <t>RTI Full Payment Submission (FPS)</t>
  </si>
  <si>
    <t>Department Summary, Layout: Extended</t>
  </si>
  <si>
    <t xml:space="preserve"> </t>
  </si>
  <si>
    <t xml:space="preserve">    Department</t>
  </si>
  <si>
    <t xml:space="preserve">  Tax Code</t>
  </si>
  <si>
    <t xml:space="preserve">  Total Payments</t>
  </si>
  <si>
    <t xml:space="preserve">  Basic Pay</t>
  </si>
  <si>
    <t>Total Hourly Pay</t>
  </si>
  <si>
    <t xml:space="preserve">  Total Hours</t>
  </si>
  <si>
    <t xml:space="preserve">  Total Additions</t>
  </si>
  <si>
    <t xml:space="preserve">  Parenting Pay</t>
  </si>
  <si>
    <t>Pension Employee Contribution</t>
  </si>
  <si>
    <t>Student Loan Repayment</t>
  </si>
  <si>
    <t>Postgrad Loan Repayment</t>
  </si>
  <si>
    <t xml:space="preserve">  Employee NIC</t>
  </si>
  <si>
    <t xml:space="preserve">  Tax Deducted</t>
  </si>
  <si>
    <t xml:space="preserve">  Net Pay</t>
  </si>
  <si>
    <t xml:space="preserve">     Total Default</t>
  </si>
  <si>
    <t>Total</t>
  </si>
  <si>
    <t>Employer Totals:</t>
  </si>
  <si>
    <t>PAYE Month</t>
  </si>
  <si>
    <t>Total Net Pay</t>
  </si>
  <si>
    <t>TAX:</t>
  </si>
  <si>
    <t xml:space="preserve">     PAYE Tax</t>
  </si>
  <si>
    <t xml:space="preserve">     Student Loan Repayments</t>
  </si>
  <si>
    <t xml:space="preserve">     Postgrad Loan Repayments</t>
  </si>
  <si>
    <t xml:space="preserve">     Total Tax Due</t>
  </si>
  <si>
    <t>NIC:</t>
  </si>
  <si>
    <t xml:space="preserve">     Employee NIC</t>
  </si>
  <si>
    <t xml:space="preserve">     Employer NIC</t>
  </si>
  <si>
    <t xml:space="preserve">     SMP/SPP Recovery</t>
  </si>
  <si>
    <t>* EPS item</t>
  </si>
  <si>
    <t xml:space="preserve">     Total NIC Due</t>
  </si>
  <si>
    <t>Total Tax &amp; NIC Due</t>
  </si>
  <si>
    <t>HMRC ACCOUNT:</t>
  </si>
  <si>
    <t xml:space="preserve">     Tax &amp; NIC due for Mar-2025</t>
  </si>
  <si>
    <t xml:space="preserve">     Payment for Mar-2025</t>
  </si>
  <si>
    <t xml:space="preserve">     Amount due at year end</t>
  </si>
  <si>
    <t>OTHER PAYMENTS:</t>
  </si>
  <si>
    <t xml:space="preserve">     Employee Pension Contributions</t>
  </si>
  <si>
    <t xml:space="preserve">     Employer Pension Contributions</t>
  </si>
  <si>
    <t xml:space="preserve">     Total Other Payments</t>
  </si>
  <si>
    <t>TOTAL NET OUTLAY</t>
  </si>
  <si>
    <t>* These items will be filed online separately on an RTI Employer Payment Summary (EPS).</t>
  </si>
  <si>
    <t>Amounts shown in the PAYE Month column are the totals for all the pay periods in that PAYE Month.</t>
  </si>
  <si>
    <t>The figures in this report are based on the data contained in your payroll file NOW.  If you have made changes to your data since  submitting the RTI return for this period then the figures in this report may be different from those sent to HMRC originally.</t>
  </si>
  <si>
    <t>Department Summary, Layout: Additions</t>
  </si>
  <si>
    <t xml:space="preserve">    Expenses</t>
  </si>
  <si>
    <t xml:space="preserve">    Mileage</t>
  </si>
  <si>
    <t>Director Loan Drawdown</t>
  </si>
  <si>
    <t xml:space="preserve">    Additions</t>
  </si>
  <si>
    <t>Department Summary, Layout: Pension Contributions</t>
  </si>
  <si>
    <t>Pension Employer Contribution</t>
  </si>
  <si>
    <t>Pension Total Contribution</t>
  </si>
  <si>
    <t>Total Employee Pension</t>
  </si>
  <si>
    <t>Total Employer Pension</t>
  </si>
  <si>
    <t>Total Pension Contributions</t>
  </si>
  <si>
    <t>The figures in this report are based on the data contained in your payroll file NOW.  If you have made  changes to your data since submitting the RTI return for this period then the figures in this report may  be different from those sent to HMRC originally.</t>
  </si>
  <si>
    <t>Department Summary, Layout: Tax &amp; NIC</t>
  </si>
  <si>
    <t>NI Table Letter</t>
  </si>
  <si>
    <t xml:space="preserve">    Deductions</t>
  </si>
  <si>
    <t xml:space="preserve">  Employer NIC</t>
  </si>
  <si>
    <t>rows</t>
  </si>
  <si>
    <t>columns</t>
  </si>
  <si>
    <t>2+3-6-7-8-9-10</t>
  </si>
  <si>
    <t>16+17</t>
  </si>
  <si>
    <t>20+21</t>
  </si>
  <si>
    <t>7+8</t>
  </si>
  <si>
    <t>check</t>
  </si>
  <si>
    <t>pension</t>
  </si>
  <si>
    <t>proportion from paternity pay</t>
  </si>
  <si>
    <t>Total per Journal</t>
  </si>
  <si>
    <t>Limited 2024-25</t>
  </si>
  <si>
    <t xml:space="preserve">     Total London</t>
  </si>
  <si>
    <t xml:space="preserve">     Total Liverpool</t>
  </si>
  <si>
    <t>Manchester</t>
  </si>
  <si>
    <t xml:space="preserve">     Total Manchester</t>
  </si>
  <si>
    <t xml:space="preserve">     Total Leeds</t>
  </si>
  <si>
    <t>Wages total</t>
  </si>
  <si>
    <t>Account name</t>
  </si>
  <si>
    <t>Account code</t>
  </si>
  <si>
    <t>Debit</t>
  </si>
  <si>
    <t>Credit</t>
  </si>
  <si>
    <t>London</t>
  </si>
  <si>
    <t>Liverpool</t>
  </si>
  <si>
    <t>Leeds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</si>
</sst>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9"/>
      <color theme="1"/>
      <name val="Arial"/>
      <family val="2"/>
    </font>
    <font>
      <b/>
      <sz val="11"/>
      <color theme="0"/>
      <name val="Aptos Narrow"/>
      <family val="2"/>
      <scheme val="minor"/>
    </font>
    <font>
      <b/>
      <sz val="9"/>
      <color theme="1"/>
      <name val="Aptos Narrow"/>
      <family val="2"/>
      <scheme val="minor"/>
    </font>
    <font>
      <sz val="11"/>
      <name val="Aptos Narrow"/>
      <family val="2"/>
      <scheme val="minor"/>
    </font>
  </fonts>
  <fills count="5">
    <fill>
      <patternFill patternType="none"/>
    </fill>
    <fill>
      <patternFill patternType="gray125"/>
    </fill>
    <fill>
      <patternFill patternType="solid">
        <fgColor rgb="FF0070C0"/>
        <bgColor indexed="64"/>
      </patternFill>
    </fill>
    <fill>
      <patternFill patternType="solid">
        <fgColor theme="3" tint="0.89999084444715716"/>
        <bgColor indexed="64"/>
      </patternFill>
    </fill>
    <fill>
      <patternFill patternType="solid">
        <fgColor theme="0" tint="-4.9989318521683403E-2"/>
        <bgColor indexed="64"/>
      </patternFill>
    </fill>
  </fills>
  <borders count="15">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3">
    <xf numFmtId="0" fontId="0" fillId="0" borderId="0" xfId="0"/>
    <xf numFmtId="0" fontId="1" fillId="0" borderId="0" xfId="0" applyFont="1"/>
    <xf numFmtId="4" fontId="0" fillId="0" borderId="0" xfId="0" applyNumberFormat="1"/>
    <xf numFmtId="17" fontId="0" fillId="0" borderId="0" xfId="0" applyNumberFormat="1"/>
    <xf numFmtId="0" fontId="0" fillId="0" borderId="5" xfId="0" applyBorder="1"/>
    <xf numFmtId="0" fontId="0" fillId="0" borderId="13" xfId="0" applyBorder="1"/>
    <xf numFmtId="17" fontId="2" fillId="2" borderId="1" xfId="0" applyNumberFormat="1" applyFont="1" applyFill="1" applyBorder="1"/>
    <xf numFmtId="0" fontId="1" fillId="3" borderId="0" xfId="0" applyFont="1" applyFill="1"/>
    <xf numFmtId="0" fontId="0" fillId="4" borderId="0" xfId="0" applyFill="1"/>
    <xf numFmtId="0" fontId="0" fillId="0" borderId="2" xfId="0" applyBorder="1"/>
    <xf numFmtId="17" fontId="2" fillId="2" borderId="0" xfId="0" applyNumberFormat="1" applyFont="1" applyFill="1"/>
    <xf numFmtId="0" fontId="0" fillId="0" borderId="2" xfId="0" applyBorder="1" applyAlignment="1">
      <alignment horizontal="center"/>
    </xf>
    <xf numFmtId="0" fontId="0" fillId="0" borderId="0" xfId="0" applyBorder="1"/>
    <xf numFmtId="0" fontId="3" fillId="0" borderId="0" xfId="0" applyFont="1" applyFill="1"/>
    <xf numFmtId="0" fontId="3" fillId="0" borderId="0" xfId="0" applyFont="1"/>
    <xf numFmtId="0" fontId="0" fillId="0" borderId="13" xfId="0" applyFont="1" applyBorder="1"/>
    <xf numFmtId="0" fontId="0" fillId="0" borderId="4" xfId="0" applyFont="1" applyBorder="1"/>
    <xf numFmtId="0" fontId="0" fillId="0" borderId="5" xfId="0" applyFont="1" applyBorder="1"/>
    <xf numFmtId="4" fontId="0" fillId="0" borderId="6" xfId="0" applyNumberFormat="1" applyFont="1" applyBorder="1"/>
    <xf numFmtId="0" fontId="0" fillId="0" borderId="0" xfId="0" applyFont="1"/>
    <xf numFmtId="0" fontId="0" fillId="0" borderId="12" xfId="0" applyFont="1" applyBorder="1"/>
    <xf numFmtId="4" fontId="0" fillId="0" borderId="13" xfId="0" applyNumberFormat="1" applyFont="1" applyBorder="1"/>
    <xf numFmtId="0" fontId="0" fillId="0" borderId="7" xfId="0" applyFont="1" applyBorder="1"/>
    <xf numFmtId="0" fontId="0" fillId="0" borderId="8" xfId="0" applyFont="1" applyBorder="1"/>
    <xf numFmtId="0" fontId="0" fillId="0" borderId="9" xfId="0" applyFont="1" applyBorder="1"/>
    <xf numFmtId="0" fontId="0" fillId="0" borderId="10" xfId="0" applyFont="1" applyBorder="1"/>
    <xf numFmtId="0" fontId="0" fillId="0" borderId="11" xfId="0" applyFont="1" applyBorder="1"/>
    <xf numFmtId="0" fontId="0" fillId="0" borderId="14" xfId="0" applyFont="1" applyBorder="1"/>
    <xf numFmtId="0" fontId="0" fillId="0" borderId="6" xfId="0" applyFont="1" applyBorder="1"/>
    <xf numFmtId="4" fontId="0" fillId="0" borderId="8" xfId="0" applyNumberFormat="1" applyFont="1" applyBorder="1"/>
    <xf numFmtId="0" fontId="0" fillId="0" borderId="3" xfId="0" applyFont="1" applyBorder="1"/>
    <xf numFmtId="4" fontId="4" fillId="0" borderId="8" xfId="0" applyNumberFormat="1" applyFont="1" applyBorder="1"/>
    <xf numFmtId="4" fontId="4" fillId="0" borderId="13" xfId="0" applyNumberFormat="1" applyFont="1" applyBorder="1"/>
    <xf numFmtId="4" fontId="0" fillId="0" borderId="5" xfId="0" applyNumberFormat="1" applyFont="1" applyBorder="1"/>
    <xf numFmtId="0" fontId="4" fillId="0" borderId="7" xfId="0" applyFont="1" applyBorder="1"/>
    <xf numFmtId="0" fontId="4" fillId="0" borderId="8" xfId="0" applyFont="1" applyBorder="1"/>
    <xf numFmtId="0" fontId="4" fillId="0" borderId="10" xfId="0" applyFont="1" applyBorder="1"/>
    <xf numFmtId="0" fontId="4" fillId="0" borderId="12" xfId="0" applyFont="1" applyBorder="1"/>
    <xf numFmtId="0" fontId="4" fillId="0" borderId="13" xfId="0" applyFont="1" applyBorder="1"/>
    <xf numFmtId="0" fontId="0" fillId="0" borderId="0" xfId="0" applyFont="1" applyBorder="1"/>
    <xf numFmtId="4" fontId="0" fillId="0" borderId="0" xfId="0" applyNumberFormat="1" applyFont="1" applyBorder="1"/>
    <xf numFmtId="4" fontId="4" fillId="0" borderId="0" xfId="0" applyNumberFormat="1" applyFont="1" applyBorder="1"/>
    <xf numFmtId="0" fontId="4"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5</xdr:col>
      <xdr:colOff>28575</xdr:colOff>
      <xdr:row>52</xdr:row>
      <xdr:rowOff>9525</xdr:rowOff>
    </xdr:from>
    <xdr:to>
      <xdr:col>10</xdr:col>
      <xdr:colOff>152400</xdr:colOff>
      <xdr:row>57</xdr:row>
      <xdr:rowOff>47625</xdr:rowOff>
    </xdr:to>
    <xdr:grpSp>
      <xdr:nvGrpSpPr>
        <xdr:cNvPr id="5" name="Group 4">
          <a:extLst>
            <a:ext uri="{FF2B5EF4-FFF2-40B4-BE49-F238E27FC236}">
              <a16:creationId xmlns:a16="http://schemas.microsoft.com/office/drawing/2014/main" id="{85D2EABC-46F4-4953-DD2E-11609B247F56}"/>
            </a:ext>
          </a:extLst>
        </xdr:cNvPr>
        <xdr:cNvGrpSpPr/>
      </xdr:nvGrpSpPr>
      <xdr:grpSpPr>
        <a:xfrm>
          <a:off x="5165019" y="9576858"/>
          <a:ext cx="6614937" cy="955323"/>
          <a:chOff x="6210300" y="9953625"/>
          <a:chExt cx="6315075" cy="990600"/>
        </a:xfrm>
      </xdr:grpSpPr>
      <xdr:sp macro="" textlink="">
        <xdr:nvSpPr>
          <xdr:cNvPr id="2" name="Oval 1">
            <a:extLst>
              <a:ext uri="{FF2B5EF4-FFF2-40B4-BE49-F238E27FC236}">
                <a16:creationId xmlns:a16="http://schemas.microsoft.com/office/drawing/2014/main" id="{5B8C7461-16D1-5AB2-6B52-6E1710AFF0B3}"/>
              </a:ext>
            </a:extLst>
          </xdr:cNvPr>
          <xdr:cNvSpPr/>
        </xdr:nvSpPr>
        <xdr:spPr>
          <a:xfrm>
            <a:off x="6210300" y="9953625"/>
            <a:ext cx="1371600" cy="990600"/>
          </a:xfrm>
          <a:prstGeom prst="ellipse">
            <a:avLst/>
          </a:prstGeom>
          <a:no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GB" sz="1100"/>
          </a:p>
        </xdr:txBody>
      </xdr:sp>
      <xdr:cxnSp macro="">
        <xdr:nvCxnSpPr>
          <xdr:cNvPr id="4" name="Straight Arrow Connector 3">
            <a:extLst>
              <a:ext uri="{FF2B5EF4-FFF2-40B4-BE49-F238E27FC236}">
                <a16:creationId xmlns:a16="http://schemas.microsoft.com/office/drawing/2014/main" id="{4A4AB9D8-CC50-6C93-AD4C-514B5ED0C294}"/>
              </a:ext>
            </a:extLst>
          </xdr:cNvPr>
          <xdr:cNvCxnSpPr>
            <a:stCxn id="2" idx="6"/>
          </xdr:cNvCxnSpPr>
        </xdr:nvCxnSpPr>
        <xdr:spPr>
          <a:xfrm flipV="1">
            <a:off x="7581900" y="10115550"/>
            <a:ext cx="4943475" cy="3333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CDB1B-61DE-4632-9536-4E43BA3A310F}">
  <sheetPr codeName="Sheet1">
    <tabColor theme="9" tint="0.59999389629810485"/>
    <pageSetUpPr fitToPage="1"/>
  </sheetPr>
  <dimension ref="A1:P65"/>
  <sheetViews>
    <sheetView tabSelected="1" zoomScale="90" zoomScaleNormal="90" workbookViewId="0">
      <pane ySplit="2" topLeftCell="A3" activePane="bottomLeft" state="frozen"/>
      <selection pane="bottomLeft" activeCell="B6" sqref="B6"/>
    </sheetView>
  </sheetViews>
  <sheetFormatPr defaultRowHeight="14.5" x14ac:dyDescent="0.35"/>
  <cols>
    <col min="1" max="1" width="8.26953125" bestFit="1" customWidth="1"/>
    <col min="2" max="2" width="21" customWidth="1"/>
    <col min="3" max="3" width="5.54296875" customWidth="1"/>
    <col min="4" max="4" width="23.6328125" customWidth="1"/>
    <col min="5" max="5" width="15" bestFit="1" customWidth="1"/>
    <col min="6" max="6" width="15.81640625" customWidth="1"/>
    <col min="7" max="7" width="15.7265625" customWidth="1"/>
    <col min="8" max="8" width="19.81640625" customWidth="1"/>
    <col min="9" max="9" width="29.26953125" customWidth="1"/>
    <col min="10" max="10" width="12.1796875" customWidth="1"/>
    <col min="11" max="11" width="13.7265625" customWidth="1"/>
    <col min="12" max="12" width="14.26953125" customWidth="1"/>
    <col min="13" max="13" width="15.54296875" customWidth="1"/>
    <col min="14" max="14" width="13.54296875" customWidth="1"/>
    <col min="15" max="15" width="14.453125" customWidth="1"/>
  </cols>
  <sheetData>
    <row r="1" spans="1:16" x14ac:dyDescent="0.35">
      <c r="A1" s="6">
        <v>45717</v>
      </c>
      <c r="B1" s="7" t="s">
        <v>0</v>
      </c>
      <c r="C1" s="1"/>
      <c r="I1" t="s">
        <v>83</v>
      </c>
      <c r="K1" s="11" t="s">
        <v>82</v>
      </c>
      <c r="L1" s="11"/>
      <c r="M1" s="11"/>
      <c r="N1" s="11"/>
      <c r="O1" s="11"/>
    </row>
    <row r="2" spans="1:16" s="5" customFormat="1" x14ac:dyDescent="0.35">
      <c r="A2" s="10"/>
      <c r="B2" s="13" t="s">
        <v>99</v>
      </c>
      <c r="C2" s="14" t="s">
        <v>100</v>
      </c>
      <c r="D2"/>
      <c r="E2"/>
      <c r="F2" s="13" t="s">
        <v>101</v>
      </c>
      <c r="G2" s="13" t="s">
        <v>102</v>
      </c>
      <c r="H2"/>
      <c r="I2"/>
      <c r="J2"/>
      <c r="K2" s="9" t="s">
        <v>37</v>
      </c>
      <c r="L2" s="9" t="s">
        <v>93</v>
      </c>
      <c r="M2" s="9" t="s">
        <v>94</v>
      </c>
      <c r="N2" s="9" t="s">
        <v>96</v>
      </c>
      <c r="O2" s="9" t="s">
        <v>97</v>
      </c>
      <c r="P2" s="4" t="s">
        <v>38</v>
      </c>
    </row>
    <row r="3" spans="1:16" x14ac:dyDescent="0.35">
      <c r="A3" s="15"/>
      <c r="B3" s="16" t="s">
        <v>1</v>
      </c>
      <c r="C3" s="17">
        <v>814</v>
      </c>
      <c r="D3" s="17" t="s">
        <v>98</v>
      </c>
      <c r="E3" s="17"/>
      <c r="F3" s="17"/>
      <c r="G3" s="18">
        <f>INDEX('Dep extended'!A:N,MATCH('wages HMRC control'!P2,'Dep extended'!A:A,0),MATCH('wages HMRC control'!I3,'Dep extended'!7:7,0))</f>
        <v>44957.78</v>
      </c>
      <c r="H3" s="5">
        <v>11</v>
      </c>
      <c r="I3" s="5" t="s">
        <v>36</v>
      </c>
      <c r="J3" s="5">
        <v>11</v>
      </c>
    </row>
    <row r="4" spans="1:16" x14ac:dyDescent="0.35">
      <c r="A4" s="19"/>
      <c r="B4" s="16" t="s">
        <v>2</v>
      </c>
      <c r="C4" s="17">
        <v>478</v>
      </c>
      <c r="D4" s="17"/>
      <c r="E4" s="17" t="s">
        <v>3</v>
      </c>
      <c r="F4" s="33">
        <f>K4+K5-K6-K7-K8-K9-K10</f>
        <v>2060.6</v>
      </c>
      <c r="G4" s="18"/>
      <c r="H4" t="s">
        <v>84</v>
      </c>
      <c r="I4" t="s">
        <v>26</v>
      </c>
      <c r="J4">
        <v>2</v>
      </c>
      <c r="K4">
        <f>INDEX('Dep extended'!A:N,MATCH(K2,'Dep extended'!A:A,0),MATCH(I4,'Dep extended'!7:7,0))</f>
        <v>2090</v>
      </c>
      <c r="L4">
        <f>INDEX('Dep extended'!A:N,MATCH(L2,'Dep extended'!A:A,0),MATCH(I4,'Dep extended'!7:7,0))</f>
        <v>8042.53</v>
      </c>
      <c r="M4">
        <f>INDEX('Dep extended'!A:N,MATCH(M2,'Dep extended'!A:A,0),MATCH(I4,'Dep extended'!7:7,0))</f>
        <v>6708.53</v>
      </c>
      <c r="N4">
        <f>INDEX('Dep extended'!A:N,MATCH(N2,'Dep extended'!A:A,0),MATCH(I4,'Dep extended'!7:7,0))</f>
        <v>8631.14</v>
      </c>
      <c r="O4">
        <f>INDEX('Dep extended'!A:N,MATCH(O2,'Dep extended'!A:A,0),MATCH(I4,'Dep extended'!7:7,0))</f>
        <v>8257.43</v>
      </c>
    </row>
    <row r="5" spans="1:16" x14ac:dyDescent="0.35">
      <c r="A5" s="19"/>
      <c r="B5" s="22" t="s">
        <v>4</v>
      </c>
      <c r="C5" s="23">
        <v>477</v>
      </c>
      <c r="D5" s="23"/>
      <c r="E5" s="23" t="s">
        <v>103</v>
      </c>
      <c r="F5" s="31">
        <f>L4+L5-L6-L7-L8-L9-L10</f>
        <v>7305.6399999999994</v>
      </c>
      <c r="G5" s="24"/>
      <c r="H5" t="s">
        <v>84</v>
      </c>
      <c r="I5" t="s">
        <v>27</v>
      </c>
      <c r="J5">
        <v>3</v>
      </c>
      <c r="K5">
        <f>INDEX('Dep extended'!A:N,MATCH(K2,'Dep extended'!A:A,0),MATCH(I5,'Dep extended'!7:7,0))</f>
        <v>0</v>
      </c>
      <c r="L5">
        <f>INDEX('Dep extended'!A:N,MATCH(L2,'Dep extended'!A:A,0),MATCH(I5,'Dep extended'!7:7,0))</f>
        <v>425.04</v>
      </c>
      <c r="M5">
        <f>INDEX('Dep extended'!A:N,MATCH(M2,'Dep extended'!A:A,0),MATCH(I5,'Dep extended'!7:7,0))</f>
        <v>0</v>
      </c>
      <c r="N5">
        <f>INDEX('Dep extended'!A:N,MATCH(N2,'Dep extended'!A:A,0),MATCH(I5,'Dep extended'!7:7,0))</f>
        <v>-162.11000000000001</v>
      </c>
      <c r="O5">
        <f>INDEX('Dep extended'!A:N,MATCH(O2,'Dep extended'!A:A,0),MATCH(I5,'Dep extended'!7:7,0))</f>
        <v>386.57</v>
      </c>
    </row>
    <row r="6" spans="1:16" x14ac:dyDescent="0.35">
      <c r="A6" s="19"/>
      <c r="B6" s="25" t="s">
        <v>4</v>
      </c>
      <c r="C6" s="39">
        <v>477</v>
      </c>
      <c r="D6" s="39"/>
      <c r="E6" s="39" t="s">
        <v>104</v>
      </c>
      <c r="F6" s="41">
        <f>M4+M5-M6-M7-M8-M9-M10</f>
        <v>5784.45</v>
      </c>
      <c r="G6" s="26"/>
      <c r="I6" t="s">
        <v>31</v>
      </c>
      <c r="J6">
        <v>6</v>
      </c>
      <c r="K6">
        <f>INDEX('Dep extended'!A:N,MATCH(K2,'Dep extended'!A:A,0),MATCH(I6,'Dep extended'!7:7,0))</f>
        <v>0</v>
      </c>
      <c r="L6">
        <f>INDEX('Dep extended'!A:N,MATCH(L2,'Dep extended'!A:A,0),MATCH(I6,'Dep extended'!7:7,0))</f>
        <v>164.75</v>
      </c>
      <c r="M6">
        <f>INDEX('Dep extended'!A:N,MATCH(M2,'Dep extended'!A:A,0),MATCH(I6,'Dep extended'!7:7,0))</f>
        <v>185.16</v>
      </c>
      <c r="N6">
        <f>INDEX('Dep extended'!A:N,MATCH(N2,'Dep extended'!A:A,0),MATCH(I6,'Dep extended'!7:7,0))</f>
        <v>234.78</v>
      </c>
      <c r="O6">
        <f>INDEX('Dep extended'!A:N,MATCH(O2,'Dep extended'!A:A,0),MATCH(I6,'Dep extended'!7:7,0))</f>
        <v>232.86</v>
      </c>
    </row>
    <row r="7" spans="1:16" x14ac:dyDescent="0.35">
      <c r="A7" s="19"/>
      <c r="B7" s="25" t="s">
        <v>4</v>
      </c>
      <c r="C7" s="39">
        <v>477</v>
      </c>
      <c r="D7" s="39"/>
      <c r="E7" s="39" t="s">
        <v>95</v>
      </c>
      <c r="F7" s="41">
        <f>N4+N5-N6-N7-N8-N9-N10</f>
        <v>7368.0799999999981</v>
      </c>
      <c r="G7" s="26"/>
      <c r="I7" t="s">
        <v>32</v>
      </c>
      <c r="J7">
        <v>7</v>
      </c>
      <c r="K7">
        <f>INDEX('Dep extended'!A:N,MATCH(K2,'Dep extended'!A:A,0),MATCH(I7,'Dep extended'!7:7,0))</f>
        <v>0</v>
      </c>
      <c r="L7">
        <f>INDEX('Dep extended'!A:N,MATCH(L2,'Dep extended'!A:A,0),MATCH(I7,'Dep extended'!7:7,0))</f>
        <v>0</v>
      </c>
      <c r="M7">
        <f>INDEX('Dep extended'!A:N,MATCH(M2,'Dep extended'!A:A,0),MATCH(I7,'Dep extended'!7:7,0))</f>
        <v>0</v>
      </c>
      <c r="N7">
        <f>INDEX('Dep extended'!A:N,MATCH(N2,'Dep extended'!A:A,0),MATCH(I7,'Dep extended'!7:7,0))</f>
        <v>0</v>
      </c>
      <c r="O7">
        <f>INDEX('Dep extended'!A:N,MATCH(O2,'Dep extended'!A:A,0),MATCH(I7,'Dep extended'!7:7,0))</f>
        <v>24</v>
      </c>
    </row>
    <row r="8" spans="1:16" x14ac:dyDescent="0.35">
      <c r="A8" s="19"/>
      <c r="B8" s="25" t="s">
        <v>4</v>
      </c>
      <c r="C8" s="39">
        <v>477</v>
      </c>
      <c r="D8" s="39"/>
      <c r="E8" s="39" t="s">
        <v>105</v>
      </c>
      <c r="F8" s="41">
        <f>O4+O5-O6-O7-O8-O9-O10</f>
        <v>7341.6299999999992</v>
      </c>
      <c r="G8" s="26"/>
      <c r="I8" t="s">
        <v>33</v>
      </c>
      <c r="J8">
        <v>8</v>
      </c>
      <c r="K8">
        <f>INDEX('Dep extended'!A:N,MATCH(K2,'Dep extended'!A:A,0),MATCH(I8,'Dep extended'!7:7,0))</f>
        <v>0</v>
      </c>
      <c r="L8">
        <f>INDEX('Dep extended'!A:N,MATCH(L2,'Dep extended'!A:A,0),MATCH(I8,'Dep extended'!7:7,0))</f>
        <v>0</v>
      </c>
      <c r="M8">
        <f>INDEX('Dep extended'!A:N,MATCH(M2,'Dep extended'!A:A,0),MATCH(I8,'Dep extended'!7:7,0))</f>
        <v>0</v>
      </c>
      <c r="N8">
        <f>INDEX('Dep extended'!A:N,MATCH(N2,'Dep extended'!A:A,0),MATCH(I8,'Dep extended'!7:7,0))</f>
        <v>8</v>
      </c>
      <c r="O8">
        <f>INDEX('Dep extended'!A:N,MATCH(O2,'Dep extended'!A:A,0),MATCH(I8,'Dep extended'!7:7,0))</f>
        <v>0</v>
      </c>
    </row>
    <row r="9" spans="1:16" s="5" customFormat="1" x14ac:dyDescent="0.35">
      <c r="A9" s="19"/>
      <c r="B9" s="25"/>
      <c r="C9" s="39"/>
      <c r="D9" s="39"/>
      <c r="E9" s="39"/>
      <c r="F9" s="41"/>
      <c r="G9" s="26"/>
      <c r="H9"/>
      <c r="I9" t="s">
        <v>34</v>
      </c>
      <c r="J9">
        <v>9</v>
      </c>
      <c r="K9">
        <f>INDEX('Dep extended'!A:N,MATCH(K2,'Dep extended'!A:A,0),MATCH(I9,'Dep extended'!7:7,0))</f>
        <v>0</v>
      </c>
      <c r="L9">
        <f>INDEX('Dep extended'!A:N,MATCH(L2,'Dep extended'!A:A,0),MATCH(I9,'Dep extended'!7:7,0))</f>
        <v>272.18</v>
      </c>
      <c r="M9">
        <f>INDEX('Dep extended'!A:N,MATCH(M2,'Dep extended'!A:A,0),MATCH(I9,'Dep extended'!7:7,0))</f>
        <v>201.32</v>
      </c>
      <c r="N9">
        <f>INDEX('Dep extended'!A:N,MATCH(N2,'Dep extended'!A:A,0),MATCH(I9,'Dep extended'!7:7,0))</f>
        <v>269.77</v>
      </c>
      <c r="O9">
        <f>INDEX('Dep extended'!A:N,MATCH(O2,'Dep extended'!A:A,0),MATCH(I9,'Dep extended'!7:7,0))</f>
        <v>272.31</v>
      </c>
      <c r="P9"/>
    </row>
    <row r="10" spans="1:16" s="4" customFormat="1" x14ac:dyDescent="0.35">
      <c r="A10" s="15"/>
      <c r="B10" s="20"/>
      <c r="C10" s="15"/>
      <c r="D10" s="15"/>
      <c r="E10" s="15"/>
      <c r="F10" s="32"/>
      <c r="G10" s="27"/>
      <c r="H10" s="5"/>
      <c r="I10" s="5" t="s">
        <v>35</v>
      </c>
      <c r="J10" s="5">
        <v>10</v>
      </c>
      <c r="K10" s="5">
        <f>INDEX('Dep extended'!A:N,MATCH(K2,'Dep extended'!A:A,0),MATCH(I10,'Dep extended'!7:7,0))</f>
        <v>29.4</v>
      </c>
      <c r="L10" s="5">
        <f>INDEX('Dep extended'!A:N,MATCH(L2,'Dep extended'!A:A,0),MATCH(I10,'Dep extended'!7:7,0))</f>
        <v>725</v>
      </c>
      <c r="M10" s="5">
        <f>INDEX('Dep extended'!A:N,MATCH(M2,'Dep extended'!A:A,0),MATCH(I10,'Dep extended'!7:7,0))</f>
        <v>537.6</v>
      </c>
      <c r="N10" s="5">
        <f>INDEX('Dep extended'!A:N,MATCH(N2,'Dep extended'!A:A,0),MATCH(I10,'Dep extended'!7:7,0))</f>
        <v>588.4</v>
      </c>
      <c r="O10" s="5">
        <f>INDEX('Dep extended'!A:N,MATCH(O2,'Dep extended'!A:A,0),MATCH(I10,'Dep extended'!7:7,0))</f>
        <v>773.2</v>
      </c>
      <c r="P10" s="5"/>
    </row>
    <row r="11" spans="1:16" x14ac:dyDescent="0.35">
      <c r="A11" s="17" t="s">
        <v>5</v>
      </c>
      <c r="B11" s="16" t="s">
        <v>6</v>
      </c>
      <c r="C11" s="17">
        <v>835</v>
      </c>
      <c r="D11" s="17"/>
      <c r="E11" s="17" t="s">
        <v>3</v>
      </c>
      <c r="F11" s="33">
        <f>INDEX('Dep Additions'!A:N,MATCH(K2,'Dep Additions'!A:A,0),MATCH(I11,'Dep Additions'!7:7,0))</f>
        <v>12939.4</v>
      </c>
      <c r="G11" s="28"/>
      <c r="H11" s="4">
        <v>15</v>
      </c>
      <c r="I11" s="4" t="s">
        <v>69</v>
      </c>
      <c r="J11" s="4"/>
      <c r="K11" s="4"/>
      <c r="L11" s="4"/>
      <c r="M11" s="4"/>
      <c r="N11" s="4"/>
      <c r="O11" s="4"/>
      <c r="P11" s="4"/>
    </row>
    <row r="12" spans="1:16" x14ac:dyDescent="0.35">
      <c r="A12" s="19" t="s">
        <v>5</v>
      </c>
      <c r="B12" s="22" t="s">
        <v>7</v>
      </c>
      <c r="C12" s="23">
        <v>486</v>
      </c>
      <c r="D12" s="23"/>
      <c r="E12" s="23" t="s">
        <v>3</v>
      </c>
      <c r="F12" s="23">
        <f>INDEX('Dep Additions'!A:N,MATCH(K2,'Dep Additions'!A:A,0),MATCH(I12,'Dep Additions'!7:7,0))</f>
        <v>0</v>
      </c>
      <c r="G12" s="24"/>
      <c r="H12">
        <v>14</v>
      </c>
      <c r="I12" t="s">
        <v>68</v>
      </c>
    </row>
    <row r="13" spans="1:16" x14ac:dyDescent="0.35">
      <c r="A13" s="19" t="s">
        <v>5</v>
      </c>
      <c r="B13" s="25" t="s">
        <v>7</v>
      </c>
      <c r="C13" s="39">
        <v>486</v>
      </c>
      <c r="D13" s="39"/>
      <c r="E13" s="39" t="s">
        <v>103</v>
      </c>
      <c r="F13" s="39">
        <f>INDEX('Dep Additions'!A:N,MATCH(L2,'Dep Additions'!A:A,0),MATCH(I12,'Dep Additions'!7:7,0))</f>
        <v>0</v>
      </c>
      <c r="G13" s="26"/>
    </row>
    <row r="14" spans="1:16" x14ac:dyDescent="0.35">
      <c r="A14" s="19" t="s">
        <v>5</v>
      </c>
      <c r="B14" s="25" t="s">
        <v>7</v>
      </c>
      <c r="C14" s="39">
        <v>486</v>
      </c>
      <c r="D14" s="39"/>
      <c r="E14" s="39" t="s">
        <v>104</v>
      </c>
      <c r="F14" s="39">
        <f>INDEX('Dep Additions'!A:N,MATCH(M2,'Dep Additions'!A:A,0),MATCH(I12,'Dep Additions'!7:7,0))</f>
        <v>0</v>
      </c>
      <c r="G14" s="26"/>
    </row>
    <row r="15" spans="1:16" x14ac:dyDescent="0.35">
      <c r="A15" s="19" t="s">
        <v>5</v>
      </c>
      <c r="B15" s="25" t="s">
        <v>7</v>
      </c>
      <c r="C15" s="39">
        <v>486</v>
      </c>
      <c r="D15" s="39"/>
      <c r="E15" s="39" t="s">
        <v>95</v>
      </c>
      <c r="F15" s="39">
        <f>INDEX('Dep Additions'!A:N,MATCH(N2,'Dep Additions'!A:A,0),MATCH(I12,'Dep Additions'!7:7,0))</f>
        <v>94.68</v>
      </c>
      <c r="G15" s="26"/>
    </row>
    <row r="16" spans="1:16" x14ac:dyDescent="0.35">
      <c r="A16" s="19" t="s">
        <v>5</v>
      </c>
      <c r="B16" s="20" t="s">
        <v>7</v>
      </c>
      <c r="C16" s="15">
        <v>486</v>
      </c>
      <c r="D16" s="15"/>
      <c r="E16" s="15" t="s">
        <v>105</v>
      </c>
      <c r="F16" s="15">
        <f>INDEX('Dep Additions'!A:N,MATCH(O2,'Dep Additions'!A:A,0),MATCH(I12,'Dep Additions'!7:7,0))</f>
        <v>30.6</v>
      </c>
      <c r="G16" s="27"/>
    </row>
    <row r="17" spans="1:15" x14ac:dyDescent="0.35">
      <c r="A17" s="19" t="s">
        <v>5</v>
      </c>
      <c r="B17" s="22" t="s">
        <v>8</v>
      </c>
      <c r="C17" s="23">
        <v>487</v>
      </c>
      <c r="D17" s="23"/>
      <c r="E17" s="23" t="s">
        <v>3</v>
      </c>
      <c r="F17" s="29">
        <f>INDEX('Dep Additions'!A:N,MATCH(K2,'Dep Additions'!A:A,0),MATCH(I17,'Dep Additions'!7:7,0))</f>
        <v>0</v>
      </c>
      <c r="G17" s="24"/>
      <c r="H17">
        <v>13</v>
      </c>
      <c r="I17" t="s">
        <v>67</v>
      </c>
    </row>
    <row r="18" spans="1:15" x14ac:dyDescent="0.35">
      <c r="A18" s="19" t="s">
        <v>5</v>
      </c>
      <c r="B18" s="25" t="s">
        <v>8</v>
      </c>
      <c r="C18" s="39">
        <v>487</v>
      </c>
      <c r="D18" s="39"/>
      <c r="E18" s="39" t="s">
        <v>103</v>
      </c>
      <c r="F18" s="40">
        <f>INDEX('Dep Additions'!A:N,MATCH(L2,'Dep Additions'!A:A,0),MATCH(I17,'Dep Additions'!7:7,0))</f>
        <v>100</v>
      </c>
      <c r="G18" s="26"/>
    </row>
    <row r="19" spans="1:15" x14ac:dyDescent="0.35">
      <c r="A19" s="19" t="s">
        <v>5</v>
      </c>
      <c r="B19" s="25" t="s">
        <v>8</v>
      </c>
      <c r="C19" s="39">
        <v>487</v>
      </c>
      <c r="D19" s="39"/>
      <c r="E19" s="39" t="s">
        <v>104</v>
      </c>
      <c r="F19" s="40">
        <f>INDEX('Dep Additions'!A:N,MATCH(M2,'Dep Additions'!A:A,0),MATCH(I17,'Dep Additions'!7:7,0))</f>
        <v>0</v>
      </c>
      <c r="G19" s="26"/>
    </row>
    <row r="20" spans="1:15" x14ac:dyDescent="0.35">
      <c r="A20" s="19" t="s">
        <v>5</v>
      </c>
      <c r="B20" s="25" t="s">
        <v>8</v>
      </c>
      <c r="C20" s="39">
        <v>487</v>
      </c>
      <c r="D20" s="39"/>
      <c r="E20" s="39" t="s">
        <v>95</v>
      </c>
      <c r="F20" s="40">
        <f>INDEX('Dep Additions'!A:N,MATCH(N2,'Dep Additions'!A:A,0),MATCH(I17,'Dep Additions'!7:7,0))</f>
        <v>86.4</v>
      </c>
      <c r="G20" s="26"/>
    </row>
    <row r="21" spans="1:15" x14ac:dyDescent="0.35">
      <c r="A21" s="19" t="s">
        <v>5</v>
      </c>
      <c r="B21" s="20" t="s">
        <v>8</v>
      </c>
      <c r="C21" s="15">
        <v>487</v>
      </c>
      <c r="D21" s="15"/>
      <c r="E21" s="15" t="s">
        <v>105</v>
      </c>
      <c r="F21" s="21">
        <f>INDEX('Dep Additions'!A:N,MATCH(O2,'Dep Additions'!A:A,0),MATCH(I17,'Dep Additions'!7:7,0))</f>
        <v>6</v>
      </c>
      <c r="G21" s="27"/>
    </row>
    <row r="22" spans="1:15" x14ac:dyDescent="0.35">
      <c r="A22" s="19" t="s">
        <v>5</v>
      </c>
      <c r="B22" s="22" t="s">
        <v>4</v>
      </c>
      <c r="C22" s="23">
        <v>477</v>
      </c>
      <c r="D22" s="23" t="s">
        <v>9</v>
      </c>
      <c r="E22" s="23" t="s">
        <v>3</v>
      </c>
      <c r="F22" s="29">
        <f>INDEX('Dep Additions'!A:N,MATCH(K2,'Dep Additions'!A:A,0),MATCH(I22,'Dep Additions'!7:7,0))</f>
        <v>0</v>
      </c>
      <c r="G22" s="24"/>
      <c r="H22">
        <v>12</v>
      </c>
      <c r="I22" t="s">
        <v>30</v>
      </c>
    </row>
    <row r="23" spans="1:15" x14ac:dyDescent="0.35">
      <c r="A23" s="19" t="s">
        <v>5</v>
      </c>
      <c r="B23" s="25" t="s">
        <v>4</v>
      </c>
      <c r="C23" s="39">
        <v>477</v>
      </c>
      <c r="D23" s="39" t="s">
        <v>9</v>
      </c>
      <c r="E23" s="39" t="s">
        <v>103</v>
      </c>
      <c r="F23" s="40">
        <f>INDEX('Dep Additions'!A:N,MATCH(L2,'Dep Additions'!A:A,0),MATCH(I22,'Dep Additions'!7:7,0))</f>
        <v>920.15</v>
      </c>
      <c r="G23" s="26"/>
    </row>
    <row r="24" spans="1:15" x14ac:dyDescent="0.35">
      <c r="A24" s="19" t="s">
        <v>5</v>
      </c>
      <c r="B24" s="25" t="s">
        <v>4</v>
      </c>
      <c r="C24" s="39">
        <v>477</v>
      </c>
      <c r="D24" s="39" t="s">
        <v>9</v>
      </c>
      <c r="E24" s="39" t="s">
        <v>104</v>
      </c>
      <c r="F24" s="40">
        <f>INDEX('Dep Additions'!A:N,MATCH(M2,'Dep Additions'!A:A,0),MATCH(I22,'Dep Additions'!7:7,0))</f>
        <v>0</v>
      </c>
      <c r="G24" s="26"/>
    </row>
    <row r="25" spans="1:15" x14ac:dyDescent="0.35">
      <c r="A25" s="19" t="s">
        <v>5</v>
      </c>
      <c r="B25" s="25" t="s">
        <v>4</v>
      </c>
      <c r="C25" s="39">
        <v>477</v>
      </c>
      <c r="D25" s="39" t="s">
        <v>9</v>
      </c>
      <c r="E25" s="39" t="s">
        <v>95</v>
      </c>
      <c r="F25" s="40">
        <f>INDEX('Dep Additions'!A:N,MATCH(N2,'Dep Additions'!A:A,0),MATCH(I22,'Dep Additions'!7:7,0))</f>
        <v>0</v>
      </c>
      <c r="G25" s="26"/>
    </row>
    <row r="26" spans="1:15" x14ac:dyDescent="0.35">
      <c r="A26" s="19" t="s">
        <v>5</v>
      </c>
      <c r="B26" s="20" t="s">
        <v>4</v>
      </c>
      <c r="C26" s="15">
        <v>477</v>
      </c>
      <c r="D26" s="15" t="s">
        <v>9</v>
      </c>
      <c r="E26" s="15" t="s">
        <v>105</v>
      </c>
      <c r="F26" s="21">
        <f>INDEX('Dep Additions'!A:N,MATCH(O2,'Dep Additions'!A:A,0),MATCH(I22,'Dep Additions'!7:7,0))</f>
        <v>920.15</v>
      </c>
      <c r="G26" s="27"/>
      <c r="H26" s="8" t="s">
        <v>88</v>
      </c>
    </row>
    <row r="27" spans="1:15" ht="15" thickBot="1" x14ac:dyDescent="0.4">
      <c r="A27" s="19"/>
      <c r="B27" s="19"/>
      <c r="C27" s="19"/>
      <c r="D27" s="19"/>
      <c r="E27" s="19"/>
      <c r="F27" s="30">
        <f>SUM(F3:F26)</f>
        <v>44957.78</v>
      </c>
      <c r="G27" s="30">
        <f>SUM(G3:G26)</f>
        <v>44957.78</v>
      </c>
      <c r="H27" s="8">
        <f>G27-F27</f>
        <v>0</v>
      </c>
    </row>
    <row r="28" spans="1:15" ht="15" thickTop="1" x14ac:dyDescent="0.35">
      <c r="A28" s="19"/>
      <c r="B28" s="19"/>
      <c r="C28" s="19"/>
      <c r="D28" s="19"/>
      <c r="E28" s="19"/>
      <c r="F28" s="19"/>
      <c r="G28" s="19"/>
    </row>
    <row r="29" spans="1:15" x14ac:dyDescent="0.35">
      <c r="A29" s="19" t="s">
        <v>89</v>
      </c>
      <c r="B29" s="16" t="s">
        <v>1</v>
      </c>
      <c r="C29" s="17">
        <v>814</v>
      </c>
      <c r="D29" s="17"/>
      <c r="E29" s="17"/>
      <c r="F29" s="17"/>
      <c r="G29" s="18">
        <f>INDEX('Dep Pension contributions'!A:N,MATCH(P2,'Dep Pension contributions'!A:A,0),MATCH(I29,'Dep Pension contributions'!7:7,0))</f>
        <v>1495.05</v>
      </c>
      <c r="H29">
        <v>18</v>
      </c>
      <c r="I29" t="s">
        <v>73</v>
      </c>
    </row>
    <row r="30" spans="1:15" x14ac:dyDescent="0.35">
      <c r="A30" s="19" t="s">
        <v>89</v>
      </c>
      <c r="B30" s="22" t="s">
        <v>10</v>
      </c>
      <c r="C30" s="23">
        <v>482</v>
      </c>
      <c r="D30" s="23"/>
      <c r="E30" s="23" t="s">
        <v>3</v>
      </c>
      <c r="F30" s="23">
        <f>SUM(K30:K31)</f>
        <v>0</v>
      </c>
      <c r="G30" s="24"/>
      <c r="H30" t="s">
        <v>85</v>
      </c>
      <c r="I30" t="s">
        <v>31</v>
      </c>
      <c r="J30">
        <v>16</v>
      </c>
      <c r="K30">
        <f>INDEX('Dep Pension contributions'!A:N,MATCH(K2,'Dep Pension contributions'!A:A,0),MATCH(I30,'Dep Pension contributions'!7:7,0))</f>
        <v>0</v>
      </c>
      <c r="L30">
        <f>INDEX('Dep Pension contributions'!A:N,MATCH(L2,'Dep Pension contributions'!A:A,0),MATCH(I30,'Dep Pension contributions'!7:7,0))</f>
        <v>164.75</v>
      </c>
      <c r="M30">
        <f>INDEX('Dep Pension contributions'!A:N,MATCH(M2,'Dep Pension contributions'!A:A,0),MATCH(I30,'Dep Pension contributions'!7:7,0))</f>
        <v>185.16</v>
      </c>
      <c r="N30">
        <f>INDEX('Dep Pension contributions'!A:N,MATCH(N2,'Dep Pension contributions'!A:A,0),MATCH(I30,'Dep Pension contributions'!7:7,0))</f>
        <v>234.78</v>
      </c>
      <c r="O30">
        <f>INDEX('Dep Pension contributions'!A:N,MATCH(O2,'Dep Pension contributions'!A:A,0),MATCH(I30,'Dep Pension contributions'!7:7,0))</f>
        <v>232.86</v>
      </c>
    </row>
    <row r="31" spans="1:15" x14ac:dyDescent="0.35">
      <c r="A31" s="19" t="s">
        <v>89</v>
      </c>
      <c r="B31" s="25" t="s">
        <v>10</v>
      </c>
      <c r="C31" s="39">
        <v>482</v>
      </c>
      <c r="D31" s="39"/>
      <c r="E31" s="39" t="s">
        <v>103</v>
      </c>
      <c r="F31" s="39">
        <f>SUM(L30:L31)</f>
        <v>323.46000000000004</v>
      </c>
      <c r="G31" s="26"/>
      <c r="I31" t="s">
        <v>72</v>
      </c>
      <c r="J31">
        <v>17</v>
      </c>
      <c r="K31">
        <f>INDEX('Dep Pension contributions'!A:N,MATCH(K2,'Dep Pension contributions'!A:A,0),MATCH(I31,'Dep Pension contributions'!7:7,0))</f>
        <v>0</v>
      </c>
      <c r="L31">
        <f>INDEX('Dep Pension contributions'!A:N,MATCH(L2,'Dep Pension contributions'!A:A,0),MATCH(I31,'Dep Pension contributions'!7:7,0))</f>
        <v>158.71</v>
      </c>
      <c r="M31">
        <f>INDEX('Dep Pension contributions'!A:N,MATCH(M2,'Dep Pension contributions'!A:A,0),MATCH(I31,'Dep Pension contributions'!7:7,0))</f>
        <v>138.88</v>
      </c>
      <c r="N31">
        <f>INDEX('Dep Pension contributions'!A:N,MATCH(N2,'Dep Pension contributions'!A:A,0),MATCH(I31,'Dep Pension contributions'!7:7,0))</f>
        <v>176.1</v>
      </c>
      <c r="O31">
        <f>INDEX('Dep Pension contributions'!A:N,MATCH(O2,'Dep Pension contributions'!A:A,0),MATCH(I31,'Dep Pension contributions'!7:7,0))</f>
        <v>203.81</v>
      </c>
    </row>
    <row r="32" spans="1:15" x14ac:dyDescent="0.35">
      <c r="A32" s="19" t="s">
        <v>89</v>
      </c>
      <c r="B32" s="25" t="s">
        <v>10</v>
      </c>
      <c r="C32" s="39">
        <v>482</v>
      </c>
      <c r="D32" s="39"/>
      <c r="E32" s="39" t="s">
        <v>104</v>
      </c>
      <c r="F32" s="39">
        <f>SUM(M30:M31)</f>
        <v>324.03999999999996</v>
      </c>
      <c r="G32" s="26"/>
    </row>
    <row r="33" spans="1:15" x14ac:dyDescent="0.35">
      <c r="A33" s="19" t="s">
        <v>89</v>
      </c>
      <c r="B33" s="25" t="s">
        <v>10</v>
      </c>
      <c r="C33" s="39">
        <v>482</v>
      </c>
      <c r="D33" s="39"/>
      <c r="E33" s="39" t="s">
        <v>95</v>
      </c>
      <c r="F33" s="39">
        <f>SUM(N30:N31)</f>
        <v>410.88</v>
      </c>
      <c r="G33" s="26"/>
    </row>
    <row r="34" spans="1:15" x14ac:dyDescent="0.35">
      <c r="A34" s="19" t="s">
        <v>89</v>
      </c>
      <c r="B34" s="20" t="s">
        <v>10</v>
      </c>
      <c r="C34" s="15">
        <v>482</v>
      </c>
      <c r="D34" s="15"/>
      <c r="E34" s="15" t="s">
        <v>105</v>
      </c>
      <c r="F34" s="15">
        <f>SUM(O30:O31)</f>
        <v>436.67</v>
      </c>
      <c r="G34" s="27"/>
      <c r="H34" s="8" t="s">
        <v>88</v>
      </c>
    </row>
    <row r="35" spans="1:15" ht="15" thickBot="1" x14ac:dyDescent="0.4">
      <c r="A35" s="19"/>
      <c r="B35" s="19"/>
      <c r="C35" s="19"/>
      <c r="D35" s="19"/>
      <c r="E35" s="19"/>
      <c r="F35" s="30">
        <f>SUM(F29:F34)</f>
        <v>1495.0500000000002</v>
      </c>
      <c r="G35" s="30">
        <f>SUM(G29:G34)</f>
        <v>1495.05</v>
      </c>
      <c r="H35" s="8">
        <f>G35-F35</f>
        <v>0</v>
      </c>
    </row>
    <row r="36" spans="1:15" ht="15" thickTop="1" x14ac:dyDescent="0.35">
      <c r="A36" s="19"/>
      <c r="B36" s="19"/>
      <c r="C36" s="19"/>
      <c r="D36" s="19"/>
      <c r="E36" s="19"/>
      <c r="F36" s="19"/>
      <c r="G36" s="19"/>
    </row>
    <row r="37" spans="1:15" x14ac:dyDescent="0.35">
      <c r="A37" s="19"/>
      <c r="B37" s="16" t="s">
        <v>11</v>
      </c>
      <c r="C37" s="17">
        <v>825</v>
      </c>
      <c r="D37" s="17"/>
      <c r="E37" s="17"/>
      <c r="F37" s="17"/>
      <c r="G37" s="18">
        <f>VLOOKUP(M37,'Dep Tax and NIC'!A:B,2,0)</f>
        <v>4601.16</v>
      </c>
      <c r="H37">
        <v>19</v>
      </c>
      <c r="M37" t="s">
        <v>53</v>
      </c>
    </row>
    <row r="38" spans="1:15" x14ac:dyDescent="0.35">
      <c r="A38" s="19"/>
      <c r="B38" s="22" t="s">
        <v>12</v>
      </c>
      <c r="C38" s="23">
        <v>479</v>
      </c>
      <c r="D38" s="23" t="s">
        <v>13</v>
      </c>
      <c r="E38" s="23" t="s">
        <v>3</v>
      </c>
      <c r="F38" s="23">
        <f>SUM(K38:K39)</f>
        <v>29.4</v>
      </c>
      <c r="G38" s="24"/>
      <c r="H38" t="s">
        <v>86</v>
      </c>
      <c r="I38" t="s">
        <v>35</v>
      </c>
      <c r="J38">
        <v>20</v>
      </c>
      <c r="K38">
        <f>INDEX('Dep Tax and NIC'!A:N,MATCH(K2,'Dep Tax and NIC'!A:A,0),MATCH(I38,'Dep Tax and NIC'!7:7,0))</f>
        <v>29.4</v>
      </c>
      <c r="L38">
        <f>INDEX('Dep Tax and NIC'!A:N,MATCH(L2,'Dep Tax and NIC'!A:A,0),MATCH(I38,'Dep Tax and NIC'!7:7,0))</f>
        <v>725</v>
      </c>
      <c r="M38">
        <f>INDEX('Dep Tax and NIC'!A:N,MATCH(M2,'Dep Tax and NIC'!A:A,0),MATCH(I38,'Dep Tax and NIC'!7:7,0))</f>
        <v>537.6</v>
      </c>
      <c r="N38">
        <f>INDEX('Dep Tax and NIC'!A:N,MATCH(N2,'Dep Tax and NIC'!A:A,0),MATCH(I38,'Dep Tax and NIC'!7:7,0))</f>
        <v>588.4</v>
      </c>
      <c r="O38">
        <f>INDEX('Dep Tax and NIC'!A:N,MATCH(O2,'Dep Tax and NIC'!A:A,0),MATCH(I38,'Dep Tax and NIC'!7:7,0))</f>
        <v>773.2</v>
      </c>
    </row>
    <row r="39" spans="1:15" x14ac:dyDescent="0.35">
      <c r="A39" s="19"/>
      <c r="B39" s="25" t="s">
        <v>12</v>
      </c>
      <c r="C39" s="39">
        <v>479</v>
      </c>
      <c r="D39" s="39" t="s">
        <v>13</v>
      </c>
      <c r="E39" s="39" t="s">
        <v>103</v>
      </c>
      <c r="F39" s="39">
        <f>SUM(L38:L39)</f>
        <v>997.18000000000006</v>
      </c>
      <c r="G39" s="26"/>
      <c r="I39" t="s">
        <v>34</v>
      </c>
      <c r="J39">
        <v>21</v>
      </c>
      <c r="K39">
        <f>INDEX('Dep Tax and NIC'!A:N,MATCH(K2,'Dep Tax and NIC'!A:A,0),MATCH(I39,'Dep Tax and NIC'!7:7,0))</f>
        <v>0</v>
      </c>
      <c r="L39">
        <f>INDEX('Dep Tax and NIC'!A:N,MATCH(L2,'Dep Tax and NIC'!A:A,0),MATCH(I39,'Dep Tax and NIC'!7:7,0))</f>
        <v>272.18</v>
      </c>
      <c r="M39">
        <f>INDEX('Dep Tax and NIC'!A:N,MATCH(M2,'Dep Tax and NIC'!A:A,0),MATCH(I39,'Dep Tax and NIC'!7:7,0))</f>
        <v>201.32</v>
      </c>
      <c r="N39">
        <f>INDEX('Dep Tax and NIC'!A:N,MATCH(N2,'Dep Tax and NIC'!A:A,0),MATCH(I39,'Dep Tax and NIC'!7:7,0))</f>
        <v>269.77</v>
      </c>
      <c r="O39">
        <f>INDEX('Dep Tax and NIC'!A:N,MATCH(O2,'Dep Tax and NIC'!A:A,0),MATCH(I39,'Dep Tax and NIC'!7:7,0))</f>
        <v>272.31</v>
      </c>
    </row>
    <row r="40" spans="1:15" x14ac:dyDescent="0.35">
      <c r="A40" s="19"/>
      <c r="B40" s="25" t="s">
        <v>12</v>
      </c>
      <c r="C40" s="39">
        <v>479</v>
      </c>
      <c r="D40" s="39" t="s">
        <v>13</v>
      </c>
      <c r="E40" s="39" t="s">
        <v>104</v>
      </c>
      <c r="F40" s="39">
        <f>SUM(M38:M39)</f>
        <v>738.92000000000007</v>
      </c>
      <c r="G40" s="26"/>
    </row>
    <row r="41" spans="1:15" x14ac:dyDescent="0.35">
      <c r="A41" s="19"/>
      <c r="B41" s="25" t="s">
        <v>12</v>
      </c>
      <c r="C41" s="39">
        <v>479</v>
      </c>
      <c r="D41" s="39" t="s">
        <v>13</v>
      </c>
      <c r="E41" s="39" t="s">
        <v>95</v>
      </c>
      <c r="F41" s="39">
        <f>SUM(N38:N39)</f>
        <v>858.17</v>
      </c>
      <c r="G41" s="26"/>
    </row>
    <row r="42" spans="1:15" x14ac:dyDescent="0.35">
      <c r="A42" s="19"/>
      <c r="B42" s="20" t="s">
        <v>12</v>
      </c>
      <c r="C42" s="15">
        <v>479</v>
      </c>
      <c r="D42" s="15" t="s">
        <v>13</v>
      </c>
      <c r="E42" s="15" t="s">
        <v>105</v>
      </c>
      <c r="F42" s="15">
        <f>SUM(O38:O39)</f>
        <v>1045.51</v>
      </c>
      <c r="G42" s="27"/>
    </row>
    <row r="43" spans="1:15" x14ac:dyDescent="0.35">
      <c r="A43" s="19"/>
      <c r="B43" s="22" t="s">
        <v>14</v>
      </c>
      <c r="C43" s="23">
        <v>479</v>
      </c>
      <c r="D43" s="23" t="s">
        <v>15</v>
      </c>
      <c r="E43" s="23" t="s">
        <v>3</v>
      </c>
      <c r="F43" s="23">
        <f>INDEX('Dep Tax and NIC'!A:N,MATCH(K2,'Dep Tax and NIC'!A:A,0),MATCH(I43,'Dep Tax and NIC'!7:7,0))</f>
        <v>78.13</v>
      </c>
      <c r="G43" s="24"/>
      <c r="H43">
        <v>22</v>
      </c>
      <c r="I43" t="s">
        <v>81</v>
      </c>
    </row>
    <row r="44" spans="1:15" x14ac:dyDescent="0.35">
      <c r="A44" s="19"/>
      <c r="B44" s="25" t="s">
        <v>14</v>
      </c>
      <c r="C44" s="39">
        <v>479</v>
      </c>
      <c r="D44" s="39" t="s">
        <v>15</v>
      </c>
      <c r="E44" s="39" t="s">
        <v>103</v>
      </c>
      <c r="F44" s="39">
        <f>INDEX('Dep Tax and NIC'!A:N,MATCH(L2,'Dep Tax and NIC'!A:A,0),MATCH(I43,'Dep Tax and NIC'!7:7,0))</f>
        <v>669.63</v>
      </c>
      <c r="G44" s="26"/>
    </row>
    <row r="45" spans="1:15" x14ac:dyDescent="0.35">
      <c r="A45" s="19"/>
      <c r="B45" s="25" t="s">
        <v>14</v>
      </c>
      <c r="C45" s="39">
        <v>479</v>
      </c>
      <c r="D45" s="39" t="s">
        <v>15</v>
      </c>
      <c r="E45" s="39" t="s">
        <v>104</v>
      </c>
      <c r="F45" s="39">
        <f>INDEX('Dep Tax and NIC'!A:N,MATCH(M2,'Dep Tax and NIC'!A:A,0),MATCH(I43,'Dep Tax and NIC'!7:7,0))</f>
        <v>507.35</v>
      </c>
      <c r="G45" s="26"/>
    </row>
    <row r="46" spans="1:15" x14ac:dyDescent="0.35">
      <c r="A46" s="19"/>
      <c r="B46" s="25" t="s">
        <v>14</v>
      </c>
      <c r="C46" s="39">
        <v>479</v>
      </c>
      <c r="D46" s="39" t="s">
        <v>15</v>
      </c>
      <c r="E46" s="39" t="s">
        <v>95</v>
      </c>
      <c r="F46" s="39">
        <f>INDEX('Dep Tax and NIC'!A:N,MATCH(N2,'Dep Tax and NIC'!A:A,0),MATCH(I43,'Dep Tax and NIC'!7:7,0))</f>
        <v>645.71</v>
      </c>
      <c r="G46" s="26"/>
    </row>
    <row r="47" spans="1:15" x14ac:dyDescent="0.35">
      <c r="A47" s="19"/>
      <c r="B47" s="20" t="s">
        <v>14</v>
      </c>
      <c r="C47" s="15">
        <v>479</v>
      </c>
      <c r="D47" s="15" t="s">
        <v>15</v>
      </c>
      <c r="E47" s="15" t="s">
        <v>105</v>
      </c>
      <c r="F47" s="15">
        <f>INDEX('Dep Tax and NIC'!A:N,MATCH(O2,'Dep Tax and NIC'!A:A,0),MATCH(I43,'Dep Tax and NIC'!7:7,0))</f>
        <v>692.24</v>
      </c>
      <c r="G47" s="27"/>
    </row>
    <row r="48" spans="1:15" x14ac:dyDescent="0.35">
      <c r="A48" s="19"/>
      <c r="B48" s="22" t="s">
        <v>16</v>
      </c>
      <c r="C48" s="23">
        <v>479</v>
      </c>
      <c r="D48" s="23" t="s">
        <v>17</v>
      </c>
      <c r="E48" s="23" t="s">
        <v>3</v>
      </c>
      <c r="F48" s="29"/>
      <c r="G48" s="24"/>
    </row>
    <row r="49" spans="1:15" x14ac:dyDescent="0.35">
      <c r="A49" s="19"/>
      <c r="B49" s="25" t="s">
        <v>16</v>
      </c>
      <c r="C49" s="39">
        <v>479</v>
      </c>
      <c r="D49" s="39" t="s">
        <v>17</v>
      </c>
      <c r="E49" s="39" t="s">
        <v>103</v>
      </c>
      <c r="F49" s="39"/>
      <c r="G49" s="26"/>
    </row>
    <row r="50" spans="1:15" x14ac:dyDescent="0.35">
      <c r="A50" s="19"/>
      <c r="B50" s="25" t="s">
        <v>16</v>
      </c>
      <c r="C50" s="39">
        <v>479</v>
      </c>
      <c r="D50" s="39" t="s">
        <v>17</v>
      </c>
      <c r="E50" s="39" t="s">
        <v>104</v>
      </c>
      <c r="F50" s="39"/>
      <c r="G50" s="26"/>
    </row>
    <row r="51" spans="1:15" x14ac:dyDescent="0.35">
      <c r="A51" s="19"/>
      <c r="B51" s="25" t="s">
        <v>16</v>
      </c>
      <c r="C51" s="39">
        <v>479</v>
      </c>
      <c r="D51" s="39" t="s">
        <v>17</v>
      </c>
      <c r="E51" s="39" t="s">
        <v>95</v>
      </c>
      <c r="F51" s="39"/>
      <c r="G51" s="26"/>
    </row>
    <row r="52" spans="1:15" x14ac:dyDescent="0.35">
      <c r="A52" s="19"/>
      <c r="B52" s="20" t="s">
        <v>16</v>
      </c>
      <c r="C52" s="15">
        <v>479</v>
      </c>
      <c r="D52" s="15" t="s">
        <v>17</v>
      </c>
      <c r="E52" s="15" t="s">
        <v>105</v>
      </c>
      <c r="F52" s="15"/>
      <c r="G52" s="27"/>
    </row>
    <row r="53" spans="1:15" x14ac:dyDescent="0.35">
      <c r="A53" s="19"/>
      <c r="B53" s="34" t="s">
        <v>4</v>
      </c>
      <c r="C53" s="23">
        <v>477</v>
      </c>
      <c r="D53" s="35" t="s">
        <v>18</v>
      </c>
      <c r="E53" s="23" t="s">
        <v>3</v>
      </c>
      <c r="F53" s="29"/>
      <c r="G53" s="24"/>
      <c r="H53">
        <v>23</v>
      </c>
      <c r="I53" t="s">
        <v>50</v>
      </c>
      <c r="J53">
        <f>VLOOKUP(I53,'Dep Tax and NIC'!A:B,2,0)</f>
        <v>-1693.08</v>
      </c>
      <c r="K53" t="s">
        <v>90</v>
      </c>
    </row>
    <row r="54" spans="1:15" x14ac:dyDescent="0.35">
      <c r="A54" s="19"/>
      <c r="B54" s="36" t="s">
        <v>4</v>
      </c>
      <c r="C54" s="39">
        <v>477</v>
      </c>
      <c r="D54" s="42" t="s">
        <v>18</v>
      </c>
      <c r="E54" s="39" t="s">
        <v>103</v>
      </c>
      <c r="F54" s="39">
        <f>J53/2</f>
        <v>-846.54</v>
      </c>
      <c r="G54" s="26"/>
    </row>
    <row r="55" spans="1:15" x14ac:dyDescent="0.35">
      <c r="A55" s="19"/>
      <c r="B55" s="36" t="s">
        <v>4</v>
      </c>
      <c r="C55" s="39">
        <v>477</v>
      </c>
      <c r="D55" s="42" t="s">
        <v>18</v>
      </c>
      <c r="E55" s="39" t="s">
        <v>104</v>
      </c>
      <c r="F55" s="39"/>
      <c r="G55" s="26"/>
    </row>
    <row r="56" spans="1:15" x14ac:dyDescent="0.35">
      <c r="A56" s="19"/>
      <c r="B56" s="36" t="s">
        <v>4</v>
      </c>
      <c r="C56" s="39">
        <v>477</v>
      </c>
      <c r="D56" s="42" t="s">
        <v>18</v>
      </c>
      <c r="E56" s="39" t="s">
        <v>95</v>
      </c>
      <c r="F56" s="39"/>
      <c r="G56" s="26"/>
    </row>
    <row r="57" spans="1:15" x14ac:dyDescent="0.35">
      <c r="A57" s="19"/>
      <c r="B57" s="37" t="s">
        <v>4</v>
      </c>
      <c r="C57" s="15">
        <v>477</v>
      </c>
      <c r="D57" s="38" t="s">
        <v>18</v>
      </c>
      <c r="E57" s="15" t="s">
        <v>105</v>
      </c>
      <c r="F57" s="15">
        <f>J53/2</f>
        <v>-846.54</v>
      </c>
      <c r="G57" s="27"/>
    </row>
    <row r="58" spans="1:15" x14ac:dyDescent="0.35">
      <c r="A58" s="19"/>
      <c r="B58" s="22" t="s">
        <v>4</v>
      </c>
      <c r="C58" s="23">
        <v>477</v>
      </c>
      <c r="D58" s="23" t="s">
        <v>19</v>
      </c>
      <c r="E58" s="23" t="s">
        <v>3</v>
      </c>
      <c r="F58" s="23">
        <f>SUM(K58:K59)</f>
        <v>0</v>
      </c>
      <c r="G58" s="24"/>
      <c r="H58" t="s">
        <v>87</v>
      </c>
      <c r="I58" t="s">
        <v>32</v>
      </c>
      <c r="J58">
        <v>7</v>
      </c>
      <c r="K58">
        <f>K7</f>
        <v>0</v>
      </c>
      <c r="L58">
        <f t="shared" ref="L58:O58" si="0">L7</f>
        <v>0</v>
      </c>
      <c r="M58">
        <f t="shared" si="0"/>
        <v>0</v>
      </c>
      <c r="N58">
        <f t="shared" si="0"/>
        <v>0</v>
      </c>
      <c r="O58">
        <f t="shared" si="0"/>
        <v>24</v>
      </c>
    </row>
    <row r="59" spans="1:15" x14ac:dyDescent="0.35">
      <c r="A59" s="19"/>
      <c r="B59" s="25" t="s">
        <v>4</v>
      </c>
      <c r="C59" s="39">
        <v>477</v>
      </c>
      <c r="D59" s="39" t="s">
        <v>19</v>
      </c>
      <c r="E59" s="39" t="s">
        <v>103</v>
      </c>
      <c r="F59" s="39">
        <f>SUM(L58:L59)</f>
        <v>0</v>
      </c>
      <c r="G59" s="26"/>
      <c r="I59" t="s">
        <v>33</v>
      </c>
      <c r="J59">
        <v>8</v>
      </c>
      <c r="K59">
        <f>K8</f>
        <v>0</v>
      </c>
      <c r="L59">
        <f t="shared" ref="L59:O59" si="1">L8</f>
        <v>0</v>
      </c>
      <c r="M59">
        <f t="shared" si="1"/>
        <v>0</v>
      </c>
      <c r="N59">
        <f t="shared" si="1"/>
        <v>8</v>
      </c>
      <c r="O59">
        <f t="shared" si="1"/>
        <v>0</v>
      </c>
    </row>
    <row r="60" spans="1:15" x14ac:dyDescent="0.35">
      <c r="A60" s="19"/>
      <c r="B60" s="25" t="s">
        <v>4</v>
      </c>
      <c r="C60" s="39">
        <v>477</v>
      </c>
      <c r="D60" s="39" t="s">
        <v>19</v>
      </c>
      <c r="E60" s="39" t="s">
        <v>104</v>
      </c>
      <c r="F60" s="39">
        <f>SUM(M58:M59)</f>
        <v>0</v>
      </c>
      <c r="G60" s="26"/>
    </row>
    <row r="61" spans="1:15" x14ac:dyDescent="0.35">
      <c r="A61" s="19"/>
      <c r="B61" s="25" t="s">
        <v>4</v>
      </c>
      <c r="C61" s="39">
        <v>477</v>
      </c>
      <c r="D61" s="39" t="s">
        <v>19</v>
      </c>
      <c r="E61" s="39" t="s">
        <v>95</v>
      </c>
      <c r="F61" s="39">
        <f>SUM(N58:N59)</f>
        <v>8</v>
      </c>
      <c r="G61" s="26"/>
    </row>
    <row r="62" spans="1:15" x14ac:dyDescent="0.35">
      <c r="A62" s="19"/>
      <c r="B62" s="20" t="s">
        <v>4</v>
      </c>
      <c r="C62" s="15">
        <v>477</v>
      </c>
      <c r="D62" s="15" t="s">
        <v>19</v>
      </c>
      <c r="E62" s="15" t="s">
        <v>105</v>
      </c>
      <c r="F62" s="15">
        <f>SUM(O58:O59)</f>
        <v>24</v>
      </c>
      <c r="G62" s="27"/>
      <c r="H62" s="8" t="s">
        <v>88</v>
      </c>
    </row>
    <row r="63" spans="1:15" ht="15" thickBot="1" x14ac:dyDescent="0.4">
      <c r="A63" s="19"/>
      <c r="B63" s="19"/>
      <c r="C63" s="19"/>
      <c r="D63" s="19"/>
      <c r="E63" s="19"/>
      <c r="F63" s="30">
        <f>SUM(F37:F62)</f>
        <v>4601.1600000000008</v>
      </c>
      <c r="G63" s="30">
        <f>SUM(G37:G62)</f>
        <v>4601.16</v>
      </c>
      <c r="H63" s="8">
        <f>G63-F63</f>
        <v>0</v>
      </c>
    </row>
    <row r="64" spans="1:15" ht="15" thickTop="1" x14ac:dyDescent="0.35">
      <c r="A64" s="19"/>
      <c r="B64" s="19"/>
      <c r="C64" s="19"/>
      <c r="D64" s="19"/>
      <c r="E64" s="19"/>
      <c r="F64" s="19"/>
      <c r="G64" s="19"/>
    </row>
    <row r="65" spans="1:7" x14ac:dyDescent="0.35">
      <c r="A65" s="19"/>
      <c r="B65" s="19"/>
      <c r="C65" s="19"/>
      <c r="D65" s="19" t="s">
        <v>91</v>
      </c>
      <c r="E65" s="19"/>
      <c r="F65" s="19">
        <f>F63+F35+F27</f>
        <v>51053.99</v>
      </c>
      <c r="G65" s="19">
        <f>G63+G35+G27</f>
        <v>51053.99</v>
      </c>
    </row>
  </sheetData>
  <mergeCells count="1">
    <mergeCell ref="K1:O1"/>
  </mergeCells>
  <pageMargins left="0.70866141732283472" right="0.70866141732283472" top="0.74803149606299213" bottom="0.74803149606299213" header="0.31496062992125984" footer="0.31496062992125984"/>
  <pageSetup scale="71" orientation="portrait" r:id="rId1"/>
  <colBreaks count="1" manualBreakCount="1">
    <brk id="7"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46FD7-62C9-4C8E-B0BF-D1FFFD9B8CC3}">
  <sheetPr codeName="Sheet2">
    <tabColor theme="5" tint="0.79998168889431442"/>
  </sheetPr>
  <dimension ref="A2:N50"/>
  <sheetViews>
    <sheetView workbookViewId="0">
      <selection activeCell="E17" sqref="E17"/>
    </sheetView>
  </sheetViews>
  <sheetFormatPr defaultRowHeight="14.5" x14ac:dyDescent="0.35"/>
  <cols>
    <col min="1" max="1" width="33.54296875" customWidth="1"/>
    <col min="2" max="2" width="17.453125" customWidth="1"/>
    <col min="6" max="14" width="12" customWidth="1"/>
  </cols>
  <sheetData>
    <row r="2" spans="1:14" x14ac:dyDescent="0.35">
      <c r="A2" t="s">
        <v>92</v>
      </c>
    </row>
    <row r="3" spans="1:14" x14ac:dyDescent="0.35">
      <c r="A3" t="s">
        <v>20</v>
      </c>
    </row>
    <row r="4" spans="1:14" x14ac:dyDescent="0.35">
      <c r="A4" s="3">
        <v>45717</v>
      </c>
    </row>
    <row r="5" spans="1:14" x14ac:dyDescent="0.35">
      <c r="A5" t="s">
        <v>21</v>
      </c>
    </row>
    <row r="6" spans="1:14" x14ac:dyDescent="0.35">
      <c r="A6" t="s">
        <v>22</v>
      </c>
    </row>
    <row r="7" spans="1:14" x14ac:dyDescent="0.35">
      <c r="A7" t="s">
        <v>23</v>
      </c>
      <c r="B7" t="s">
        <v>24</v>
      </c>
      <c r="C7" t="s">
        <v>25</v>
      </c>
      <c r="D7" t="s">
        <v>26</v>
      </c>
      <c r="E7" t="s">
        <v>27</v>
      </c>
      <c r="F7" t="s">
        <v>28</v>
      </c>
      <c r="G7" t="s">
        <v>29</v>
      </c>
      <c r="H7" t="s">
        <v>30</v>
      </c>
      <c r="I7" t="s">
        <v>31</v>
      </c>
      <c r="J7" t="s">
        <v>32</v>
      </c>
      <c r="K7" t="s">
        <v>33</v>
      </c>
      <c r="L7" t="s">
        <v>34</v>
      </c>
      <c r="M7" t="s">
        <v>35</v>
      </c>
      <c r="N7" t="s">
        <v>36</v>
      </c>
    </row>
    <row r="8" spans="1:14" x14ac:dyDescent="0.35">
      <c r="A8" s="12" t="s">
        <v>37</v>
      </c>
      <c r="B8" t="s">
        <v>22</v>
      </c>
      <c r="C8" s="2">
        <v>15029.4</v>
      </c>
      <c r="D8" s="2">
        <v>2090</v>
      </c>
      <c r="E8">
        <v>0</v>
      </c>
      <c r="F8">
        <v>0</v>
      </c>
      <c r="G8" s="2">
        <v>12939.4</v>
      </c>
      <c r="H8">
        <v>0</v>
      </c>
      <c r="I8">
        <v>0</v>
      </c>
      <c r="J8">
        <v>0</v>
      </c>
      <c r="K8">
        <v>0</v>
      </c>
      <c r="L8">
        <v>0</v>
      </c>
      <c r="M8">
        <v>29.4</v>
      </c>
      <c r="N8" s="2">
        <v>15000</v>
      </c>
    </row>
    <row r="9" spans="1:14" x14ac:dyDescent="0.35">
      <c r="A9" s="12" t="s">
        <v>93</v>
      </c>
      <c r="B9" t="s">
        <v>22</v>
      </c>
      <c r="C9" s="2">
        <v>9487.7199999999993</v>
      </c>
      <c r="D9" s="2">
        <v>8042.53</v>
      </c>
      <c r="E9">
        <v>425.04</v>
      </c>
      <c r="F9">
        <v>30</v>
      </c>
      <c r="G9">
        <v>100</v>
      </c>
      <c r="H9">
        <v>920.15</v>
      </c>
      <c r="I9">
        <v>164.75</v>
      </c>
      <c r="J9">
        <v>0</v>
      </c>
      <c r="K9">
        <v>0</v>
      </c>
      <c r="L9">
        <v>272.18</v>
      </c>
      <c r="M9">
        <v>725</v>
      </c>
      <c r="N9" s="2">
        <v>8325.7900000000009</v>
      </c>
    </row>
    <row r="10" spans="1:14" x14ac:dyDescent="0.35">
      <c r="A10" s="12" t="s">
        <v>94</v>
      </c>
      <c r="B10" t="s">
        <v>22</v>
      </c>
      <c r="C10" s="2">
        <v>6708.53</v>
      </c>
      <c r="D10" s="2">
        <v>6708.53</v>
      </c>
      <c r="E10">
        <v>0</v>
      </c>
      <c r="F10">
        <v>0</v>
      </c>
      <c r="G10">
        <v>0</v>
      </c>
      <c r="H10">
        <v>0</v>
      </c>
      <c r="I10">
        <v>185.16</v>
      </c>
      <c r="J10">
        <v>0</v>
      </c>
      <c r="K10">
        <v>0</v>
      </c>
      <c r="L10">
        <v>201.32</v>
      </c>
      <c r="M10">
        <v>537.6</v>
      </c>
      <c r="N10" s="2">
        <v>5784.45</v>
      </c>
    </row>
    <row r="11" spans="1:14" x14ac:dyDescent="0.35">
      <c r="A11" s="12" t="s">
        <v>96</v>
      </c>
      <c r="B11" t="s">
        <v>22</v>
      </c>
      <c r="C11" s="2">
        <v>8650.11</v>
      </c>
      <c r="D11" s="2">
        <v>8631.14</v>
      </c>
      <c r="E11">
        <v>-162.11000000000001</v>
      </c>
      <c r="F11">
        <v>5</v>
      </c>
      <c r="G11">
        <v>181.08</v>
      </c>
      <c r="H11">
        <v>0</v>
      </c>
      <c r="I11">
        <v>234.78</v>
      </c>
      <c r="J11">
        <v>0</v>
      </c>
      <c r="K11">
        <v>8</v>
      </c>
      <c r="L11">
        <v>269.77</v>
      </c>
      <c r="M11">
        <v>588.4</v>
      </c>
      <c r="N11" s="2">
        <v>7549.16</v>
      </c>
    </row>
    <row r="12" spans="1:14" x14ac:dyDescent="0.35">
      <c r="A12" s="12" t="s">
        <v>97</v>
      </c>
      <c r="B12" t="s">
        <v>22</v>
      </c>
      <c r="C12" s="2">
        <v>9600.75</v>
      </c>
      <c r="D12" s="2">
        <v>8257.43</v>
      </c>
      <c r="E12">
        <v>386.57</v>
      </c>
      <c r="F12">
        <v>31</v>
      </c>
      <c r="G12">
        <v>36.6</v>
      </c>
      <c r="H12">
        <v>920.15</v>
      </c>
      <c r="I12">
        <v>232.86</v>
      </c>
      <c r="J12">
        <v>24</v>
      </c>
      <c r="K12">
        <v>0</v>
      </c>
      <c r="L12">
        <v>272.31</v>
      </c>
      <c r="M12">
        <v>773.2</v>
      </c>
      <c r="N12" s="2">
        <v>8298.3799999999992</v>
      </c>
    </row>
    <row r="13" spans="1:14" x14ac:dyDescent="0.35">
      <c r="A13" s="12" t="s">
        <v>38</v>
      </c>
      <c r="B13" t="s">
        <v>22</v>
      </c>
      <c r="C13" s="2">
        <v>49476.51</v>
      </c>
      <c r="D13" s="2">
        <v>33729.629999999997</v>
      </c>
      <c r="E13">
        <v>649.5</v>
      </c>
      <c r="F13">
        <v>66</v>
      </c>
      <c r="G13" s="2">
        <v>13257.08</v>
      </c>
      <c r="H13" s="2">
        <v>1840.3</v>
      </c>
      <c r="I13">
        <v>817.55</v>
      </c>
      <c r="J13">
        <v>24</v>
      </c>
      <c r="K13">
        <v>8</v>
      </c>
      <c r="L13" s="2">
        <v>1015.58</v>
      </c>
      <c r="M13" s="2">
        <v>2653.6</v>
      </c>
      <c r="N13" s="2">
        <v>44957.78</v>
      </c>
    </row>
    <row r="14" spans="1:14" x14ac:dyDescent="0.35">
      <c r="A14" s="12" t="s">
        <v>22</v>
      </c>
    </row>
    <row r="15" spans="1:14" x14ac:dyDescent="0.35">
      <c r="A15" t="s">
        <v>39</v>
      </c>
    </row>
    <row r="16" spans="1:14" x14ac:dyDescent="0.35">
      <c r="B16" t="s">
        <v>40</v>
      </c>
      <c r="C16" t="s">
        <v>22</v>
      </c>
    </row>
    <row r="17" spans="1:3" x14ac:dyDescent="0.35">
      <c r="A17" t="s">
        <v>41</v>
      </c>
      <c r="B17" s="2">
        <v>44957.78</v>
      </c>
      <c r="C17" t="s">
        <v>22</v>
      </c>
    </row>
    <row r="18" spans="1:3" x14ac:dyDescent="0.35">
      <c r="A18" t="s">
        <v>22</v>
      </c>
      <c r="B18" t="s">
        <v>22</v>
      </c>
      <c r="C18" t="s">
        <v>22</v>
      </c>
    </row>
    <row r="19" spans="1:3" x14ac:dyDescent="0.35">
      <c r="A19" t="s">
        <v>42</v>
      </c>
      <c r="C19" t="s">
        <v>22</v>
      </c>
    </row>
    <row r="20" spans="1:3" x14ac:dyDescent="0.35">
      <c r="A20" t="s">
        <v>43</v>
      </c>
      <c r="B20" s="2">
        <v>2653.6</v>
      </c>
      <c r="C20" t="s">
        <v>22</v>
      </c>
    </row>
    <row r="21" spans="1:3" x14ac:dyDescent="0.35">
      <c r="A21" t="s">
        <v>44</v>
      </c>
      <c r="B21">
        <v>24</v>
      </c>
      <c r="C21" t="s">
        <v>22</v>
      </c>
    </row>
    <row r="22" spans="1:3" x14ac:dyDescent="0.35">
      <c r="A22" t="s">
        <v>45</v>
      </c>
      <c r="B22">
        <v>8</v>
      </c>
      <c r="C22" t="s">
        <v>22</v>
      </c>
    </row>
    <row r="23" spans="1:3" x14ac:dyDescent="0.35">
      <c r="A23" t="s">
        <v>46</v>
      </c>
      <c r="B23" s="2">
        <v>2685.6</v>
      </c>
      <c r="C23" t="s">
        <v>22</v>
      </c>
    </row>
    <row r="24" spans="1:3" x14ac:dyDescent="0.35">
      <c r="A24" t="s">
        <v>22</v>
      </c>
      <c r="B24" t="s">
        <v>22</v>
      </c>
      <c r="C24" t="s">
        <v>22</v>
      </c>
    </row>
    <row r="25" spans="1:3" x14ac:dyDescent="0.35">
      <c r="A25" t="s">
        <v>47</v>
      </c>
      <c r="C25" t="s">
        <v>22</v>
      </c>
    </row>
    <row r="26" spans="1:3" x14ac:dyDescent="0.35">
      <c r="A26" t="s">
        <v>48</v>
      </c>
      <c r="B26" s="2">
        <v>1015.58</v>
      </c>
      <c r="C26" t="s">
        <v>22</v>
      </c>
    </row>
    <row r="27" spans="1:3" x14ac:dyDescent="0.35">
      <c r="A27" t="s">
        <v>49</v>
      </c>
      <c r="B27" s="2">
        <v>2593.06</v>
      </c>
      <c r="C27" t="s">
        <v>22</v>
      </c>
    </row>
    <row r="28" spans="1:3" x14ac:dyDescent="0.35">
      <c r="A28" t="s">
        <v>50</v>
      </c>
      <c r="B28" s="2">
        <v>-1693.08</v>
      </c>
      <c r="C28" t="s">
        <v>51</v>
      </c>
    </row>
    <row r="29" spans="1:3" x14ac:dyDescent="0.35">
      <c r="A29" t="s">
        <v>52</v>
      </c>
      <c r="B29" s="2">
        <v>1915.56</v>
      </c>
      <c r="C29" t="s">
        <v>22</v>
      </c>
    </row>
    <row r="30" spans="1:3" x14ac:dyDescent="0.35">
      <c r="A30" t="s">
        <v>22</v>
      </c>
      <c r="B30" t="s">
        <v>22</v>
      </c>
      <c r="C30" t="s">
        <v>22</v>
      </c>
    </row>
    <row r="31" spans="1:3" x14ac:dyDescent="0.35">
      <c r="A31" t="s">
        <v>53</v>
      </c>
      <c r="B31" s="2">
        <v>4601.16</v>
      </c>
      <c r="C31" t="s">
        <v>22</v>
      </c>
    </row>
    <row r="32" spans="1:3" x14ac:dyDescent="0.35">
      <c r="A32" t="s">
        <v>22</v>
      </c>
      <c r="B32" t="s">
        <v>22</v>
      </c>
      <c r="C32" t="s">
        <v>22</v>
      </c>
    </row>
    <row r="33" spans="1:3" x14ac:dyDescent="0.35">
      <c r="A33" t="s">
        <v>54</v>
      </c>
      <c r="C33" t="s">
        <v>22</v>
      </c>
    </row>
    <row r="34" spans="1:3" x14ac:dyDescent="0.35">
      <c r="A34" t="s">
        <v>55</v>
      </c>
      <c r="B34" s="2">
        <v>4601.16</v>
      </c>
      <c r="C34" t="s">
        <v>22</v>
      </c>
    </row>
    <row r="35" spans="1:3" x14ac:dyDescent="0.35">
      <c r="A35" t="s">
        <v>56</v>
      </c>
      <c r="B35" s="2">
        <v>4601.16</v>
      </c>
      <c r="C35" t="s">
        <v>22</v>
      </c>
    </row>
    <row r="36" spans="1:3" x14ac:dyDescent="0.35">
      <c r="A36" t="s">
        <v>57</v>
      </c>
      <c r="B36">
        <v>0</v>
      </c>
      <c r="C36" t="s">
        <v>22</v>
      </c>
    </row>
    <row r="37" spans="1:3" x14ac:dyDescent="0.35">
      <c r="A37" t="s">
        <v>22</v>
      </c>
      <c r="B37" t="s">
        <v>22</v>
      </c>
      <c r="C37" t="s">
        <v>22</v>
      </c>
    </row>
    <row r="38" spans="1:3" x14ac:dyDescent="0.35">
      <c r="A38" t="s">
        <v>58</v>
      </c>
      <c r="C38" t="s">
        <v>22</v>
      </c>
    </row>
    <row r="39" spans="1:3" x14ac:dyDescent="0.35">
      <c r="A39" t="s">
        <v>59</v>
      </c>
      <c r="B39">
        <v>817.55</v>
      </c>
      <c r="C39" t="s">
        <v>22</v>
      </c>
    </row>
    <row r="40" spans="1:3" x14ac:dyDescent="0.35">
      <c r="A40" t="s">
        <v>60</v>
      </c>
      <c r="B40">
        <v>677.5</v>
      </c>
      <c r="C40" t="s">
        <v>22</v>
      </c>
    </row>
    <row r="41" spans="1:3" x14ac:dyDescent="0.35">
      <c r="A41" t="s">
        <v>61</v>
      </c>
      <c r="B41" s="2">
        <v>1495.05</v>
      </c>
      <c r="C41" t="s">
        <v>22</v>
      </c>
    </row>
    <row r="42" spans="1:3" x14ac:dyDescent="0.35">
      <c r="A42" t="s">
        <v>22</v>
      </c>
      <c r="B42" t="s">
        <v>22</v>
      </c>
      <c r="C42" t="s">
        <v>22</v>
      </c>
    </row>
    <row r="43" spans="1:3" x14ac:dyDescent="0.35">
      <c r="A43" t="s">
        <v>62</v>
      </c>
      <c r="B43" s="2">
        <v>51053.99</v>
      </c>
      <c r="C43" t="s">
        <v>22</v>
      </c>
    </row>
    <row r="44" spans="1:3" x14ac:dyDescent="0.35">
      <c r="A44" t="s">
        <v>22</v>
      </c>
      <c r="B44" t="s">
        <v>22</v>
      </c>
      <c r="C44" t="s">
        <v>22</v>
      </c>
    </row>
    <row r="45" spans="1:3" x14ac:dyDescent="0.35">
      <c r="A45" t="s">
        <v>22</v>
      </c>
    </row>
    <row r="46" spans="1:3" x14ac:dyDescent="0.35">
      <c r="A46" t="s">
        <v>63</v>
      </c>
    </row>
    <row r="47" spans="1:3" x14ac:dyDescent="0.35">
      <c r="A47" t="s">
        <v>22</v>
      </c>
    </row>
    <row r="48" spans="1:3" x14ac:dyDescent="0.35">
      <c r="A48" t="s">
        <v>64</v>
      </c>
    </row>
    <row r="49" spans="1:1" x14ac:dyDescent="0.35">
      <c r="A49" t="s">
        <v>22</v>
      </c>
    </row>
    <row r="50" spans="1:1" x14ac:dyDescent="0.35">
      <c r="A50"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43B7A-9EB5-4D9D-BD87-601AF2EC4ADA}">
  <sheetPr codeName="Sheet3">
    <tabColor theme="5" tint="0.79998168889431442"/>
  </sheetPr>
  <dimension ref="A2:F50"/>
  <sheetViews>
    <sheetView topLeftCell="A2" workbookViewId="0">
      <selection activeCell="A29" sqref="A28:A29"/>
    </sheetView>
  </sheetViews>
  <sheetFormatPr defaultRowHeight="14.5" x14ac:dyDescent="0.35"/>
  <cols>
    <col min="1" max="1" width="30.81640625" customWidth="1"/>
    <col min="2" max="4" width="13.26953125" customWidth="1"/>
    <col min="5" max="5" width="20.26953125" customWidth="1"/>
    <col min="6" max="6" width="13.26953125" customWidth="1"/>
  </cols>
  <sheetData>
    <row r="2" spans="1:6" x14ac:dyDescent="0.35">
      <c r="A2" t="s">
        <v>92</v>
      </c>
    </row>
    <row r="3" spans="1:6" x14ac:dyDescent="0.35">
      <c r="A3" t="s">
        <v>20</v>
      </c>
    </row>
    <row r="4" spans="1:6" x14ac:dyDescent="0.35">
      <c r="A4" s="3">
        <v>45717</v>
      </c>
    </row>
    <row r="5" spans="1:6" x14ac:dyDescent="0.35">
      <c r="A5" t="s">
        <v>66</v>
      </c>
    </row>
    <row r="6" spans="1:6" x14ac:dyDescent="0.35">
      <c r="A6" t="s">
        <v>22</v>
      </c>
    </row>
    <row r="7" spans="1:6" x14ac:dyDescent="0.35">
      <c r="A7" t="s">
        <v>23</v>
      </c>
      <c r="B7" t="s">
        <v>30</v>
      </c>
      <c r="C7" t="s">
        <v>67</v>
      </c>
      <c r="D7" t="s">
        <v>68</v>
      </c>
      <c r="E7" t="s">
        <v>69</v>
      </c>
      <c r="F7" t="s">
        <v>70</v>
      </c>
    </row>
    <row r="8" spans="1:6" x14ac:dyDescent="0.35">
      <c r="A8" s="12" t="s">
        <v>37</v>
      </c>
      <c r="B8">
        <v>0</v>
      </c>
      <c r="C8">
        <v>0</v>
      </c>
      <c r="D8">
        <v>0</v>
      </c>
      <c r="E8" s="2">
        <v>12939.4</v>
      </c>
      <c r="F8" s="2">
        <v>12939.4</v>
      </c>
    </row>
    <row r="9" spans="1:6" x14ac:dyDescent="0.35">
      <c r="A9" s="12" t="s">
        <v>93</v>
      </c>
      <c r="B9">
        <v>920.15</v>
      </c>
      <c r="C9">
        <v>100</v>
      </c>
      <c r="D9">
        <v>0</v>
      </c>
      <c r="E9">
        <v>0</v>
      </c>
      <c r="F9" s="2">
        <v>1020.15</v>
      </c>
    </row>
    <row r="10" spans="1:6" x14ac:dyDescent="0.35">
      <c r="A10" s="12" t="s">
        <v>94</v>
      </c>
      <c r="B10">
        <v>0</v>
      </c>
      <c r="C10">
        <v>0</v>
      </c>
      <c r="D10">
        <v>0</v>
      </c>
      <c r="E10">
        <v>0</v>
      </c>
      <c r="F10">
        <v>0</v>
      </c>
    </row>
    <row r="11" spans="1:6" x14ac:dyDescent="0.35">
      <c r="A11" s="12" t="s">
        <v>96</v>
      </c>
      <c r="B11">
        <v>0</v>
      </c>
      <c r="C11">
        <v>86.4</v>
      </c>
      <c r="D11">
        <v>94.68</v>
      </c>
      <c r="E11">
        <v>0</v>
      </c>
      <c r="F11">
        <v>181.08</v>
      </c>
    </row>
    <row r="12" spans="1:6" x14ac:dyDescent="0.35">
      <c r="A12" s="12" t="s">
        <v>97</v>
      </c>
      <c r="B12">
        <v>920.15</v>
      </c>
      <c r="C12">
        <v>6</v>
      </c>
      <c r="D12">
        <v>30.6</v>
      </c>
      <c r="E12">
        <v>0</v>
      </c>
      <c r="F12">
        <v>956.75</v>
      </c>
    </row>
    <row r="13" spans="1:6" x14ac:dyDescent="0.35">
      <c r="A13" s="12" t="s">
        <v>38</v>
      </c>
      <c r="B13" s="2">
        <v>1840.3</v>
      </c>
      <c r="C13">
        <v>192.4</v>
      </c>
      <c r="D13">
        <v>125.28</v>
      </c>
      <c r="E13" s="2">
        <v>12939.4</v>
      </c>
      <c r="F13" s="2">
        <v>15097.38</v>
      </c>
    </row>
    <row r="14" spans="1:6" x14ac:dyDescent="0.35">
      <c r="A14" t="s">
        <v>22</v>
      </c>
    </row>
    <row r="15" spans="1:6" x14ac:dyDescent="0.35">
      <c r="A15" t="s">
        <v>39</v>
      </c>
    </row>
    <row r="16" spans="1:6" x14ac:dyDescent="0.35">
      <c r="B16" t="s">
        <v>40</v>
      </c>
      <c r="C16" t="s">
        <v>22</v>
      </c>
    </row>
    <row r="17" spans="1:3" x14ac:dyDescent="0.35">
      <c r="A17" t="s">
        <v>41</v>
      </c>
      <c r="B17" s="2">
        <v>44957.78</v>
      </c>
      <c r="C17" t="s">
        <v>22</v>
      </c>
    </row>
    <row r="18" spans="1:3" x14ac:dyDescent="0.35">
      <c r="A18" t="s">
        <v>22</v>
      </c>
      <c r="B18" t="s">
        <v>22</v>
      </c>
      <c r="C18" t="s">
        <v>22</v>
      </c>
    </row>
    <row r="19" spans="1:3" x14ac:dyDescent="0.35">
      <c r="A19" t="s">
        <v>42</v>
      </c>
      <c r="C19" t="s">
        <v>22</v>
      </c>
    </row>
    <row r="20" spans="1:3" x14ac:dyDescent="0.35">
      <c r="A20" t="s">
        <v>43</v>
      </c>
      <c r="B20" s="2">
        <v>2653.6</v>
      </c>
      <c r="C20" t="s">
        <v>22</v>
      </c>
    </row>
    <row r="21" spans="1:3" x14ac:dyDescent="0.35">
      <c r="A21" t="s">
        <v>44</v>
      </c>
      <c r="B21">
        <v>24</v>
      </c>
      <c r="C21" t="s">
        <v>22</v>
      </c>
    </row>
    <row r="22" spans="1:3" x14ac:dyDescent="0.35">
      <c r="A22" t="s">
        <v>45</v>
      </c>
      <c r="B22">
        <v>8</v>
      </c>
      <c r="C22" t="s">
        <v>22</v>
      </c>
    </row>
    <row r="23" spans="1:3" x14ac:dyDescent="0.35">
      <c r="A23" t="s">
        <v>46</v>
      </c>
      <c r="B23" s="2">
        <v>2685.6</v>
      </c>
      <c r="C23" t="s">
        <v>22</v>
      </c>
    </row>
    <row r="24" spans="1:3" x14ac:dyDescent="0.35">
      <c r="A24" t="s">
        <v>22</v>
      </c>
      <c r="B24" t="s">
        <v>22</v>
      </c>
      <c r="C24" t="s">
        <v>22</v>
      </c>
    </row>
    <row r="25" spans="1:3" x14ac:dyDescent="0.35">
      <c r="A25" t="s">
        <v>47</v>
      </c>
      <c r="C25" t="s">
        <v>22</v>
      </c>
    </row>
    <row r="26" spans="1:3" x14ac:dyDescent="0.35">
      <c r="A26" t="s">
        <v>48</v>
      </c>
      <c r="B26" s="2">
        <v>1015.58</v>
      </c>
      <c r="C26" t="s">
        <v>22</v>
      </c>
    </row>
    <row r="27" spans="1:3" x14ac:dyDescent="0.35">
      <c r="A27" t="s">
        <v>49</v>
      </c>
      <c r="B27" s="2">
        <v>2593.06</v>
      </c>
      <c r="C27" t="s">
        <v>22</v>
      </c>
    </row>
    <row r="28" spans="1:3" x14ac:dyDescent="0.35">
      <c r="A28" t="s">
        <v>50</v>
      </c>
      <c r="B28" s="2">
        <v>-1693.08</v>
      </c>
      <c r="C28" t="s">
        <v>51</v>
      </c>
    </row>
    <row r="29" spans="1:3" x14ac:dyDescent="0.35">
      <c r="A29" t="s">
        <v>52</v>
      </c>
      <c r="B29" s="2">
        <v>1915.56</v>
      </c>
      <c r="C29" t="s">
        <v>22</v>
      </c>
    </row>
    <row r="30" spans="1:3" x14ac:dyDescent="0.35">
      <c r="A30" t="s">
        <v>22</v>
      </c>
      <c r="B30" t="s">
        <v>22</v>
      </c>
      <c r="C30" t="s">
        <v>22</v>
      </c>
    </row>
    <row r="31" spans="1:3" x14ac:dyDescent="0.35">
      <c r="A31" t="s">
        <v>53</v>
      </c>
      <c r="B31" s="2">
        <v>4601.16</v>
      </c>
      <c r="C31" t="s">
        <v>22</v>
      </c>
    </row>
    <row r="32" spans="1:3" x14ac:dyDescent="0.35">
      <c r="A32" t="s">
        <v>22</v>
      </c>
      <c r="B32" t="s">
        <v>22</v>
      </c>
      <c r="C32" t="s">
        <v>22</v>
      </c>
    </row>
    <row r="33" spans="1:3" x14ac:dyDescent="0.35">
      <c r="A33" t="s">
        <v>54</v>
      </c>
      <c r="C33" t="s">
        <v>22</v>
      </c>
    </row>
    <row r="34" spans="1:3" x14ac:dyDescent="0.35">
      <c r="A34" t="s">
        <v>55</v>
      </c>
      <c r="B34" s="2">
        <v>4601.16</v>
      </c>
      <c r="C34" t="s">
        <v>22</v>
      </c>
    </row>
    <row r="35" spans="1:3" x14ac:dyDescent="0.35">
      <c r="A35" t="s">
        <v>56</v>
      </c>
      <c r="B35" s="2">
        <v>4601.16</v>
      </c>
      <c r="C35" t="s">
        <v>22</v>
      </c>
    </row>
    <row r="36" spans="1:3" x14ac:dyDescent="0.35">
      <c r="A36" t="s">
        <v>57</v>
      </c>
      <c r="B36">
        <v>0</v>
      </c>
      <c r="C36" t="s">
        <v>22</v>
      </c>
    </row>
    <row r="37" spans="1:3" x14ac:dyDescent="0.35">
      <c r="A37" t="s">
        <v>22</v>
      </c>
      <c r="B37" t="s">
        <v>22</v>
      </c>
      <c r="C37" t="s">
        <v>22</v>
      </c>
    </row>
    <row r="38" spans="1:3" x14ac:dyDescent="0.35">
      <c r="A38" t="s">
        <v>58</v>
      </c>
      <c r="C38" t="s">
        <v>22</v>
      </c>
    </row>
    <row r="39" spans="1:3" x14ac:dyDescent="0.35">
      <c r="A39" t="s">
        <v>59</v>
      </c>
      <c r="B39">
        <v>817.55</v>
      </c>
      <c r="C39" t="s">
        <v>22</v>
      </c>
    </row>
    <row r="40" spans="1:3" x14ac:dyDescent="0.35">
      <c r="A40" t="s">
        <v>60</v>
      </c>
      <c r="B40">
        <v>677.5</v>
      </c>
      <c r="C40" t="s">
        <v>22</v>
      </c>
    </row>
    <row r="41" spans="1:3" x14ac:dyDescent="0.35">
      <c r="A41" t="s">
        <v>61</v>
      </c>
      <c r="B41" s="2">
        <v>1495.05</v>
      </c>
      <c r="C41" t="s">
        <v>22</v>
      </c>
    </row>
    <row r="42" spans="1:3" x14ac:dyDescent="0.35">
      <c r="A42" t="s">
        <v>22</v>
      </c>
      <c r="B42" t="s">
        <v>22</v>
      </c>
      <c r="C42" t="s">
        <v>22</v>
      </c>
    </row>
    <row r="43" spans="1:3" x14ac:dyDescent="0.35">
      <c r="A43" t="s">
        <v>62</v>
      </c>
      <c r="B43" s="2">
        <v>51053.99</v>
      </c>
      <c r="C43" t="s">
        <v>22</v>
      </c>
    </row>
    <row r="44" spans="1:3" x14ac:dyDescent="0.35">
      <c r="A44" t="s">
        <v>22</v>
      </c>
      <c r="B44" t="s">
        <v>22</v>
      </c>
      <c r="C44" t="s">
        <v>22</v>
      </c>
    </row>
    <row r="45" spans="1:3" x14ac:dyDescent="0.35">
      <c r="A45" t="s">
        <v>22</v>
      </c>
    </row>
    <row r="46" spans="1:3" x14ac:dyDescent="0.35">
      <c r="A46" t="s">
        <v>63</v>
      </c>
    </row>
    <row r="47" spans="1:3" x14ac:dyDescent="0.35">
      <c r="A47" t="s">
        <v>22</v>
      </c>
    </row>
    <row r="48" spans="1:3" x14ac:dyDescent="0.35">
      <c r="A48" t="s">
        <v>64</v>
      </c>
    </row>
    <row r="49" spans="1:1" x14ac:dyDescent="0.35">
      <c r="A49" t="s">
        <v>22</v>
      </c>
    </row>
    <row r="50" spans="1:1" x14ac:dyDescent="0.35">
      <c r="A50" t="s">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F03A8-2EF6-4390-8EB9-E44CCF0CCC4A}">
  <sheetPr codeName="Sheet4">
    <tabColor theme="5" tint="0.79998168889431442"/>
  </sheetPr>
  <dimension ref="A2:G50"/>
  <sheetViews>
    <sheetView workbookViewId="0">
      <selection activeCell="A9" sqref="A9:A13"/>
    </sheetView>
  </sheetViews>
  <sheetFormatPr defaultRowHeight="14.5" x14ac:dyDescent="0.35"/>
  <cols>
    <col min="1" max="1" width="20.81640625" customWidth="1"/>
    <col min="2" max="7" width="14.81640625" customWidth="1"/>
    <col min="8" max="8" width="12.1796875" customWidth="1"/>
  </cols>
  <sheetData>
    <row r="2" spans="1:7" x14ac:dyDescent="0.35">
      <c r="A2" t="s">
        <v>92</v>
      </c>
    </row>
    <row r="3" spans="1:7" x14ac:dyDescent="0.35">
      <c r="A3" t="s">
        <v>20</v>
      </c>
    </row>
    <row r="4" spans="1:7" x14ac:dyDescent="0.35">
      <c r="A4" s="3">
        <v>45717</v>
      </c>
    </row>
    <row r="5" spans="1:7" x14ac:dyDescent="0.35">
      <c r="A5" t="s">
        <v>71</v>
      </c>
    </row>
    <row r="6" spans="1:7" x14ac:dyDescent="0.35">
      <c r="A6" t="s">
        <v>22</v>
      </c>
    </row>
    <row r="7" spans="1:7" x14ac:dyDescent="0.35">
      <c r="A7" t="s">
        <v>23</v>
      </c>
      <c r="B7" t="s">
        <v>31</v>
      </c>
      <c r="C7" t="s">
        <v>72</v>
      </c>
      <c r="D7" t="s">
        <v>73</v>
      </c>
      <c r="E7" t="s">
        <v>74</v>
      </c>
      <c r="F7" t="s">
        <v>75</v>
      </c>
      <c r="G7" t="s">
        <v>76</v>
      </c>
    </row>
    <row r="8" spans="1:7" x14ac:dyDescent="0.35">
      <c r="A8" t="s">
        <v>37</v>
      </c>
      <c r="B8">
        <v>0</v>
      </c>
      <c r="C8">
        <v>0</v>
      </c>
      <c r="D8">
        <v>0</v>
      </c>
      <c r="E8">
        <v>0</v>
      </c>
      <c r="F8">
        <v>0</v>
      </c>
      <c r="G8">
        <v>0</v>
      </c>
    </row>
    <row r="9" spans="1:7" x14ac:dyDescent="0.35">
      <c r="A9" s="12" t="s">
        <v>93</v>
      </c>
      <c r="B9">
        <v>164.75</v>
      </c>
      <c r="C9">
        <v>158.71</v>
      </c>
      <c r="D9">
        <v>323.45999999999998</v>
      </c>
      <c r="E9">
        <v>164.75</v>
      </c>
      <c r="F9">
        <v>158.71</v>
      </c>
      <c r="G9">
        <v>323.45999999999998</v>
      </c>
    </row>
    <row r="10" spans="1:7" x14ac:dyDescent="0.35">
      <c r="A10" s="12" t="s">
        <v>94</v>
      </c>
      <c r="B10">
        <v>185.16</v>
      </c>
      <c r="C10">
        <v>138.88</v>
      </c>
      <c r="D10">
        <v>324.04000000000002</v>
      </c>
      <c r="E10">
        <v>185.16</v>
      </c>
      <c r="F10">
        <v>138.88</v>
      </c>
      <c r="G10">
        <v>324.04000000000002</v>
      </c>
    </row>
    <row r="11" spans="1:7" x14ac:dyDescent="0.35">
      <c r="A11" s="12" t="s">
        <v>96</v>
      </c>
      <c r="B11">
        <v>234.78</v>
      </c>
      <c r="C11">
        <v>176.1</v>
      </c>
      <c r="D11">
        <v>410.88</v>
      </c>
      <c r="E11">
        <v>234.78</v>
      </c>
      <c r="F11">
        <v>176.1</v>
      </c>
      <c r="G11">
        <v>410.88</v>
      </c>
    </row>
    <row r="12" spans="1:7" x14ac:dyDescent="0.35">
      <c r="A12" s="12" t="s">
        <v>97</v>
      </c>
      <c r="B12">
        <v>232.86</v>
      </c>
      <c r="C12">
        <v>203.81</v>
      </c>
      <c r="D12">
        <v>436.67</v>
      </c>
      <c r="E12">
        <v>232.86</v>
      </c>
      <c r="F12">
        <v>203.81</v>
      </c>
      <c r="G12">
        <v>436.67</v>
      </c>
    </row>
    <row r="13" spans="1:7" x14ac:dyDescent="0.35">
      <c r="A13" s="12" t="s">
        <v>38</v>
      </c>
      <c r="B13">
        <v>817.55</v>
      </c>
      <c r="C13">
        <v>677.5</v>
      </c>
      <c r="D13" s="2">
        <v>1495.05</v>
      </c>
      <c r="E13">
        <v>817.55</v>
      </c>
      <c r="F13">
        <v>677.5</v>
      </c>
      <c r="G13" s="2">
        <v>1495.05</v>
      </c>
    </row>
    <row r="14" spans="1:7" x14ac:dyDescent="0.35">
      <c r="A14" t="s">
        <v>22</v>
      </c>
    </row>
    <row r="15" spans="1:7" x14ac:dyDescent="0.35">
      <c r="A15" t="s">
        <v>39</v>
      </c>
    </row>
    <row r="16" spans="1:7" x14ac:dyDescent="0.35">
      <c r="B16" t="s">
        <v>40</v>
      </c>
      <c r="C16" t="s">
        <v>22</v>
      </c>
    </row>
    <row r="17" spans="1:3" x14ac:dyDescent="0.35">
      <c r="A17" t="s">
        <v>41</v>
      </c>
      <c r="B17" s="2">
        <v>44957.78</v>
      </c>
      <c r="C17" t="s">
        <v>22</v>
      </c>
    </row>
    <row r="18" spans="1:3" x14ac:dyDescent="0.35">
      <c r="A18" t="s">
        <v>22</v>
      </c>
      <c r="B18" t="s">
        <v>22</v>
      </c>
      <c r="C18" t="s">
        <v>22</v>
      </c>
    </row>
    <row r="19" spans="1:3" x14ac:dyDescent="0.35">
      <c r="A19" t="s">
        <v>42</v>
      </c>
      <c r="C19" t="s">
        <v>22</v>
      </c>
    </row>
    <row r="20" spans="1:3" x14ac:dyDescent="0.35">
      <c r="A20" t="s">
        <v>43</v>
      </c>
      <c r="B20" s="2">
        <v>2653.6</v>
      </c>
      <c r="C20" t="s">
        <v>22</v>
      </c>
    </row>
    <row r="21" spans="1:3" x14ac:dyDescent="0.35">
      <c r="A21" t="s">
        <v>44</v>
      </c>
      <c r="B21">
        <v>24</v>
      </c>
      <c r="C21" t="s">
        <v>22</v>
      </c>
    </row>
    <row r="22" spans="1:3" x14ac:dyDescent="0.35">
      <c r="A22" t="s">
        <v>45</v>
      </c>
      <c r="B22">
        <v>8</v>
      </c>
      <c r="C22" t="s">
        <v>22</v>
      </c>
    </row>
    <row r="23" spans="1:3" x14ac:dyDescent="0.35">
      <c r="A23" t="s">
        <v>46</v>
      </c>
      <c r="B23" s="2">
        <v>2685.6</v>
      </c>
      <c r="C23" t="s">
        <v>22</v>
      </c>
    </row>
    <row r="24" spans="1:3" x14ac:dyDescent="0.35">
      <c r="A24" t="s">
        <v>22</v>
      </c>
      <c r="B24" t="s">
        <v>22</v>
      </c>
      <c r="C24" t="s">
        <v>22</v>
      </c>
    </row>
    <row r="25" spans="1:3" x14ac:dyDescent="0.35">
      <c r="A25" t="s">
        <v>47</v>
      </c>
      <c r="C25" t="s">
        <v>22</v>
      </c>
    </row>
    <row r="26" spans="1:3" x14ac:dyDescent="0.35">
      <c r="A26" t="s">
        <v>48</v>
      </c>
      <c r="B26" s="2">
        <v>1015.58</v>
      </c>
      <c r="C26" t="s">
        <v>22</v>
      </c>
    </row>
    <row r="27" spans="1:3" x14ac:dyDescent="0.35">
      <c r="A27" t="s">
        <v>49</v>
      </c>
      <c r="B27" s="2">
        <v>2593.06</v>
      </c>
      <c r="C27" t="s">
        <v>22</v>
      </c>
    </row>
    <row r="28" spans="1:3" x14ac:dyDescent="0.35">
      <c r="A28" t="s">
        <v>50</v>
      </c>
      <c r="B28" s="2">
        <v>-1693.08</v>
      </c>
      <c r="C28" t="s">
        <v>51</v>
      </c>
    </row>
    <row r="29" spans="1:3" x14ac:dyDescent="0.35">
      <c r="A29" t="s">
        <v>52</v>
      </c>
      <c r="B29" s="2">
        <v>1915.56</v>
      </c>
      <c r="C29" t="s">
        <v>22</v>
      </c>
    </row>
    <row r="30" spans="1:3" x14ac:dyDescent="0.35">
      <c r="A30" t="s">
        <v>22</v>
      </c>
      <c r="B30" t="s">
        <v>22</v>
      </c>
      <c r="C30" t="s">
        <v>22</v>
      </c>
    </row>
    <row r="31" spans="1:3" x14ac:dyDescent="0.35">
      <c r="A31" t="s">
        <v>53</v>
      </c>
      <c r="B31" s="2">
        <v>4601.16</v>
      </c>
      <c r="C31" t="s">
        <v>22</v>
      </c>
    </row>
    <row r="32" spans="1:3" x14ac:dyDescent="0.35">
      <c r="A32" t="s">
        <v>22</v>
      </c>
      <c r="B32" t="s">
        <v>22</v>
      </c>
      <c r="C32" t="s">
        <v>22</v>
      </c>
    </row>
    <row r="33" spans="1:3" x14ac:dyDescent="0.35">
      <c r="A33" t="s">
        <v>54</v>
      </c>
      <c r="C33" t="s">
        <v>22</v>
      </c>
    </row>
    <row r="34" spans="1:3" x14ac:dyDescent="0.35">
      <c r="A34" t="s">
        <v>55</v>
      </c>
      <c r="B34" s="2">
        <v>4601.16</v>
      </c>
      <c r="C34" t="s">
        <v>22</v>
      </c>
    </row>
    <row r="35" spans="1:3" x14ac:dyDescent="0.35">
      <c r="A35" t="s">
        <v>56</v>
      </c>
      <c r="B35" s="2">
        <v>4601.16</v>
      </c>
      <c r="C35" t="s">
        <v>22</v>
      </c>
    </row>
    <row r="36" spans="1:3" x14ac:dyDescent="0.35">
      <c r="A36" t="s">
        <v>57</v>
      </c>
      <c r="B36">
        <v>0</v>
      </c>
      <c r="C36" t="s">
        <v>22</v>
      </c>
    </row>
    <row r="37" spans="1:3" x14ac:dyDescent="0.35">
      <c r="A37" t="s">
        <v>22</v>
      </c>
      <c r="B37" t="s">
        <v>22</v>
      </c>
      <c r="C37" t="s">
        <v>22</v>
      </c>
    </row>
    <row r="38" spans="1:3" x14ac:dyDescent="0.35">
      <c r="A38" t="s">
        <v>58</v>
      </c>
      <c r="C38" t="s">
        <v>22</v>
      </c>
    </row>
    <row r="39" spans="1:3" x14ac:dyDescent="0.35">
      <c r="A39" t="s">
        <v>59</v>
      </c>
      <c r="B39">
        <v>817.55</v>
      </c>
      <c r="C39" t="s">
        <v>22</v>
      </c>
    </row>
    <row r="40" spans="1:3" x14ac:dyDescent="0.35">
      <c r="A40" t="s">
        <v>60</v>
      </c>
      <c r="B40">
        <v>677.5</v>
      </c>
      <c r="C40" t="s">
        <v>22</v>
      </c>
    </row>
    <row r="41" spans="1:3" x14ac:dyDescent="0.35">
      <c r="A41" t="s">
        <v>61</v>
      </c>
      <c r="B41" s="2">
        <v>1495.05</v>
      </c>
      <c r="C41" t="s">
        <v>22</v>
      </c>
    </row>
    <row r="42" spans="1:3" x14ac:dyDescent="0.35">
      <c r="A42" t="s">
        <v>22</v>
      </c>
      <c r="B42" t="s">
        <v>22</v>
      </c>
      <c r="C42" t="s">
        <v>22</v>
      </c>
    </row>
    <row r="43" spans="1:3" x14ac:dyDescent="0.35">
      <c r="A43" t="s">
        <v>62</v>
      </c>
      <c r="B43" s="2">
        <v>51053.99</v>
      </c>
      <c r="C43" t="s">
        <v>22</v>
      </c>
    </row>
    <row r="44" spans="1:3" x14ac:dyDescent="0.35">
      <c r="A44" t="s">
        <v>22</v>
      </c>
      <c r="B44" t="s">
        <v>22</v>
      </c>
      <c r="C44" t="s">
        <v>22</v>
      </c>
    </row>
    <row r="45" spans="1:3" x14ac:dyDescent="0.35">
      <c r="A45" t="s">
        <v>22</v>
      </c>
    </row>
    <row r="46" spans="1:3" x14ac:dyDescent="0.35">
      <c r="A46" t="s">
        <v>63</v>
      </c>
    </row>
    <row r="47" spans="1:3" x14ac:dyDescent="0.35">
      <c r="A47" t="s">
        <v>22</v>
      </c>
    </row>
    <row r="48" spans="1:3" x14ac:dyDescent="0.35">
      <c r="A48" t="s">
        <v>64</v>
      </c>
    </row>
    <row r="49" spans="1:1" x14ac:dyDescent="0.35">
      <c r="A49" t="s">
        <v>22</v>
      </c>
    </row>
    <row r="50" spans="1:1" x14ac:dyDescent="0.35">
      <c r="A50" t="s">
        <v>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C2393-6F4A-4536-8D01-2C0AB73D5439}">
  <sheetPr codeName="Sheet5">
    <tabColor theme="5" tint="0.79998168889431442"/>
  </sheetPr>
  <dimension ref="A2:J50"/>
  <sheetViews>
    <sheetView topLeftCell="A2" workbookViewId="0">
      <selection activeCell="A8" sqref="A8:A12"/>
    </sheetView>
  </sheetViews>
  <sheetFormatPr defaultRowHeight="14.5" x14ac:dyDescent="0.35"/>
  <cols>
    <col min="1" max="1" width="28.453125" customWidth="1"/>
  </cols>
  <sheetData>
    <row r="2" spans="1:10" x14ac:dyDescent="0.35">
      <c r="A2" t="s">
        <v>92</v>
      </c>
    </row>
    <row r="3" spans="1:10" x14ac:dyDescent="0.35">
      <c r="A3" t="s">
        <v>20</v>
      </c>
    </row>
    <row r="4" spans="1:10" x14ac:dyDescent="0.35">
      <c r="A4" s="3">
        <v>45717</v>
      </c>
    </row>
    <row r="5" spans="1:10" x14ac:dyDescent="0.35">
      <c r="A5" t="s">
        <v>78</v>
      </c>
    </row>
    <row r="6" spans="1:10" x14ac:dyDescent="0.35">
      <c r="A6" t="s">
        <v>22</v>
      </c>
    </row>
    <row r="7" spans="1:10" x14ac:dyDescent="0.35">
      <c r="A7" t="s">
        <v>23</v>
      </c>
      <c r="B7" t="s">
        <v>24</v>
      </c>
      <c r="C7" t="s">
        <v>79</v>
      </c>
      <c r="D7" t="s">
        <v>25</v>
      </c>
      <c r="E7" t="s">
        <v>70</v>
      </c>
      <c r="F7" t="s">
        <v>80</v>
      </c>
      <c r="G7" t="s">
        <v>35</v>
      </c>
      <c r="H7" t="s">
        <v>34</v>
      </c>
      <c r="I7" t="s">
        <v>36</v>
      </c>
      <c r="J7" t="s">
        <v>81</v>
      </c>
    </row>
    <row r="8" spans="1:10" x14ac:dyDescent="0.35">
      <c r="A8" s="12" t="s">
        <v>37</v>
      </c>
      <c r="B8" t="s">
        <v>22</v>
      </c>
      <c r="C8" t="s">
        <v>22</v>
      </c>
      <c r="D8" s="2">
        <v>15029.4</v>
      </c>
      <c r="E8" s="2">
        <v>12939.4</v>
      </c>
      <c r="F8">
        <v>0</v>
      </c>
      <c r="G8">
        <v>29.4</v>
      </c>
      <c r="H8">
        <v>0</v>
      </c>
      <c r="I8" s="2">
        <v>15000</v>
      </c>
      <c r="J8">
        <v>78.13</v>
      </c>
    </row>
    <row r="9" spans="1:10" x14ac:dyDescent="0.35">
      <c r="A9" s="12" t="s">
        <v>93</v>
      </c>
      <c r="B9" t="s">
        <v>22</v>
      </c>
      <c r="C9" t="s">
        <v>22</v>
      </c>
      <c r="D9" s="2">
        <v>9487.7199999999993</v>
      </c>
      <c r="E9" s="2">
        <v>1020.15</v>
      </c>
      <c r="F9">
        <v>164.75</v>
      </c>
      <c r="G9">
        <v>725</v>
      </c>
      <c r="H9">
        <v>272.18</v>
      </c>
      <c r="I9" s="2">
        <v>8325.7900000000009</v>
      </c>
      <c r="J9">
        <v>669.63</v>
      </c>
    </row>
    <row r="10" spans="1:10" x14ac:dyDescent="0.35">
      <c r="A10" s="12" t="s">
        <v>94</v>
      </c>
      <c r="B10" t="s">
        <v>22</v>
      </c>
      <c r="C10" t="s">
        <v>22</v>
      </c>
      <c r="D10" s="2">
        <v>6708.53</v>
      </c>
      <c r="E10">
        <v>0</v>
      </c>
      <c r="F10">
        <v>185.16</v>
      </c>
      <c r="G10">
        <v>537.6</v>
      </c>
      <c r="H10">
        <v>201.32</v>
      </c>
      <c r="I10" s="2">
        <v>5784.45</v>
      </c>
      <c r="J10">
        <v>507.35</v>
      </c>
    </row>
    <row r="11" spans="1:10" x14ac:dyDescent="0.35">
      <c r="A11" s="12" t="s">
        <v>96</v>
      </c>
      <c r="B11" t="s">
        <v>22</v>
      </c>
      <c r="C11" t="s">
        <v>22</v>
      </c>
      <c r="D11" s="2">
        <v>8650.11</v>
      </c>
      <c r="E11">
        <v>181.08</v>
      </c>
      <c r="F11">
        <v>242.78</v>
      </c>
      <c r="G11">
        <v>588.4</v>
      </c>
      <c r="H11">
        <v>269.77</v>
      </c>
      <c r="I11" s="2">
        <v>7549.16</v>
      </c>
      <c r="J11">
        <v>645.71</v>
      </c>
    </row>
    <row r="12" spans="1:10" x14ac:dyDescent="0.35">
      <c r="A12" s="12" t="s">
        <v>97</v>
      </c>
      <c r="B12" t="s">
        <v>22</v>
      </c>
      <c r="C12" t="s">
        <v>22</v>
      </c>
      <c r="D12" s="2">
        <v>9600.75</v>
      </c>
      <c r="E12">
        <v>956.75</v>
      </c>
      <c r="F12">
        <v>256.86</v>
      </c>
      <c r="G12">
        <v>773.2</v>
      </c>
      <c r="H12">
        <v>272.31</v>
      </c>
      <c r="I12" s="2">
        <v>8298.3799999999992</v>
      </c>
      <c r="J12">
        <v>692.24</v>
      </c>
    </row>
    <row r="13" spans="1:10" x14ac:dyDescent="0.35">
      <c r="A13" t="s">
        <v>38</v>
      </c>
      <c r="B13" t="s">
        <v>22</v>
      </c>
      <c r="C13" t="s">
        <v>22</v>
      </c>
      <c r="D13" s="2">
        <v>49476.51</v>
      </c>
      <c r="E13" s="2">
        <v>15097.38</v>
      </c>
      <c r="F13">
        <v>849.55</v>
      </c>
      <c r="G13" s="2">
        <v>2653.6</v>
      </c>
      <c r="H13" s="2">
        <v>1015.58</v>
      </c>
      <c r="I13" s="2">
        <v>44957.78</v>
      </c>
      <c r="J13" s="2">
        <v>2593.06</v>
      </c>
    </row>
    <row r="14" spans="1:10" x14ac:dyDescent="0.35">
      <c r="A14" t="s">
        <v>22</v>
      </c>
    </row>
    <row r="15" spans="1:10" x14ac:dyDescent="0.35">
      <c r="A15" t="s">
        <v>39</v>
      </c>
    </row>
    <row r="16" spans="1:10" x14ac:dyDescent="0.35">
      <c r="B16" t="s">
        <v>40</v>
      </c>
      <c r="C16" t="s">
        <v>22</v>
      </c>
    </row>
    <row r="17" spans="1:3" x14ac:dyDescent="0.35">
      <c r="A17" t="s">
        <v>41</v>
      </c>
      <c r="B17" s="2">
        <v>44957.78</v>
      </c>
      <c r="C17" t="s">
        <v>22</v>
      </c>
    </row>
    <row r="18" spans="1:3" x14ac:dyDescent="0.35">
      <c r="A18" t="s">
        <v>22</v>
      </c>
      <c r="B18" t="s">
        <v>22</v>
      </c>
      <c r="C18" t="s">
        <v>22</v>
      </c>
    </row>
    <row r="19" spans="1:3" x14ac:dyDescent="0.35">
      <c r="A19" t="s">
        <v>42</v>
      </c>
      <c r="C19" t="s">
        <v>22</v>
      </c>
    </row>
    <row r="20" spans="1:3" x14ac:dyDescent="0.35">
      <c r="A20" t="s">
        <v>43</v>
      </c>
      <c r="B20" s="2">
        <v>2653.6</v>
      </c>
      <c r="C20" t="s">
        <v>22</v>
      </c>
    </row>
    <row r="21" spans="1:3" x14ac:dyDescent="0.35">
      <c r="A21" t="s">
        <v>44</v>
      </c>
      <c r="B21">
        <v>24</v>
      </c>
      <c r="C21" t="s">
        <v>22</v>
      </c>
    </row>
    <row r="22" spans="1:3" x14ac:dyDescent="0.35">
      <c r="A22" t="s">
        <v>45</v>
      </c>
      <c r="B22">
        <v>8</v>
      </c>
      <c r="C22" t="s">
        <v>22</v>
      </c>
    </row>
    <row r="23" spans="1:3" x14ac:dyDescent="0.35">
      <c r="A23" t="s">
        <v>46</v>
      </c>
      <c r="B23" s="2">
        <v>2685.6</v>
      </c>
      <c r="C23" t="s">
        <v>22</v>
      </c>
    </row>
    <row r="24" spans="1:3" x14ac:dyDescent="0.35">
      <c r="A24" t="s">
        <v>22</v>
      </c>
      <c r="B24" t="s">
        <v>22</v>
      </c>
      <c r="C24" t="s">
        <v>22</v>
      </c>
    </row>
    <row r="25" spans="1:3" x14ac:dyDescent="0.35">
      <c r="A25" t="s">
        <v>47</v>
      </c>
      <c r="C25" t="s">
        <v>22</v>
      </c>
    </row>
    <row r="26" spans="1:3" x14ac:dyDescent="0.35">
      <c r="A26" t="s">
        <v>48</v>
      </c>
      <c r="B26" s="2">
        <v>1015.58</v>
      </c>
      <c r="C26" t="s">
        <v>22</v>
      </c>
    </row>
    <row r="27" spans="1:3" x14ac:dyDescent="0.35">
      <c r="A27" t="s">
        <v>49</v>
      </c>
      <c r="B27" s="2">
        <v>2593.06</v>
      </c>
      <c r="C27" t="s">
        <v>22</v>
      </c>
    </row>
    <row r="28" spans="1:3" x14ac:dyDescent="0.35">
      <c r="A28" t="s">
        <v>50</v>
      </c>
      <c r="B28" s="2">
        <v>-1693.08</v>
      </c>
      <c r="C28" t="s">
        <v>51</v>
      </c>
    </row>
    <row r="29" spans="1:3" x14ac:dyDescent="0.35">
      <c r="A29" t="s">
        <v>52</v>
      </c>
      <c r="B29" s="2">
        <v>1915.56</v>
      </c>
      <c r="C29" t="s">
        <v>22</v>
      </c>
    </row>
    <row r="30" spans="1:3" x14ac:dyDescent="0.35">
      <c r="A30" t="s">
        <v>22</v>
      </c>
      <c r="B30" t="s">
        <v>22</v>
      </c>
      <c r="C30" t="s">
        <v>22</v>
      </c>
    </row>
    <row r="31" spans="1:3" x14ac:dyDescent="0.35">
      <c r="A31" t="s">
        <v>53</v>
      </c>
      <c r="B31" s="2">
        <v>4601.16</v>
      </c>
      <c r="C31" t="s">
        <v>22</v>
      </c>
    </row>
    <row r="32" spans="1:3" x14ac:dyDescent="0.35">
      <c r="A32" t="s">
        <v>22</v>
      </c>
      <c r="B32" t="s">
        <v>22</v>
      </c>
      <c r="C32" t="s">
        <v>22</v>
      </c>
    </row>
    <row r="33" spans="1:3" x14ac:dyDescent="0.35">
      <c r="A33" t="s">
        <v>54</v>
      </c>
      <c r="C33" t="s">
        <v>22</v>
      </c>
    </row>
    <row r="34" spans="1:3" x14ac:dyDescent="0.35">
      <c r="A34" t="s">
        <v>55</v>
      </c>
      <c r="B34" s="2">
        <v>4601.16</v>
      </c>
      <c r="C34" t="s">
        <v>22</v>
      </c>
    </row>
    <row r="35" spans="1:3" x14ac:dyDescent="0.35">
      <c r="A35" t="s">
        <v>56</v>
      </c>
      <c r="B35" s="2">
        <v>4601.16</v>
      </c>
      <c r="C35" t="s">
        <v>22</v>
      </c>
    </row>
    <row r="36" spans="1:3" x14ac:dyDescent="0.35">
      <c r="A36" t="s">
        <v>57</v>
      </c>
      <c r="B36">
        <v>0</v>
      </c>
      <c r="C36" t="s">
        <v>22</v>
      </c>
    </row>
    <row r="37" spans="1:3" x14ac:dyDescent="0.35">
      <c r="A37" t="s">
        <v>22</v>
      </c>
      <c r="B37" t="s">
        <v>22</v>
      </c>
      <c r="C37" t="s">
        <v>22</v>
      </c>
    </row>
    <row r="38" spans="1:3" x14ac:dyDescent="0.35">
      <c r="A38" t="s">
        <v>58</v>
      </c>
      <c r="C38" t="s">
        <v>22</v>
      </c>
    </row>
    <row r="39" spans="1:3" x14ac:dyDescent="0.35">
      <c r="A39" t="s">
        <v>59</v>
      </c>
      <c r="B39">
        <v>817.55</v>
      </c>
      <c r="C39" t="s">
        <v>22</v>
      </c>
    </row>
    <row r="40" spans="1:3" x14ac:dyDescent="0.35">
      <c r="A40" t="s">
        <v>60</v>
      </c>
      <c r="B40">
        <v>677.5</v>
      </c>
      <c r="C40" t="s">
        <v>22</v>
      </c>
    </row>
    <row r="41" spans="1:3" x14ac:dyDescent="0.35">
      <c r="A41" t="s">
        <v>61</v>
      </c>
      <c r="B41" s="2">
        <v>1495.05</v>
      </c>
      <c r="C41" t="s">
        <v>22</v>
      </c>
    </row>
    <row r="42" spans="1:3" x14ac:dyDescent="0.35">
      <c r="A42" t="s">
        <v>22</v>
      </c>
      <c r="B42" t="s">
        <v>22</v>
      </c>
      <c r="C42" t="s">
        <v>22</v>
      </c>
    </row>
    <row r="43" spans="1:3" x14ac:dyDescent="0.35">
      <c r="A43" t="s">
        <v>62</v>
      </c>
      <c r="B43" s="2">
        <v>51053.99</v>
      </c>
      <c r="C43" t="s">
        <v>22</v>
      </c>
    </row>
    <row r="44" spans="1:3" x14ac:dyDescent="0.35">
      <c r="A44" t="s">
        <v>22</v>
      </c>
      <c r="B44" t="s">
        <v>22</v>
      </c>
      <c r="C44" t="s">
        <v>22</v>
      </c>
    </row>
    <row r="45" spans="1:3" x14ac:dyDescent="0.35">
      <c r="A45" t="s">
        <v>22</v>
      </c>
    </row>
    <row r="46" spans="1:3" x14ac:dyDescent="0.35">
      <c r="A46" t="s">
        <v>63</v>
      </c>
    </row>
    <row r="47" spans="1:3" x14ac:dyDescent="0.35">
      <c r="A47" t="s">
        <v>22</v>
      </c>
    </row>
    <row r="48" spans="1:3" x14ac:dyDescent="0.35">
      <c r="A48" t="s">
        <v>64</v>
      </c>
    </row>
    <row r="49" spans="1:1" x14ac:dyDescent="0.35">
      <c r="A49" t="s">
        <v>22</v>
      </c>
    </row>
    <row r="50" spans="1:1" x14ac:dyDescent="0.35">
      <c r="A50"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wages HMRC control</vt:lpstr>
      <vt:lpstr>Dep extended</vt:lpstr>
      <vt:lpstr>Dep Additions</vt:lpstr>
      <vt:lpstr>Dep Pension contributions</vt:lpstr>
      <vt:lpstr>Dep Tax and NIC</vt:lpstr>
      <vt:lpstr>'wages HMRC control'!Print_Area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Viktoriya Cherevko</dc:creator>
  <cp:lastModifiedBy>Viktoriya Cherevko</cp:lastModifiedBy>
  <cp:lastPrinted>2025-04-16T15:48:30Z</cp:lastPrinted>
  <dcterms:created xsi:type="dcterms:W3CDTF">2025-04-15T13:27:18Z</dcterms:created>
  <dcterms:modified xsi:type="dcterms:W3CDTF">2025-05-14T21:17:41Z</dcterms:modified>
</cp:coreProperties>
</file>