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23250" windowHeight="12570"/>
  </bookViews>
  <sheets>
    <sheet name="Кс-24" sheetId="1" r:id="rId1"/>
    <sheet name="КТ_1" sheetId="19" r:id="rId2"/>
    <sheet name="КТ_2" sheetId="30" r:id="rId3"/>
    <sheet name="КТ_3" sheetId="31" r:id="rId4"/>
    <sheet name="Автомат_правила" sheetId="6" r:id="rId5"/>
    <sheet name="Исходник" sheetId="33" r:id="rId6"/>
    <sheet name="Список" sheetId="29" r:id="rId7"/>
  </sheets>
  <definedNames>
    <definedName name="_xlnm._FilterDatabase" localSheetId="0" hidden="1">'Кс-24'!$A$5:$BJ$38</definedName>
    <definedName name="_xlnm._FilterDatabase" localSheetId="1" hidden="1">КТ_1!$A$4:$J$22</definedName>
    <definedName name="_xlnm._FilterDatabase" localSheetId="2" hidden="1">КТ_2!$A$4:$J$22</definedName>
    <definedName name="_xlnm._FilterDatabase" localSheetId="3" hidden="1">КТ_3!$A$4:$J$22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6"/>
  <c r="J26"/>
  <c r="BB13"/>
  <c r="BD13" s="1"/>
  <c r="BE13"/>
  <c r="BF13"/>
  <c r="BB14"/>
  <c r="BD14" s="1"/>
  <c r="BE14"/>
  <c r="BF14"/>
  <c r="D2" i="33"/>
  <c r="D3"/>
  <c r="D4"/>
  <c r="D5"/>
  <c r="D6"/>
  <c r="D7"/>
  <c r="D8"/>
  <c r="D9"/>
  <c r="D10"/>
  <c r="D11"/>
  <c r="D12"/>
  <c r="D13"/>
  <c r="D14"/>
  <c r="D15"/>
  <c r="D16"/>
  <c r="D17"/>
  <c r="D18"/>
  <c r="D19"/>
  <c r="D1"/>
  <c r="B7" i="31"/>
  <c r="J7"/>
  <c r="B8"/>
  <c r="J8"/>
  <c r="B9"/>
  <c r="J9"/>
  <c r="B10"/>
  <c r="J10"/>
  <c r="B11"/>
  <c r="J11"/>
  <c r="B12"/>
  <c r="J12"/>
  <c r="B13"/>
  <c r="J13"/>
  <c r="B14"/>
  <c r="J14"/>
  <c r="B15"/>
  <c r="J15"/>
  <c r="B16"/>
  <c r="J16"/>
  <c r="B17"/>
  <c r="J17"/>
  <c r="B18"/>
  <c r="J18"/>
  <c r="B19"/>
  <c r="J19"/>
  <c r="B20"/>
  <c r="J20"/>
  <c r="B21"/>
  <c r="J21"/>
  <c r="B22"/>
  <c r="J22"/>
  <c r="B23"/>
  <c r="J23"/>
  <c r="B7" i="30"/>
  <c r="J7"/>
  <c r="B8"/>
  <c r="J8"/>
  <c r="B9"/>
  <c r="J9"/>
  <c r="B10"/>
  <c r="J10"/>
  <c r="B11"/>
  <c r="J11"/>
  <c r="B12"/>
  <c r="J12"/>
  <c r="B13"/>
  <c r="J13"/>
  <c r="B14"/>
  <c r="J14"/>
  <c r="B15"/>
  <c r="J15"/>
  <c r="B16"/>
  <c r="J16"/>
  <c r="B17"/>
  <c r="J17"/>
  <c r="B18"/>
  <c r="J18"/>
  <c r="B19"/>
  <c r="J19"/>
  <c r="B20"/>
  <c r="J20"/>
  <c r="B21"/>
  <c r="J21"/>
  <c r="B22"/>
  <c r="J22"/>
  <c r="B23"/>
  <c r="J23"/>
  <c r="B7" i="19"/>
  <c r="J7"/>
  <c r="B8"/>
  <c r="J8"/>
  <c r="B9"/>
  <c r="J9"/>
  <c r="B10"/>
  <c r="J10"/>
  <c r="B11"/>
  <c r="J11"/>
  <c r="B12"/>
  <c r="J12"/>
  <c r="B13"/>
  <c r="J13"/>
  <c r="B14"/>
  <c r="J14"/>
  <c r="B15"/>
  <c r="J15"/>
  <c r="B16"/>
  <c r="J16"/>
  <c r="B17"/>
  <c r="J17"/>
  <c r="B18"/>
  <c r="J18"/>
  <c r="B19"/>
  <c r="J19"/>
  <c r="B20"/>
  <c r="J20"/>
  <c r="B21"/>
  <c r="J21"/>
  <c r="B22"/>
  <c r="J22"/>
  <c r="B23"/>
  <c r="J23"/>
  <c r="BB19" i="1"/>
  <c r="BD19" s="1"/>
  <c r="BE19"/>
  <c r="BF19"/>
  <c r="BB20"/>
  <c r="BD20" s="1"/>
  <c r="BE20"/>
  <c r="BF20"/>
  <c r="BB21"/>
  <c r="BD21" s="1"/>
  <c r="BE21"/>
  <c r="BF21"/>
  <c r="BB22"/>
  <c r="BD22" s="1"/>
  <c r="BE22"/>
  <c r="BF22"/>
  <c r="BB23"/>
  <c r="BD23" s="1"/>
  <c r="BE23"/>
  <c r="BF23"/>
  <c r="BB7"/>
  <c r="BD7" s="1"/>
  <c r="BB8"/>
  <c r="BD8" s="1"/>
  <c r="BB9"/>
  <c r="BD9" s="1"/>
  <c r="BB10"/>
  <c r="BD10" s="1"/>
  <c r="BB11"/>
  <c r="BD11" s="1"/>
  <c r="BB12"/>
  <c r="BD12" s="1"/>
  <c r="BB15"/>
  <c r="BD15" s="1"/>
  <c r="BB16"/>
  <c r="BD16" s="1"/>
  <c r="BB17"/>
  <c r="BD17" s="1"/>
  <c r="BB18"/>
  <c r="BD18" s="1"/>
  <c r="BB24"/>
  <c r="BD24" s="1"/>
  <c r="BB25"/>
  <c r="BD25" s="1"/>
  <c r="BB6"/>
  <c r="BD6" s="1"/>
  <c r="AX26" l="1"/>
  <c r="AU26"/>
  <c r="AT26"/>
  <c r="Y26"/>
  <c r="N26"/>
  <c r="K26"/>
  <c r="BF6"/>
  <c r="J6" i="31" l="1"/>
  <c r="B6"/>
  <c r="J5"/>
  <c r="B5"/>
  <c r="J4"/>
  <c r="AR26" i="1"/>
  <c r="AL26"/>
  <c r="AK26"/>
  <c r="B5" i="30" l="1"/>
  <c r="B6"/>
  <c r="J6"/>
  <c r="J5"/>
  <c r="J4"/>
  <c r="AH26" i="1"/>
  <c r="AG26"/>
  <c r="AE26"/>
  <c r="AB26" l="1"/>
  <c r="V26"/>
  <c r="S26"/>
  <c r="R26"/>
  <c r="AJ26" l="1"/>
  <c r="H26"/>
  <c r="G26"/>
  <c r="AZ26" l="1"/>
  <c r="AZ27" s="1"/>
  <c r="X26"/>
  <c r="U26"/>
  <c r="AA26"/>
  <c r="BJ7" l="1"/>
  <c r="BJ8"/>
  <c r="BJ9"/>
  <c r="BJ10"/>
  <c r="BJ11"/>
  <c r="BJ12"/>
  <c r="BJ14"/>
  <c r="BJ15"/>
  <c r="BJ16"/>
  <c r="BJ17"/>
  <c r="BJ18"/>
  <c r="BJ23"/>
  <c r="BJ24"/>
  <c r="BJ25"/>
  <c r="AO26" l="1"/>
  <c r="AJ27" l="1"/>
  <c r="J5" i="19"/>
  <c r="J4"/>
  <c r="B6" l="1"/>
  <c r="E26" i="1" l="1"/>
  <c r="B5" i="19"/>
  <c r="BJ6" i="1"/>
  <c r="C37"/>
  <c r="C39" s="1"/>
  <c r="J6" i="19" l="1"/>
  <c r="BK23" i="1" l="1"/>
  <c r="BK18"/>
  <c r="BK17"/>
  <c r="BK8"/>
  <c r="BK16"/>
  <c r="BK11"/>
  <c r="BF35"/>
  <c r="Q26" l="1"/>
  <c r="Q27" s="1"/>
  <c r="BK12"/>
  <c r="BK25"/>
  <c r="BK15"/>
  <c r="BK24"/>
  <c r="BK9"/>
  <c r="BE7"/>
  <c r="BK7"/>
  <c r="BE18"/>
  <c r="BE24"/>
  <c r="BE8"/>
  <c r="BE12"/>
  <c r="BE15"/>
  <c r="BE25"/>
  <c r="BE11"/>
  <c r="BE16"/>
  <c r="BE17"/>
  <c r="BE9"/>
  <c r="BK10" l="1"/>
  <c r="BC26"/>
  <c r="BE10"/>
  <c r="BK14"/>
  <c r="BD26"/>
  <c r="BF11"/>
  <c r="BF25"/>
  <c r="BF8"/>
  <c r="BF24"/>
  <c r="BF18"/>
  <c r="BF9"/>
  <c r="BF10"/>
  <c r="BF12"/>
  <c r="BF16"/>
  <c r="BF15"/>
  <c r="BF17"/>
  <c r="BF7"/>
  <c r="BK6" l="1"/>
  <c r="BE6" l="1"/>
  <c r="M26"/>
  <c r="AD26"/>
  <c r="D26"/>
  <c r="AQ26" l="1"/>
  <c r="AN26"/>
</calcChain>
</file>

<file path=xl/sharedStrings.xml><?xml version="1.0" encoding="utf-8"?>
<sst xmlns="http://schemas.openxmlformats.org/spreadsheetml/2006/main" count="280" uniqueCount="172">
  <si>
    <t>№</t>
  </si>
  <si>
    <t>Семестр</t>
  </si>
  <si>
    <t>Староста:</t>
  </si>
  <si>
    <t>Преподаватель:</t>
  </si>
  <si>
    <t>Василенко Василий Анатольевич</t>
  </si>
  <si>
    <t>Цель</t>
  </si>
  <si>
    <t>Место</t>
  </si>
  <si>
    <t>ДЗ#1</t>
  </si>
  <si>
    <t>КТ#1</t>
  </si>
  <si>
    <t>КТ#2</t>
  </si>
  <si>
    <t>КТ#3</t>
  </si>
  <si>
    <t>v.v.j@list.ru</t>
  </si>
  <si>
    <t>ДЗ#3</t>
  </si>
  <si>
    <t>ДЗ#2</t>
  </si>
  <si>
    <t>П</t>
  </si>
  <si>
    <t>Нед1</t>
  </si>
  <si>
    <t>Нед2</t>
  </si>
  <si>
    <t>Нед3</t>
  </si>
  <si>
    <t>Нед4</t>
  </si>
  <si>
    <t>Нед5</t>
  </si>
  <si>
    <t>Нед6</t>
  </si>
  <si>
    <t>Нед8</t>
  </si>
  <si>
    <t>Нед10</t>
  </si>
  <si>
    <t>Нед11</t>
  </si>
  <si>
    <t>Нед12</t>
  </si>
  <si>
    <t>ДЗ#10</t>
  </si>
  <si>
    <t>Нед13</t>
  </si>
  <si>
    <t>Нед14</t>
  </si>
  <si>
    <t>Нед15</t>
  </si>
  <si>
    <t>БАЛЛЫ:</t>
  </si>
  <si>
    <t>Нед9</t>
  </si>
  <si>
    <t>Цвет</t>
  </si>
  <si>
    <t>Оценка</t>
  </si>
  <si>
    <t>"5"</t>
  </si>
  <si>
    <t>"4"</t>
  </si>
  <si>
    <t>"3"</t>
  </si>
  <si>
    <t>"2"</t>
  </si>
  <si>
    <t>ДЗ#8</t>
  </si>
  <si>
    <t>ДЗ#9</t>
  </si>
  <si>
    <t>Баллы за семестр</t>
  </si>
  <si>
    <t>Дополнительно</t>
  </si>
  <si>
    <t>58-60</t>
  </si>
  <si>
    <t>30 баллов</t>
  </si>
  <si>
    <t>Отлично</t>
  </si>
  <si>
    <t>Источник:</t>
  </si>
  <si>
    <t>Положение о рейтинговой системе оценки качества учебной работы студентов</t>
  </si>
  <si>
    <t>55-57</t>
  </si>
  <si>
    <t>20 баллов</t>
  </si>
  <si>
    <t>Хорошо</t>
  </si>
  <si>
    <t>Ссылка:</t>
  </si>
  <si>
    <t>https://muctr.ru/upload/university/departments/uu/local_doc/Pologenie_reiting_1.pdf</t>
  </si>
  <si>
    <t>50-54</t>
  </si>
  <si>
    <t>10 баллов</t>
  </si>
  <si>
    <t>Удовлетворительно</t>
  </si>
  <si>
    <t>Зан</t>
  </si>
  <si>
    <t>ДЗ#4</t>
  </si>
  <si>
    <t>ЗАДАНИЕ:</t>
  </si>
  <si>
    <t>ИТОГО</t>
  </si>
  <si>
    <t>БАЛЛЫ (МАКС):</t>
  </si>
  <si>
    <t>Нед16</t>
  </si>
  <si>
    <t>ДЗ#11</t>
  </si>
  <si>
    <t>Проверка</t>
  </si>
  <si>
    <t>ИТОГО КТ:</t>
  </si>
  <si>
    <t>Активность</t>
  </si>
  <si>
    <t>Студент(ка)</t>
  </si>
  <si>
    <t>Вар</t>
  </si>
  <si>
    <t>РГР#1</t>
  </si>
  <si>
    <t>РГР#2</t>
  </si>
  <si>
    <t>ДЗ#6</t>
  </si>
  <si>
    <t>ДЗ#7</t>
  </si>
  <si>
    <t>РГР#3</t>
  </si>
  <si>
    <t>Экзамен</t>
  </si>
  <si>
    <t>Нед17</t>
  </si>
  <si>
    <t>Семестр + экзамен</t>
  </si>
  <si>
    <t>ИТОГО с экзаменом</t>
  </si>
  <si>
    <t>IDROO:</t>
  </si>
  <si>
    <t>Нед7</t>
  </si>
  <si>
    <t>ДЗ#5</t>
  </si>
  <si>
    <t>0_Вар</t>
  </si>
  <si>
    <t>Добор баллов</t>
  </si>
  <si>
    <t>ДЗ#12</t>
  </si>
  <si>
    <t>ДЗ#13</t>
  </si>
  <si>
    <t>Студент(ка)
КТ_1</t>
  </si>
  <si>
    <t>Студент(ка)
КТ_2</t>
  </si>
  <si>
    <t>Студент(ка)
КТ_3</t>
  </si>
  <si>
    <t>ГРУППА Кс-24 / 2022-23 гг./ 1-й семестр/ Дисциплина: Математика</t>
  </si>
  <si>
    <t>Илинична</t>
  </si>
  <si>
    <t>Анна</t>
  </si>
  <si>
    <t>Якушина</t>
  </si>
  <si>
    <t>Владимирович</t>
  </si>
  <si>
    <t>Александр</t>
  </si>
  <si>
    <t>Усатюк</t>
  </si>
  <si>
    <t>uljana736@gmail.com</t>
  </si>
  <si>
    <t>староста</t>
  </si>
  <si>
    <t>Васильевна</t>
  </si>
  <si>
    <t>Ульяна</t>
  </si>
  <si>
    <t>Семенова</t>
  </si>
  <si>
    <t>Олегович</t>
  </si>
  <si>
    <t>Дмитрий</t>
  </si>
  <si>
    <t>Саитов</t>
  </si>
  <si>
    <t>Сергеевич</t>
  </si>
  <si>
    <t>Иван</t>
  </si>
  <si>
    <t>Орловский</t>
  </si>
  <si>
    <t>Олеговна</t>
  </si>
  <si>
    <t>Валерия</t>
  </si>
  <si>
    <t>Мурызова</t>
  </si>
  <si>
    <t>Георгиевна</t>
  </si>
  <si>
    <t>Виктория</t>
  </si>
  <si>
    <t>Мосолова</t>
  </si>
  <si>
    <t>Станиславович</t>
  </si>
  <si>
    <t>Андрей</t>
  </si>
  <si>
    <t>Куфельд</t>
  </si>
  <si>
    <t>Викторович</t>
  </si>
  <si>
    <t>Максим</t>
  </si>
  <si>
    <t>Клименко</t>
  </si>
  <si>
    <t>Ивановна</t>
  </si>
  <si>
    <t>Василиса</t>
  </si>
  <si>
    <t>Карцева</t>
  </si>
  <si>
    <t>Данисович</t>
  </si>
  <si>
    <t>Марат</t>
  </si>
  <si>
    <t xml:space="preserve">Закиров </t>
  </si>
  <si>
    <t>Александрович</t>
  </si>
  <si>
    <t>Владимир</t>
  </si>
  <si>
    <t xml:space="preserve">Горобец </t>
  </si>
  <si>
    <t>Владимировна</t>
  </si>
  <si>
    <t>Маргарита</t>
  </si>
  <si>
    <t>Горбунова</t>
  </si>
  <si>
    <t>Вячеславович</t>
  </si>
  <si>
    <t>Волченков</t>
  </si>
  <si>
    <t>Вавилов</t>
  </si>
  <si>
    <t>Андреевич</t>
  </si>
  <si>
    <t>Артем</t>
  </si>
  <si>
    <t>Бородич</t>
  </si>
  <si>
    <t>Благодер</t>
  </si>
  <si>
    <t>Константинович</t>
  </si>
  <si>
    <t>Вячеслав</t>
  </si>
  <si>
    <t>Бабкин</t>
  </si>
  <si>
    <t>Арамович</t>
  </si>
  <si>
    <t>Эдуард</t>
  </si>
  <si>
    <t>Акопов</t>
  </si>
  <si>
    <t>Акопов Эдуард Арамович</t>
  </si>
  <si>
    <t>Бабкин Вячеслав Константинович</t>
  </si>
  <si>
    <t>Благодер Дмитрий Владимирович</t>
  </si>
  <si>
    <t>Бородич Артем Андреевич</t>
  </si>
  <si>
    <t>Вавилов Андрей Сергеевич</t>
  </si>
  <si>
    <t>Волченков Андрей Вячеславович</t>
  </si>
  <si>
    <t>Горбунова Маргарита Владимировна</t>
  </si>
  <si>
    <t>Горобец  Владимир Александрович</t>
  </si>
  <si>
    <t>Закиров  Марат Данисович</t>
  </si>
  <si>
    <t>Карцева Василиса Ивановна</t>
  </si>
  <si>
    <t>Клименко Максим Викторович</t>
  </si>
  <si>
    <t>Куфельд Андрей Станиславович</t>
  </si>
  <si>
    <t>Мосолова Виктория Георгиевна</t>
  </si>
  <si>
    <t>Мурызова Валерия Олеговна</t>
  </si>
  <si>
    <t>Орловский Иван Сергеевич</t>
  </si>
  <si>
    <t>Саитов Дмитрий Олегович</t>
  </si>
  <si>
    <t>Семенова Ульяна Васильевна</t>
  </si>
  <si>
    <t>Усатюк Александр Владимирович</t>
  </si>
  <si>
    <t>Якушина Анна Илинична</t>
  </si>
  <si>
    <t>Студент(ка) 
Кс-24, К-133</t>
  </si>
  <si>
    <t>Электронный ЖУРНАЛ учета посещаемости и текущей успеваемости: Вторник 4я пара, 14-45, К-133</t>
  </si>
  <si>
    <t>+/-</t>
  </si>
  <si>
    <t>-</t>
  </si>
  <si>
    <t>Горелин Григорий</t>
  </si>
  <si>
    <t>ф</t>
  </si>
  <si>
    <t>+</t>
  </si>
  <si>
    <t>Тема в целом освоена</t>
  </si>
  <si>
    <t>Тема освоена не полностью</t>
  </si>
  <si>
    <t>Тема не освоена</t>
  </si>
  <si>
    <t>ДЗ прислано не по согласованному формату</t>
  </si>
  <si>
    <t>ДЗ прислано после дедлайна</t>
  </si>
  <si>
    <t>deadline (ДЗ, суббота, 20-00):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</si>
</sst>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32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b/>
      <sz val="14"/>
      <name val="Calibri"/>
      <family val="2"/>
      <charset val="204"/>
      <scheme val="minor"/>
    </font>
    <font>
      <b/>
      <sz val="12"/>
      <color theme="0" tint="-4.9989318521683403E-2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rgb="FF000000"/>
      <name val="Verdana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.5"/>
      <color rgb="FF000000"/>
      <name val="Calibri"/>
      <family val="2"/>
      <charset val="204"/>
      <scheme val="minor"/>
    </font>
    <font>
      <i/>
      <sz val="10.5"/>
      <color rgb="FF000000"/>
      <name val="Calibri"/>
      <family val="2"/>
      <charset val="204"/>
      <scheme val="minor"/>
    </font>
    <font>
      <i/>
      <sz val="10.5"/>
      <color theme="1"/>
      <name val="Calibri"/>
      <family val="2"/>
      <charset val="204"/>
      <scheme val="minor"/>
    </font>
    <font>
      <sz val="10.5"/>
      <color theme="0" tint="-4.9989318521683403E-2"/>
      <name val="Calibri"/>
      <family val="2"/>
      <charset val="204"/>
      <scheme val="minor"/>
    </font>
    <font>
      <i/>
      <sz val="10.5"/>
      <color theme="0" tint="-4.9989318521683403E-2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sz val="11"/>
      <color rgb="FF000000"/>
      <name val="Verdana"/>
      <family val="2"/>
      <charset val="204"/>
    </font>
    <font>
      <b/>
      <sz val="12"/>
      <color theme="1"/>
      <name val="Verdana"/>
      <family val="2"/>
      <charset val="204"/>
    </font>
    <font>
      <sz val="11"/>
      <color theme="1"/>
      <name val="Verdana"/>
      <family val="2"/>
      <charset val="204"/>
    </font>
    <font>
      <sz val="12"/>
      <color theme="1"/>
      <name val="Verdana"/>
      <family val="2"/>
      <charset val="204"/>
    </font>
    <font>
      <sz val="10"/>
      <color rgb="FF00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Alignment="0" applyProtection="0"/>
    <xf numFmtId="0" fontId="9" fillId="0" borderId="0"/>
    <xf numFmtId="0" fontId="1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/>
    <xf numFmtId="0" fontId="20" fillId="0" borderId="0" applyNumberFormat="0" applyFill="0" applyBorder="0" applyAlignment="0" applyProtection="0"/>
    <xf numFmtId="0" fontId="31" fillId="0" borderId="0"/>
  </cellStyleXfs>
  <cellXfs count="1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164" fontId="2" fillId="0" borderId="1" xfId="2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/>
    <xf numFmtId="16" fontId="1" fillId="7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shrinkToFit="1"/>
    </xf>
    <xf numFmtId="0" fontId="2" fillId="0" borderId="0" xfId="0" applyFont="1" applyFill="1" applyAlignment="1">
      <alignment shrinkToFit="1"/>
    </xf>
    <xf numFmtId="0" fontId="2" fillId="0" borderId="0" xfId="0" applyFont="1" applyFill="1" applyAlignment="1">
      <alignment horizontal="center" vertical="center" shrinkToFit="1"/>
    </xf>
    <xf numFmtId="0" fontId="1" fillId="0" borderId="0" xfId="0" applyFont="1" applyFill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6" fontId="1" fillId="6" borderId="1" xfId="0" applyNumberFormat="1" applyFont="1" applyFill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1" applyAlignment="1" applyProtection="1"/>
    <xf numFmtId="0" fontId="2" fillId="0" borderId="0" xfId="0" applyFont="1" applyAlignment="1">
      <alignment textRotation="90"/>
    </xf>
    <xf numFmtId="0" fontId="2" fillId="0" borderId="0" xfId="0" applyFont="1" applyFill="1" applyAlignment="1">
      <alignment textRotation="90"/>
    </xf>
    <xf numFmtId="0" fontId="11" fillId="0" borderId="1" xfId="0" applyFont="1" applyBorder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/>
    <xf numFmtId="0" fontId="2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indent="2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0" fillId="0" borderId="0" xfId="0" applyFont="1"/>
    <xf numFmtId="0" fontId="10" fillId="0" borderId="1" xfId="0" applyFont="1" applyFill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0" xfId="0" applyFont="1" applyFill="1" applyAlignment="1">
      <alignment horizontal="center"/>
    </xf>
    <xf numFmtId="0" fontId="2" fillId="4" borderId="1" xfId="0" applyFont="1" applyFill="1" applyBorder="1"/>
    <xf numFmtId="0" fontId="2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/>
    <xf numFmtId="0" fontId="1" fillId="8" borderId="1" xfId="0" applyFont="1" applyFill="1" applyBorder="1"/>
    <xf numFmtId="0" fontId="20" fillId="0" borderId="0" xfId="1" applyFont="1" applyAlignment="1" applyProtection="1">
      <alignment vertical="center"/>
    </xf>
    <xf numFmtId="0" fontId="20" fillId="0" borderId="0" xfId="1" applyFont="1" applyFill="1" applyAlignment="1" applyProtection="1">
      <alignment vertical="center" shrinkToFit="1"/>
    </xf>
    <xf numFmtId="0" fontId="21" fillId="0" borderId="0" xfId="0" applyFont="1" applyFill="1" applyAlignment="1">
      <alignment horizontal="left" vertical="top" wrapText="1"/>
    </xf>
    <xf numFmtId="0" fontId="22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left" vertical="top" wrapText="1"/>
    </xf>
    <xf numFmtId="0" fontId="24" fillId="0" borderId="0" xfId="0" applyFont="1" applyFill="1" applyAlignment="1">
      <alignment horizontal="left" vertical="top" wrapText="1"/>
    </xf>
    <xf numFmtId="0" fontId="25" fillId="0" borderId="0" xfId="0" applyFont="1" applyFill="1" applyAlignment="1">
      <alignment horizontal="left" vertical="top" wrapText="1"/>
    </xf>
    <xf numFmtId="0" fontId="26" fillId="0" borderId="0" xfId="0" applyFont="1"/>
    <xf numFmtId="0" fontId="27" fillId="0" borderId="1" xfId="4" applyFont="1" applyBorder="1" applyAlignment="1">
      <alignment horizontal="left" vertical="center" wrapText="1" indent="1"/>
    </xf>
    <xf numFmtId="0" fontId="19" fillId="0" borderId="1" xfId="4" applyFont="1" applyBorder="1" applyAlignment="1">
      <alignment horizontal="left" vertical="center" wrapText="1" indent="1"/>
    </xf>
    <xf numFmtId="1" fontId="1" fillId="7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9" fillId="0" borderId="0" xfId="0" applyFont="1"/>
    <xf numFmtId="0" fontId="30" fillId="0" borderId="2" xfId="0" applyFont="1" applyFill="1" applyBorder="1" applyAlignment="1">
      <alignment horizontal="center" vertical="center"/>
    </xf>
    <xf numFmtId="0" fontId="29" fillId="0" borderId="1" xfId="0" applyFont="1" applyBorder="1"/>
    <xf numFmtId="1" fontId="2" fillId="0" borderId="1" xfId="0" applyNumberFormat="1" applyFont="1" applyFill="1" applyBorder="1" applyAlignment="1">
      <alignment horizontal="center" vertical="center"/>
    </xf>
    <xf numFmtId="16" fontId="7" fillId="0" borderId="2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5" fontId="10" fillId="0" borderId="1" xfId="0" applyNumberFormat="1" applyFont="1" applyFill="1" applyBorder="1" applyAlignment="1">
      <alignment horizontal="center" vertical="center"/>
    </xf>
    <xf numFmtId="16" fontId="7" fillId="0" borderId="2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7" fillId="0" borderId="0" xfId="4" applyFont="1" applyBorder="1" applyAlignment="1">
      <alignment horizontal="left" vertical="center" wrapText="1" indent="1"/>
    </xf>
    <xf numFmtId="0" fontId="9" fillId="0" borderId="0" xfId="3"/>
    <xf numFmtId="49" fontId="2" fillId="3" borderId="1" xfId="0" applyNumberFormat="1" applyFont="1" applyFill="1" applyBorder="1" applyAlignment="1">
      <alignment horizontal="center" vertical="center"/>
    </xf>
    <xf numFmtId="16" fontId="2" fillId="10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27" fillId="0" borderId="0" xfId="4" applyFont="1" applyBorder="1" applyAlignment="1">
      <alignment horizontal="left" vertical="center" wrapText="1"/>
    </xf>
    <xf numFmtId="16" fontId="2" fillId="11" borderId="1" xfId="0" applyNumberFormat="1" applyFont="1" applyFill="1" applyBorder="1" applyAlignment="1">
      <alignment horizontal="center" vertical="center"/>
    </xf>
    <xf numFmtId="0" fontId="19" fillId="12" borderId="0" xfId="4" applyFont="1" applyFill="1" applyBorder="1" applyAlignment="1">
      <alignment horizontal="left" vertical="center" wrapText="1" indent="1"/>
    </xf>
    <xf numFmtId="1" fontId="1" fillId="0" borderId="0" xfId="0" applyNumberFormat="1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16" fontId="1" fillId="12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16" fontId="7" fillId="0" borderId="1" xfId="0" applyNumberFormat="1" applyFont="1" applyFill="1" applyBorder="1" applyAlignment="1">
      <alignment horizontal="center" vertical="center"/>
    </xf>
    <xf numFmtId="16" fontId="7" fillId="0" borderId="2" xfId="0" applyNumberFormat="1" applyFont="1" applyFill="1" applyBorder="1" applyAlignment="1">
      <alignment horizontal="center" vertical="center"/>
    </xf>
    <xf numFmtId="16" fontId="7" fillId="0" borderId="4" xfId="0" applyNumberFormat="1" applyFont="1" applyFill="1" applyBorder="1" applyAlignment="1">
      <alignment horizontal="center" vertical="center"/>
    </xf>
    <xf numFmtId="16" fontId="7" fillId="0" borderId="3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7" fillId="0" borderId="8" xfId="4" applyFont="1" applyBorder="1" applyAlignment="1">
      <alignment horizontal="left" vertical="center" wrapText="1"/>
    </xf>
    <xf numFmtId="0" fontId="27" fillId="0" borderId="0" xfId="4" applyFont="1" applyBorder="1" applyAlignment="1">
      <alignment horizontal="left" vertical="center" wrapText="1"/>
    </xf>
    <xf numFmtId="0" fontId="3" fillId="0" borderId="0" xfId="1" applyBorder="1" applyAlignment="1" applyProtection="1">
      <alignment horizontal="center" vertical="center" wrapText="1"/>
    </xf>
    <xf numFmtId="0" fontId="20" fillId="0" borderId="0" xfId="1" applyFont="1" applyAlignment="1" applyProtection="1">
      <alignment horizontal="center" vertical="center"/>
    </xf>
    <xf numFmtId="0" fontId="18" fillId="7" borderId="5" xfId="0" applyFont="1" applyFill="1" applyBorder="1" applyAlignment="1">
      <alignment horizontal="center" vertical="center" textRotation="90"/>
    </xf>
    <xf numFmtId="0" fontId="18" fillId="7" borderId="6" xfId="0" applyFont="1" applyFill="1" applyBorder="1" applyAlignment="1">
      <alignment horizontal="center" vertical="center" textRotation="90"/>
    </xf>
    <xf numFmtId="0" fontId="18" fillId="7" borderId="7" xfId="0" applyFont="1" applyFill="1" applyBorder="1" applyAlignment="1">
      <alignment horizontal="center" vertical="center" textRotation="90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8" fillId="0" borderId="5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</cellXfs>
  <cellStyles count="10">
    <cellStyle name="Hyperlink" xfId="5"/>
    <cellStyle name="Hyperlink 2" xfId="8"/>
    <cellStyle name="Гиперссылка" xfId="1" builtinId="8"/>
    <cellStyle name="Гиперссылка 2" xfId="6"/>
    <cellStyle name="Обычный" xfId="0" builtinId="0"/>
    <cellStyle name="Обычный 2" xfId="3"/>
    <cellStyle name="Обычный 2 2" xfId="7"/>
    <cellStyle name="Обычный 3" xfId="4"/>
    <cellStyle name="Обычный 4" xfId="9"/>
    <cellStyle name="Процентный" xfId="2" builtinId="5"/>
  </cellStyles>
  <dxfs count="9"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F5050"/>
      <color rgb="FF9999FF"/>
      <color rgb="FFCCFFCC"/>
      <color rgb="FF00FFCC"/>
      <color rgb="FF0066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uljana736@gmail.com" TargetMode="External"/><Relationship Id="rId1" Type="http://schemas.openxmlformats.org/officeDocument/2006/relationships/hyperlink" Target="mailto:v.v.j@list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uctr.ru/upload/university/departments/uu/local_doc/Pologenie_reiting_1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uljana736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M59"/>
  <sheetViews>
    <sheetView tabSelected="1" zoomScale="80" zoomScaleNormal="80" workbookViewId="0">
      <pane ySplit="2760" activePane="bottomLeft"/>
      <selection activeCell="P5" sqref="P1:Q1048576"/>
      <selection pane="bottomLeft" activeCell="N26" sqref="N26"/>
    </sheetView>
  </sheetViews>
  <sheetFormatPr defaultColWidth="9.140625" defaultRowHeight="15.75"/>
  <cols>
    <col min="1" max="1" width="8.140625" style="2" bestFit="1" customWidth="1"/>
    <col min="2" max="2" width="47.140625" style="2" bestFit="1" customWidth="1"/>
    <col min="3" max="3" width="5.5703125" style="12" customWidth="1"/>
    <col min="4" max="5" width="4.7109375" style="12" customWidth="1"/>
    <col min="6" max="6" width="8.7109375" style="12" customWidth="1"/>
    <col min="7" max="8" width="4.7109375" style="12" customWidth="1"/>
    <col min="9" max="9" width="8.7109375" style="12" customWidth="1"/>
    <col min="10" max="11" width="4.7109375" style="12" customWidth="1"/>
    <col min="12" max="12" width="8.7109375" style="2" customWidth="1"/>
    <col min="13" max="14" width="4.7109375" style="12" customWidth="1"/>
    <col min="15" max="16" width="8.7109375" style="12" customWidth="1"/>
    <col min="17" max="17" width="5.7109375" style="12" customWidth="1"/>
    <col min="18" max="19" width="4.7109375" style="12" customWidth="1"/>
    <col min="20" max="20" width="5.7109375" style="12" customWidth="1"/>
    <col min="21" max="22" width="4.7109375" style="12" customWidth="1"/>
    <col min="23" max="23" width="5.7109375" style="12" customWidth="1"/>
    <col min="24" max="25" width="4.7109375" style="12" customWidth="1"/>
    <col min="26" max="26" width="5.7109375" style="12" customWidth="1"/>
    <col min="27" max="28" width="4.7109375" style="12" customWidth="1"/>
    <col min="29" max="29" width="5.7109375" style="12" customWidth="1"/>
    <col min="30" max="31" width="4.7109375" style="12" customWidth="1"/>
    <col min="32" max="32" width="5.7109375" style="12" customWidth="1"/>
    <col min="33" max="33" width="6.7109375" style="12" customWidth="1"/>
    <col min="34" max="34" width="4.7109375" style="12" customWidth="1"/>
    <col min="35" max="35" width="6.7109375" style="12" customWidth="1"/>
    <col min="36" max="36" width="5.7109375" style="12" customWidth="1"/>
    <col min="37" max="38" width="4.7109375" style="12" customWidth="1"/>
    <col min="39" max="39" width="8.7109375" style="12" customWidth="1"/>
    <col min="40" max="40" width="4.7109375" style="12" customWidth="1"/>
    <col min="41" max="41" width="4.7109375" style="2" customWidth="1"/>
    <col min="42" max="42" width="7.7109375" style="12" customWidth="1"/>
    <col min="43" max="43" width="4.7109375" style="12" customWidth="1"/>
    <col min="44" max="44" width="4.7109375" style="2" customWidth="1"/>
    <col min="45" max="45" width="7.7109375" style="12" customWidth="1"/>
    <col min="46" max="47" width="4.7109375" style="12" customWidth="1"/>
    <col min="48" max="48" width="7.7109375" style="12" customWidth="1"/>
    <col min="49" max="49" width="6.7109375" style="12" customWidth="1"/>
    <col min="50" max="50" width="4.7109375" style="12" customWidth="1"/>
    <col min="51" max="51" width="6.7109375" style="12" customWidth="1"/>
    <col min="52" max="52" width="5.7109375" style="12" customWidth="1"/>
    <col min="53" max="53" width="8.7109375" style="12" customWidth="1"/>
    <col min="54" max="54" width="10.7109375" style="2" customWidth="1"/>
    <col min="55" max="56" width="9.7109375" style="2" customWidth="1"/>
    <col min="57" max="57" width="8.5703125" style="2" customWidth="1"/>
    <col min="58" max="58" width="7.5703125" style="2" bestFit="1" customWidth="1"/>
    <col min="59" max="61" width="6.7109375" style="2" hidden="1" customWidth="1"/>
    <col min="62" max="63" width="11.42578125" style="2" hidden="1" customWidth="1"/>
    <col min="64" max="65" width="9.42578125" style="2" bestFit="1" customWidth="1"/>
    <col min="66" max="16384" width="9.140625" style="2"/>
  </cols>
  <sheetData>
    <row r="1" spans="1:65" ht="28.5">
      <c r="A1" s="100" t="s">
        <v>160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</row>
    <row r="2" spans="1:65" ht="28.5">
      <c r="A2" s="100" t="s">
        <v>85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</row>
    <row r="3" spans="1:65" s="1" customFormat="1" ht="26.25" customHeight="1">
      <c r="A3" s="101" t="s">
        <v>0</v>
      </c>
      <c r="B3" s="102" t="s">
        <v>64</v>
      </c>
      <c r="C3" s="119" t="s">
        <v>63</v>
      </c>
      <c r="D3" s="105">
        <v>44810</v>
      </c>
      <c r="E3" s="106"/>
      <c r="F3" s="107"/>
      <c r="G3" s="105">
        <v>44817</v>
      </c>
      <c r="H3" s="106"/>
      <c r="I3" s="107"/>
      <c r="J3" s="105">
        <v>44824</v>
      </c>
      <c r="K3" s="106"/>
      <c r="L3" s="107"/>
      <c r="M3" s="105">
        <v>44831</v>
      </c>
      <c r="N3" s="106"/>
      <c r="O3" s="107"/>
      <c r="P3" s="105">
        <v>44838</v>
      </c>
      <c r="Q3" s="107"/>
      <c r="R3" s="105">
        <v>44845</v>
      </c>
      <c r="S3" s="106"/>
      <c r="T3" s="107"/>
      <c r="U3" s="105">
        <v>44852</v>
      </c>
      <c r="V3" s="106"/>
      <c r="W3" s="107"/>
      <c r="X3" s="105">
        <v>44859</v>
      </c>
      <c r="Y3" s="106"/>
      <c r="Z3" s="107"/>
      <c r="AA3" s="105">
        <v>44866</v>
      </c>
      <c r="AB3" s="106"/>
      <c r="AC3" s="107"/>
      <c r="AD3" s="105">
        <v>44873</v>
      </c>
      <c r="AE3" s="106"/>
      <c r="AF3" s="107"/>
      <c r="AG3" s="105"/>
      <c r="AH3" s="107"/>
      <c r="AI3" s="105">
        <v>44880</v>
      </c>
      <c r="AJ3" s="107"/>
      <c r="AK3" s="105">
        <v>44887</v>
      </c>
      <c r="AL3" s="106"/>
      <c r="AM3" s="107"/>
      <c r="AN3" s="104">
        <v>44894</v>
      </c>
      <c r="AO3" s="104"/>
      <c r="AP3" s="104"/>
      <c r="AQ3" s="104">
        <v>44901</v>
      </c>
      <c r="AR3" s="104"/>
      <c r="AS3" s="104"/>
      <c r="AT3" s="104">
        <v>44908</v>
      </c>
      <c r="AU3" s="104"/>
      <c r="AV3" s="104"/>
      <c r="AW3" s="105"/>
      <c r="AX3" s="107"/>
      <c r="AY3" s="105">
        <v>44915</v>
      </c>
      <c r="AZ3" s="107"/>
      <c r="BA3" s="79">
        <v>44922</v>
      </c>
      <c r="BB3" s="112" t="s">
        <v>1</v>
      </c>
      <c r="BC3" s="108" t="s">
        <v>71</v>
      </c>
      <c r="BD3" s="109" t="s">
        <v>73</v>
      </c>
      <c r="BE3" s="101" t="s">
        <v>5</v>
      </c>
      <c r="BF3" s="101" t="s">
        <v>6</v>
      </c>
    </row>
    <row r="4" spans="1:65" s="1" customFormat="1" ht="26.25" customHeight="1">
      <c r="A4" s="101"/>
      <c r="B4" s="102"/>
      <c r="C4" s="120"/>
      <c r="D4" s="105" t="s">
        <v>15</v>
      </c>
      <c r="E4" s="106"/>
      <c r="F4" s="107"/>
      <c r="G4" s="105" t="s">
        <v>16</v>
      </c>
      <c r="H4" s="106"/>
      <c r="I4" s="107"/>
      <c r="J4" s="105" t="s">
        <v>17</v>
      </c>
      <c r="K4" s="106"/>
      <c r="L4" s="107"/>
      <c r="M4" s="105" t="s">
        <v>18</v>
      </c>
      <c r="N4" s="106"/>
      <c r="O4" s="106"/>
      <c r="P4" s="105" t="s">
        <v>19</v>
      </c>
      <c r="Q4" s="107"/>
      <c r="R4" s="105" t="s">
        <v>20</v>
      </c>
      <c r="S4" s="106"/>
      <c r="T4" s="107"/>
      <c r="U4" s="105" t="s">
        <v>76</v>
      </c>
      <c r="V4" s="106"/>
      <c r="W4" s="107"/>
      <c r="X4" s="105" t="s">
        <v>21</v>
      </c>
      <c r="Y4" s="106"/>
      <c r="Z4" s="107"/>
      <c r="AA4" s="105" t="s">
        <v>30</v>
      </c>
      <c r="AB4" s="106"/>
      <c r="AC4" s="107"/>
      <c r="AD4" s="105" t="s">
        <v>22</v>
      </c>
      <c r="AE4" s="106"/>
      <c r="AF4" s="106"/>
      <c r="AG4" s="106"/>
      <c r="AH4" s="107"/>
      <c r="AI4" s="105" t="s">
        <v>23</v>
      </c>
      <c r="AJ4" s="107"/>
      <c r="AK4" s="105" t="s">
        <v>24</v>
      </c>
      <c r="AL4" s="106"/>
      <c r="AM4" s="107"/>
      <c r="AN4" s="104" t="s">
        <v>26</v>
      </c>
      <c r="AO4" s="104"/>
      <c r="AP4" s="104"/>
      <c r="AQ4" s="104" t="s">
        <v>27</v>
      </c>
      <c r="AR4" s="104"/>
      <c r="AS4" s="104"/>
      <c r="AT4" s="105" t="s">
        <v>28</v>
      </c>
      <c r="AU4" s="106"/>
      <c r="AV4" s="106"/>
      <c r="AW4" s="106"/>
      <c r="AX4" s="107"/>
      <c r="AY4" s="105" t="s">
        <v>59</v>
      </c>
      <c r="AZ4" s="107"/>
      <c r="BA4" s="82" t="s">
        <v>72</v>
      </c>
      <c r="BB4" s="113"/>
      <c r="BC4" s="108"/>
      <c r="BD4" s="110"/>
      <c r="BE4" s="101"/>
      <c r="BF4" s="101"/>
    </row>
    <row r="5" spans="1:65" s="1" customFormat="1" ht="49.5" customHeight="1">
      <c r="A5" s="101"/>
      <c r="B5" s="103"/>
      <c r="C5" s="121"/>
      <c r="D5" s="17" t="s">
        <v>14</v>
      </c>
      <c r="E5" s="11" t="s">
        <v>54</v>
      </c>
      <c r="F5" s="8" t="s">
        <v>7</v>
      </c>
      <c r="G5" s="17" t="s">
        <v>14</v>
      </c>
      <c r="H5" s="11" t="s">
        <v>54</v>
      </c>
      <c r="I5" s="8" t="s">
        <v>13</v>
      </c>
      <c r="J5" s="17" t="s">
        <v>14</v>
      </c>
      <c r="K5" s="11" t="s">
        <v>54</v>
      </c>
      <c r="L5" s="8" t="s">
        <v>12</v>
      </c>
      <c r="M5" s="17" t="s">
        <v>14</v>
      </c>
      <c r="N5" s="11" t="s">
        <v>54</v>
      </c>
      <c r="O5" s="8" t="s">
        <v>55</v>
      </c>
      <c r="P5" s="73" t="s">
        <v>66</v>
      </c>
      <c r="Q5" s="72" t="s">
        <v>8</v>
      </c>
      <c r="R5" s="17" t="s">
        <v>14</v>
      </c>
      <c r="S5" s="11" t="s">
        <v>54</v>
      </c>
      <c r="T5" s="8" t="s">
        <v>77</v>
      </c>
      <c r="U5" s="17" t="s">
        <v>14</v>
      </c>
      <c r="V5" s="11" t="s">
        <v>54</v>
      </c>
      <c r="W5" s="8" t="s">
        <v>68</v>
      </c>
      <c r="X5" s="17" t="s">
        <v>14</v>
      </c>
      <c r="Y5" s="11" t="s">
        <v>54</v>
      </c>
      <c r="Z5" s="8" t="s">
        <v>69</v>
      </c>
      <c r="AA5" s="17" t="s">
        <v>14</v>
      </c>
      <c r="AB5" s="11" t="s">
        <v>54</v>
      </c>
      <c r="AC5" s="8" t="s">
        <v>37</v>
      </c>
      <c r="AD5" s="17" t="s">
        <v>14</v>
      </c>
      <c r="AE5" s="11" t="s">
        <v>54</v>
      </c>
      <c r="AF5" s="8" t="s">
        <v>38</v>
      </c>
      <c r="AG5" s="17" t="s">
        <v>78</v>
      </c>
      <c r="AH5" s="11" t="s">
        <v>54</v>
      </c>
      <c r="AI5" s="73" t="s">
        <v>67</v>
      </c>
      <c r="AJ5" s="69" t="s">
        <v>9</v>
      </c>
      <c r="AK5" s="17" t="s">
        <v>14</v>
      </c>
      <c r="AL5" s="11" t="s">
        <v>54</v>
      </c>
      <c r="AM5" s="8" t="s">
        <v>25</v>
      </c>
      <c r="AN5" s="17" t="s">
        <v>14</v>
      </c>
      <c r="AO5" s="11" t="s">
        <v>54</v>
      </c>
      <c r="AP5" s="8" t="s">
        <v>60</v>
      </c>
      <c r="AQ5" s="17" t="s">
        <v>14</v>
      </c>
      <c r="AR5" s="11" t="s">
        <v>54</v>
      </c>
      <c r="AS5" s="8" t="s">
        <v>80</v>
      </c>
      <c r="AT5" s="17" t="s">
        <v>14</v>
      </c>
      <c r="AU5" s="11" t="s">
        <v>54</v>
      </c>
      <c r="AV5" s="8" t="s">
        <v>81</v>
      </c>
      <c r="AW5" s="17" t="s">
        <v>78</v>
      </c>
      <c r="AX5" s="11" t="s">
        <v>54</v>
      </c>
      <c r="AY5" s="73" t="s">
        <v>70</v>
      </c>
      <c r="AZ5" s="72" t="s">
        <v>10</v>
      </c>
      <c r="BA5" s="80" t="s">
        <v>79</v>
      </c>
      <c r="BB5" s="114"/>
      <c r="BC5" s="108"/>
      <c r="BD5" s="111"/>
      <c r="BE5" s="101"/>
      <c r="BF5" s="101"/>
      <c r="BG5" s="8" t="s">
        <v>8</v>
      </c>
      <c r="BH5" s="8" t="s">
        <v>9</v>
      </c>
      <c r="BI5" s="8" t="s">
        <v>10</v>
      </c>
      <c r="BJ5" s="49" t="s">
        <v>1</v>
      </c>
      <c r="BK5" s="50" t="s">
        <v>61</v>
      </c>
    </row>
    <row r="6" spans="1:65" ht="20.100000000000001" customHeight="1">
      <c r="A6" s="29">
        <v>1</v>
      </c>
      <c r="B6" s="66" t="s">
        <v>140</v>
      </c>
      <c r="C6" s="68">
        <f>E6+H6+K6+N6+S6+V6+Y6+AB6+AE6+AH6+AL6+AO6+AR6+AU6+AX6</f>
        <v>1</v>
      </c>
      <c r="D6" s="70">
        <v>1</v>
      </c>
      <c r="E6" s="44"/>
      <c r="F6" s="83"/>
      <c r="G6" s="70">
        <v>1</v>
      </c>
      <c r="H6" s="70">
        <v>1</v>
      </c>
      <c r="I6" s="44"/>
      <c r="J6" s="70">
        <v>0</v>
      </c>
      <c r="K6" s="9"/>
      <c r="L6" s="9"/>
      <c r="M6" s="70">
        <v>1</v>
      </c>
      <c r="N6" s="9"/>
      <c r="O6" s="9"/>
      <c r="P6" s="44"/>
      <c r="Q6" s="70"/>
      <c r="R6" s="70"/>
      <c r="S6" s="70"/>
      <c r="T6" s="9"/>
      <c r="U6" s="70"/>
      <c r="V6" s="9"/>
      <c r="W6" s="9"/>
      <c r="X6" s="70"/>
      <c r="Y6" s="9"/>
      <c r="Z6" s="9"/>
      <c r="AA6" s="70"/>
      <c r="AB6" s="9"/>
      <c r="AC6" s="9"/>
      <c r="AD6" s="70"/>
      <c r="AE6" s="9"/>
      <c r="AF6" s="84"/>
      <c r="AG6" s="9"/>
      <c r="AH6" s="9"/>
      <c r="AI6" s="44"/>
      <c r="AJ6" s="9"/>
      <c r="AK6" s="9"/>
      <c r="AL6" s="9"/>
      <c r="AM6" s="9"/>
      <c r="AN6" s="33"/>
      <c r="AO6" s="33"/>
      <c r="AP6" s="9"/>
      <c r="AQ6" s="33"/>
      <c r="AR6" s="9"/>
      <c r="AS6" s="9"/>
      <c r="AT6" s="9"/>
      <c r="AU6" s="9"/>
      <c r="AV6" s="9"/>
      <c r="AW6" s="9"/>
      <c r="AX6" s="9"/>
      <c r="AY6" s="44"/>
      <c r="AZ6" s="9"/>
      <c r="BA6" s="9"/>
      <c r="BB6" s="9">
        <f>Q6+AJ6+AZ6+BA6</f>
        <v>0</v>
      </c>
      <c r="BC6" s="9">
        <v>0</v>
      </c>
      <c r="BD6" s="71">
        <f>BB6+BC6</f>
        <v>0</v>
      </c>
      <c r="BE6" s="7">
        <f>BC6/100</f>
        <v>0</v>
      </c>
      <c r="BF6" s="3">
        <f t="shared" ref="BF6:BF25" si="0">RANK(BC6,$BC$6:$BC$25,0)</f>
        <v>1</v>
      </c>
      <c r="BG6" s="3"/>
      <c r="BH6" s="3"/>
      <c r="BI6" s="3"/>
      <c r="BJ6" s="3">
        <f>BG6+BH6+BI6</f>
        <v>0</v>
      </c>
      <c r="BK6" s="3" t="b">
        <f>BC6=BJ6</f>
        <v>1</v>
      </c>
      <c r="BL6" s="1"/>
      <c r="BM6" s="1"/>
    </row>
    <row r="7" spans="1:65" ht="20.100000000000001" customHeight="1">
      <c r="A7" s="29">
        <v>2</v>
      </c>
      <c r="B7" s="66" t="s">
        <v>141</v>
      </c>
      <c r="C7" s="68">
        <f t="shared" ref="C7:C25" si="1">E7+H7+K7+N7+S7+V7+Y7+AB7+AE7+AH7+AL7+AO7+AR7+AU7+AX7</f>
        <v>1</v>
      </c>
      <c r="D7" s="70">
        <v>1</v>
      </c>
      <c r="E7" s="70">
        <v>1</v>
      </c>
      <c r="F7" s="87" t="s">
        <v>161</v>
      </c>
      <c r="G7" s="70">
        <v>1</v>
      </c>
      <c r="H7" s="70"/>
      <c r="I7" s="88" t="s">
        <v>162</v>
      </c>
      <c r="J7" s="70">
        <v>1</v>
      </c>
      <c r="K7" s="9"/>
      <c r="L7" s="99">
        <v>44828</v>
      </c>
      <c r="M7" s="70">
        <v>1</v>
      </c>
      <c r="N7" s="9"/>
      <c r="O7" s="9"/>
      <c r="P7" s="44"/>
      <c r="Q7" s="70"/>
      <c r="R7" s="70"/>
      <c r="S7" s="70"/>
      <c r="T7" s="83"/>
      <c r="U7" s="70"/>
      <c r="V7" s="9"/>
      <c r="W7" s="9"/>
      <c r="X7" s="70"/>
      <c r="Y7" s="9"/>
      <c r="Z7" s="43"/>
      <c r="AA7" s="70"/>
      <c r="AB7" s="9"/>
      <c r="AC7" s="9"/>
      <c r="AD7" s="70"/>
      <c r="AE7" s="9"/>
      <c r="AF7" s="9"/>
      <c r="AG7" s="9"/>
      <c r="AH7" s="9"/>
      <c r="AI7" s="44"/>
      <c r="AJ7" s="9"/>
      <c r="AK7" s="9"/>
      <c r="AL7" s="9"/>
      <c r="AM7" s="9"/>
      <c r="AN7" s="33"/>
      <c r="AO7" s="33"/>
      <c r="AP7" s="9"/>
      <c r="AQ7" s="33"/>
      <c r="AR7" s="9"/>
      <c r="AS7" s="9"/>
      <c r="AT7" s="9"/>
      <c r="AU7" s="9"/>
      <c r="AV7" s="9"/>
      <c r="AW7" s="9"/>
      <c r="AX7" s="9"/>
      <c r="AY7" s="44"/>
      <c r="AZ7" s="9"/>
      <c r="BA7" s="9"/>
      <c r="BB7" s="9">
        <f t="shared" ref="BB7:BB25" si="2">Q7+AJ7+AZ7+BA7</f>
        <v>0</v>
      </c>
      <c r="BC7" s="9">
        <v>0</v>
      </c>
      <c r="BD7" s="71">
        <f t="shared" ref="BD7:BD25" si="3">BB7+BC7</f>
        <v>0</v>
      </c>
      <c r="BE7" s="7">
        <f t="shared" ref="BE7:BE25" si="4">BC7/100</f>
        <v>0</v>
      </c>
      <c r="BF7" s="3">
        <f t="shared" si="0"/>
        <v>1</v>
      </c>
      <c r="BG7" s="3"/>
      <c r="BH7" s="3"/>
      <c r="BI7" s="3"/>
      <c r="BJ7" s="3">
        <f t="shared" ref="BJ7:BJ25" si="5">BG7+BH7+BI7</f>
        <v>0</v>
      </c>
      <c r="BK7" s="3" t="b">
        <f t="shared" ref="BK7:BK25" si="6">BC7=BJ7</f>
        <v>1</v>
      </c>
      <c r="BL7" s="1"/>
      <c r="BM7" s="1"/>
    </row>
    <row r="8" spans="1:65" ht="20.100000000000001" customHeight="1">
      <c r="A8" s="29">
        <v>3</v>
      </c>
      <c r="B8" s="66" t="s">
        <v>142</v>
      </c>
      <c r="C8" s="68">
        <f t="shared" si="1"/>
        <v>2</v>
      </c>
      <c r="D8" s="70">
        <v>1</v>
      </c>
      <c r="E8" s="71"/>
      <c r="F8" s="87" t="s">
        <v>161</v>
      </c>
      <c r="G8" s="70">
        <v>1</v>
      </c>
      <c r="H8" s="70">
        <v>1</v>
      </c>
      <c r="I8" s="87" t="s">
        <v>161</v>
      </c>
      <c r="J8" s="70">
        <v>1</v>
      </c>
      <c r="K8" s="9">
        <v>1</v>
      </c>
      <c r="L8" s="99">
        <v>44828</v>
      </c>
      <c r="M8" s="70">
        <v>1</v>
      </c>
      <c r="N8" s="9"/>
      <c r="O8" s="9"/>
      <c r="P8" s="44"/>
      <c r="Q8" s="70"/>
      <c r="R8" s="70"/>
      <c r="S8" s="70"/>
      <c r="T8" s="44"/>
      <c r="U8" s="70"/>
      <c r="V8" s="9"/>
      <c r="W8" s="83"/>
      <c r="X8" s="70"/>
      <c r="Y8" s="9"/>
      <c r="Z8" s="43"/>
      <c r="AA8" s="70"/>
      <c r="AB8" s="9"/>
      <c r="AC8" s="9"/>
      <c r="AD8" s="70"/>
      <c r="AE8" s="9"/>
      <c r="AF8" s="44"/>
      <c r="AG8" s="9"/>
      <c r="AH8" s="9"/>
      <c r="AI8" s="44"/>
      <c r="AJ8" s="9"/>
      <c r="AK8" s="9"/>
      <c r="AL8" s="9"/>
      <c r="AM8" s="9"/>
      <c r="AN8" s="33"/>
      <c r="AO8" s="33"/>
      <c r="AP8" s="9"/>
      <c r="AQ8" s="33"/>
      <c r="AR8" s="9"/>
      <c r="AS8" s="9"/>
      <c r="AT8" s="9"/>
      <c r="AU8" s="9"/>
      <c r="AV8" s="9"/>
      <c r="AW8" s="9"/>
      <c r="AX8" s="9"/>
      <c r="AY8" s="44"/>
      <c r="AZ8" s="9"/>
      <c r="BA8" s="9"/>
      <c r="BB8" s="9">
        <f t="shared" si="2"/>
        <v>0</v>
      </c>
      <c r="BC8" s="9">
        <v>0</v>
      </c>
      <c r="BD8" s="71">
        <f t="shared" si="3"/>
        <v>0</v>
      </c>
      <c r="BE8" s="7">
        <f t="shared" si="4"/>
        <v>0</v>
      </c>
      <c r="BF8" s="3">
        <f t="shared" si="0"/>
        <v>1</v>
      </c>
      <c r="BG8" s="3"/>
      <c r="BH8" s="3"/>
      <c r="BI8" s="3"/>
      <c r="BJ8" s="3">
        <f t="shared" si="5"/>
        <v>0</v>
      </c>
      <c r="BK8" s="3" t="b">
        <f t="shared" si="6"/>
        <v>1</v>
      </c>
      <c r="BL8" s="1"/>
      <c r="BM8" s="1"/>
    </row>
    <row r="9" spans="1:65" ht="20.100000000000001" customHeight="1">
      <c r="A9" s="29">
        <v>4</v>
      </c>
      <c r="B9" s="66" t="s">
        <v>143</v>
      </c>
      <c r="C9" s="68">
        <f t="shared" si="1"/>
        <v>1</v>
      </c>
      <c r="D9" s="70">
        <v>0</v>
      </c>
      <c r="E9" s="70"/>
      <c r="F9" s="89" t="s">
        <v>164</v>
      </c>
      <c r="G9" s="70">
        <v>0</v>
      </c>
      <c r="H9" s="70"/>
      <c r="I9" s="99">
        <v>44821</v>
      </c>
      <c r="J9" s="70">
        <v>1</v>
      </c>
      <c r="K9" s="9"/>
      <c r="L9" s="9"/>
      <c r="M9" s="70">
        <v>1</v>
      </c>
      <c r="N9" s="9">
        <v>1</v>
      </c>
      <c r="O9" s="9"/>
      <c r="P9" s="44"/>
      <c r="Q9" s="70"/>
      <c r="R9" s="70"/>
      <c r="S9" s="70"/>
      <c r="T9" s="83"/>
      <c r="U9" s="70"/>
      <c r="V9" s="71"/>
      <c r="W9" s="9"/>
      <c r="X9" s="70"/>
      <c r="Y9" s="78"/>
      <c r="Z9" s="9"/>
      <c r="AA9" s="70"/>
      <c r="AB9" s="71"/>
      <c r="AC9" s="9"/>
      <c r="AD9" s="70"/>
      <c r="AE9" s="71"/>
      <c r="AF9" s="9"/>
      <c r="AG9" s="9"/>
      <c r="AH9" s="9"/>
      <c r="AI9" s="44"/>
      <c r="AJ9" s="9"/>
      <c r="AK9" s="9"/>
      <c r="AL9" s="9"/>
      <c r="AM9" s="9"/>
      <c r="AN9" s="33"/>
      <c r="AO9" s="33"/>
      <c r="AP9" s="44"/>
      <c r="AQ9" s="33"/>
      <c r="AR9" s="9"/>
      <c r="AS9" s="9"/>
      <c r="AT9" s="9"/>
      <c r="AU9" s="9"/>
      <c r="AV9" s="9"/>
      <c r="AW9" s="9"/>
      <c r="AX9" s="9"/>
      <c r="AY9" s="44"/>
      <c r="AZ9" s="9"/>
      <c r="BA9" s="9"/>
      <c r="BB9" s="9">
        <f t="shared" si="2"/>
        <v>0</v>
      </c>
      <c r="BC9" s="9">
        <v>0</v>
      </c>
      <c r="BD9" s="71">
        <f t="shared" si="3"/>
        <v>0</v>
      </c>
      <c r="BE9" s="7">
        <f t="shared" si="4"/>
        <v>0</v>
      </c>
      <c r="BF9" s="3">
        <f t="shared" si="0"/>
        <v>1</v>
      </c>
      <c r="BG9" s="3"/>
      <c r="BH9" s="3"/>
      <c r="BI9" s="3"/>
      <c r="BJ9" s="3">
        <f t="shared" si="5"/>
        <v>0</v>
      </c>
      <c r="BK9" s="3" t="b">
        <f t="shared" si="6"/>
        <v>1</v>
      </c>
      <c r="BL9" s="1"/>
      <c r="BM9" s="1"/>
    </row>
    <row r="10" spans="1:65" ht="20.100000000000001" customHeight="1">
      <c r="A10" s="29">
        <v>5</v>
      </c>
      <c r="B10" s="66" t="s">
        <v>144</v>
      </c>
      <c r="C10" s="68">
        <f t="shared" si="1"/>
        <v>2</v>
      </c>
      <c r="D10" s="70">
        <v>1</v>
      </c>
      <c r="E10" s="70">
        <v>1</v>
      </c>
      <c r="F10" s="91">
        <v>44814</v>
      </c>
      <c r="G10" s="70">
        <v>1</v>
      </c>
      <c r="H10" s="70"/>
      <c r="I10" s="99">
        <v>44821</v>
      </c>
      <c r="J10" s="70">
        <v>1</v>
      </c>
      <c r="K10" s="9"/>
      <c r="L10" s="99">
        <v>44828</v>
      </c>
      <c r="M10" s="70">
        <v>1</v>
      </c>
      <c r="N10" s="9">
        <v>1</v>
      </c>
      <c r="O10" s="9"/>
      <c r="P10" s="44"/>
      <c r="Q10" s="70"/>
      <c r="R10" s="70"/>
      <c r="S10" s="70"/>
      <c r="T10" s="83"/>
      <c r="U10" s="70"/>
      <c r="V10" s="9"/>
      <c r="W10" s="9"/>
      <c r="X10" s="70"/>
      <c r="Y10" s="9"/>
      <c r="Z10" s="44"/>
      <c r="AA10" s="70"/>
      <c r="AB10" s="9"/>
      <c r="AC10" s="9"/>
      <c r="AD10" s="70"/>
      <c r="AE10" s="9"/>
      <c r="AF10" s="9"/>
      <c r="AG10" s="9"/>
      <c r="AH10" s="9"/>
      <c r="AI10" s="44"/>
      <c r="AJ10" s="9"/>
      <c r="AK10" s="9"/>
      <c r="AL10" s="9"/>
      <c r="AM10" s="9"/>
      <c r="AN10" s="33"/>
      <c r="AO10" s="33"/>
      <c r="AP10" s="9"/>
      <c r="AQ10" s="33"/>
      <c r="AR10" s="9"/>
      <c r="AS10" s="9"/>
      <c r="AT10" s="9"/>
      <c r="AU10" s="9"/>
      <c r="AV10" s="9"/>
      <c r="AW10" s="9"/>
      <c r="AX10" s="9"/>
      <c r="AY10" s="44"/>
      <c r="AZ10" s="9"/>
      <c r="BA10" s="9"/>
      <c r="BB10" s="9">
        <f t="shared" si="2"/>
        <v>0</v>
      </c>
      <c r="BC10" s="9">
        <v>0</v>
      </c>
      <c r="BD10" s="71">
        <f t="shared" si="3"/>
        <v>0</v>
      </c>
      <c r="BE10" s="7">
        <f t="shared" si="4"/>
        <v>0</v>
      </c>
      <c r="BF10" s="3">
        <f t="shared" si="0"/>
        <v>1</v>
      </c>
      <c r="BG10" s="3"/>
      <c r="BH10" s="3"/>
      <c r="BI10" s="3"/>
      <c r="BJ10" s="3">
        <f t="shared" si="5"/>
        <v>0</v>
      </c>
      <c r="BK10" s="3" t="b">
        <f t="shared" si="6"/>
        <v>1</v>
      </c>
      <c r="BL10" s="1"/>
      <c r="BM10" s="1"/>
    </row>
    <row r="11" spans="1:65" ht="20.100000000000001" customHeight="1">
      <c r="A11" s="29">
        <v>6</v>
      </c>
      <c r="B11" s="66" t="s">
        <v>145</v>
      </c>
      <c r="C11" s="68">
        <f t="shared" si="1"/>
        <v>0</v>
      </c>
      <c r="D11" s="70">
        <v>1</v>
      </c>
      <c r="E11" s="70"/>
      <c r="F11" s="44"/>
      <c r="G11" s="70">
        <v>0</v>
      </c>
      <c r="H11" s="70"/>
      <c r="I11" s="44"/>
      <c r="J11" s="70">
        <v>0</v>
      </c>
      <c r="K11" s="9"/>
      <c r="L11" s="83"/>
      <c r="M11" s="70">
        <v>1</v>
      </c>
      <c r="N11" s="9">
        <v>0</v>
      </c>
      <c r="O11" s="43"/>
      <c r="P11" s="44"/>
      <c r="Q11" s="70"/>
      <c r="R11" s="70"/>
      <c r="S11" s="70"/>
      <c r="T11" s="43"/>
      <c r="U11" s="70"/>
      <c r="V11" s="9"/>
      <c r="W11" s="43"/>
      <c r="X11" s="70"/>
      <c r="Y11" s="9"/>
      <c r="Z11" s="44"/>
      <c r="AA11" s="70"/>
      <c r="AB11" s="9"/>
      <c r="AC11" s="9"/>
      <c r="AD11" s="70"/>
      <c r="AE11" s="9"/>
      <c r="AF11" s="9"/>
      <c r="AG11" s="9"/>
      <c r="AH11" s="9"/>
      <c r="AI11" s="44"/>
      <c r="AJ11" s="9"/>
      <c r="AK11" s="9"/>
      <c r="AL11" s="9"/>
      <c r="AM11" s="9"/>
      <c r="AN11" s="33"/>
      <c r="AO11" s="33"/>
      <c r="AP11" s="9"/>
      <c r="AQ11" s="33"/>
      <c r="AR11" s="9"/>
      <c r="AS11" s="9"/>
      <c r="AT11" s="9"/>
      <c r="AU11" s="9"/>
      <c r="AV11" s="9"/>
      <c r="AW11" s="9"/>
      <c r="AX11" s="9"/>
      <c r="AY11" s="44"/>
      <c r="AZ11" s="9"/>
      <c r="BA11" s="9"/>
      <c r="BB11" s="9">
        <f t="shared" si="2"/>
        <v>0</v>
      </c>
      <c r="BC11" s="9">
        <v>0</v>
      </c>
      <c r="BD11" s="71">
        <f t="shared" si="3"/>
        <v>0</v>
      </c>
      <c r="BE11" s="7">
        <f t="shared" si="4"/>
        <v>0</v>
      </c>
      <c r="BF11" s="3">
        <f t="shared" si="0"/>
        <v>1</v>
      </c>
      <c r="BG11" s="3"/>
      <c r="BH11" s="3"/>
      <c r="BI11" s="3"/>
      <c r="BJ11" s="3">
        <f t="shared" si="5"/>
        <v>0</v>
      </c>
      <c r="BK11" s="3" t="b">
        <f t="shared" si="6"/>
        <v>1</v>
      </c>
      <c r="BL11" s="1"/>
      <c r="BM11" s="1"/>
    </row>
    <row r="12" spans="1:65" ht="20.100000000000001" customHeight="1">
      <c r="A12" s="29">
        <v>7</v>
      </c>
      <c r="B12" s="66" t="s">
        <v>146</v>
      </c>
      <c r="C12" s="68">
        <f t="shared" si="1"/>
        <v>3</v>
      </c>
      <c r="D12" s="70">
        <v>1</v>
      </c>
      <c r="E12" s="70"/>
      <c r="F12" s="89" t="s">
        <v>164</v>
      </c>
      <c r="G12" s="70">
        <v>1</v>
      </c>
      <c r="H12" s="70">
        <v>1</v>
      </c>
      <c r="I12" s="87" t="s">
        <v>161</v>
      </c>
      <c r="J12" s="70">
        <v>1</v>
      </c>
      <c r="K12" s="9">
        <v>1</v>
      </c>
      <c r="L12" s="99">
        <v>44828</v>
      </c>
      <c r="M12" s="70">
        <v>1</v>
      </c>
      <c r="N12" s="9">
        <v>1</v>
      </c>
      <c r="O12" s="9"/>
      <c r="P12" s="44"/>
      <c r="Q12" s="70"/>
      <c r="R12" s="70"/>
      <c r="S12" s="70"/>
      <c r="T12" s="9"/>
      <c r="U12" s="70"/>
      <c r="V12" s="9"/>
      <c r="W12" s="83"/>
      <c r="X12" s="70"/>
      <c r="Y12" s="9"/>
      <c r="Z12" s="9"/>
      <c r="AA12" s="70"/>
      <c r="AB12" s="9"/>
      <c r="AC12" s="9"/>
      <c r="AD12" s="70"/>
      <c r="AE12" s="9"/>
      <c r="AF12" s="83"/>
      <c r="AG12" s="9"/>
      <c r="AH12" s="9"/>
      <c r="AI12" s="44"/>
      <c r="AJ12" s="9"/>
      <c r="AK12" s="9"/>
      <c r="AL12" s="9"/>
      <c r="AM12" s="9"/>
      <c r="AN12" s="33"/>
      <c r="AO12" s="33"/>
      <c r="AP12" s="9"/>
      <c r="AQ12" s="33"/>
      <c r="AR12" s="9"/>
      <c r="AS12" s="9"/>
      <c r="AT12" s="9"/>
      <c r="AU12" s="9"/>
      <c r="AV12" s="9"/>
      <c r="AW12" s="9"/>
      <c r="AX12" s="9"/>
      <c r="AY12" s="44"/>
      <c r="AZ12" s="9"/>
      <c r="BA12" s="9"/>
      <c r="BB12" s="9">
        <f t="shared" si="2"/>
        <v>0</v>
      </c>
      <c r="BC12" s="9">
        <v>0</v>
      </c>
      <c r="BD12" s="71">
        <f t="shared" si="3"/>
        <v>0</v>
      </c>
      <c r="BE12" s="7">
        <f t="shared" si="4"/>
        <v>0</v>
      </c>
      <c r="BF12" s="3">
        <f t="shared" si="0"/>
        <v>1</v>
      </c>
      <c r="BG12" s="3"/>
      <c r="BH12" s="3"/>
      <c r="BI12" s="3"/>
      <c r="BJ12" s="3">
        <f t="shared" si="5"/>
        <v>0</v>
      </c>
      <c r="BK12" s="3" t="b">
        <f t="shared" si="6"/>
        <v>1</v>
      </c>
      <c r="BL12" s="1"/>
      <c r="BM12" s="1"/>
    </row>
    <row r="13" spans="1:65" ht="20.100000000000001" customHeight="1">
      <c r="A13" s="29">
        <v>8</v>
      </c>
      <c r="B13" s="66" t="s">
        <v>163</v>
      </c>
      <c r="C13" s="68">
        <f t="shared" si="1"/>
        <v>0</v>
      </c>
      <c r="D13" s="70">
        <v>1</v>
      </c>
      <c r="E13" s="70"/>
      <c r="F13" s="83"/>
      <c r="G13" s="70">
        <v>0</v>
      </c>
      <c r="H13" s="70"/>
      <c r="I13" s="9"/>
      <c r="J13" s="70">
        <v>0</v>
      </c>
      <c r="K13" s="9"/>
      <c r="L13" s="9"/>
      <c r="M13" s="70">
        <v>0</v>
      </c>
      <c r="N13" s="9"/>
      <c r="O13" s="9"/>
      <c r="P13" s="44"/>
      <c r="Q13" s="70"/>
      <c r="R13" s="70"/>
      <c r="S13" s="70"/>
      <c r="T13" s="9"/>
      <c r="U13" s="70"/>
      <c r="V13" s="9"/>
      <c r="W13" s="83"/>
      <c r="X13" s="70"/>
      <c r="Y13" s="9"/>
      <c r="Z13" s="9"/>
      <c r="AA13" s="70"/>
      <c r="AB13" s="9"/>
      <c r="AC13" s="9"/>
      <c r="AD13" s="70"/>
      <c r="AE13" s="9"/>
      <c r="AF13" s="83"/>
      <c r="AG13" s="9"/>
      <c r="AH13" s="9"/>
      <c r="AI13" s="44"/>
      <c r="AJ13" s="9"/>
      <c r="AK13" s="9"/>
      <c r="AL13" s="9"/>
      <c r="AM13" s="9"/>
      <c r="AN13" s="33"/>
      <c r="AO13" s="33"/>
      <c r="AP13" s="9"/>
      <c r="AQ13" s="33"/>
      <c r="AR13" s="9"/>
      <c r="AS13" s="9"/>
      <c r="AT13" s="9"/>
      <c r="AU13" s="9"/>
      <c r="AV13" s="9"/>
      <c r="AW13" s="9"/>
      <c r="AX13" s="9"/>
      <c r="AY13" s="44"/>
      <c r="AZ13" s="9"/>
      <c r="BA13" s="9"/>
      <c r="BB13" s="9">
        <f t="shared" ref="BB13:BB14" si="7">Q13+AJ13+AZ13+BA13</f>
        <v>0</v>
      </c>
      <c r="BC13" s="9">
        <v>0</v>
      </c>
      <c r="BD13" s="71">
        <f t="shared" ref="BD13:BD14" si="8">BB13+BC13</f>
        <v>0</v>
      </c>
      <c r="BE13" s="7">
        <f t="shared" ref="BE13:BE14" si="9">BC13/100</f>
        <v>0</v>
      </c>
      <c r="BF13" s="3">
        <f t="shared" ref="BF13:BF14" si="10">RANK(BC13,$BC$6:$BC$25,0)</f>
        <v>1</v>
      </c>
      <c r="BG13" s="3"/>
      <c r="BH13" s="3"/>
      <c r="BI13" s="3"/>
      <c r="BJ13" s="3"/>
      <c r="BK13" s="3"/>
      <c r="BL13" s="1"/>
      <c r="BM13" s="1"/>
    </row>
    <row r="14" spans="1:65" ht="20.100000000000001" customHeight="1">
      <c r="A14" s="29">
        <v>9</v>
      </c>
      <c r="B14" s="66" t="s">
        <v>147</v>
      </c>
      <c r="C14" s="68">
        <f t="shared" si="1"/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  <c r="T14" s="70">
        <v>0</v>
      </c>
      <c r="U14" s="70">
        <v>0</v>
      </c>
      <c r="V14" s="70">
        <v>0</v>
      </c>
      <c r="W14" s="70">
        <v>0</v>
      </c>
      <c r="X14" s="70">
        <v>0</v>
      </c>
      <c r="Y14" s="70">
        <v>0</v>
      </c>
      <c r="Z14" s="70">
        <v>0</v>
      </c>
      <c r="AA14" s="70">
        <v>0</v>
      </c>
      <c r="AB14" s="70">
        <v>0</v>
      </c>
      <c r="AC14" s="70">
        <v>0</v>
      </c>
      <c r="AD14" s="70">
        <v>0</v>
      </c>
      <c r="AE14" s="70">
        <v>0</v>
      </c>
      <c r="AF14" s="70">
        <v>0</v>
      </c>
      <c r="AG14" s="70">
        <v>0</v>
      </c>
      <c r="AH14" s="70">
        <v>0</v>
      </c>
      <c r="AI14" s="70">
        <v>0</v>
      </c>
      <c r="AJ14" s="70">
        <v>0</v>
      </c>
      <c r="AK14" s="70">
        <v>0</v>
      </c>
      <c r="AL14" s="70">
        <v>0</v>
      </c>
      <c r="AM14" s="70">
        <v>0</v>
      </c>
      <c r="AN14" s="70">
        <v>0</v>
      </c>
      <c r="AO14" s="70">
        <v>0</v>
      </c>
      <c r="AP14" s="70">
        <v>0</v>
      </c>
      <c r="AQ14" s="70">
        <v>0</v>
      </c>
      <c r="AR14" s="70">
        <v>0</v>
      </c>
      <c r="AS14" s="70">
        <v>0</v>
      </c>
      <c r="AT14" s="70">
        <v>0</v>
      </c>
      <c r="AU14" s="70">
        <v>0</v>
      </c>
      <c r="AV14" s="70">
        <v>0</v>
      </c>
      <c r="AW14" s="70">
        <v>0</v>
      </c>
      <c r="AX14" s="70">
        <v>0</v>
      </c>
      <c r="AY14" s="70">
        <v>0</v>
      </c>
      <c r="AZ14" s="70">
        <v>0</v>
      </c>
      <c r="BA14" s="70">
        <v>0</v>
      </c>
      <c r="BB14" s="9">
        <f t="shared" si="7"/>
        <v>0</v>
      </c>
      <c r="BC14" s="9">
        <v>0</v>
      </c>
      <c r="BD14" s="71">
        <f t="shared" si="8"/>
        <v>0</v>
      </c>
      <c r="BE14" s="7">
        <f t="shared" si="9"/>
        <v>0</v>
      </c>
      <c r="BF14" s="3">
        <f t="shared" si="10"/>
        <v>1</v>
      </c>
      <c r="BG14" s="3"/>
      <c r="BH14" s="3"/>
      <c r="BI14" s="3"/>
      <c r="BJ14" s="3">
        <f t="shared" si="5"/>
        <v>0</v>
      </c>
      <c r="BK14" s="3" t="b">
        <f t="shared" si="6"/>
        <v>1</v>
      </c>
      <c r="BL14" s="1"/>
      <c r="BM14" s="1"/>
    </row>
    <row r="15" spans="1:65" ht="20.100000000000001" customHeight="1">
      <c r="A15" s="29">
        <v>10</v>
      </c>
      <c r="B15" s="66" t="s">
        <v>148</v>
      </c>
      <c r="C15" s="68">
        <f t="shared" si="1"/>
        <v>0</v>
      </c>
      <c r="D15" s="70">
        <v>0</v>
      </c>
      <c r="E15" s="70"/>
      <c r="F15" s="44"/>
      <c r="G15" s="70">
        <v>0</v>
      </c>
      <c r="H15" s="70"/>
      <c r="I15" s="44"/>
      <c r="J15" s="70">
        <v>0</v>
      </c>
      <c r="K15" s="9"/>
      <c r="L15" s="44"/>
      <c r="M15" s="9">
        <v>1</v>
      </c>
      <c r="N15" s="9">
        <v>0</v>
      </c>
      <c r="O15" s="44"/>
      <c r="P15" s="44"/>
      <c r="Q15" s="70"/>
      <c r="R15" s="70"/>
      <c r="S15" s="70"/>
      <c r="T15" s="83"/>
      <c r="U15" s="70"/>
      <c r="V15" s="9"/>
      <c r="W15" s="9"/>
      <c r="X15" s="70"/>
      <c r="Y15" s="9"/>
      <c r="Z15" s="9"/>
      <c r="AA15" s="70"/>
      <c r="AB15" s="9"/>
      <c r="AC15" s="9"/>
      <c r="AD15" s="70"/>
      <c r="AE15" s="9"/>
      <c r="AF15" s="9"/>
      <c r="AG15" s="9"/>
      <c r="AH15" s="9"/>
      <c r="AI15" s="44"/>
      <c r="AJ15" s="9"/>
      <c r="AK15" s="9"/>
      <c r="AL15" s="9"/>
      <c r="AM15" s="9"/>
      <c r="AN15" s="33"/>
      <c r="AO15" s="33"/>
      <c r="AP15" s="9"/>
      <c r="AQ15" s="33"/>
      <c r="AR15" s="9"/>
      <c r="AS15" s="9"/>
      <c r="AT15" s="9"/>
      <c r="AU15" s="9"/>
      <c r="AV15" s="9"/>
      <c r="AW15" s="9"/>
      <c r="AX15" s="9"/>
      <c r="AY15" s="44"/>
      <c r="AZ15" s="9"/>
      <c r="BA15" s="9"/>
      <c r="BB15" s="9">
        <f t="shared" si="2"/>
        <v>0</v>
      </c>
      <c r="BC15" s="9">
        <v>0</v>
      </c>
      <c r="BD15" s="71">
        <f t="shared" si="3"/>
        <v>0</v>
      </c>
      <c r="BE15" s="7">
        <f t="shared" si="4"/>
        <v>0</v>
      </c>
      <c r="BF15" s="3">
        <f t="shared" si="0"/>
        <v>1</v>
      </c>
      <c r="BG15" s="3"/>
      <c r="BH15" s="3"/>
      <c r="BI15" s="3"/>
      <c r="BJ15" s="3">
        <f t="shared" si="5"/>
        <v>0</v>
      </c>
      <c r="BK15" s="3" t="b">
        <f t="shared" si="6"/>
        <v>1</v>
      </c>
      <c r="BL15" s="1"/>
      <c r="BM15" s="1"/>
    </row>
    <row r="16" spans="1:65" ht="20.100000000000001" customHeight="1">
      <c r="A16" s="29">
        <v>11</v>
      </c>
      <c r="B16" s="66" t="s">
        <v>149</v>
      </c>
      <c r="C16" s="68">
        <f t="shared" si="1"/>
        <v>2</v>
      </c>
      <c r="D16" s="70">
        <v>1</v>
      </c>
      <c r="E16" s="70">
        <v>1</v>
      </c>
      <c r="F16" s="87" t="s">
        <v>161</v>
      </c>
      <c r="G16" s="70">
        <v>1</v>
      </c>
      <c r="H16" s="70"/>
      <c r="I16" s="99">
        <v>44821</v>
      </c>
      <c r="J16" s="70">
        <v>1</v>
      </c>
      <c r="K16" s="9"/>
      <c r="L16" s="99">
        <v>44828</v>
      </c>
      <c r="M16" s="9">
        <v>1</v>
      </c>
      <c r="N16" s="9">
        <v>1</v>
      </c>
      <c r="O16" s="9"/>
      <c r="P16" s="9"/>
      <c r="Q16" s="70"/>
      <c r="R16" s="70"/>
      <c r="S16" s="33"/>
      <c r="T16" s="33"/>
      <c r="U16" s="70"/>
      <c r="V16" s="9"/>
      <c r="W16" s="43"/>
      <c r="X16" s="70"/>
      <c r="Y16" s="9"/>
      <c r="Z16" s="43"/>
      <c r="AA16" s="70"/>
      <c r="AB16" s="9"/>
      <c r="AC16" s="9"/>
      <c r="AD16" s="70"/>
      <c r="AE16" s="9"/>
      <c r="AF16" s="9"/>
      <c r="AG16" s="9"/>
      <c r="AH16" s="9"/>
      <c r="AI16" s="44"/>
      <c r="AJ16" s="9"/>
      <c r="AK16" s="9"/>
      <c r="AL16" s="9"/>
      <c r="AM16" s="9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44"/>
      <c r="AZ16" s="9"/>
      <c r="BA16" s="33"/>
      <c r="BB16" s="9">
        <f t="shared" si="2"/>
        <v>0</v>
      </c>
      <c r="BC16" s="9">
        <v>0</v>
      </c>
      <c r="BD16" s="71">
        <f t="shared" si="3"/>
        <v>0</v>
      </c>
      <c r="BE16" s="7">
        <f t="shared" si="4"/>
        <v>0</v>
      </c>
      <c r="BF16" s="3">
        <f t="shared" si="0"/>
        <v>1</v>
      </c>
      <c r="BG16" s="3"/>
      <c r="BH16" s="3"/>
      <c r="BI16" s="3"/>
      <c r="BJ16" s="3">
        <f t="shared" si="5"/>
        <v>0</v>
      </c>
      <c r="BK16" s="3" t="b">
        <f t="shared" si="6"/>
        <v>1</v>
      </c>
      <c r="BL16" s="1"/>
      <c r="BM16" s="1"/>
    </row>
    <row r="17" spans="1:65" ht="20.100000000000001" customHeight="1">
      <c r="A17" s="29">
        <v>12</v>
      </c>
      <c r="B17" s="66" t="s">
        <v>150</v>
      </c>
      <c r="C17" s="68">
        <f t="shared" si="1"/>
        <v>0</v>
      </c>
      <c r="D17" s="70">
        <v>0</v>
      </c>
      <c r="E17" s="70"/>
      <c r="F17" s="83"/>
      <c r="G17" s="70">
        <v>0</v>
      </c>
      <c r="H17" s="70"/>
      <c r="I17" s="44"/>
      <c r="J17" s="70">
        <v>0</v>
      </c>
      <c r="K17" s="9"/>
      <c r="L17" s="83"/>
      <c r="M17" s="9">
        <v>0</v>
      </c>
      <c r="N17" s="9"/>
      <c r="O17" s="9"/>
      <c r="P17" s="44"/>
      <c r="Q17" s="70"/>
      <c r="R17" s="70"/>
      <c r="S17" s="33"/>
      <c r="T17" s="9"/>
      <c r="U17" s="70"/>
      <c r="V17" s="9"/>
      <c r="W17" s="83"/>
      <c r="X17" s="70"/>
      <c r="Y17" s="9"/>
      <c r="Z17" s="9"/>
      <c r="AA17" s="70"/>
      <c r="AB17" s="9"/>
      <c r="AC17" s="9"/>
      <c r="AD17" s="70"/>
      <c r="AE17" s="9"/>
      <c r="AF17" s="9"/>
      <c r="AG17" s="9"/>
      <c r="AH17" s="9"/>
      <c r="AI17" s="44"/>
      <c r="AJ17" s="9"/>
      <c r="AK17" s="9"/>
      <c r="AL17" s="9"/>
      <c r="AM17" s="9"/>
      <c r="AN17" s="33"/>
      <c r="AO17" s="33"/>
      <c r="AP17" s="9"/>
      <c r="AQ17" s="33"/>
      <c r="AR17" s="9"/>
      <c r="AS17" s="9"/>
      <c r="AT17" s="9"/>
      <c r="AU17" s="9"/>
      <c r="AV17" s="9"/>
      <c r="AW17" s="9"/>
      <c r="AX17" s="9"/>
      <c r="AY17" s="44"/>
      <c r="AZ17" s="9"/>
      <c r="BA17" s="9"/>
      <c r="BB17" s="9">
        <f t="shared" si="2"/>
        <v>0</v>
      </c>
      <c r="BC17" s="9">
        <v>0</v>
      </c>
      <c r="BD17" s="71">
        <f t="shared" si="3"/>
        <v>0</v>
      </c>
      <c r="BE17" s="7">
        <f t="shared" si="4"/>
        <v>0</v>
      </c>
      <c r="BF17" s="3">
        <f t="shared" si="0"/>
        <v>1</v>
      </c>
      <c r="BG17" s="3"/>
      <c r="BH17" s="3"/>
      <c r="BI17" s="3"/>
      <c r="BJ17" s="3">
        <f t="shared" si="5"/>
        <v>0</v>
      </c>
      <c r="BK17" s="3" t="b">
        <f t="shared" si="6"/>
        <v>1</v>
      </c>
      <c r="BL17" s="1"/>
      <c r="BM17" s="1"/>
    </row>
    <row r="18" spans="1:65" ht="20.100000000000001" customHeight="1">
      <c r="A18" s="29">
        <v>13</v>
      </c>
      <c r="B18" s="66" t="s">
        <v>151</v>
      </c>
      <c r="C18" s="68">
        <f t="shared" si="1"/>
        <v>3</v>
      </c>
      <c r="D18" s="70">
        <v>1</v>
      </c>
      <c r="E18" s="70">
        <v>1</v>
      </c>
      <c r="F18" s="89" t="s">
        <v>164</v>
      </c>
      <c r="G18" s="70">
        <v>1</v>
      </c>
      <c r="H18" s="70"/>
      <c r="I18" s="99">
        <v>44821</v>
      </c>
      <c r="J18" s="70">
        <v>1</v>
      </c>
      <c r="K18" s="9">
        <v>1</v>
      </c>
      <c r="L18" s="99">
        <v>44828</v>
      </c>
      <c r="M18" s="9">
        <v>1</v>
      </c>
      <c r="N18" s="9">
        <v>1</v>
      </c>
      <c r="O18" s="9"/>
      <c r="P18" s="44"/>
      <c r="Q18" s="70"/>
      <c r="R18" s="70"/>
      <c r="S18" s="70"/>
      <c r="T18" s="43"/>
      <c r="U18" s="70"/>
      <c r="V18" s="9"/>
      <c r="W18" s="43"/>
      <c r="X18" s="70"/>
      <c r="Y18" s="9"/>
      <c r="Z18" s="83"/>
      <c r="AA18" s="70"/>
      <c r="AB18" s="9"/>
      <c r="AC18" s="9"/>
      <c r="AD18" s="70"/>
      <c r="AE18" s="9"/>
      <c r="AF18" s="9"/>
      <c r="AG18" s="9"/>
      <c r="AH18" s="9"/>
      <c r="AI18" s="44"/>
      <c r="AJ18" s="9"/>
      <c r="AK18" s="9"/>
      <c r="AL18" s="9"/>
      <c r="AM18" s="9"/>
      <c r="AN18" s="33"/>
      <c r="AO18" s="9"/>
      <c r="AP18" s="9"/>
      <c r="AQ18" s="33"/>
      <c r="AR18" s="34"/>
      <c r="AS18" s="9"/>
      <c r="AT18" s="9"/>
      <c r="AU18" s="9"/>
      <c r="AV18" s="9"/>
      <c r="AW18" s="9"/>
      <c r="AX18" s="9"/>
      <c r="AY18" s="44"/>
      <c r="AZ18" s="9"/>
      <c r="BA18" s="9"/>
      <c r="BB18" s="9">
        <f t="shared" si="2"/>
        <v>0</v>
      </c>
      <c r="BC18" s="9">
        <v>0</v>
      </c>
      <c r="BD18" s="71">
        <f t="shared" si="3"/>
        <v>0</v>
      </c>
      <c r="BE18" s="7">
        <f t="shared" si="4"/>
        <v>0</v>
      </c>
      <c r="BF18" s="3">
        <f t="shared" si="0"/>
        <v>1</v>
      </c>
      <c r="BG18" s="3"/>
      <c r="BH18" s="3"/>
      <c r="BI18" s="3"/>
      <c r="BJ18" s="3">
        <f t="shared" si="5"/>
        <v>0</v>
      </c>
      <c r="BK18" s="3" t="b">
        <f t="shared" si="6"/>
        <v>1</v>
      </c>
      <c r="BL18" s="1"/>
      <c r="BM18" s="1"/>
    </row>
    <row r="19" spans="1:65" ht="20.100000000000001" customHeight="1">
      <c r="A19" s="29">
        <v>14</v>
      </c>
      <c r="B19" s="66" t="s">
        <v>152</v>
      </c>
      <c r="C19" s="68">
        <f t="shared" si="1"/>
        <v>2</v>
      </c>
      <c r="D19" s="70">
        <v>1</v>
      </c>
      <c r="E19" s="70">
        <v>1</v>
      </c>
      <c r="F19" s="90" t="s">
        <v>165</v>
      </c>
      <c r="G19" s="70">
        <v>1</v>
      </c>
      <c r="H19" s="70"/>
      <c r="I19" s="99">
        <v>44821</v>
      </c>
      <c r="J19" s="70">
        <v>1</v>
      </c>
      <c r="K19" s="9">
        <v>1</v>
      </c>
      <c r="L19" s="99">
        <v>44828</v>
      </c>
      <c r="M19" s="9">
        <v>1</v>
      </c>
      <c r="N19" s="9"/>
      <c r="O19" s="9"/>
      <c r="P19" s="44"/>
      <c r="Q19" s="70"/>
      <c r="R19" s="70"/>
      <c r="S19" s="70"/>
      <c r="T19" s="43"/>
      <c r="U19" s="70"/>
      <c r="V19" s="9"/>
      <c r="W19" s="43"/>
      <c r="X19" s="70"/>
      <c r="Y19" s="9"/>
      <c r="Z19" s="83"/>
      <c r="AA19" s="70"/>
      <c r="AB19" s="9"/>
      <c r="AC19" s="9"/>
      <c r="AD19" s="70"/>
      <c r="AE19" s="9"/>
      <c r="AF19" s="9"/>
      <c r="AG19" s="9"/>
      <c r="AH19" s="9"/>
      <c r="AI19" s="44"/>
      <c r="AJ19" s="9"/>
      <c r="AK19" s="9"/>
      <c r="AL19" s="9"/>
      <c r="AM19" s="9"/>
      <c r="AN19" s="33"/>
      <c r="AO19" s="9"/>
      <c r="AP19" s="9"/>
      <c r="AQ19" s="33"/>
      <c r="AR19" s="34"/>
      <c r="AS19" s="9"/>
      <c r="AT19" s="9"/>
      <c r="AU19" s="9"/>
      <c r="AV19" s="9"/>
      <c r="AW19" s="9"/>
      <c r="AX19" s="9"/>
      <c r="AY19" s="44"/>
      <c r="AZ19" s="9"/>
      <c r="BA19" s="9"/>
      <c r="BB19" s="9">
        <f t="shared" ref="BB19:BB23" si="11">Q19+AJ19+AZ19+BA19</f>
        <v>0</v>
      </c>
      <c r="BC19" s="9">
        <v>0</v>
      </c>
      <c r="BD19" s="71">
        <f t="shared" ref="BD19:BD23" si="12">BB19+BC19</f>
        <v>0</v>
      </c>
      <c r="BE19" s="7">
        <f t="shared" ref="BE19:BE23" si="13">BC19/100</f>
        <v>0</v>
      </c>
      <c r="BF19" s="3">
        <f t="shared" si="0"/>
        <v>1</v>
      </c>
      <c r="BG19" s="3"/>
      <c r="BH19" s="3"/>
      <c r="BI19" s="3"/>
      <c r="BJ19" s="3"/>
      <c r="BK19" s="3"/>
      <c r="BL19" s="1"/>
      <c r="BM19" s="1"/>
    </row>
    <row r="20" spans="1:65" ht="20.100000000000001" customHeight="1">
      <c r="A20" s="29">
        <v>15</v>
      </c>
      <c r="B20" s="66" t="s">
        <v>153</v>
      </c>
      <c r="C20" s="68">
        <f t="shared" si="1"/>
        <v>1</v>
      </c>
      <c r="D20" s="70">
        <v>1</v>
      </c>
      <c r="E20" s="70">
        <v>1</v>
      </c>
      <c r="F20" s="87" t="s">
        <v>161</v>
      </c>
      <c r="G20" s="70">
        <v>1</v>
      </c>
      <c r="H20" s="70"/>
      <c r="I20" s="99">
        <v>44821</v>
      </c>
      <c r="J20" s="70">
        <v>1</v>
      </c>
      <c r="K20" s="9"/>
      <c r="L20" s="99">
        <v>44828</v>
      </c>
      <c r="M20" s="9">
        <v>0</v>
      </c>
      <c r="N20" s="9"/>
      <c r="O20" s="9"/>
      <c r="P20" s="44"/>
      <c r="Q20" s="70"/>
      <c r="R20" s="70"/>
      <c r="S20" s="70"/>
      <c r="T20" s="43"/>
      <c r="U20" s="70"/>
      <c r="V20" s="9"/>
      <c r="W20" s="43"/>
      <c r="X20" s="70"/>
      <c r="Y20" s="9"/>
      <c r="Z20" s="83"/>
      <c r="AA20" s="70"/>
      <c r="AB20" s="9"/>
      <c r="AC20" s="9"/>
      <c r="AD20" s="70"/>
      <c r="AE20" s="9"/>
      <c r="AF20" s="9"/>
      <c r="AG20" s="9"/>
      <c r="AH20" s="9"/>
      <c r="AI20" s="44"/>
      <c r="AJ20" s="9"/>
      <c r="AK20" s="9"/>
      <c r="AL20" s="9"/>
      <c r="AM20" s="9"/>
      <c r="AN20" s="33"/>
      <c r="AO20" s="9"/>
      <c r="AP20" s="9"/>
      <c r="AQ20" s="33"/>
      <c r="AR20" s="34"/>
      <c r="AS20" s="9"/>
      <c r="AT20" s="9"/>
      <c r="AU20" s="9"/>
      <c r="AV20" s="9"/>
      <c r="AW20" s="9"/>
      <c r="AX20" s="9"/>
      <c r="AY20" s="44"/>
      <c r="AZ20" s="9"/>
      <c r="BA20" s="9"/>
      <c r="BB20" s="9">
        <f t="shared" si="11"/>
        <v>0</v>
      </c>
      <c r="BC20" s="9">
        <v>0</v>
      </c>
      <c r="BD20" s="71">
        <f t="shared" si="12"/>
        <v>0</v>
      </c>
      <c r="BE20" s="7">
        <f t="shared" si="13"/>
        <v>0</v>
      </c>
      <c r="BF20" s="3">
        <f t="shared" si="0"/>
        <v>1</v>
      </c>
      <c r="BG20" s="3"/>
      <c r="BH20" s="3"/>
      <c r="BI20" s="3"/>
      <c r="BJ20" s="3"/>
      <c r="BK20" s="3"/>
      <c r="BL20" s="1"/>
      <c r="BM20" s="1"/>
    </row>
    <row r="21" spans="1:65" ht="20.100000000000001" customHeight="1">
      <c r="A21" s="29">
        <v>16</v>
      </c>
      <c r="B21" s="66" t="s">
        <v>154</v>
      </c>
      <c r="C21" s="68">
        <f t="shared" si="1"/>
        <v>1</v>
      </c>
      <c r="D21" s="70">
        <v>1</v>
      </c>
      <c r="E21" s="70">
        <v>1</v>
      </c>
      <c r="F21" s="9"/>
      <c r="G21" s="70">
        <v>0</v>
      </c>
      <c r="H21" s="70"/>
      <c r="I21" s="9"/>
      <c r="J21" s="70">
        <v>0</v>
      </c>
      <c r="K21" s="9"/>
      <c r="L21" s="9"/>
      <c r="M21" s="9">
        <v>0</v>
      </c>
      <c r="N21" s="9"/>
      <c r="O21" s="9"/>
      <c r="P21" s="44"/>
      <c r="Q21" s="70"/>
      <c r="R21" s="70"/>
      <c r="S21" s="70"/>
      <c r="T21" s="43"/>
      <c r="U21" s="70"/>
      <c r="V21" s="9"/>
      <c r="W21" s="43"/>
      <c r="X21" s="70"/>
      <c r="Y21" s="9"/>
      <c r="Z21" s="83"/>
      <c r="AA21" s="70"/>
      <c r="AB21" s="9"/>
      <c r="AC21" s="9"/>
      <c r="AD21" s="70"/>
      <c r="AE21" s="9"/>
      <c r="AF21" s="9"/>
      <c r="AG21" s="9"/>
      <c r="AH21" s="9"/>
      <c r="AI21" s="44"/>
      <c r="AJ21" s="9"/>
      <c r="AK21" s="9"/>
      <c r="AL21" s="9"/>
      <c r="AM21" s="9"/>
      <c r="AN21" s="33"/>
      <c r="AO21" s="9"/>
      <c r="AP21" s="9"/>
      <c r="AQ21" s="33"/>
      <c r="AR21" s="34"/>
      <c r="AS21" s="9"/>
      <c r="AT21" s="9"/>
      <c r="AU21" s="9"/>
      <c r="AV21" s="9"/>
      <c r="AW21" s="9"/>
      <c r="AX21" s="9"/>
      <c r="AY21" s="44"/>
      <c r="AZ21" s="9"/>
      <c r="BA21" s="9"/>
      <c r="BB21" s="9">
        <f t="shared" si="11"/>
        <v>0</v>
      </c>
      <c r="BC21" s="9">
        <v>0</v>
      </c>
      <c r="BD21" s="71">
        <f t="shared" si="12"/>
        <v>0</v>
      </c>
      <c r="BE21" s="7">
        <f t="shared" si="13"/>
        <v>0</v>
      </c>
      <c r="BF21" s="3">
        <f t="shared" si="0"/>
        <v>1</v>
      </c>
      <c r="BG21" s="3"/>
      <c r="BH21" s="3"/>
      <c r="BI21" s="3"/>
      <c r="BJ21" s="3"/>
      <c r="BK21" s="3"/>
      <c r="BL21" s="1"/>
      <c r="BM21" s="1"/>
    </row>
    <row r="22" spans="1:65" ht="20.100000000000001" customHeight="1">
      <c r="A22" s="29">
        <v>17</v>
      </c>
      <c r="B22" s="66" t="s">
        <v>155</v>
      </c>
      <c r="C22" s="68">
        <f t="shared" si="1"/>
        <v>0</v>
      </c>
      <c r="D22" s="70">
        <v>0</v>
      </c>
      <c r="E22" s="70"/>
      <c r="F22" s="9"/>
      <c r="G22" s="70">
        <v>0</v>
      </c>
      <c r="H22" s="70"/>
      <c r="I22" s="9"/>
      <c r="J22" s="70">
        <v>0</v>
      </c>
      <c r="K22" s="9"/>
      <c r="L22" s="9"/>
      <c r="M22" s="9">
        <v>1</v>
      </c>
      <c r="N22" s="9">
        <v>0</v>
      </c>
      <c r="O22" s="9"/>
      <c r="P22" s="44"/>
      <c r="Q22" s="70"/>
      <c r="R22" s="70"/>
      <c r="S22" s="70"/>
      <c r="T22" s="43"/>
      <c r="U22" s="70"/>
      <c r="V22" s="9"/>
      <c r="W22" s="43"/>
      <c r="X22" s="70"/>
      <c r="Y22" s="9"/>
      <c r="Z22" s="83"/>
      <c r="AA22" s="70"/>
      <c r="AB22" s="9"/>
      <c r="AC22" s="9"/>
      <c r="AD22" s="70"/>
      <c r="AE22" s="9"/>
      <c r="AF22" s="9"/>
      <c r="AG22" s="9"/>
      <c r="AH22" s="9"/>
      <c r="AI22" s="44"/>
      <c r="AJ22" s="9"/>
      <c r="AK22" s="9"/>
      <c r="AL22" s="9"/>
      <c r="AM22" s="9"/>
      <c r="AN22" s="33"/>
      <c r="AO22" s="9"/>
      <c r="AP22" s="9"/>
      <c r="AQ22" s="33"/>
      <c r="AR22" s="34"/>
      <c r="AS22" s="9"/>
      <c r="AT22" s="9"/>
      <c r="AU22" s="9"/>
      <c r="AV22" s="9"/>
      <c r="AW22" s="9"/>
      <c r="AX22" s="9"/>
      <c r="AY22" s="44"/>
      <c r="AZ22" s="9"/>
      <c r="BA22" s="9"/>
      <c r="BB22" s="9">
        <f t="shared" si="11"/>
        <v>0</v>
      </c>
      <c r="BC22" s="9">
        <v>0</v>
      </c>
      <c r="BD22" s="71">
        <f t="shared" si="12"/>
        <v>0</v>
      </c>
      <c r="BE22" s="7">
        <f t="shared" si="13"/>
        <v>0</v>
      </c>
      <c r="BF22" s="3">
        <f t="shared" si="0"/>
        <v>1</v>
      </c>
      <c r="BG22" s="3"/>
      <c r="BH22" s="3"/>
      <c r="BI22" s="3"/>
      <c r="BJ22" s="3"/>
      <c r="BK22" s="3"/>
      <c r="BL22" s="1"/>
      <c r="BM22" s="1"/>
    </row>
    <row r="23" spans="1:65" ht="20.100000000000001" customHeight="1">
      <c r="A23" s="29">
        <v>18</v>
      </c>
      <c r="B23" s="67" t="s">
        <v>156</v>
      </c>
      <c r="C23" s="68">
        <f t="shared" si="1"/>
        <v>2</v>
      </c>
      <c r="D23" s="70">
        <v>1</v>
      </c>
      <c r="E23" s="70">
        <v>1</v>
      </c>
      <c r="F23" s="88" t="s">
        <v>162</v>
      </c>
      <c r="G23" s="70">
        <v>1</v>
      </c>
      <c r="H23" s="70">
        <v>1</v>
      </c>
      <c r="I23" s="87" t="s">
        <v>161</v>
      </c>
      <c r="J23" s="70">
        <v>1</v>
      </c>
      <c r="K23" s="9"/>
      <c r="L23" s="99">
        <v>44828</v>
      </c>
      <c r="M23" s="9">
        <v>1</v>
      </c>
      <c r="N23" s="71"/>
      <c r="O23" s="9"/>
      <c r="P23" s="44"/>
      <c r="Q23" s="70"/>
      <c r="R23" s="70"/>
      <c r="S23" s="70"/>
      <c r="T23" s="83"/>
      <c r="U23" s="70"/>
      <c r="V23" s="9"/>
      <c r="W23" s="43"/>
      <c r="X23" s="70"/>
      <c r="Y23" s="9"/>
      <c r="Z23" s="83"/>
      <c r="AA23" s="70"/>
      <c r="AB23" s="9"/>
      <c r="AC23" s="43"/>
      <c r="AD23" s="70"/>
      <c r="AE23" s="9"/>
      <c r="AF23" s="9"/>
      <c r="AG23" s="9"/>
      <c r="AH23" s="43"/>
      <c r="AI23" s="44"/>
      <c r="AJ23" s="9"/>
      <c r="AK23" s="9"/>
      <c r="AL23" s="9"/>
      <c r="AM23" s="9"/>
      <c r="AN23" s="33"/>
      <c r="AO23" s="9"/>
      <c r="AP23" s="9"/>
      <c r="AQ23" s="33"/>
      <c r="AR23" s="34"/>
      <c r="AS23" s="9"/>
      <c r="AT23" s="9"/>
      <c r="AU23" s="9"/>
      <c r="AV23" s="9"/>
      <c r="AW23" s="9"/>
      <c r="AX23" s="9"/>
      <c r="AY23" s="44"/>
      <c r="AZ23" s="9"/>
      <c r="BA23" s="9"/>
      <c r="BB23" s="9">
        <f t="shared" si="11"/>
        <v>0</v>
      </c>
      <c r="BC23" s="9">
        <v>0</v>
      </c>
      <c r="BD23" s="71">
        <f t="shared" si="12"/>
        <v>0</v>
      </c>
      <c r="BE23" s="7">
        <f t="shared" si="13"/>
        <v>0</v>
      </c>
      <c r="BF23" s="3">
        <f t="shared" si="0"/>
        <v>1</v>
      </c>
      <c r="BG23" s="3"/>
      <c r="BH23" s="3"/>
      <c r="BI23" s="3"/>
      <c r="BJ23" s="3">
        <f t="shared" si="5"/>
        <v>0</v>
      </c>
      <c r="BK23" s="3" t="b">
        <f t="shared" si="6"/>
        <v>1</v>
      </c>
      <c r="BL23" s="1"/>
      <c r="BM23" s="1"/>
    </row>
    <row r="24" spans="1:65" ht="20.100000000000001" customHeight="1">
      <c r="A24" s="29">
        <v>19</v>
      </c>
      <c r="B24" s="66" t="s">
        <v>157</v>
      </c>
      <c r="C24" s="68">
        <f t="shared" si="1"/>
        <v>3</v>
      </c>
      <c r="D24" s="70">
        <v>1</v>
      </c>
      <c r="E24" s="70">
        <v>1</v>
      </c>
      <c r="F24" s="83"/>
      <c r="G24" s="70">
        <v>1</v>
      </c>
      <c r="H24" s="70">
        <v>2</v>
      </c>
      <c r="I24" s="9"/>
      <c r="J24" s="70">
        <v>1</v>
      </c>
      <c r="K24" s="33"/>
      <c r="L24" s="99">
        <v>44828</v>
      </c>
      <c r="M24" s="9">
        <v>0</v>
      </c>
      <c r="N24" s="33"/>
      <c r="O24" s="33"/>
      <c r="P24" s="44"/>
      <c r="Q24" s="70"/>
      <c r="R24" s="70"/>
      <c r="S24" s="70"/>
      <c r="T24" s="9"/>
      <c r="U24" s="70"/>
      <c r="V24" s="33"/>
      <c r="W24" s="83"/>
      <c r="X24" s="70"/>
      <c r="Y24" s="33"/>
      <c r="Z24" s="83"/>
      <c r="AA24" s="70"/>
      <c r="AB24" s="33"/>
      <c r="AC24" s="9"/>
      <c r="AD24" s="70"/>
      <c r="AE24" s="33"/>
      <c r="AF24" s="9"/>
      <c r="AG24" s="9"/>
      <c r="AH24" s="9"/>
      <c r="AI24" s="44"/>
      <c r="AJ24" s="9"/>
      <c r="AK24" s="9"/>
      <c r="AL24" s="9"/>
      <c r="AM24" s="9"/>
      <c r="AN24" s="33"/>
      <c r="AO24" s="33"/>
      <c r="AP24" s="9"/>
      <c r="AQ24" s="33"/>
      <c r="AR24" s="33"/>
      <c r="AS24" s="9"/>
      <c r="AT24" s="9"/>
      <c r="AU24" s="9"/>
      <c r="AV24" s="9"/>
      <c r="AW24" s="9"/>
      <c r="AX24" s="9"/>
      <c r="AY24" s="44"/>
      <c r="AZ24" s="9"/>
      <c r="BA24" s="9"/>
      <c r="BB24" s="9">
        <f t="shared" si="2"/>
        <v>0</v>
      </c>
      <c r="BC24" s="9">
        <v>0</v>
      </c>
      <c r="BD24" s="71">
        <f t="shared" si="3"/>
        <v>0</v>
      </c>
      <c r="BE24" s="7">
        <f t="shared" si="4"/>
        <v>0</v>
      </c>
      <c r="BF24" s="3">
        <f t="shared" si="0"/>
        <v>1</v>
      </c>
      <c r="BG24" s="3"/>
      <c r="BH24" s="3"/>
      <c r="BI24" s="3"/>
      <c r="BJ24" s="3">
        <f t="shared" si="5"/>
        <v>0</v>
      </c>
      <c r="BK24" s="3" t="b">
        <f t="shared" si="6"/>
        <v>1</v>
      </c>
      <c r="BL24" s="1"/>
      <c r="BM24" s="1"/>
    </row>
    <row r="25" spans="1:65" ht="20.100000000000001" customHeight="1">
      <c r="A25" s="29">
        <v>20</v>
      </c>
      <c r="B25" s="66" t="s">
        <v>158</v>
      </c>
      <c r="C25" s="68">
        <f t="shared" si="1"/>
        <v>2</v>
      </c>
      <c r="D25" s="70">
        <v>0</v>
      </c>
      <c r="E25" s="70"/>
      <c r="F25" s="90" t="s">
        <v>165</v>
      </c>
      <c r="G25" s="70">
        <v>1</v>
      </c>
      <c r="H25" s="70">
        <v>1</v>
      </c>
      <c r="I25" s="91">
        <v>44821</v>
      </c>
      <c r="J25" s="70">
        <v>1</v>
      </c>
      <c r="K25" s="9"/>
      <c r="L25" s="99">
        <v>44828</v>
      </c>
      <c r="M25" s="9">
        <v>1</v>
      </c>
      <c r="N25" s="9">
        <v>1</v>
      </c>
      <c r="O25" s="9"/>
      <c r="P25" s="44"/>
      <c r="Q25" s="70"/>
      <c r="R25" s="70"/>
      <c r="S25" s="33"/>
      <c r="T25" s="83"/>
      <c r="U25" s="70"/>
      <c r="V25" s="9"/>
      <c r="W25" s="9"/>
      <c r="X25" s="70"/>
      <c r="Y25" s="9"/>
      <c r="Z25" s="9"/>
      <c r="AA25" s="70"/>
      <c r="AB25" s="9"/>
      <c r="AC25" s="9"/>
      <c r="AD25" s="70"/>
      <c r="AE25" s="9"/>
      <c r="AF25" s="9"/>
      <c r="AG25" s="9"/>
      <c r="AH25" s="9"/>
      <c r="AI25" s="44"/>
      <c r="AJ25" s="9"/>
      <c r="AK25" s="9"/>
      <c r="AL25" s="9"/>
      <c r="AM25" s="9"/>
      <c r="AN25" s="33"/>
      <c r="AO25" s="9"/>
      <c r="AP25" s="9"/>
      <c r="AQ25" s="33"/>
      <c r="AR25" s="34"/>
      <c r="AS25" s="9"/>
      <c r="AT25" s="9"/>
      <c r="AU25" s="9"/>
      <c r="AV25" s="9"/>
      <c r="AW25" s="9"/>
      <c r="AX25" s="9"/>
      <c r="AY25" s="44"/>
      <c r="AZ25" s="9"/>
      <c r="BA25" s="9"/>
      <c r="BB25" s="9">
        <f t="shared" si="2"/>
        <v>0</v>
      </c>
      <c r="BC25" s="9">
        <v>0</v>
      </c>
      <c r="BD25" s="71">
        <f t="shared" si="3"/>
        <v>0</v>
      </c>
      <c r="BE25" s="7">
        <f t="shared" si="4"/>
        <v>0</v>
      </c>
      <c r="BF25" s="3">
        <f t="shared" si="0"/>
        <v>1</v>
      </c>
      <c r="BG25" s="3"/>
      <c r="BH25" s="3"/>
      <c r="BI25" s="3"/>
      <c r="BJ25" s="3">
        <f t="shared" si="5"/>
        <v>0</v>
      </c>
      <c r="BK25" s="3" t="b">
        <f t="shared" si="6"/>
        <v>1</v>
      </c>
      <c r="BL25" s="1"/>
      <c r="BM25" s="1"/>
    </row>
    <row r="26" spans="1:65">
      <c r="B26" s="85"/>
      <c r="C26" s="5"/>
      <c r="D26" s="6">
        <f>SUM(D6:D25)</f>
        <v>14</v>
      </c>
      <c r="E26" s="6">
        <f>SUM(E6:E25)</f>
        <v>9</v>
      </c>
      <c r="F26" s="6"/>
      <c r="G26" s="6">
        <f>SUM(G6:G25)</f>
        <v>12</v>
      </c>
      <c r="H26" s="6">
        <f>SUM(H6:H25)</f>
        <v>7</v>
      </c>
      <c r="I26" s="6"/>
      <c r="J26" s="6">
        <f>SUM(J6:J25)</f>
        <v>12</v>
      </c>
      <c r="K26" s="6">
        <f>SUM(K6:K25)</f>
        <v>4</v>
      </c>
      <c r="L26" s="6"/>
      <c r="M26" s="6">
        <f>SUM(M6:M25)</f>
        <v>14</v>
      </c>
      <c r="N26" s="6">
        <f>SUM(N6:N25)</f>
        <v>6</v>
      </c>
      <c r="O26" s="6"/>
      <c r="P26" s="6"/>
      <c r="Q26" s="41">
        <f>AVERAGE(Q6:Q14,Q15:Q25)</f>
        <v>0</v>
      </c>
      <c r="R26" s="6">
        <f>SUM(R6:R25)</f>
        <v>0</v>
      </c>
      <c r="S26" s="6">
        <f>SUM(S6:S25)</f>
        <v>0</v>
      </c>
      <c r="T26" s="41"/>
      <c r="U26" s="6">
        <f>SUM(U6:U25)</f>
        <v>0</v>
      </c>
      <c r="V26" s="6">
        <f>SUM(V6:V25)</f>
        <v>0</v>
      </c>
      <c r="W26" s="6"/>
      <c r="X26" s="6">
        <f>SUM(X6:X25)</f>
        <v>0</v>
      </c>
      <c r="Y26" s="6">
        <f>SUM(Y6:Y25)</f>
        <v>0</v>
      </c>
      <c r="Z26" s="6"/>
      <c r="AA26" s="6">
        <f>SUM(AA6:AA25)</f>
        <v>0</v>
      </c>
      <c r="AB26" s="6">
        <f>SUM(AB6:AB25)</f>
        <v>0</v>
      </c>
      <c r="AC26" s="6"/>
      <c r="AD26" s="6">
        <f>SUM(AD6:AD25)</f>
        <v>0</v>
      </c>
      <c r="AE26" s="6">
        <f>SUM(AE6:AE25)</f>
        <v>0</v>
      </c>
      <c r="AF26" s="6"/>
      <c r="AG26" s="6">
        <f>SUM(AG6:AG25)</f>
        <v>0</v>
      </c>
      <c r="AH26" s="6">
        <f>SUM(AH6:AH25)</f>
        <v>0</v>
      </c>
      <c r="AI26" s="6"/>
      <c r="AJ26" s="41">
        <f>AVERAGE(AJ6:AJ14,AJ15:AJ25)</f>
        <v>0</v>
      </c>
      <c r="AK26" s="6">
        <f>SUM(AK6:AK25)</f>
        <v>0</v>
      </c>
      <c r="AL26" s="6">
        <f>SUM(AL6:AL25)</f>
        <v>0</v>
      </c>
      <c r="AM26" s="41"/>
      <c r="AN26" s="6">
        <f>SUM(AN6:AN25)</f>
        <v>0</v>
      </c>
      <c r="AO26" s="6">
        <f>SUM(AO6:AO25)</f>
        <v>0</v>
      </c>
      <c r="AP26" s="2"/>
      <c r="AQ26" s="6">
        <f>SUM(AQ6:AQ25)</f>
        <v>0</v>
      </c>
      <c r="AR26" s="6">
        <f>SUM(AR6:AR25)</f>
        <v>0</v>
      </c>
      <c r="AS26" s="2"/>
      <c r="AT26" s="6">
        <f>SUM(AT6:AT25)</f>
        <v>0</v>
      </c>
      <c r="AU26" s="6">
        <f>SUM(AU6:AU25)</f>
        <v>0</v>
      </c>
      <c r="AV26" s="2"/>
      <c r="AW26" s="2"/>
      <c r="AX26" s="6">
        <f>SUM(AX6:AX25)</f>
        <v>0</v>
      </c>
      <c r="AY26" s="6"/>
      <c r="AZ26" s="41">
        <f>AVERAGE(AZ6:AZ25)</f>
        <v>0</v>
      </c>
      <c r="BA26" s="41"/>
      <c r="BC26" s="41">
        <f>AVERAGE(BC6:BC14,BC15:BC25)</f>
        <v>0</v>
      </c>
      <c r="BD26" s="41">
        <f>AVERAGE(BD6:BD14,BD15:BD25)</f>
        <v>0</v>
      </c>
    </row>
    <row r="27" spans="1:65">
      <c r="B27" s="94" t="s">
        <v>171</v>
      </c>
      <c r="C27" s="95"/>
      <c r="D27" s="96"/>
      <c r="E27" s="96"/>
      <c r="F27" s="97">
        <v>44814</v>
      </c>
      <c r="G27" s="96"/>
      <c r="H27" s="96"/>
      <c r="I27" s="97">
        <v>44821</v>
      </c>
      <c r="J27" s="96"/>
      <c r="K27" s="96"/>
      <c r="L27" s="97">
        <v>44828</v>
      </c>
      <c r="M27" s="96"/>
      <c r="N27" s="98"/>
      <c r="O27" s="97">
        <v>44835</v>
      </c>
      <c r="P27" s="97">
        <v>44836</v>
      </c>
      <c r="Q27" s="41">
        <f>Q26/0.2</f>
        <v>0</v>
      </c>
      <c r="R27" s="41"/>
      <c r="S27" s="41"/>
      <c r="T27" s="41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1">
        <f>AJ26/0.2</f>
        <v>0</v>
      </c>
      <c r="AK27" s="41"/>
      <c r="AL27" s="41"/>
      <c r="AM27" s="41"/>
      <c r="AN27" s="16"/>
      <c r="AO27" s="4"/>
      <c r="AP27" s="16"/>
      <c r="AQ27" s="16"/>
      <c r="AR27" s="4"/>
      <c r="AS27" s="16"/>
      <c r="AT27" s="16"/>
      <c r="AU27" s="16"/>
      <c r="AV27" s="16"/>
      <c r="AW27" s="16"/>
      <c r="AX27" s="16"/>
      <c r="AY27" s="58"/>
      <c r="AZ27" s="41">
        <f>AZ26/0.2</f>
        <v>0</v>
      </c>
      <c r="BA27" s="41"/>
      <c r="BC27" s="41"/>
      <c r="BD27" s="41"/>
    </row>
    <row r="28" spans="1:65" ht="15.75" customHeight="1">
      <c r="B28" s="65" t="s">
        <v>2</v>
      </c>
      <c r="J28" s="58"/>
      <c r="K28" s="58"/>
      <c r="L28" s="4"/>
      <c r="M28" s="58"/>
      <c r="N28" s="58"/>
      <c r="O28" s="58"/>
      <c r="P28" s="58"/>
      <c r="Q28" s="41"/>
      <c r="R28" s="41"/>
      <c r="S28" s="41"/>
      <c r="T28" s="41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1"/>
      <c r="AK28" s="41"/>
      <c r="AL28" s="41"/>
      <c r="AM28" s="41"/>
      <c r="AN28" s="16"/>
      <c r="AO28" s="4"/>
      <c r="AP28" s="16"/>
      <c r="AQ28" s="16"/>
      <c r="AR28" s="4"/>
      <c r="AS28" s="16"/>
      <c r="AT28" s="16"/>
      <c r="AU28" s="16"/>
      <c r="AV28" s="16"/>
      <c r="AW28" s="16"/>
      <c r="AX28" s="16"/>
      <c r="AY28" s="58"/>
      <c r="AZ28" s="41"/>
      <c r="BA28" s="41"/>
      <c r="BB28" s="48"/>
      <c r="BE28" s="10"/>
    </row>
    <row r="29" spans="1:65" ht="15.75" customHeight="1">
      <c r="B29" s="85" t="s">
        <v>156</v>
      </c>
      <c r="C29" s="117" t="s">
        <v>92</v>
      </c>
      <c r="D29" s="117"/>
      <c r="E29" s="117"/>
      <c r="F29" s="117"/>
      <c r="G29" s="117"/>
      <c r="H29" s="117"/>
      <c r="I29" s="117"/>
      <c r="J29" s="58"/>
      <c r="K29" s="58"/>
      <c r="L29" s="4"/>
      <c r="M29" s="58"/>
      <c r="N29" s="58"/>
      <c r="O29" s="58"/>
      <c r="P29" s="58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18"/>
      <c r="AN29" s="2"/>
      <c r="AP29" s="22"/>
      <c r="AS29" s="2"/>
      <c r="AT29" s="2"/>
      <c r="AU29" s="2"/>
      <c r="AV29" s="2"/>
      <c r="AW29" s="2"/>
      <c r="AX29" s="2"/>
      <c r="AY29" s="31"/>
      <c r="AZ29" s="31"/>
      <c r="BA29" s="41"/>
      <c r="BB29" s="48"/>
      <c r="BE29" s="10"/>
    </row>
    <row r="30" spans="1:65">
      <c r="B30" s="27" t="s">
        <v>75</v>
      </c>
      <c r="E30" s="58"/>
      <c r="F30" s="58"/>
      <c r="G30" s="58"/>
      <c r="H30" s="58"/>
      <c r="I30" s="58"/>
      <c r="K30" s="31"/>
      <c r="L30" s="31"/>
      <c r="M30" s="31"/>
      <c r="N30" s="31"/>
      <c r="O30" s="18"/>
      <c r="P30" s="18"/>
      <c r="Q30" s="31"/>
      <c r="R30" s="31"/>
      <c r="S30" s="31"/>
      <c r="T30" s="31"/>
      <c r="U30" s="31"/>
      <c r="V30" s="32"/>
      <c r="W30" s="32"/>
      <c r="X30" s="31"/>
      <c r="Y30" s="32"/>
      <c r="Z30" s="32"/>
      <c r="AA30" s="31"/>
      <c r="AB30" s="32"/>
      <c r="AC30" s="32"/>
      <c r="AD30" s="31"/>
      <c r="AE30" s="32"/>
      <c r="AF30" s="32"/>
      <c r="AG30" s="32"/>
      <c r="AH30" s="32"/>
      <c r="AI30" s="32"/>
      <c r="AJ30" s="32"/>
      <c r="AK30" s="32"/>
      <c r="AL30" s="32"/>
      <c r="AM30" s="18"/>
      <c r="AN30" s="2"/>
      <c r="AP30" s="22"/>
      <c r="AS30" s="2"/>
      <c r="AT30" s="2"/>
      <c r="AU30" s="2"/>
      <c r="AV30" s="2"/>
      <c r="AW30" s="2"/>
      <c r="AX30" s="2"/>
      <c r="AY30" s="32"/>
      <c r="AZ30" s="32"/>
      <c r="BA30" s="31"/>
      <c r="BD30" s="19" t="s">
        <v>31</v>
      </c>
      <c r="BE30" s="19" t="s">
        <v>32</v>
      </c>
    </row>
    <row r="31" spans="1:65" ht="15.95" customHeight="1">
      <c r="B31" s="65" t="s">
        <v>3</v>
      </c>
      <c r="C31" s="2"/>
      <c r="D31" s="2"/>
      <c r="E31" s="2"/>
      <c r="F31" s="2"/>
      <c r="G31" s="58"/>
      <c r="H31" s="58"/>
      <c r="I31" s="58"/>
      <c r="K31" s="32"/>
      <c r="L31" s="16"/>
      <c r="M31" s="31"/>
      <c r="N31" s="32"/>
      <c r="O31" s="18"/>
      <c r="P31" s="18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18"/>
      <c r="AN31" s="10"/>
      <c r="AO31" s="10"/>
      <c r="AP31" s="23"/>
      <c r="AS31" s="10"/>
      <c r="AT31" s="10"/>
      <c r="AU31" s="10"/>
      <c r="AV31" s="10"/>
      <c r="AW31" s="10"/>
      <c r="AX31" s="10"/>
      <c r="AY31" s="31"/>
      <c r="AZ31" s="31"/>
      <c r="BA31" s="32"/>
      <c r="BD31" s="19">
        <v>85</v>
      </c>
      <c r="BE31" s="18" t="s">
        <v>33</v>
      </c>
      <c r="BF31" s="42"/>
    </row>
    <row r="32" spans="1:65">
      <c r="A32" s="10"/>
      <c r="B32" s="28" t="s">
        <v>4</v>
      </c>
      <c r="C32" s="118" t="s">
        <v>11</v>
      </c>
      <c r="D32" s="118"/>
      <c r="E32" s="118"/>
      <c r="F32" s="118"/>
      <c r="G32" s="58"/>
      <c r="H32" s="58"/>
      <c r="I32" s="58"/>
      <c r="K32" s="31"/>
      <c r="L32" s="31"/>
      <c r="M32" s="31"/>
      <c r="N32" s="31"/>
      <c r="O32" s="18"/>
      <c r="P32" s="18"/>
      <c r="Q32" s="92"/>
      <c r="R32" s="92"/>
      <c r="S32" s="92"/>
      <c r="T32" s="92"/>
      <c r="U32" s="92"/>
      <c r="V32" s="92"/>
      <c r="W32" s="92"/>
      <c r="X32" s="92"/>
      <c r="Y32" s="92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18"/>
      <c r="AN32" s="10"/>
      <c r="AO32" s="10"/>
      <c r="AP32" s="23"/>
      <c r="AS32" s="10"/>
      <c r="AT32" s="10"/>
      <c r="AU32" s="10"/>
      <c r="AV32" s="10"/>
      <c r="AW32" s="10"/>
      <c r="AX32" s="10"/>
      <c r="AY32" s="31"/>
      <c r="AZ32" s="31"/>
      <c r="BA32" s="31"/>
      <c r="BD32" s="19">
        <v>70</v>
      </c>
      <c r="BE32" s="18" t="s">
        <v>34</v>
      </c>
      <c r="BF32" s="42"/>
    </row>
    <row r="33" spans="1:58" ht="15.75" customHeight="1">
      <c r="A33" s="10"/>
      <c r="B33" s="6" t="s">
        <v>29</v>
      </c>
      <c r="D33" s="59"/>
      <c r="E33" s="58"/>
      <c r="F33" s="2"/>
      <c r="G33" s="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18"/>
      <c r="AN33" s="10"/>
      <c r="AO33" s="10"/>
      <c r="AP33" s="23"/>
      <c r="AQ33" s="10"/>
      <c r="AR33" s="10"/>
      <c r="AS33" s="10"/>
      <c r="AT33" s="10"/>
      <c r="AU33" s="10"/>
      <c r="AV33" s="10"/>
      <c r="AW33" s="10"/>
      <c r="AX33" s="10"/>
      <c r="AY33" s="31"/>
      <c r="AZ33" s="31"/>
      <c r="BA33" s="31"/>
      <c r="BD33" s="19">
        <v>50</v>
      </c>
      <c r="BE33" s="18" t="s">
        <v>35</v>
      </c>
      <c r="BF33" s="42"/>
    </row>
    <row r="34" spans="1:58" ht="15.75" customHeight="1">
      <c r="A34" s="10"/>
      <c r="B34" s="52" t="s">
        <v>8</v>
      </c>
      <c r="C34" s="53">
        <v>20</v>
      </c>
      <c r="D34" s="59"/>
      <c r="E34" s="58"/>
      <c r="F34" s="90" t="s">
        <v>165</v>
      </c>
      <c r="G34" s="115" t="s">
        <v>166</v>
      </c>
      <c r="H34" s="116"/>
      <c r="I34" s="116"/>
      <c r="J34" s="116"/>
      <c r="K34" s="116"/>
      <c r="L34" s="116"/>
      <c r="M34" s="116"/>
      <c r="N34" s="116"/>
      <c r="O34" s="116"/>
      <c r="P34" s="116"/>
      <c r="Q34" s="92"/>
      <c r="R34" s="92"/>
      <c r="S34" s="92"/>
      <c r="T34" s="92"/>
      <c r="U34" s="92"/>
      <c r="V34" s="92"/>
      <c r="W34" s="92"/>
      <c r="X34" s="92"/>
      <c r="Y34" s="92"/>
      <c r="AN34" s="13"/>
      <c r="AO34" s="10"/>
      <c r="AP34" s="13"/>
      <c r="AQ34" s="13"/>
      <c r="AR34" s="10"/>
      <c r="AS34" s="13"/>
      <c r="AT34" s="13"/>
      <c r="AU34" s="13"/>
      <c r="AV34" s="13"/>
      <c r="AW34" s="13"/>
      <c r="AX34" s="13"/>
      <c r="BA34" s="31"/>
      <c r="BD34" s="20">
        <v>49</v>
      </c>
      <c r="BE34" s="18" t="s">
        <v>36</v>
      </c>
      <c r="BF34" s="42"/>
    </row>
    <row r="35" spans="1:58" ht="15.75" customHeight="1">
      <c r="A35" s="10"/>
      <c r="B35" s="52" t="s">
        <v>9</v>
      </c>
      <c r="C35" s="53">
        <v>20</v>
      </c>
      <c r="F35" s="87" t="s">
        <v>161</v>
      </c>
      <c r="G35" s="115" t="s">
        <v>167</v>
      </c>
      <c r="H35" s="116"/>
      <c r="I35" s="116"/>
      <c r="J35" s="116"/>
      <c r="K35" s="116"/>
      <c r="L35" s="116"/>
      <c r="M35" s="116"/>
      <c r="N35" s="116"/>
      <c r="O35" s="116"/>
      <c r="P35" s="116"/>
      <c r="Q35" s="92"/>
      <c r="R35" s="92"/>
      <c r="S35" s="92"/>
      <c r="T35" s="92"/>
      <c r="U35" s="92"/>
      <c r="V35" s="92"/>
      <c r="W35" s="92"/>
      <c r="X35" s="92"/>
      <c r="Y35" s="92"/>
      <c r="AN35" s="13"/>
      <c r="AO35" s="10"/>
      <c r="AP35" s="13"/>
      <c r="AQ35" s="13"/>
      <c r="AR35" s="10"/>
      <c r="AS35" s="13"/>
      <c r="AT35" s="13"/>
      <c r="AU35" s="13"/>
      <c r="AV35" s="13"/>
      <c r="AW35" s="13"/>
      <c r="AX35" s="13"/>
      <c r="BD35" s="45" t="s">
        <v>57</v>
      </c>
      <c r="BF35" s="45">
        <f>SUM(BF31:BF34)</f>
        <v>0</v>
      </c>
    </row>
    <row r="36" spans="1:58" ht="15.75" customHeight="1">
      <c r="A36" s="10"/>
      <c r="B36" s="52" t="s">
        <v>10</v>
      </c>
      <c r="C36" s="53">
        <v>20</v>
      </c>
      <c r="F36" s="93" t="s">
        <v>162</v>
      </c>
      <c r="G36" s="115" t="s">
        <v>168</v>
      </c>
      <c r="H36" s="116"/>
      <c r="I36" s="116"/>
      <c r="J36" s="116"/>
      <c r="K36" s="116"/>
      <c r="L36" s="116"/>
      <c r="M36" s="116"/>
      <c r="N36" s="116"/>
      <c r="O36" s="116"/>
      <c r="P36" s="116"/>
      <c r="Q36" s="92"/>
      <c r="R36" s="92"/>
      <c r="S36" s="92"/>
      <c r="T36" s="92"/>
      <c r="U36" s="92"/>
      <c r="V36" s="92"/>
      <c r="W36" s="92"/>
      <c r="X36" s="92"/>
      <c r="Y36" s="92"/>
      <c r="AJ36" s="13"/>
      <c r="AK36" s="13"/>
      <c r="AL36" s="13"/>
      <c r="AN36" s="13"/>
      <c r="AO36" s="10"/>
      <c r="AP36" s="13"/>
      <c r="AQ36" s="13"/>
      <c r="AR36" s="10"/>
      <c r="AS36" s="13"/>
      <c r="AT36" s="13"/>
      <c r="AU36" s="13"/>
      <c r="AV36" s="13"/>
      <c r="AW36" s="13"/>
      <c r="AX36" s="13"/>
      <c r="AZ36" s="13"/>
      <c r="BB36" s="10"/>
      <c r="BC36" s="10"/>
      <c r="BD36" s="10"/>
      <c r="BE36" s="10"/>
    </row>
    <row r="37" spans="1:58">
      <c r="A37" s="10"/>
      <c r="B37" s="54" t="s">
        <v>62</v>
      </c>
      <c r="C37" s="55">
        <f>SUM(C34:C36)</f>
        <v>60</v>
      </c>
      <c r="F37" s="93" t="s">
        <v>164</v>
      </c>
      <c r="G37" s="115" t="s">
        <v>169</v>
      </c>
      <c r="H37" s="116"/>
      <c r="I37" s="116"/>
      <c r="J37" s="116"/>
      <c r="K37" s="116"/>
      <c r="L37" s="116"/>
      <c r="M37" s="116"/>
      <c r="N37" s="116"/>
      <c r="O37" s="116"/>
      <c r="P37" s="116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3"/>
      <c r="AK37" s="13"/>
      <c r="AL37" s="13"/>
      <c r="AM37" s="14"/>
      <c r="AN37" s="13"/>
      <c r="AO37" s="10"/>
      <c r="AP37" s="13"/>
      <c r="AQ37" s="13"/>
      <c r="AR37" s="10"/>
      <c r="AS37" s="13"/>
      <c r="AT37" s="13"/>
      <c r="AU37" s="13"/>
      <c r="AV37" s="13"/>
      <c r="AW37" s="13"/>
      <c r="AX37" s="13"/>
      <c r="AY37" s="14"/>
      <c r="AZ37" s="13"/>
      <c r="BA37" s="13"/>
      <c r="BB37" s="10"/>
      <c r="BC37" s="10"/>
      <c r="BD37" s="10"/>
      <c r="BE37" s="10"/>
    </row>
    <row r="38" spans="1:58">
      <c r="A38" s="10"/>
      <c r="B38" s="57" t="s">
        <v>71</v>
      </c>
      <c r="C38" s="55">
        <v>40</v>
      </c>
      <c r="D38" s="14"/>
      <c r="E38" s="14"/>
      <c r="F38" s="88">
        <v>44660</v>
      </c>
      <c r="G38" s="115" t="s">
        <v>170</v>
      </c>
      <c r="H38" s="116"/>
      <c r="I38" s="116"/>
      <c r="J38" s="116"/>
      <c r="K38" s="116"/>
      <c r="L38" s="116"/>
      <c r="M38" s="116"/>
      <c r="N38" s="116"/>
      <c r="O38" s="116"/>
      <c r="P38" s="116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3"/>
      <c r="AK38" s="13"/>
      <c r="AL38" s="13"/>
      <c r="AM38" s="14"/>
      <c r="AN38" s="13"/>
      <c r="AO38" s="10"/>
      <c r="AP38" s="13"/>
      <c r="AQ38" s="13"/>
      <c r="AR38" s="10"/>
      <c r="AS38" s="13"/>
      <c r="AT38" s="13"/>
      <c r="AU38" s="13"/>
      <c r="AV38" s="13"/>
      <c r="AW38" s="13"/>
      <c r="AX38" s="13"/>
      <c r="AY38" s="14"/>
      <c r="AZ38" s="13"/>
      <c r="BA38" s="13"/>
      <c r="BB38" s="10"/>
      <c r="BC38" s="10"/>
      <c r="BD38" s="10"/>
      <c r="BE38" s="10"/>
    </row>
    <row r="39" spans="1:58">
      <c r="A39" s="10"/>
      <c r="B39" s="56" t="s">
        <v>74</v>
      </c>
      <c r="C39" s="55">
        <f>C37+C38</f>
        <v>100</v>
      </c>
      <c r="D39" s="14"/>
      <c r="E39" s="14"/>
      <c r="F39" s="14"/>
      <c r="G39" s="14"/>
      <c r="H39" s="14"/>
      <c r="I39" s="14"/>
      <c r="J39" s="14"/>
      <c r="K39" s="14"/>
      <c r="L39" s="10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3"/>
      <c r="AK39" s="13"/>
      <c r="AL39" s="13"/>
      <c r="AM39" s="14"/>
      <c r="AN39" s="13"/>
      <c r="AO39" s="10"/>
      <c r="AP39" s="13"/>
      <c r="AQ39" s="13"/>
      <c r="AR39" s="10"/>
      <c r="AS39" s="13"/>
      <c r="AT39" s="13"/>
      <c r="AU39" s="13"/>
      <c r="AV39" s="13"/>
      <c r="AW39" s="13"/>
      <c r="AX39" s="13"/>
      <c r="AY39" s="14"/>
      <c r="AZ39" s="13"/>
      <c r="BA39" s="13"/>
      <c r="BB39" s="10"/>
      <c r="BC39" s="10"/>
      <c r="BD39" s="10"/>
      <c r="BE39" s="10"/>
    </row>
    <row r="40" spans="1:58">
      <c r="A40" s="45"/>
      <c r="B40" s="10"/>
      <c r="C40" s="14"/>
      <c r="D40" s="14"/>
      <c r="E40" s="14"/>
      <c r="F40" s="14"/>
      <c r="G40" s="14"/>
      <c r="H40" s="14"/>
      <c r="I40" s="14"/>
      <c r="J40" s="14"/>
      <c r="K40" s="14"/>
      <c r="L40" s="1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3"/>
      <c r="AK40" s="13"/>
      <c r="AL40" s="13"/>
      <c r="AM40" s="14"/>
      <c r="AN40" s="13"/>
      <c r="AO40" s="10"/>
      <c r="AP40" s="13"/>
      <c r="AQ40" s="13"/>
      <c r="AR40" s="10"/>
      <c r="AS40" s="13"/>
      <c r="AT40" s="13"/>
      <c r="AU40" s="13"/>
      <c r="AV40" s="13"/>
      <c r="AW40" s="13"/>
      <c r="AX40" s="13"/>
      <c r="AY40" s="14"/>
      <c r="AZ40" s="13"/>
      <c r="BA40" s="13"/>
      <c r="BB40" s="10"/>
      <c r="BC40" s="10"/>
      <c r="BD40" s="10"/>
      <c r="BE40" s="10"/>
    </row>
    <row r="41" spans="1:58">
      <c r="A41" s="45"/>
      <c r="B41" s="51"/>
      <c r="C41" s="14"/>
      <c r="D41" s="14"/>
      <c r="E41" s="14"/>
      <c r="F41" s="14"/>
      <c r="G41" s="14"/>
      <c r="H41" s="14"/>
      <c r="I41" s="14"/>
      <c r="J41" s="14"/>
      <c r="K41" s="14"/>
      <c r="L41" s="10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3"/>
      <c r="AK41" s="13"/>
      <c r="AL41" s="13"/>
      <c r="AM41" s="14"/>
      <c r="AN41" s="13"/>
      <c r="AO41" s="10"/>
      <c r="AP41" s="13"/>
      <c r="AQ41" s="13"/>
      <c r="AR41" s="10"/>
      <c r="AS41" s="13"/>
      <c r="AT41" s="13"/>
      <c r="AU41" s="13"/>
      <c r="AV41" s="13"/>
      <c r="AW41" s="13"/>
      <c r="AX41" s="13"/>
      <c r="AY41" s="14"/>
      <c r="AZ41" s="13"/>
      <c r="BA41" s="13"/>
      <c r="BB41" s="10"/>
      <c r="BC41" s="10"/>
      <c r="BD41" s="10"/>
      <c r="BE41" s="10"/>
    </row>
    <row r="42" spans="1:58">
      <c r="A42" s="45"/>
      <c r="B42" s="60"/>
      <c r="C42" s="14"/>
      <c r="D42" s="14"/>
      <c r="E42" s="14"/>
      <c r="F42" s="14"/>
      <c r="G42" s="14"/>
      <c r="H42" s="14"/>
      <c r="I42" s="14"/>
      <c r="J42" s="14"/>
      <c r="K42" s="14"/>
      <c r="L42" s="10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3"/>
      <c r="AK42" s="13"/>
      <c r="AL42" s="13"/>
      <c r="AM42" s="14"/>
      <c r="AN42" s="13"/>
      <c r="AO42" s="10"/>
      <c r="AP42" s="13"/>
      <c r="AQ42" s="13"/>
      <c r="AR42" s="10"/>
      <c r="AS42" s="13"/>
      <c r="AT42" s="13"/>
      <c r="AU42" s="13"/>
      <c r="AV42" s="13"/>
      <c r="AW42" s="13"/>
      <c r="AX42" s="13"/>
      <c r="AY42" s="14"/>
      <c r="AZ42" s="13"/>
      <c r="BA42" s="13"/>
      <c r="BB42" s="10"/>
      <c r="BC42" s="10"/>
      <c r="BD42" s="10"/>
      <c r="BE42" s="10"/>
    </row>
    <row r="43" spans="1:58">
      <c r="A43" s="45"/>
      <c r="B43" s="60"/>
      <c r="C43" s="14"/>
      <c r="D43" s="14"/>
      <c r="E43" s="14"/>
      <c r="F43" s="14"/>
      <c r="G43" s="14"/>
      <c r="H43" s="14"/>
      <c r="I43" s="14"/>
      <c r="J43" s="14"/>
      <c r="K43" s="14"/>
      <c r="L43" s="10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3"/>
      <c r="AK43" s="13"/>
      <c r="AL43" s="13"/>
      <c r="AM43" s="14"/>
      <c r="AN43" s="13"/>
      <c r="AO43" s="10"/>
      <c r="AP43" s="13"/>
      <c r="AQ43" s="13"/>
      <c r="AR43" s="10"/>
      <c r="AS43" s="13"/>
      <c r="AT43" s="13"/>
      <c r="AU43" s="13"/>
      <c r="AV43" s="13"/>
      <c r="AW43" s="13"/>
      <c r="AX43" s="13"/>
      <c r="AY43" s="14"/>
      <c r="AZ43" s="13"/>
      <c r="BA43" s="13"/>
      <c r="BB43" s="10"/>
      <c r="BC43" s="10"/>
      <c r="BD43" s="10"/>
      <c r="BE43" s="10"/>
    </row>
    <row r="44" spans="1:58">
      <c r="A44" s="45"/>
      <c r="B44" s="60"/>
      <c r="C44" s="14"/>
      <c r="D44" s="14"/>
      <c r="E44" s="14"/>
      <c r="F44" s="14"/>
      <c r="G44" s="14"/>
      <c r="H44" s="14"/>
      <c r="I44" s="14"/>
      <c r="J44" s="14"/>
      <c r="K44" s="14"/>
      <c r="L44" s="10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3"/>
      <c r="AK44" s="13"/>
      <c r="AL44" s="13"/>
      <c r="AM44" s="14"/>
      <c r="AN44" s="13"/>
      <c r="AO44" s="10"/>
      <c r="AP44" s="13"/>
      <c r="AQ44" s="13"/>
      <c r="AR44" s="10"/>
      <c r="AS44" s="13"/>
      <c r="AT44" s="13"/>
      <c r="AU44" s="13"/>
      <c r="AV44" s="13"/>
      <c r="AW44" s="13"/>
      <c r="AX44" s="13"/>
      <c r="AY44" s="14"/>
      <c r="AZ44" s="13"/>
      <c r="BA44" s="13"/>
      <c r="BB44" s="10"/>
      <c r="BC44" s="10"/>
      <c r="BD44" s="10"/>
      <c r="BE44" s="10"/>
    </row>
    <row r="45" spans="1:58">
      <c r="A45" s="45"/>
      <c r="B45" s="60"/>
      <c r="C45" s="14"/>
      <c r="D45" s="14"/>
      <c r="E45" s="14"/>
      <c r="F45" s="14"/>
      <c r="G45" s="14"/>
      <c r="H45" s="14"/>
      <c r="I45" s="14"/>
      <c r="J45" s="14"/>
      <c r="K45" s="14"/>
      <c r="L45" s="10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3"/>
      <c r="AK45" s="13"/>
      <c r="AL45" s="13"/>
      <c r="AM45" s="14"/>
      <c r="AN45" s="13"/>
      <c r="AO45" s="10"/>
      <c r="AP45" s="13"/>
      <c r="AQ45" s="13"/>
      <c r="AR45" s="10"/>
      <c r="AS45" s="13"/>
      <c r="AT45" s="13"/>
      <c r="AU45" s="13"/>
      <c r="AV45" s="13"/>
      <c r="AW45" s="13"/>
      <c r="AX45" s="13"/>
      <c r="AY45" s="14"/>
      <c r="AZ45" s="13"/>
      <c r="BA45" s="13"/>
      <c r="BB45" s="10"/>
      <c r="BC45" s="10"/>
      <c r="BD45" s="10"/>
      <c r="BE45" s="10"/>
    </row>
    <row r="46" spans="1:58">
      <c r="A46" s="45"/>
      <c r="B46" s="61"/>
      <c r="C46" s="14"/>
      <c r="D46" s="14"/>
      <c r="E46" s="14"/>
      <c r="F46" s="14"/>
      <c r="G46" s="14"/>
      <c r="H46" s="14"/>
      <c r="I46" s="14"/>
      <c r="J46" s="14"/>
      <c r="K46" s="14"/>
      <c r="L46" s="10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3"/>
      <c r="AK46" s="13"/>
      <c r="AL46" s="13"/>
      <c r="AM46" s="14"/>
      <c r="AN46" s="13"/>
      <c r="AO46" s="10"/>
      <c r="AP46" s="13"/>
      <c r="AQ46" s="13"/>
      <c r="AR46" s="10"/>
      <c r="AS46" s="13"/>
      <c r="AT46" s="13"/>
      <c r="AU46" s="13"/>
      <c r="AV46" s="13"/>
      <c r="AW46" s="13"/>
      <c r="AX46" s="13"/>
      <c r="AY46" s="14"/>
      <c r="AZ46" s="13"/>
      <c r="BA46" s="13"/>
      <c r="BB46" s="10"/>
      <c r="BC46" s="10"/>
      <c r="BD46" s="10"/>
      <c r="BE46" s="10"/>
    </row>
    <row r="47" spans="1:58">
      <c r="A47" s="45"/>
      <c r="B47" s="60"/>
      <c r="C47" s="14"/>
      <c r="D47" s="14"/>
      <c r="E47" s="14"/>
      <c r="F47" s="14"/>
      <c r="G47" s="14"/>
      <c r="H47" s="14"/>
      <c r="I47" s="14"/>
      <c r="J47" s="14"/>
      <c r="K47" s="14"/>
      <c r="L47" s="10"/>
      <c r="M47" s="14"/>
      <c r="N47" s="14"/>
      <c r="O47" s="14"/>
      <c r="P47" s="14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3"/>
      <c r="AK47" s="13"/>
      <c r="AL47" s="13"/>
      <c r="AM47" s="15"/>
      <c r="AN47" s="13"/>
      <c r="AO47" s="10"/>
      <c r="AP47" s="13"/>
      <c r="AQ47" s="13"/>
      <c r="AR47" s="10"/>
      <c r="AS47" s="13"/>
      <c r="AT47" s="13"/>
      <c r="AU47" s="13"/>
      <c r="AV47" s="13"/>
      <c r="AW47" s="13"/>
      <c r="AX47" s="13"/>
      <c r="AY47" s="15"/>
      <c r="AZ47" s="13"/>
      <c r="BA47" s="13"/>
      <c r="BB47" s="10"/>
      <c r="BC47" s="10"/>
      <c r="BD47" s="10"/>
      <c r="BE47" s="10"/>
    </row>
    <row r="48" spans="1:58">
      <c r="A48" s="45"/>
      <c r="B48" s="60"/>
      <c r="C48" s="15"/>
      <c r="D48" s="15"/>
      <c r="E48" s="15"/>
      <c r="F48" s="15"/>
      <c r="G48" s="15"/>
      <c r="H48" s="15"/>
      <c r="I48" s="15"/>
      <c r="J48" s="15"/>
      <c r="K48" s="15"/>
      <c r="L48" s="10"/>
      <c r="M48" s="15"/>
      <c r="N48" s="15"/>
      <c r="O48" s="15"/>
      <c r="P48" s="15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3"/>
      <c r="AK48" s="13"/>
      <c r="AL48" s="13"/>
      <c r="AM48" s="14"/>
      <c r="AN48" s="13"/>
      <c r="AO48" s="10"/>
      <c r="AP48" s="13"/>
      <c r="AQ48" s="13"/>
      <c r="AR48" s="10"/>
      <c r="AS48" s="13"/>
      <c r="AT48" s="13"/>
      <c r="AU48" s="13"/>
      <c r="AV48" s="13"/>
      <c r="AW48" s="13"/>
      <c r="AX48" s="13"/>
      <c r="AY48" s="14"/>
      <c r="AZ48" s="13"/>
      <c r="BA48" s="13"/>
      <c r="BB48" s="10"/>
      <c r="BC48" s="10"/>
      <c r="BD48" s="10"/>
      <c r="BE48" s="10"/>
    </row>
    <row r="49" spans="1:57">
      <c r="A49" s="45"/>
      <c r="B49" s="60"/>
      <c r="C49" s="14"/>
      <c r="D49" s="14"/>
      <c r="E49" s="14"/>
      <c r="F49" s="14"/>
      <c r="G49" s="14"/>
      <c r="H49" s="14"/>
      <c r="I49" s="14"/>
      <c r="J49" s="14"/>
      <c r="K49" s="14"/>
      <c r="L49" s="10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3"/>
      <c r="AK49" s="13"/>
      <c r="AL49" s="13"/>
      <c r="AM49" s="14"/>
      <c r="AN49" s="13"/>
      <c r="AO49" s="10"/>
      <c r="AP49" s="13"/>
      <c r="AQ49" s="13"/>
      <c r="AR49" s="10"/>
      <c r="AS49" s="13"/>
      <c r="AT49" s="13"/>
      <c r="AU49" s="13"/>
      <c r="AV49" s="13"/>
      <c r="AW49" s="13"/>
      <c r="AX49" s="13"/>
      <c r="AY49" s="14"/>
      <c r="AZ49" s="13"/>
      <c r="BA49" s="13"/>
      <c r="BB49" s="10"/>
      <c r="BC49" s="10"/>
      <c r="BD49" s="10"/>
      <c r="BE49" s="10"/>
    </row>
    <row r="50" spans="1:57">
      <c r="A50" s="45"/>
      <c r="B50" s="60"/>
      <c r="C50" s="14"/>
      <c r="D50" s="14"/>
      <c r="E50" s="14"/>
      <c r="F50" s="14"/>
      <c r="G50" s="14"/>
      <c r="H50" s="14"/>
      <c r="I50" s="14"/>
      <c r="J50" s="14"/>
      <c r="K50" s="14"/>
      <c r="L50" s="10"/>
      <c r="M50" s="14"/>
      <c r="N50" s="14"/>
      <c r="O50" s="14"/>
      <c r="P50" s="14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3"/>
      <c r="AK50" s="13"/>
      <c r="AL50" s="13"/>
      <c r="AM50" s="15"/>
      <c r="AN50" s="13"/>
      <c r="AO50" s="10"/>
      <c r="AP50" s="13"/>
      <c r="AQ50" s="13"/>
      <c r="AR50" s="10"/>
      <c r="AS50" s="13"/>
      <c r="AT50" s="13"/>
      <c r="AU50" s="13"/>
      <c r="AV50" s="13"/>
      <c r="AW50" s="13"/>
      <c r="AX50" s="13"/>
      <c r="AY50" s="15"/>
      <c r="AZ50" s="13"/>
      <c r="BA50" s="13"/>
      <c r="BB50" s="10"/>
      <c r="BC50" s="10"/>
      <c r="BD50" s="10"/>
      <c r="BE50" s="10"/>
    </row>
    <row r="51" spans="1:57">
      <c r="A51" s="10"/>
      <c r="B51" s="62"/>
      <c r="C51" s="15"/>
      <c r="D51" s="15"/>
      <c r="E51" s="15"/>
      <c r="F51" s="15"/>
      <c r="G51" s="15"/>
      <c r="H51" s="15"/>
      <c r="I51" s="15"/>
      <c r="J51" s="15"/>
      <c r="K51" s="15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3"/>
      <c r="AK51" s="13"/>
      <c r="AL51" s="13"/>
      <c r="AM51" s="15"/>
      <c r="AN51" s="13"/>
      <c r="AO51" s="10"/>
      <c r="AP51" s="13"/>
      <c r="AQ51" s="13"/>
      <c r="AR51" s="10"/>
      <c r="AS51" s="13"/>
      <c r="AT51" s="13"/>
      <c r="AU51" s="13"/>
      <c r="AV51" s="13"/>
      <c r="AW51" s="13"/>
      <c r="AX51" s="13"/>
      <c r="AY51" s="15"/>
      <c r="AZ51" s="13"/>
      <c r="BA51" s="13"/>
      <c r="BB51" s="10"/>
      <c r="BC51" s="10"/>
      <c r="BD51" s="10"/>
      <c r="BE51" s="10"/>
    </row>
    <row r="52" spans="1:57">
      <c r="A52" s="47"/>
      <c r="B52" s="63"/>
      <c r="C52" s="15"/>
      <c r="D52" s="15"/>
      <c r="E52" s="15"/>
      <c r="F52" s="15"/>
      <c r="G52" s="15"/>
      <c r="H52" s="15"/>
      <c r="I52" s="15"/>
      <c r="J52" s="15"/>
      <c r="K52" s="15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3"/>
      <c r="AK52" s="13"/>
      <c r="AL52" s="13"/>
      <c r="AM52" s="15"/>
      <c r="AN52" s="13"/>
      <c r="AO52" s="10"/>
      <c r="AP52" s="13"/>
      <c r="AQ52" s="13"/>
      <c r="AR52" s="10"/>
      <c r="AS52" s="13"/>
      <c r="AT52" s="13"/>
      <c r="AU52" s="13"/>
      <c r="AV52" s="13"/>
      <c r="AW52" s="13"/>
      <c r="AX52" s="13"/>
      <c r="AY52" s="15"/>
      <c r="AZ52" s="13"/>
      <c r="BA52" s="13"/>
      <c r="BB52" s="10"/>
      <c r="BC52" s="10"/>
      <c r="BD52" s="10"/>
      <c r="BE52" s="10"/>
    </row>
    <row r="53" spans="1:57">
      <c r="A53" s="47"/>
      <c r="B53" s="63"/>
      <c r="C53" s="15"/>
      <c r="D53" s="15"/>
      <c r="E53" s="15"/>
      <c r="F53" s="15"/>
      <c r="G53" s="15"/>
      <c r="H53" s="15"/>
      <c r="I53" s="15"/>
      <c r="J53" s="15"/>
      <c r="K53" s="15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3"/>
      <c r="AK53" s="13"/>
      <c r="AL53" s="13"/>
      <c r="AM53" s="15"/>
      <c r="AN53" s="13"/>
      <c r="AO53" s="10"/>
      <c r="AP53" s="13"/>
      <c r="AQ53" s="13"/>
      <c r="AR53" s="10"/>
      <c r="AS53" s="13"/>
      <c r="AT53" s="13"/>
      <c r="AU53" s="13"/>
      <c r="AV53" s="13"/>
      <c r="AW53" s="13"/>
      <c r="AX53" s="13"/>
      <c r="AY53" s="15"/>
      <c r="AZ53" s="13"/>
      <c r="BA53" s="13"/>
      <c r="BB53" s="10"/>
      <c r="BC53" s="10"/>
      <c r="BD53" s="10"/>
      <c r="BE53" s="10"/>
    </row>
    <row r="54" spans="1:57">
      <c r="A54" s="47"/>
      <c r="B54" s="63"/>
      <c r="C54" s="15"/>
      <c r="D54" s="15"/>
      <c r="E54" s="15"/>
      <c r="F54" s="15"/>
      <c r="G54" s="15"/>
      <c r="H54" s="15"/>
      <c r="I54" s="15"/>
      <c r="J54" s="15"/>
      <c r="K54" s="15"/>
      <c r="L54" s="10"/>
      <c r="M54" s="15"/>
      <c r="N54" s="15"/>
      <c r="O54" s="15"/>
      <c r="P54" s="15"/>
      <c r="BA54" s="13"/>
      <c r="BB54" s="10"/>
      <c r="BC54" s="10"/>
      <c r="BD54" s="10"/>
      <c r="BE54" s="10"/>
    </row>
    <row r="55" spans="1:57">
      <c r="A55" s="47"/>
      <c r="B55" s="63"/>
      <c r="C55" s="13"/>
    </row>
    <row r="56" spans="1:57">
      <c r="A56" s="47"/>
      <c r="B56" s="63"/>
      <c r="C56" s="13"/>
    </row>
    <row r="57" spans="1:57">
      <c r="A57" s="47"/>
      <c r="B57" s="63"/>
      <c r="C57" s="13"/>
    </row>
    <row r="58" spans="1:57">
      <c r="A58" s="47"/>
      <c r="B58" s="63"/>
      <c r="C58" s="13"/>
    </row>
    <row r="59" spans="1:57">
      <c r="B59" s="64"/>
    </row>
  </sheetData>
  <autoFilter ref="A5:BJ38">
    <filterColumn colId="32"/>
    <filterColumn colId="33"/>
    <filterColumn colId="36"/>
    <filterColumn colId="37"/>
    <filterColumn colId="45"/>
    <filterColumn colId="46"/>
    <filterColumn colId="47"/>
    <filterColumn colId="48"/>
    <filterColumn colId="49"/>
  </autoFilter>
  <sortState ref="B4:C24">
    <sortCondition ref="B4:B24"/>
  </sortState>
  <mergeCells count="51">
    <mergeCell ref="AK4:AM4"/>
    <mergeCell ref="AK3:AM3"/>
    <mergeCell ref="D4:F4"/>
    <mergeCell ref="D3:F3"/>
    <mergeCell ref="C3:C5"/>
    <mergeCell ref="M4:O4"/>
    <mergeCell ref="U3:W3"/>
    <mergeCell ref="G36:P36"/>
    <mergeCell ref="AG3:AH3"/>
    <mergeCell ref="G37:P37"/>
    <mergeCell ref="AD4:AH4"/>
    <mergeCell ref="G38:P38"/>
    <mergeCell ref="X3:Z3"/>
    <mergeCell ref="P3:Q3"/>
    <mergeCell ref="R3:T3"/>
    <mergeCell ref="G34:P34"/>
    <mergeCell ref="G35:P35"/>
    <mergeCell ref="C29:I29"/>
    <mergeCell ref="U4:W4"/>
    <mergeCell ref="X4:Z4"/>
    <mergeCell ref="P4:Q4"/>
    <mergeCell ref="R4:T4"/>
    <mergeCell ref="C32:F32"/>
    <mergeCell ref="BF3:BF5"/>
    <mergeCell ref="BC3:BC5"/>
    <mergeCell ref="AQ3:AS3"/>
    <mergeCell ref="AN3:AP3"/>
    <mergeCell ref="BE3:BE5"/>
    <mergeCell ref="BD3:BD5"/>
    <mergeCell ref="BB3:BB5"/>
    <mergeCell ref="AT3:AV3"/>
    <mergeCell ref="AW3:AX3"/>
    <mergeCell ref="AT4:AX4"/>
    <mergeCell ref="AY3:AZ3"/>
    <mergeCell ref="AY4:AZ4"/>
    <mergeCell ref="A1:BE1"/>
    <mergeCell ref="A2:BE2"/>
    <mergeCell ref="A3:A5"/>
    <mergeCell ref="B3:B5"/>
    <mergeCell ref="AN4:AP4"/>
    <mergeCell ref="AQ4:AS4"/>
    <mergeCell ref="AD3:AF3"/>
    <mergeCell ref="M3:O3"/>
    <mergeCell ref="J3:L3"/>
    <mergeCell ref="J4:L4"/>
    <mergeCell ref="AI3:AJ3"/>
    <mergeCell ref="AI4:AJ4"/>
    <mergeCell ref="G3:I3"/>
    <mergeCell ref="G4:I4"/>
    <mergeCell ref="AA3:AC3"/>
    <mergeCell ref="AA4:AC4"/>
  </mergeCells>
  <conditionalFormatting sqref="AY16:AY17 AS23:AY23 BA15:BB25 BH5:BI5 AP6:AP8 AY11 AZ6:BB14 AY8:AY9 P16 AF15:AH25 AI16:BA16 AE6:AE8 AE10:AE25 Q6:S25 T6:T7 T9:T25 U6:Y25 Z12:Z25 Z6:Z9 AA6:AD25 AI9 AJ6:AO25 AG6:AH14 AF6:AF7 AF9:AF14 AP10:AP25 AQ6:AX25 AZ7:AZ25 BB7:BB25 F34:F35 N24:N25 O16:O25 N15:N22 E14:BA14 F24:F25 I8 E9:E25 E6:E7 L13:L14 D6:D25 G6:H25 F12:F14 F6:F9 F16:F22 D27:E27 G27:H27 J27:K27 M27:N27 I21:I24 I12:I14 L11 J6:K25 L6 L21:L22 L17 L9 M6:O14 M15:M25">
    <cfRule type="colorScale" priority="1575">
      <colorScale>
        <cfvo type="num" val="0"/>
        <cfvo type="num" val="1"/>
        <color rgb="FFFFFF00"/>
        <color rgb="FFCCFFCC"/>
      </colorScale>
    </cfRule>
  </conditionalFormatting>
  <conditionalFormatting sqref="BD31:BD33">
    <cfRule type="cellIs" dxfId="8" priority="1450" operator="between">
      <formula>85</formula>
      <formula>100</formula>
    </cfRule>
    <cfRule type="cellIs" dxfId="7" priority="1451" operator="between">
      <formula>70</formula>
      <formula>85</formula>
    </cfRule>
    <cfRule type="cellIs" dxfId="6" priority="1452" operator="between">
      <formula>50</formula>
      <formula>69</formula>
    </cfRule>
  </conditionalFormatting>
  <conditionalFormatting sqref="BD34 BC6:BD25">
    <cfRule type="cellIs" dxfId="5" priority="685" operator="between">
      <formula>70</formula>
      <formula>85</formula>
    </cfRule>
    <cfRule type="cellIs" dxfId="4" priority="687" operator="between">
      <formula>50</formula>
      <formula>69</formula>
    </cfRule>
    <cfRule type="cellIs" dxfId="3" priority="688" operator="between">
      <formula>0</formula>
      <formula>49</formula>
    </cfRule>
  </conditionalFormatting>
  <conditionalFormatting sqref="BD34 BC6:BD25">
    <cfRule type="cellIs" dxfId="2" priority="679" operator="between">
      <formula>85</formula>
      <formula>100</formula>
    </cfRule>
  </conditionalFormatting>
  <conditionalFormatting sqref="BC6:BC25">
    <cfRule type="cellIs" dxfId="1" priority="87" operator="lessThan">
      <formula>30</formula>
    </cfRule>
    <cfRule type="cellIs" dxfId="0" priority="88" operator="greaterThanOrEqual">
      <formula>30</formula>
    </cfRule>
  </conditionalFormatting>
  <hyperlinks>
    <hyperlink ref="C32" r:id="rId1"/>
    <hyperlink ref="C29" r:id="rId2"/>
  </hyperlinks>
  <printOptions horizontalCentered="1"/>
  <pageMargins left="0" right="0" top="0" bottom="0" header="0" footer="0"/>
  <pageSetup paperSize="9" scale="46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3"/>
  <sheetViews>
    <sheetView topLeftCell="A4" workbookViewId="0">
      <pane ySplit="1845" activePane="bottomLeft"/>
      <selection activeCell="J4" sqref="J1:K1048576"/>
      <selection pane="bottomLeft" activeCell="A24" sqref="A24:XFD25"/>
    </sheetView>
  </sheetViews>
  <sheetFormatPr defaultColWidth="9.140625" defaultRowHeight="18.75"/>
  <cols>
    <col min="1" max="1" width="4.140625" style="38" bestFit="1" customWidth="1"/>
    <col min="2" max="2" width="46" style="38" bestFit="1" customWidth="1"/>
    <col min="3" max="3" width="8.140625" style="38" bestFit="1" customWidth="1"/>
    <col min="4" max="9" width="5.7109375" style="38" customWidth="1"/>
    <col min="10" max="10" width="9.140625" style="38" bestFit="1" customWidth="1"/>
    <col min="11" max="11" width="10.7109375" style="38" bestFit="1" customWidth="1"/>
    <col min="12" max="16384" width="9.140625" style="38"/>
  </cols>
  <sheetData>
    <row r="1" spans="1:10" ht="21">
      <c r="A1" s="123" t="s">
        <v>0</v>
      </c>
      <c r="B1" s="124" t="s">
        <v>82</v>
      </c>
      <c r="C1" s="124" t="s">
        <v>65</v>
      </c>
      <c r="D1" s="122" t="s">
        <v>56</v>
      </c>
      <c r="E1" s="122"/>
      <c r="F1" s="122"/>
      <c r="G1" s="122"/>
      <c r="H1" s="122"/>
      <c r="I1" s="122"/>
      <c r="J1" s="122"/>
    </row>
    <row r="2" spans="1:10" ht="21.95" customHeight="1">
      <c r="A2" s="123"/>
      <c r="B2" s="124"/>
      <c r="C2" s="124"/>
      <c r="D2" s="74">
        <v>1</v>
      </c>
      <c r="E2" s="74">
        <v>2</v>
      </c>
      <c r="F2" s="74">
        <v>3</v>
      </c>
      <c r="G2" s="74">
        <v>4</v>
      </c>
      <c r="H2" s="74">
        <v>5</v>
      </c>
      <c r="I2" s="74">
        <v>6</v>
      </c>
      <c r="J2" s="74" t="s">
        <v>57</v>
      </c>
    </row>
    <row r="3" spans="1:10" ht="21.95" customHeight="1">
      <c r="A3" s="123"/>
      <c r="B3" s="124"/>
      <c r="C3" s="124"/>
      <c r="D3" s="123" t="s">
        <v>58</v>
      </c>
      <c r="E3" s="123"/>
      <c r="F3" s="123"/>
      <c r="G3" s="123"/>
      <c r="H3" s="123"/>
      <c r="I3" s="123"/>
      <c r="J3" s="123"/>
    </row>
    <row r="4" spans="1:10" ht="21.95" customHeight="1">
      <c r="A4" s="123"/>
      <c r="B4" s="124"/>
      <c r="C4" s="124"/>
      <c r="D4" s="74">
        <v>3</v>
      </c>
      <c r="E4" s="74">
        <v>3</v>
      </c>
      <c r="F4" s="74">
        <v>4</v>
      </c>
      <c r="G4" s="74">
        <v>3</v>
      </c>
      <c r="H4" s="74">
        <v>4</v>
      </c>
      <c r="I4" s="74">
        <v>3</v>
      </c>
      <c r="J4" s="74">
        <f t="shared" ref="J4:J6" si="0">SUM(D4:I4)</f>
        <v>20</v>
      </c>
    </row>
    <row r="5" spans="1:10" ht="18.95" customHeight="1">
      <c r="A5" s="39">
        <v>1</v>
      </c>
      <c r="B5" s="30" t="str">
        <f>'Кс-24'!B6</f>
        <v>Акопов Эдуард Арамович</v>
      </c>
      <c r="C5" s="30"/>
      <c r="D5" s="40"/>
      <c r="E5" s="40"/>
      <c r="F5" s="40"/>
      <c r="G5" s="40"/>
      <c r="H5" s="40"/>
      <c r="I5" s="40"/>
      <c r="J5" s="46">
        <f t="shared" si="0"/>
        <v>0</v>
      </c>
    </row>
    <row r="6" spans="1:10" ht="18.95" customHeight="1">
      <c r="A6" s="39">
        <v>2</v>
      </c>
      <c r="B6" s="30" t="str">
        <f>'Кс-24'!B7</f>
        <v>Бабкин Вячеслав Константинович</v>
      </c>
      <c r="C6" s="30"/>
      <c r="D6" s="40"/>
      <c r="E6" s="40"/>
      <c r="F6" s="40"/>
      <c r="G6" s="40"/>
      <c r="H6" s="40"/>
      <c r="I6" s="40"/>
      <c r="J6" s="46">
        <f t="shared" si="0"/>
        <v>0</v>
      </c>
    </row>
    <row r="7" spans="1:10" ht="18.95" customHeight="1">
      <c r="A7" s="39">
        <v>3</v>
      </c>
      <c r="B7" s="30" t="str">
        <f>'Кс-24'!B8</f>
        <v>Благодер Дмитрий Владимирович</v>
      </c>
      <c r="C7" s="30"/>
      <c r="D7" s="40"/>
      <c r="E7" s="40"/>
      <c r="F7" s="40"/>
      <c r="G7" s="40"/>
      <c r="H7" s="40"/>
      <c r="I7" s="40"/>
      <c r="J7" s="46">
        <f t="shared" ref="J7:J23" si="1">SUM(D7:I7)</f>
        <v>0</v>
      </c>
    </row>
    <row r="8" spans="1:10" ht="18.95" customHeight="1">
      <c r="A8" s="39">
        <v>4</v>
      </c>
      <c r="B8" s="30" t="str">
        <f>'Кс-24'!B9</f>
        <v>Бородич Артем Андреевич</v>
      </c>
      <c r="C8" s="30"/>
      <c r="D8" s="40"/>
      <c r="E8" s="40"/>
      <c r="F8" s="40"/>
      <c r="G8" s="40"/>
      <c r="H8" s="40"/>
      <c r="I8" s="40"/>
      <c r="J8" s="46">
        <f t="shared" si="1"/>
        <v>0</v>
      </c>
    </row>
    <row r="9" spans="1:10" ht="18.95" customHeight="1">
      <c r="A9" s="39">
        <v>5</v>
      </c>
      <c r="B9" s="30" t="str">
        <f>'Кс-24'!B10</f>
        <v>Вавилов Андрей Сергеевич</v>
      </c>
      <c r="C9" s="30"/>
      <c r="D9" s="40"/>
      <c r="E9" s="40"/>
      <c r="F9" s="40"/>
      <c r="G9" s="40"/>
      <c r="H9" s="40"/>
      <c r="I9" s="40"/>
      <c r="J9" s="46">
        <f t="shared" si="1"/>
        <v>0</v>
      </c>
    </row>
    <row r="10" spans="1:10" ht="18.95" customHeight="1">
      <c r="A10" s="39">
        <v>6</v>
      </c>
      <c r="B10" s="30" t="str">
        <f>'Кс-24'!B11</f>
        <v>Волченков Андрей Вячеславович</v>
      </c>
      <c r="C10" s="30"/>
      <c r="D10" s="40"/>
      <c r="E10" s="40"/>
      <c r="F10" s="40"/>
      <c r="G10" s="40"/>
      <c r="H10" s="40"/>
      <c r="I10" s="40"/>
      <c r="J10" s="46">
        <f t="shared" si="1"/>
        <v>0</v>
      </c>
    </row>
    <row r="11" spans="1:10" ht="18.95" customHeight="1">
      <c r="A11" s="39">
        <v>7</v>
      </c>
      <c r="B11" s="30" t="str">
        <f>'Кс-24'!B12</f>
        <v>Горбунова Маргарита Владимировна</v>
      </c>
      <c r="C11" s="30"/>
      <c r="D11" s="40"/>
      <c r="E11" s="40"/>
      <c r="F11" s="40"/>
      <c r="G11" s="40"/>
      <c r="H11" s="40"/>
      <c r="I11" s="40"/>
      <c r="J11" s="46">
        <f t="shared" si="1"/>
        <v>0</v>
      </c>
    </row>
    <row r="12" spans="1:10" ht="18.95" customHeight="1">
      <c r="A12" s="39">
        <v>8</v>
      </c>
      <c r="B12" s="30" t="str">
        <f>'Кс-24'!B14</f>
        <v>Горобец  Владимир Александрович</v>
      </c>
      <c r="C12" s="30"/>
      <c r="D12" s="40"/>
      <c r="E12" s="40"/>
      <c r="F12" s="40"/>
      <c r="G12" s="40"/>
      <c r="H12" s="40"/>
      <c r="I12" s="40"/>
      <c r="J12" s="46">
        <f t="shared" si="1"/>
        <v>0</v>
      </c>
    </row>
    <row r="13" spans="1:10" ht="18.95" customHeight="1">
      <c r="A13" s="39">
        <v>9</v>
      </c>
      <c r="B13" s="30" t="str">
        <f>'Кс-24'!B15</f>
        <v>Закиров  Марат Данисович</v>
      </c>
      <c r="C13" s="30"/>
      <c r="D13" s="40"/>
      <c r="E13" s="40"/>
      <c r="F13" s="40"/>
      <c r="G13" s="40"/>
      <c r="H13" s="40"/>
      <c r="I13" s="40"/>
      <c r="J13" s="46">
        <f t="shared" si="1"/>
        <v>0</v>
      </c>
    </row>
    <row r="14" spans="1:10" ht="18.95" customHeight="1">
      <c r="A14" s="39">
        <v>10</v>
      </c>
      <c r="B14" s="30" t="str">
        <f>'Кс-24'!B16</f>
        <v>Карцева Василиса Ивановна</v>
      </c>
      <c r="C14" s="30"/>
      <c r="D14" s="40"/>
      <c r="E14" s="40"/>
      <c r="F14" s="40"/>
      <c r="G14" s="40"/>
      <c r="H14" s="40"/>
      <c r="I14" s="40"/>
      <c r="J14" s="46">
        <f t="shared" si="1"/>
        <v>0</v>
      </c>
    </row>
    <row r="15" spans="1:10" ht="18.95" customHeight="1">
      <c r="A15" s="39">
        <v>11</v>
      </c>
      <c r="B15" s="30" t="str">
        <f>'Кс-24'!B17</f>
        <v>Клименко Максим Викторович</v>
      </c>
      <c r="C15" s="30"/>
      <c r="D15" s="40"/>
      <c r="E15" s="40"/>
      <c r="F15" s="40"/>
      <c r="G15" s="40"/>
      <c r="H15" s="40"/>
      <c r="I15" s="40"/>
      <c r="J15" s="46">
        <f t="shared" si="1"/>
        <v>0</v>
      </c>
    </row>
    <row r="16" spans="1:10" ht="18.95" customHeight="1">
      <c r="A16" s="39">
        <v>12</v>
      </c>
      <c r="B16" s="30" t="str">
        <f>'Кс-24'!B18</f>
        <v>Куфельд Андрей Станиславович</v>
      </c>
      <c r="C16" s="30"/>
      <c r="D16" s="40"/>
      <c r="E16" s="40"/>
      <c r="F16" s="40"/>
      <c r="G16" s="40"/>
      <c r="H16" s="40"/>
      <c r="I16" s="40"/>
      <c r="J16" s="46">
        <f t="shared" si="1"/>
        <v>0</v>
      </c>
    </row>
    <row r="17" spans="1:10" ht="18.95" customHeight="1">
      <c r="A17" s="39">
        <v>13</v>
      </c>
      <c r="B17" s="30" t="str">
        <f>'Кс-24'!B19</f>
        <v>Мосолова Виктория Георгиевна</v>
      </c>
      <c r="C17" s="30"/>
      <c r="D17" s="40"/>
      <c r="E17" s="40"/>
      <c r="F17" s="40"/>
      <c r="G17" s="40"/>
      <c r="H17" s="40"/>
      <c r="I17" s="40"/>
      <c r="J17" s="46">
        <f t="shared" si="1"/>
        <v>0</v>
      </c>
    </row>
    <row r="18" spans="1:10" ht="18.95" customHeight="1">
      <c r="A18" s="39">
        <v>14</v>
      </c>
      <c r="B18" s="30" t="str">
        <f>'Кс-24'!B20</f>
        <v>Мурызова Валерия Олеговна</v>
      </c>
      <c r="C18" s="30"/>
      <c r="D18" s="40"/>
      <c r="E18" s="40"/>
      <c r="F18" s="40"/>
      <c r="G18" s="40"/>
      <c r="H18" s="40"/>
      <c r="I18" s="40"/>
      <c r="J18" s="46">
        <f t="shared" si="1"/>
        <v>0</v>
      </c>
    </row>
    <row r="19" spans="1:10" ht="18.95" customHeight="1">
      <c r="A19" s="39">
        <v>15</v>
      </c>
      <c r="B19" s="30" t="str">
        <f>'Кс-24'!B21</f>
        <v>Орловский Иван Сергеевич</v>
      </c>
      <c r="C19" s="30"/>
      <c r="D19" s="40"/>
      <c r="E19" s="40"/>
      <c r="F19" s="40"/>
      <c r="G19" s="40"/>
      <c r="H19" s="40"/>
      <c r="I19" s="40"/>
      <c r="J19" s="46">
        <f t="shared" si="1"/>
        <v>0</v>
      </c>
    </row>
    <row r="20" spans="1:10" ht="18.95" customHeight="1">
      <c r="A20" s="39">
        <v>16</v>
      </c>
      <c r="B20" s="30" t="str">
        <f>'Кс-24'!B22</f>
        <v>Саитов Дмитрий Олегович</v>
      </c>
      <c r="C20" s="30"/>
      <c r="D20" s="40"/>
      <c r="E20" s="40"/>
      <c r="F20" s="40"/>
      <c r="G20" s="40"/>
      <c r="H20" s="40"/>
      <c r="I20" s="40"/>
      <c r="J20" s="46">
        <f t="shared" si="1"/>
        <v>0</v>
      </c>
    </row>
    <row r="21" spans="1:10" ht="18.95" customHeight="1">
      <c r="A21" s="39">
        <v>17</v>
      </c>
      <c r="B21" s="30" t="str">
        <f>'Кс-24'!B23</f>
        <v>Семенова Ульяна Васильевна</v>
      </c>
      <c r="C21" s="30"/>
      <c r="D21" s="40"/>
      <c r="E21" s="40"/>
      <c r="F21" s="40"/>
      <c r="G21" s="40"/>
      <c r="H21" s="40"/>
      <c r="I21" s="40"/>
      <c r="J21" s="46">
        <f t="shared" si="1"/>
        <v>0</v>
      </c>
    </row>
    <row r="22" spans="1:10" ht="18.95" customHeight="1">
      <c r="A22" s="39">
        <v>18</v>
      </c>
      <c r="B22" s="30" t="str">
        <f>'Кс-24'!B24</f>
        <v>Усатюк Александр Владимирович</v>
      </c>
      <c r="C22" s="30"/>
      <c r="D22" s="40"/>
      <c r="E22" s="40"/>
      <c r="F22" s="40"/>
      <c r="G22" s="40"/>
      <c r="H22" s="40"/>
      <c r="I22" s="40"/>
      <c r="J22" s="46">
        <f t="shared" si="1"/>
        <v>0</v>
      </c>
    </row>
    <row r="23" spans="1:10">
      <c r="A23" s="39">
        <v>19</v>
      </c>
      <c r="B23" s="30" t="str">
        <f>'Кс-24'!B25</f>
        <v>Якушина Анна Илинична</v>
      </c>
      <c r="C23" s="30"/>
      <c r="D23" s="40"/>
      <c r="E23" s="40"/>
      <c r="F23" s="40"/>
      <c r="G23" s="40"/>
      <c r="H23" s="40"/>
      <c r="I23" s="40"/>
      <c r="J23" s="46">
        <f t="shared" si="1"/>
        <v>0</v>
      </c>
    </row>
  </sheetData>
  <autoFilter ref="A4:J22"/>
  <mergeCells count="5">
    <mergeCell ref="D1:J1"/>
    <mergeCell ref="D3:J3"/>
    <mergeCell ref="A1:A4"/>
    <mergeCell ref="B1:B4"/>
    <mergeCell ref="C1:C4"/>
  </mergeCells>
  <printOptions horizontalCentered="1"/>
  <pageMargins left="0" right="0" top="0" bottom="0" header="0" footer="0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3"/>
  <sheetViews>
    <sheetView topLeftCell="A4" workbookViewId="0">
      <pane ySplit="1845" activePane="bottomLeft"/>
      <selection activeCell="J1" sqref="J1:K1048576"/>
      <selection pane="bottomLeft" activeCell="A24" sqref="A24:XFD25"/>
    </sheetView>
  </sheetViews>
  <sheetFormatPr defaultColWidth="9.140625" defaultRowHeight="18.75"/>
  <cols>
    <col min="1" max="1" width="4.140625" style="38" bestFit="1" customWidth="1"/>
    <col min="2" max="2" width="46" style="38" bestFit="1" customWidth="1"/>
    <col min="3" max="3" width="8.140625" style="38" bestFit="1" customWidth="1"/>
    <col min="4" max="9" width="5.7109375" style="38" customWidth="1"/>
    <col min="10" max="10" width="9.140625" style="38" bestFit="1" customWidth="1"/>
    <col min="11" max="11" width="10.7109375" style="38" bestFit="1" customWidth="1"/>
    <col min="12" max="16384" width="9.140625" style="38"/>
  </cols>
  <sheetData>
    <row r="1" spans="1:10" ht="21">
      <c r="A1" s="123" t="s">
        <v>0</v>
      </c>
      <c r="B1" s="124" t="s">
        <v>83</v>
      </c>
      <c r="C1" s="124" t="s">
        <v>65</v>
      </c>
      <c r="D1" s="122" t="s">
        <v>56</v>
      </c>
      <c r="E1" s="122"/>
      <c r="F1" s="122"/>
      <c r="G1" s="122"/>
      <c r="H1" s="122"/>
      <c r="I1" s="122"/>
      <c r="J1" s="122"/>
    </row>
    <row r="2" spans="1:10" ht="21.95" customHeight="1">
      <c r="A2" s="123"/>
      <c r="B2" s="124"/>
      <c r="C2" s="124"/>
      <c r="D2" s="74">
        <v>1</v>
      </c>
      <c r="E2" s="74">
        <v>2</v>
      </c>
      <c r="F2" s="74">
        <v>3</v>
      </c>
      <c r="G2" s="74">
        <v>4</v>
      </c>
      <c r="H2" s="74">
        <v>5</v>
      </c>
      <c r="I2" s="74">
        <v>6</v>
      </c>
      <c r="J2" s="74" t="s">
        <v>57</v>
      </c>
    </row>
    <row r="3" spans="1:10" ht="21.95" customHeight="1">
      <c r="A3" s="123"/>
      <c r="B3" s="124"/>
      <c r="C3" s="124"/>
      <c r="D3" s="123" t="s">
        <v>58</v>
      </c>
      <c r="E3" s="123"/>
      <c r="F3" s="123"/>
      <c r="G3" s="123"/>
      <c r="H3" s="123"/>
      <c r="I3" s="123"/>
      <c r="J3" s="123"/>
    </row>
    <row r="4" spans="1:10" ht="21.95" customHeight="1">
      <c r="A4" s="123"/>
      <c r="B4" s="124"/>
      <c r="C4" s="124"/>
      <c r="D4" s="74">
        <v>3</v>
      </c>
      <c r="E4" s="74">
        <v>4</v>
      </c>
      <c r="F4" s="74">
        <v>4</v>
      </c>
      <c r="G4" s="74">
        <v>3</v>
      </c>
      <c r="H4" s="74">
        <v>3</v>
      </c>
      <c r="I4" s="74">
        <v>3</v>
      </c>
      <c r="J4" s="74">
        <f t="shared" ref="J4:J6" si="0">SUM(D4:I4)</f>
        <v>20</v>
      </c>
    </row>
    <row r="5" spans="1:10" ht="18.95" customHeight="1">
      <c r="A5" s="39">
        <v>1</v>
      </c>
      <c r="B5" s="30" t="str">
        <f>'Кс-24'!B6</f>
        <v>Акопов Эдуард Арамович</v>
      </c>
      <c r="C5" s="30"/>
      <c r="D5" s="81"/>
      <c r="E5" s="81"/>
      <c r="F5" s="81"/>
      <c r="G5" s="81"/>
      <c r="H5" s="81"/>
      <c r="I5" s="81"/>
      <c r="J5" s="46">
        <f t="shared" si="0"/>
        <v>0</v>
      </c>
    </row>
    <row r="6" spans="1:10" ht="18.95" customHeight="1">
      <c r="A6" s="39">
        <v>2</v>
      </c>
      <c r="B6" s="30" t="str">
        <f>'Кс-24'!B7</f>
        <v>Бабкин Вячеслав Константинович</v>
      </c>
      <c r="C6" s="30"/>
      <c r="D6" s="81"/>
      <c r="E6" s="81"/>
      <c r="F6" s="81"/>
      <c r="G6" s="81"/>
      <c r="H6" s="81"/>
      <c r="I6" s="81"/>
      <c r="J6" s="46">
        <f t="shared" si="0"/>
        <v>0</v>
      </c>
    </row>
    <row r="7" spans="1:10" ht="18.95" customHeight="1">
      <c r="A7" s="39">
        <v>3</v>
      </c>
      <c r="B7" s="30" t="str">
        <f>'Кс-24'!B8</f>
        <v>Благодер Дмитрий Владимирович</v>
      </c>
      <c r="C7" s="30"/>
      <c r="D7" s="81"/>
      <c r="E7" s="81"/>
      <c r="F7" s="81"/>
      <c r="G7" s="81"/>
      <c r="H7" s="81"/>
      <c r="I7" s="81"/>
      <c r="J7" s="46">
        <f t="shared" ref="J7:J23" si="1">SUM(D7:I7)</f>
        <v>0</v>
      </c>
    </row>
    <row r="8" spans="1:10" ht="18.95" customHeight="1">
      <c r="A8" s="39">
        <v>4</v>
      </c>
      <c r="B8" s="30" t="str">
        <f>'Кс-24'!B9</f>
        <v>Бородич Артем Андреевич</v>
      </c>
      <c r="C8" s="30"/>
      <c r="D8" s="81"/>
      <c r="E8" s="81"/>
      <c r="F8" s="81"/>
      <c r="G8" s="81"/>
      <c r="H8" s="81"/>
      <c r="I8" s="81"/>
      <c r="J8" s="46">
        <f t="shared" si="1"/>
        <v>0</v>
      </c>
    </row>
    <row r="9" spans="1:10" ht="18.95" customHeight="1">
      <c r="A9" s="39">
        <v>5</v>
      </c>
      <c r="B9" s="30" t="str">
        <f>'Кс-24'!B10</f>
        <v>Вавилов Андрей Сергеевич</v>
      </c>
      <c r="C9" s="30"/>
      <c r="D9" s="81"/>
      <c r="E9" s="81"/>
      <c r="F9" s="81"/>
      <c r="G9" s="81"/>
      <c r="H9" s="81"/>
      <c r="I9" s="81"/>
      <c r="J9" s="46">
        <f t="shared" si="1"/>
        <v>0</v>
      </c>
    </row>
    <row r="10" spans="1:10" ht="18.95" customHeight="1">
      <c r="A10" s="39">
        <v>6</v>
      </c>
      <c r="B10" s="30" t="str">
        <f>'Кс-24'!B11</f>
        <v>Волченков Андрей Вячеславович</v>
      </c>
      <c r="C10" s="30"/>
      <c r="D10" s="81"/>
      <c r="E10" s="81"/>
      <c r="F10" s="81"/>
      <c r="G10" s="81"/>
      <c r="H10" s="81"/>
      <c r="I10" s="81"/>
      <c r="J10" s="46">
        <f t="shared" si="1"/>
        <v>0</v>
      </c>
    </row>
    <row r="11" spans="1:10" ht="18.95" customHeight="1">
      <c r="A11" s="39">
        <v>7</v>
      </c>
      <c r="B11" s="30" t="str">
        <f>'Кс-24'!B12</f>
        <v>Горбунова Маргарита Владимировна</v>
      </c>
      <c r="C11" s="30"/>
      <c r="D11" s="81"/>
      <c r="E11" s="81"/>
      <c r="F11" s="81"/>
      <c r="G11" s="81"/>
      <c r="H11" s="81"/>
      <c r="I11" s="81"/>
      <c r="J11" s="46">
        <f t="shared" si="1"/>
        <v>0</v>
      </c>
    </row>
    <row r="12" spans="1:10" ht="18.95" customHeight="1">
      <c r="A12" s="39">
        <v>8</v>
      </c>
      <c r="B12" s="30" t="str">
        <f>'Кс-24'!B14</f>
        <v>Горобец  Владимир Александрович</v>
      </c>
      <c r="C12" s="30"/>
      <c r="D12" s="81"/>
      <c r="E12" s="81"/>
      <c r="F12" s="81"/>
      <c r="G12" s="81"/>
      <c r="H12" s="81"/>
      <c r="I12" s="81"/>
      <c r="J12" s="46">
        <f t="shared" si="1"/>
        <v>0</v>
      </c>
    </row>
    <row r="13" spans="1:10" ht="18.95" customHeight="1">
      <c r="A13" s="39">
        <v>9</v>
      </c>
      <c r="B13" s="30" t="str">
        <f>'Кс-24'!B15</f>
        <v>Закиров  Марат Данисович</v>
      </c>
      <c r="C13" s="30"/>
      <c r="D13" s="81"/>
      <c r="E13" s="81"/>
      <c r="F13" s="81"/>
      <c r="G13" s="81"/>
      <c r="H13" s="81"/>
      <c r="I13" s="81"/>
      <c r="J13" s="46">
        <f t="shared" si="1"/>
        <v>0</v>
      </c>
    </row>
    <row r="14" spans="1:10" ht="18.95" customHeight="1">
      <c r="A14" s="39">
        <v>10</v>
      </c>
      <c r="B14" s="30" t="str">
        <f>'Кс-24'!B16</f>
        <v>Карцева Василиса Ивановна</v>
      </c>
      <c r="C14" s="30"/>
      <c r="D14" s="81"/>
      <c r="E14" s="81"/>
      <c r="F14" s="81"/>
      <c r="G14" s="81"/>
      <c r="H14" s="81"/>
      <c r="I14" s="81"/>
      <c r="J14" s="46">
        <f t="shared" si="1"/>
        <v>0</v>
      </c>
    </row>
    <row r="15" spans="1:10" ht="18.95" customHeight="1">
      <c r="A15" s="39">
        <v>11</v>
      </c>
      <c r="B15" s="30" t="str">
        <f>'Кс-24'!B17</f>
        <v>Клименко Максим Викторович</v>
      </c>
      <c r="C15" s="30"/>
      <c r="D15" s="81"/>
      <c r="E15" s="81"/>
      <c r="F15" s="81"/>
      <c r="G15" s="81"/>
      <c r="H15" s="81"/>
      <c r="I15" s="81"/>
      <c r="J15" s="46">
        <f t="shared" si="1"/>
        <v>0</v>
      </c>
    </row>
    <row r="16" spans="1:10" ht="18.95" customHeight="1">
      <c r="A16" s="39">
        <v>12</v>
      </c>
      <c r="B16" s="30" t="str">
        <f>'Кс-24'!B18</f>
        <v>Куфельд Андрей Станиславович</v>
      </c>
      <c r="C16" s="30"/>
      <c r="D16" s="81"/>
      <c r="E16" s="81"/>
      <c r="F16" s="81"/>
      <c r="G16" s="81"/>
      <c r="H16" s="81"/>
      <c r="I16" s="81"/>
      <c r="J16" s="46">
        <f t="shared" si="1"/>
        <v>0</v>
      </c>
    </row>
    <row r="17" spans="1:10" ht="18.95" customHeight="1">
      <c r="A17" s="39">
        <v>13</v>
      </c>
      <c r="B17" s="30" t="str">
        <f>'Кс-24'!B19</f>
        <v>Мосолова Виктория Георгиевна</v>
      </c>
      <c r="C17" s="30"/>
      <c r="D17" s="81"/>
      <c r="E17" s="81"/>
      <c r="F17" s="81"/>
      <c r="G17" s="81"/>
      <c r="H17" s="81"/>
      <c r="I17" s="81"/>
      <c r="J17" s="46">
        <f t="shared" si="1"/>
        <v>0</v>
      </c>
    </row>
    <row r="18" spans="1:10" ht="18.95" customHeight="1">
      <c r="A18" s="39">
        <v>14</v>
      </c>
      <c r="B18" s="30" t="str">
        <f>'Кс-24'!B20</f>
        <v>Мурызова Валерия Олеговна</v>
      </c>
      <c r="C18" s="30"/>
      <c r="D18" s="81"/>
      <c r="E18" s="81"/>
      <c r="F18" s="81"/>
      <c r="G18" s="81"/>
      <c r="H18" s="81"/>
      <c r="I18" s="81"/>
      <c r="J18" s="46">
        <f t="shared" si="1"/>
        <v>0</v>
      </c>
    </row>
    <row r="19" spans="1:10" ht="18.95" customHeight="1">
      <c r="A19" s="39">
        <v>15</v>
      </c>
      <c r="B19" s="30" t="str">
        <f>'Кс-24'!B21</f>
        <v>Орловский Иван Сергеевич</v>
      </c>
      <c r="C19" s="30"/>
      <c r="D19" s="81"/>
      <c r="E19" s="81"/>
      <c r="F19" s="81"/>
      <c r="G19" s="81"/>
      <c r="H19" s="81"/>
      <c r="I19" s="81"/>
      <c r="J19" s="46">
        <f t="shared" si="1"/>
        <v>0</v>
      </c>
    </row>
    <row r="20" spans="1:10" ht="18.95" customHeight="1">
      <c r="A20" s="39">
        <v>16</v>
      </c>
      <c r="B20" s="30" t="str">
        <f>'Кс-24'!B22</f>
        <v>Саитов Дмитрий Олегович</v>
      </c>
      <c r="C20" s="30"/>
      <c r="D20" s="81"/>
      <c r="E20" s="81"/>
      <c r="F20" s="81"/>
      <c r="G20" s="81"/>
      <c r="H20" s="81"/>
      <c r="I20" s="81"/>
      <c r="J20" s="46">
        <f t="shared" si="1"/>
        <v>0</v>
      </c>
    </row>
    <row r="21" spans="1:10" ht="18.95" customHeight="1">
      <c r="A21" s="39">
        <v>17</v>
      </c>
      <c r="B21" s="30" t="str">
        <f>'Кс-24'!B23</f>
        <v>Семенова Ульяна Васильевна</v>
      </c>
      <c r="C21" s="30"/>
      <c r="D21" s="81"/>
      <c r="E21" s="81"/>
      <c r="F21" s="81"/>
      <c r="G21" s="81"/>
      <c r="H21" s="81"/>
      <c r="I21" s="81"/>
      <c r="J21" s="46">
        <f t="shared" si="1"/>
        <v>0</v>
      </c>
    </row>
    <row r="22" spans="1:10" ht="18.95" customHeight="1">
      <c r="A22" s="39">
        <v>18</v>
      </c>
      <c r="B22" s="30" t="str">
        <f>'Кс-24'!B24</f>
        <v>Усатюк Александр Владимирович</v>
      </c>
      <c r="C22" s="30"/>
      <c r="D22" s="81"/>
      <c r="E22" s="81"/>
      <c r="F22" s="81"/>
      <c r="G22" s="81"/>
      <c r="H22" s="81"/>
      <c r="I22" s="81"/>
      <c r="J22" s="46">
        <f t="shared" si="1"/>
        <v>0</v>
      </c>
    </row>
    <row r="23" spans="1:10">
      <c r="A23" s="39">
        <v>19</v>
      </c>
      <c r="B23" s="30" t="str">
        <f>'Кс-24'!B25</f>
        <v>Якушина Анна Илинична</v>
      </c>
      <c r="C23" s="30"/>
      <c r="D23" s="81"/>
      <c r="E23" s="81"/>
      <c r="F23" s="81"/>
      <c r="G23" s="81"/>
      <c r="H23" s="81"/>
      <c r="I23" s="81"/>
      <c r="J23" s="46">
        <f t="shared" si="1"/>
        <v>0</v>
      </c>
    </row>
  </sheetData>
  <autoFilter ref="A4:J22">
    <filterColumn colId="1"/>
    <filterColumn colId="9"/>
  </autoFilter>
  <mergeCells count="5">
    <mergeCell ref="D1:J1"/>
    <mergeCell ref="D3:J3"/>
    <mergeCell ref="A1:A4"/>
    <mergeCell ref="B1:B4"/>
    <mergeCell ref="C1:C4"/>
  </mergeCells>
  <printOptions horizontalCentered="1"/>
  <pageMargins left="0" right="0" top="0" bottom="0" header="0" footer="0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3"/>
  <sheetViews>
    <sheetView topLeftCell="A4" workbookViewId="0">
      <pane ySplit="1845" activePane="bottomLeft"/>
      <selection activeCell="J1" sqref="J1:K1048576"/>
      <selection pane="bottomLeft" activeCell="A24" sqref="A24:XFD25"/>
    </sheetView>
  </sheetViews>
  <sheetFormatPr defaultColWidth="9.140625" defaultRowHeight="18.75"/>
  <cols>
    <col min="1" max="1" width="4.140625" style="38" bestFit="1" customWidth="1"/>
    <col min="2" max="2" width="46" style="38" bestFit="1" customWidth="1"/>
    <col min="3" max="3" width="8.140625" style="38" bestFit="1" customWidth="1"/>
    <col min="4" max="9" width="5.7109375" style="38" customWidth="1"/>
    <col min="10" max="10" width="9.140625" style="38" bestFit="1" customWidth="1"/>
    <col min="11" max="11" width="10.7109375" style="38" bestFit="1" customWidth="1"/>
    <col min="12" max="16384" width="9.140625" style="38"/>
  </cols>
  <sheetData>
    <row r="1" spans="1:10" ht="21">
      <c r="A1" s="123" t="s">
        <v>0</v>
      </c>
      <c r="B1" s="124" t="s">
        <v>84</v>
      </c>
      <c r="C1" s="124" t="s">
        <v>65</v>
      </c>
      <c r="D1" s="122" t="s">
        <v>56</v>
      </c>
      <c r="E1" s="122"/>
      <c r="F1" s="122"/>
      <c r="G1" s="122"/>
      <c r="H1" s="122"/>
      <c r="I1" s="122"/>
      <c r="J1" s="122"/>
    </row>
    <row r="2" spans="1:10" ht="21.95" customHeight="1">
      <c r="A2" s="123"/>
      <c r="B2" s="124"/>
      <c r="C2" s="124"/>
      <c r="D2" s="74">
        <v>1</v>
      </c>
      <c r="E2" s="74">
        <v>2</v>
      </c>
      <c r="F2" s="74">
        <v>3</v>
      </c>
      <c r="G2" s="74">
        <v>4</v>
      </c>
      <c r="H2" s="74">
        <v>5</v>
      </c>
      <c r="I2" s="74">
        <v>6</v>
      </c>
      <c r="J2" s="74" t="s">
        <v>57</v>
      </c>
    </row>
    <row r="3" spans="1:10" ht="21.95" customHeight="1">
      <c r="A3" s="123"/>
      <c r="B3" s="124"/>
      <c r="C3" s="124"/>
      <c r="D3" s="123" t="s">
        <v>58</v>
      </c>
      <c r="E3" s="123"/>
      <c r="F3" s="123"/>
      <c r="G3" s="123"/>
      <c r="H3" s="123"/>
      <c r="I3" s="123"/>
      <c r="J3" s="123"/>
    </row>
    <row r="4" spans="1:10" ht="21.95" customHeight="1">
      <c r="A4" s="123"/>
      <c r="B4" s="124"/>
      <c r="C4" s="124"/>
      <c r="D4" s="74">
        <v>3</v>
      </c>
      <c r="E4" s="74">
        <v>4</v>
      </c>
      <c r="F4" s="74">
        <v>2</v>
      </c>
      <c r="G4" s="74">
        <v>4</v>
      </c>
      <c r="H4" s="74">
        <v>4</v>
      </c>
      <c r="I4" s="74">
        <v>3</v>
      </c>
      <c r="J4" s="74">
        <f t="shared" ref="J4:J6" si="0">SUM(D4:I4)</f>
        <v>20</v>
      </c>
    </row>
    <row r="5" spans="1:10" ht="18.95" customHeight="1">
      <c r="A5" s="39">
        <v>1</v>
      </c>
      <c r="B5" s="30" t="str">
        <f>'Кс-24'!B6</f>
        <v>Акопов Эдуард Арамович</v>
      </c>
      <c r="C5" s="30"/>
      <c r="D5" s="40"/>
      <c r="E5" s="40"/>
      <c r="F5" s="40"/>
      <c r="G5" s="40"/>
      <c r="H5" s="40"/>
      <c r="I5" s="40"/>
      <c r="J5" s="46">
        <f t="shared" si="0"/>
        <v>0</v>
      </c>
    </row>
    <row r="6" spans="1:10" ht="18.95" customHeight="1">
      <c r="A6" s="39">
        <v>2</v>
      </c>
      <c r="B6" s="30" t="str">
        <f>'Кс-24'!B7</f>
        <v>Бабкин Вячеслав Константинович</v>
      </c>
      <c r="C6" s="30"/>
      <c r="D6" s="40"/>
      <c r="E6" s="40"/>
      <c r="F6" s="40"/>
      <c r="G6" s="40"/>
      <c r="H6" s="40"/>
      <c r="I6" s="40"/>
      <c r="J6" s="46">
        <f t="shared" si="0"/>
        <v>0</v>
      </c>
    </row>
    <row r="7" spans="1:10" ht="18.95" customHeight="1">
      <c r="A7" s="39">
        <v>3</v>
      </c>
      <c r="B7" s="30" t="str">
        <f>'Кс-24'!B8</f>
        <v>Благодер Дмитрий Владимирович</v>
      </c>
      <c r="C7" s="30"/>
      <c r="D7" s="40"/>
      <c r="E7" s="40"/>
      <c r="F7" s="40"/>
      <c r="G7" s="40"/>
      <c r="H7" s="40"/>
      <c r="I7" s="40"/>
      <c r="J7" s="46">
        <f t="shared" ref="J7:J23" si="1">SUM(D7:I7)</f>
        <v>0</v>
      </c>
    </row>
    <row r="8" spans="1:10" ht="18.95" customHeight="1">
      <c r="A8" s="39">
        <v>4</v>
      </c>
      <c r="B8" s="30" t="str">
        <f>'Кс-24'!B9</f>
        <v>Бородич Артем Андреевич</v>
      </c>
      <c r="C8" s="30"/>
      <c r="D8" s="40"/>
      <c r="E8" s="40"/>
      <c r="F8" s="40"/>
      <c r="G8" s="40"/>
      <c r="H8" s="40"/>
      <c r="I8" s="40"/>
      <c r="J8" s="46">
        <f t="shared" si="1"/>
        <v>0</v>
      </c>
    </row>
    <row r="9" spans="1:10" ht="18.95" customHeight="1">
      <c r="A9" s="39">
        <v>5</v>
      </c>
      <c r="B9" s="30" t="str">
        <f>'Кс-24'!B10</f>
        <v>Вавилов Андрей Сергеевич</v>
      </c>
      <c r="C9" s="30"/>
      <c r="D9" s="40"/>
      <c r="E9" s="40"/>
      <c r="F9" s="40"/>
      <c r="G9" s="40"/>
      <c r="H9" s="40"/>
      <c r="I9" s="40"/>
      <c r="J9" s="46">
        <f t="shared" si="1"/>
        <v>0</v>
      </c>
    </row>
    <row r="10" spans="1:10" ht="18.95" customHeight="1">
      <c r="A10" s="39">
        <v>6</v>
      </c>
      <c r="B10" s="30" t="str">
        <f>'Кс-24'!B11</f>
        <v>Волченков Андрей Вячеславович</v>
      </c>
      <c r="C10" s="30"/>
      <c r="D10" s="40"/>
      <c r="E10" s="40"/>
      <c r="F10" s="40"/>
      <c r="G10" s="40"/>
      <c r="H10" s="40"/>
      <c r="I10" s="40"/>
      <c r="J10" s="46">
        <f t="shared" si="1"/>
        <v>0</v>
      </c>
    </row>
    <row r="11" spans="1:10" ht="18.95" customHeight="1">
      <c r="A11" s="39">
        <v>7</v>
      </c>
      <c r="B11" s="30" t="str">
        <f>'Кс-24'!B12</f>
        <v>Горбунова Маргарита Владимировна</v>
      </c>
      <c r="C11" s="30"/>
      <c r="D11" s="40"/>
      <c r="E11" s="40"/>
      <c r="F11" s="40"/>
      <c r="G11" s="40"/>
      <c r="H11" s="40"/>
      <c r="I11" s="40"/>
      <c r="J11" s="46">
        <f t="shared" si="1"/>
        <v>0</v>
      </c>
    </row>
    <row r="12" spans="1:10" ht="18.95" customHeight="1">
      <c r="A12" s="39">
        <v>8</v>
      </c>
      <c r="B12" s="30" t="str">
        <f>'Кс-24'!B14</f>
        <v>Горобец  Владимир Александрович</v>
      </c>
      <c r="C12" s="30"/>
      <c r="D12" s="40"/>
      <c r="E12" s="40"/>
      <c r="F12" s="40"/>
      <c r="G12" s="40"/>
      <c r="H12" s="40"/>
      <c r="I12" s="40"/>
      <c r="J12" s="46">
        <f t="shared" si="1"/>
        <v>0</v>
      </c>
    </row>
    <row r="13" spans="1:10" ht="18.95" customHeight="1">
      <c r="A13" s="39">
        <v>9</v>
      </c>
      <c r="B13" s="30" t="str">
        <f>'Кс-24'!B15</f>
        <v>Закиров  Марат Данисович</v>
      </c>
      <c r="C13" s="30"/>
      <c r="D13" s="40"/>
      <c r="E13" s="40"/>
      <c r="F13" s="40"/>
      <c r="G13" s="40"/>
      <c r="H13" s="40"/>
      <c r="I13" s="40"/>
      <c r="J13" s="46">
        <f t="shared" si="1"/>
        <v>0</v>
      </c>
    </row>
    <row r="14" spans="1:10" ht="18.95" customHeight="1">
      <c r="A14" s="39">
        <v>10</v>
      </c>
      <c r="B14" s="30" t="str">
        <f>'Кс-24'!B16</f>
        <v>Карцева Василиса Ивановна</v>
      </c>
      <c r="C14" s="30"/>
      <c r="D14" s="40"/>
      <c r="E14" s="40"/>
      <c r="F14" s="40"/>
      <c r="G14" s="40"/>
      <c r="H14" s="40"/>
      <c r="I14" s="40"/>
      <c r="J14" s="46">
        <f t="shared" si="1"/>
        <v>0</v>
      </c>
    </row>
    <row r="15" spans="1:10" ht="18.95" customHeight="1">
      <c r="A15" s="39">
        <v>11</v>
      </c>
      <c r="B15" s="30" t="str">
        <f>'Кс-24'!B17</f>
        <v>Клименко Максим Викторович</v>
      </c>
      <c r="C15" s="30"/>
      <c r="D15" s="40"/>
      <c r="E15" s="40"/>
      <c r="F15" s="40"/>
      <c r="G15" s="40"/>
      <c r="H15" s="40"/>
      <c r="I15" s="40"/>
      <c r="J15" s="46">
        <f t="shared" si="1"/>
        <v>0</v>
      </c>
    </row>
    <row r="16" spans="1:10" ht="18.95" customHeight="1">
      <c r="A16" s="39">
        <v>12</v>
      </c>
      <c r="B16" s="30" t="str">
        <f>'Кс-24'!B18</f>
        <v>Куфельд Андрей Станиславович</v>
      </c>
      <c r="C16" s="30"/>
      <c r="D16" s="40"/>
      <c r="E16" s="40"/>
      <c r="F16" s="40"/>
      <c r="G16" s="40"/>
      <c r="H16" s="40"/>
      <c r="I16" s="40"/>
      <c r="J16" s="46">
        <f t="shared" si="1"/>
        <v>0</v>
      </c>
    </row>
    <row r="17" spans="1:10" ht="18.95" customHeight="1">
      <c r="A17" s="39">
        <v>13</v>
      </c>
      <c r="B17" s="30" t="str">
        <f>'Кс-24'!B19</f>
        <v>Мосолова Виктория Георгиевна</v>
      </c>
      <c r="C17" s="30"/>
      <c r="D17" s="40"/>
      <c r="E17" s="40"/>
      <c r="F17" s="40"/>
      <c r="G17" s="40"/>
      <c r="H17" s="40"/>
      <c r="I17" s="40"/>
      <c r="J17" s="46">
        <f t="shared" si="1"/>
        <v>0</v>
      </c>
    </row>
    <row r="18" spans="1:10" ht="18.95" customHeight="1">
      <c r="A18" s="39">
        <v>14</v>
      </c>
      <c r="B18" s="30" t="str">
        <f>'Кс-24'!B20</f>
        <v>Мурызова Валерия Олеговна</v>
      </c>
      <c r="C18" s="30"/>
      <c r="D18" s="40"/>
      <c r="E18" s="40"/>
      <c r="F18" s="40"/>
      <c r="G18" s="40"/>
      <c r="H18" s="40"/>
      <c r="I18" s="40"/>
      <c r="J18" s="46">
        <f t="shared" si="1"/>
        <v>0</v>
      </c>
    </row>
    <row r="19" spans="1:10" ht="18.95" customHeight="1">
      <c r="A19" s="39">
        <v>15</v>
      </c>
      <c r="B19" s="30" t="str">
        <f>'Кс-24'!B21</f>
        <v>Орловский Иван Сергеевич</v>
      </c>
      <c r="C19" s="30"/>
      <c r="D19" s="40"/>
      <c r="E19" s="40"/>
      <c r="F19" s="40"/>
      <c r="G19" s="40"/>
      <c r="H19" s="40"/>
      <c r="I19" s="40"/>
      <c r="J19" s="46">
        <f t="shared" si="1"/>
        <v>0</v>
      </c>
    </row>
    <row r="20" spans="1:10" ht="18.95" customHeight="1">
      <c r="A20" s="39">
        <v>16</v>
      </c>
      <c r="B20" s="30" t="str">
        <f>'Кс-24'!B22</f>
        <v>Саитов Дмитрий Олегович</v>
      </c>
      <c r="C20" s="30"/>
      <c r="D20" s="40"/>
      <c r="E20" s="40"/>
      <c r="F20" s="40"/>
      <c r="G20" s="40"/>
      <c r="H20" s="40"/>
      <c r="I20" s="40"/>
      <c r="J20" s="46">
        <f t="shared" si="1"/>
        <v>0</v>
      </c>
    </row>
    <row r="21" spans="1:10" ht="18.95" customHeight="1">
      <c r="A21" s="39">
        <v>17</v>
      </c>
      <c r="B21" s="30" t="str">
        <f>'Кс-24'!B23</f>
        <v>Семенова Ульяна Васильевна</v>
      </c>
      <c r="C21" s="30"/>
      <c r="D21" s="40"/>
      <c r="E21" s="40"/>
      <c r="F21" s="40"/>
      <c r="G21" s="40"/>
      <c r="H21" s="40"/>
      <c r="I21" s="40"/>
      <c r="J21" s="46">
        <f t="shared" si="1"/>
        <v>0</v>
      </c>
    </row>
    <row r="22" spans="1:10" ht="18.95" customHeight="1">
      <c r="A22" s="39">
        <v>18</v>
      </c>
      <c r="B22" s="30" t="str">
        <f>'Кс-24'!B24</f>
        <v>Усатюк Александр Владимирович</v>
      </c>
      <c r="C22" s="30"/>
      <c r="D22" s="40"/>
      <c r="E22" s="40"/>
      <c r="F22" s="40"/>
      <c r="G22" s="40"/>
      <c r="H22" s="40"/>
      <c r="I22" s="40"/>
      <c r="J22" s="46">
        <f t="shared" si="1"/>
        <v>0</v>
      </c>
    </row>
    <row r="23" spans="1:10">
      <c r="A23" s="39">
        <v>19</v>
      </c>
      <c r="B23" s="30" t="str">
        <f>'Кс-24'!B25</f>
        <v>Якушина Анна Илинична</v>
      </c>
      <c r="C23" s="30"/>
      <c r="D23" s="40"/>
      <c r="E23" s="40"/>
      <c r="F23" s="40"/>
      <c r="G23" s="40"/>
      <c r="H23" s="40"/>
      <c r="I23" s="40"/>
      <c r="J23" s="46">
        <f t="shared" si="1"/>
        <v>0</v>
      </c>
    </row>
  </sheetData>
  <autoFilter ref="A4:J22">
    <filterColumn colId="1"/>
    <filterColumn colId="9"/>
  </autoFilter>
  <mergeCells count="5">
    <mergeCell ref="A1:A4"/>
    <mergeCell ref="B1:B4"/>
    <mergeCell ref="C1:C4"/>
    <mergeCell ref="D1:J1"/>
    <mergeCell ref="D3:J3"/>
  </mergeCells>
  <printOptions horizontalCentered="1"/>
  <pageMargins left="0" right="0" top="0" bottom="0" header="0" footer="0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zoomScale="130" zoomScaleNormal="130" workbookViewId="0">
      <selection activeCell="E19" sqref="E19"/>
    </sheetView>
  </sheetViews>
  <sheetFormatPr defaultRowHeight="15"/>
  <cols>
    <col min="1" max="1" width="17.28515625" bestFit="1" customWidth="1"/>
    <col min="2" max="2" width="15.7109375" bestFit="1" customWidth="1"/>
    <col min="3" max="3" width="19.7109375" bestFit="1" customWidth="1"/>
    <col min="4" max="4" width="10.140625" bestFit="1" customWidth="1"/>
    <col min="5" max="5" width="81.42578125" bestFit="1" customWidth="1"/>
  </cols>
  <sheetData>
    <row r="1" spans="1:5" s="25" customFormat="1">
      <c r="A1" s="24" t="s">
        <v>39</v>
      </c>
      <c r="B1" s="24" t="s">
        <v>40</v>
      </c>
      <c r="C1" s="24" t="s">
        <v>32</v>
      </c>
    </row>
    <row r="2" spans="1:5">
      <c r="A2" s="26" t="s">
        <v>41</v>
      </c>
      <c r="B2" s="26" t="s">
        <v>42</v>
      </c>
      <c r="C2" s="35" t="s">
        <v>43</v>
      </c>
      <c r="D2" s="25" t="s">
        <v>44</v>
      </c>
      <c r="E2" t="s">
        <v>45</v>
      </c>
    </row>
    <row r="3" spans="1:5">
      <c r="A3" s="26" t="s">
        <v>46</v>
      </c>
      <c r="B3" s="26" t="s">
        <v>47</v>
      </c>
      <c r="C3" s="36" t="s">
        <v>48</v>
      </c>
      <c r="D3" s="25" t="s">
        <v>49</v>
      </c>
      <c r="E3" s="21" t="s">
        <v>50</v>
      </c>
    </row>
    <row r="4" spans="1:5">
      <c r="A4" s="26" t="s">
        <v>51</v>
      </c>
      <c r="B4" s="26" t="s">
        <v>52</v>
      </c>
      <c r="C4" s="37" t="s">
        <v>53</v>
      </c>
    </row>
  </sheetData>
  <hyperlinks>
    <hyperlink ref="E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E1" sqref="E1:E19"/>
    </sheetView>
  </sheetViews>
  <sheetFormatPr defaultRowHeight="15"/>
  <cols>
    <col min="1" max="1" width="11.28515625" style="86" customWidth="1"/>
    <col min="2" max="2" width="12" style="86" bestFit="1" customWidth="1"/>
    <col min="3" max="3" width="15.28515625" style="86" customWidth="1"/>
    <col min="4" max="5" width="35.5703125" style="86" bestFit="1" customWidth="1"/>
    <col min="6" max="6" width="18.85546875" style="86" customWidth="1"/>
    <col min="7" max="16384" width="9.140625" style="86"/>
  </cols>
  <sheetData>
    <row r="1" spans="1:5">
      <c r="A1" s="86" t="s">
        <v>139</v>
      </c>
      <c r="B1" s="86" t="s">
        <v>138</v>
      </c>
      <c r="C1" s="86" t="s">
        <v>137</v>
      </c>
      <c r="D1" s="86" t="str">
        <f>A1&amp;" "&amp;B1&amp;" "&amp;C1</f>
        <v>Акопов Эдуард Арамович</v>
      </c>
      <c r="E1" s="86" t="s">
        <v>140</v>
      </c>
    </row>
    <row r="2" spans="1:5">
      <c r="A2" s="86" t="s">
        <v>136</v>
      </c>
      <c r="B2" s="86" t="s">
        <v>135</v>
      </c>
      <c r="C2" s="86" t="s">
        <v>134</v>
      </c>
      <c r="D2" s="86" t="str">
        <f t="shared" ref="D2:D19" si="0">A2&amp;" "&amp;B2&amp;" "&amp;C2</f>
        <v>Бабкин Вячеслав Константинович</v>
      </c>
      <c r="E2" s="86" t="s">
        <v>141</v>
      </c>
    </row>
    <row r="3" spans="1:5">
      <c r="A3" s="86" t="s">
        <v>133</v>
      </c>
      <c r="B3" s="86" t="s">
        <v>98</v>
      </c>
      <c r="C3" s="86" t="s">
        <v>89</v>
      </c>
      <c r="D3" s="86" t="str">
        <f t="shared" si="0"/>
        <v>Благодер Дмитрий Владимирович</v>
      </c>
      <c r="E3" s="86" t="s">
        <v>142</v>
      </c>
    </row>
    <row r="4" spans="1:5">
      <c r="A4" s="86" t="s">
        <v>132</v>
      </c>
      <c r="B4" s="86" t="s">
        <v>131</v>
      </c>
      <c r="C4" s="86" t="s">
        <v>130</v>
      </c>
      <c r="D4" s="86" t="str">
        <f t="shared" si="0"/>
        <v>Бородич Артем Андреевич</v>
      </c>
      <c r="E4" s="86" t="s">
        <v>143</v>
      </c>
    </row>
    <row r="5" spans="1:5">
      <c r="A5" s="86" t="s">
        <v>129</v>
      </c>
      <c r="B5" s="86" t="s">
        <v>110</v>
      </c>
      <c r="C5" s="86" t="s">
        <v>100</v>
      </c>
      <c r="D5" s="86" t="str">
        <f t="shared" si="0"/>
        <v>Вавилов Андрей Сергеевич</v>
      </c>
      <c r="E5" s="86" t="s">
        <v>144</v>
      </c>
    </row>
    <row r="6" spans="1:5">
      <c r="A6" s="86" t="s">
        <v>128</v>
      </c>
      <c r="B6" s="86" t="s">
        <v>110</v>
      </c>
      <c r="C6" s="86" t="s">
        <v>127</v>
      </c>
      <c r="D6" s="86" t="str">
        <f t="shared" si="0"/>
        <v>Волченков Андрей Вячеславович</v>
      </c>
      <c r="E6" s="86" t="s">
        <v>145</v>
      </c>
    </row>
    <row r="7" spans="1:5">
      <c r="A7" s="86" t="s">
        <v>126</v>
      </c>
      <c r="B7" s="86" t="s">
        <v>125</v>
      </c>
      <c r="C7" s="86" t="s">
        <v>124</v>
      </c>
      <c r="D7" s="86" t="str">
        <f t="shared" si="0"/>
        <v>Горбунова Маргарита Владимировна</v>
      </c>
      <c r="E7" s="86" t="s">
        <v>146</v>
      </c>
    </row>
    <row r="8" spans="1:5">
      <c r="A8" s="86" t="s">
        <v>123</v>
      </c>
      <c r="B8" s="86" t="s">
        <v>122</v>
      </c>
      <c r="C8" s="86" t="s">
        <v>121</v>
      </c>
      <c r="D8" s="86" t="str">
        <f t="shared" si="0"/>
        <v>Горобец  Владимир Александрович</v>
      </c>
      <c r="E8" s="86" t="s">
        <v>147</v>
      </c>
    </row>
    <row r="9" spans="1:5">
      <c r="A9" s="86" t="s">
        <v>120</v>
      </c>
      <c r="B9" s="86" t="s">
        <v>119</v>
      </c>
      <c r="C9" s="86" t="s">
        <v>118</v>
      </c>
      <c r="D9" s="86" t="str">
        <f t="shared" si="0"/>
        <v>Закиров  Марат Данисович</v>
      </c>
      <c r="E9" s="86" t="s">
        <v>148</v>
      </c>
    </row>
    <row r="10" spans="1:5">
      <c r="A10" s="86" t="s">
        <v>117</v>
      </c>
      <c r="B10" s="86" t="s">
        <v>116</v>
      </c>
      <c r="C10" s="86" t="s">
        <v>115</v>
      </c>
      <c r="D10" s="86" t="str">
        <f t="shared" si="0"/>
        <v>Карцева Василиса Ивановна</v>
      </c>
      <c r="E10" s="86" t="s">
        <v>149</v>
      </c>
    </row>
    <row r="11" spans="1:5">
      <c r="A11" s="86" t="s">
        <v>114</v>
      </c>
      <c r="B11" s="86" t="s">
        <v>113</v>
      </c>
      <c r="C11" s="86" t="s">
        <v>112</v>
      </c>
      <c r="D11" s="86" t="str">
        <f t="shared" si="0"/>
        <v>Клименко Максим Викторович</v>
      </c>
      <c r="E11" s="86" t="s">
        <v>150</v>
      </c>
    </row>
    <row r="12" spans="1:5">
      <c r="A12" s="86" t="s">
        <v>111</v>
      </c>
      <c r="B12" s="86" t="s">
        <v>110</v>
      </c>
      <c r="C12" s="86" t="s">
        <v>109</v>
      </c>
      <c r="D12" s="86" t="str">
        <f t="shared" si="0"/>
        <v>Куфельд Андрей Станиславович</v>
      </c>
      <c r="E12" s="86" t="s">
        <v>151</v>
      </c>
    </row>
    <row r="13" spans="1:5">
      <c r="A13" s="86" t="s">
        <v>108</v>
      </c>
      <c r="B13" s="86" t="s">
        <v>107</v>
      </c>
      <c r="C13" s="86" t="s">
        <v>106</v>
      </c>
      <c r="D13" s="86" t="str">
        <f t="shared" si="0"/>
        <v>Мосолова Виктория Георгиевна</v>
      </c>
      <c r="E13" s="86" t="s">
        <v>152</v>
      </c>
    </row>
    <row r="14" spans="1:5">
      <c r="A14" s="86" t="s">
        <v>105</v>
      </c>
      <c r="B14" s="86" t="s">
        <v>104</v>
      </c>
      <c r="C14" s="86" t="s">
        <v>103</v>
      </c>
      <c r="D14" s="86" t="str">
        <f t="shared" si="0"/>
        <v>Мурызова Валерия Олеговна</v>
      </c>
      <c r="E14" s="86" t="s">
        <v>153</v>
      </c>
    </row>
    <row r="15" spans="1:5">
      <c r="A15" s="86" t="s">
        <v>102</v>
      </c>
      <c r="B15" s="86" t="s">
        <v>101</v>
      </c>
      <c r="C15" s="86" t="s">
        <v>100</v>
      </c>
      <c r="D15" s="86" t="str">
        <f t="shared" si="0"/>
        <v>Орловский Иван Сергеевич</v>
      </c>
      <c r="E15" s="86" t="s">
        <v>154</v>
      </c>
    </row>
    <row r="16" spans="1:5">
      <c r="A16" s="86" t="s">
        <v>99</v>
      </c>
      <c r="B16" s="86" t="s">
        <v>98</v>
      </c>
      <c r="C16" s="86" t="s">
        <v>97</v>
      </c>
      <c r="D16" s="86" t="str">
        <f t="shared" si="0"/>
        <v>Саитов Дмитрий Олегович</v>
      </c>
      <c r="E16" s="86" t="s">
        <v>155</v>
      </c>
    </row>
    <row r="17" spans="1:5">
      <c r="A17" s="86" t="s">
        <v>96</v>
      </c>
      <c r="B17" s="86" t="s">
        <v>95</v>
      </c>
      <c r="C17" s="86" t="s">
        <v>94</v>
      </c>
      <c r="D17" s="86" t="str">
        <f t="shared" si="0"/>
        <v>Семенова Ульяна Васильевна</v>
      </c>
      <c r="E17" s="86" t="s">
        <v>156</v>
      </c>
    </row>
    <row r="18" spans="1:5">
      <c r="A18" s="86" t="s">
        <v>91</v>
      </c>
      <c r="B18" s="86" t="s">
        <v>90</v>
      </c>
      <c r="C18" s="86" t="s">
        <v>89</v>
      </c>
      <c r="D18" s="86" t="str">
        <f t="shared" si="0"/>
        <v>Усатюк Александр Владимирович</v>
      </c>
      <c r="E18" s="86" t="s">
        <v>157</v>
      </c>
    </row>
    <row r="19" spans="1:5">
      <c r="A19" s="86" t="s">
        <v>88</v>
      </c>
      <c r="B19" s="86" t="s">
        <v>87</v>
      </c>
      <c r="C19" s="86" t="s">
        <v>86</v>
      </c>
      <c r="D19" s="86" t="str">
        <f t="shared" si="0"/>
        <v>Якушина Анна Илинична</v>
      </c>
      <c r="E19" s="86" t="s">
        <v>158</v>
      </c>
    </row>
    <row r="20" spans="1:5">
      <c r="A20" s="86" t="s">
        <v>93</v>
      </c>
      <c r="B20" s="86">
        <v>89161544896</v>
      </c>
      <c r="C20" s="21" t="s">
        <v>92</v>
      </c>
    </row>
  </sheetData>
  <hyperlinks>
    <hyperlink ref="C20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21"/>
  <sheetViews>
    <sheetView workbookViewId="0">
      <selection activeCell="AC2" sqref="AC1:AD1048576"/>
    </sheetView>
  </sheetViews>
  <sheetFormatPr defaultColWidth="9.140625" defaultRowHeight="14.25"/>
  <cols>
    <col min="1" max="1" width="4.28515625" style="75" bestFit="1" customWidth="1"/>
    <col min="2" max="2" width="27.42578125" style="75" customWidth="1"/>
    <col min="3" max="28" width="4.7109375" style="75" customWidth="1"/>
    <col min="29" max="16384" width="9.140625" style="75"/>
  </cols>
  <sheetData>
    <row r="1" spans="1:28" ht="18" customHeight="1">
      <c r="A1" s="127" t="s">
        <v>0</v>
      </c>
      <c r="B1" s="129" t="s">
        <v>159</v>
      </c>
      <c r="C1" s="125"/>
      <c r="D1" s="126"/>
      <c r="E1" s="125"/>
      <c r="F1" s="126"/>
      <c r="G1" s="125"/>
      <c r="H1" s="126"/>
      <c r="I1" s="125"/>
      <c r="J1" s="126"/>
      <c r="K1" s="125"/>
      <c r="L1" s="126"/>
      <c r="M1" s="125"/>
      <c r="N1" s="126"/>
      <c r="O1" s="125"/>
      <c r="P1" s="126"/>
      <c r="Q1" s="125"/>
      <c r="R1" s="126"/>
      <c r="S1" s="125"/>
      <c r="T1" s="126"/>
      <c r="U1" s="125"/>
      <c r="V1" s="126"/>
      <c r="W1" s="125"/>
      <c r="X1" s="126"/>
      <c r="Y1" s="125"/>
      <c r="Z1" s="126"/>
      <c r="AA1" s="125"/>
      <c r="AB1" s="126"/>
    </row>
    <row r="2" spans="1:28" ht="18" customHeight="1">
      <c r="A2" s="128"/>
      <c r="B2" s="130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</row>
    <row r="3" spans="1:28" ht="30" customHeight="1">
      <c r="A3" s="76">
        <v>1</v>
      </c>
      <c r="B3" s="66" t="s">
        <v>140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</row>
    <row r="4" spans="1:28" ht="30" customHeight="1">
      <c r="A4" s="76">
        <v>2</v>
      </c>
      <c r="B4" s="66" t="s">
        <v>141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 ht="30" customHeight="1">
      <c r="A5" s="76">
        <v>3</v>
      </c>
      <c r="B5" s="66" t="s">
        <v>142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</row>
    <row r="6" spans="1:28" ht="30" customHeight="1">
      <c r="A6" s="76">
        <v>4</v>
      </c>
      <c r="B6" s="66" t="s">
        <v>143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</row>
    <row r="7" spans="1:28" ht="30" customHeight="1">
      <c r="A7" s="76">
        <v>5</v>
      </c>
      <c r="B7" s="66" t="s">
        <v>144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</row>
    <row r="8" spans="1:28" ht="30" customHeight="1">
      <c r="A8" s="76">
        <v>6</v>
      </c>
      <c r="B8" s="66" t="s">
        <v>145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</row>
    <row r="9" spans="1:28" ht="30" customHeight="1">
      <c r="A9" s="76">
        <v>7</v>
      </c>
      <c r="B9" s="66" t="s">
        <v>146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</row>
    <row r="10" spans="1:28" ht="30" customHeight="1">
      <c r="A10" s="76">
        <v>8</v>
      </c>
      <c r="B10" s="66" t="s">
        <v>147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</row>
    <row r="11" spans="1:28" ht="30" customHeight="1">
      <c r="A11" s="76">
        <v>9</v>
      </c>
      <c r="B11" s="66" t="s">
        <v>148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</row>
    <row r="12" spans="1:28" ht="30" customHeight="1">
      <c r="A12" s="76">
        <v>10</v>
      </c>
      <c r="B12" s="66" t="s">
        <v>149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</row>
    <row r="13" spans="1:28" ht="30" customHeight="1">
      <c r="A13" s="76">
        <v>11</v>
      </c>
      <c r="B13" s="66" t="s">
        <v>150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</row>
    <row r="14" spans="1:28" ht="30" customHeight="1">
      <c r="A14" s="76">
        <v>12</v>
      </c>
      <c r="B14" s="66" t="s">
        <v>151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</row>
    <row r="15" spans="1:28" ht="30" customHeight="1">
      <c r="A15" s="76">
        <v>13</v>
      </c>
      <c r="B15" s="66" t="s">
        <v>152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</row>
    <row r="16" spans="1:28" ht="30" customHeight="1">
      <c r="A16" s="76">
        <v>14</v>
      </c>
      <c r="B16" s="66" t="s">
        <v>153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</row>
    <row r="17" spans="1:28" ht="30" customHeight="1">
      <c r="A17" s="76">
        <v>15</v>
      </c>
      <c r="B17" s="66" t="s">
        <v>154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</row>
    <row r="18" spans="1:28" ht="30" customHeight="1">
      <c r="A18" s="76">
        <v>16</v>
      </c>
      <c r="B18" s="66" t="s">
        <v>155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</row>
    <row r="19" spans="1:28" ht="30" customHeight="1">
      <c r="A19" s="76">
        <v>17</v>
      </c>
      <c r="B19" s="66" t="s">
        <v>156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ht="30" customHeight="1">
      <c r="A20" s="76">
        <v>18</v>
      </c>
      <c r="B20" s="66" t="s">
        <v>157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</row>
    <row r="21" spans="1:28" ht="30" customHeight="1">
      <c r="A21" s="76">
        <v>19</v>
      </c>
      <c r="B21" s="66" t="s">
        <v>158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</row>
  </sheetData>
  <mergeCells count="15">
    <mergeCell ref="W1:X1"/>
    <mergeCell ref="Y1:Z1"/>
    <mergeCell ref="AA1:AB1"/>
    <mergeCell ref="U1:V1"/>
    <mergeCell ref="A1:A2"/>
    <mergeCell ref="B1:B2"/>
    <mergeCell ref="C1:D1"/>
    <mergeCell ref="E1:F1"/>
    <mergeCell ref="G1:H1"/>
    <mergeCell ref="I1:J1"/>
    <mergeCell ref="K1:L1"/>
    <mergeCell ref="M1:N1"/>
    <mergeCell ref="O1:P1"/>
    <mergeCell ref="Q1:R1"/>
    <mergeCell ref="S1:T1"/>
  </mergeCells>
  <printOptions horizontalCentered="1" verticalCentered="1"/>
  <pageMargins left="0" right="0" top="0" bottom="0" header="0" footer="0"/>
  <pageSetup paperSize="0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Кс-24</vt:lpstr>
      <vt:lpstr>КТ_1</vt:lpstr>
      <vt:lpstr>КТ_2</vt:lpstr>
      <vt:lpstr>КТ_3</vt:lpstr>
      <vt:lpstr>Автомат_правила</vt:lpstr>
      <vt:lpstr>Исходник</vt:lpstr>
      <vt:lpstr>Список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Василенко</dc:creator>
  <cp:lastModifiedBy>Василий Василенко</cp:lastModifiedBy>
  <cp:lastPrinted>2022-09-05T16:23:40Z</cp:lastPrinted>
  <dcterms:created xsi:type="dcterms:W3CDTF">2019-02-06T11:06:30Z</dcterms:created>
  <dcterms:modified xsi:type="dcterms:W3CDTF">2022-09-28T10:31:54Z</dcterms:modified>
</cp:coreProperties>
</file>