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segas\Desktop\ИНФА\ФХ 5 семестр\"/>
    </mc:Choice>
  </mc:AlternateContent>
  <xr:revisionPtr revIDLastSave="0" documentId="13_ncr:1_{D85EFD8C-18CA-4880-BDB4-0B9D3D03836D}" xr6:coauthVersionLast="36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5" i="1"/>
  <c r="M28" i="1"/>
  <c r="M29" i="1"/>
  <c r="M30" i="1"/>
  <c r="M2" i="1"/>
  <c r="M31" i="1" l="1"/>
  <c r="N5" i="1"/>
  <c r="N23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20" i="1" s="1"/>
  <c r="L21" i="1"/>
  <c r="L22" i="1"/>
  <c r="L23" i="1"/>
  <c r="L24" i="1"/>
  <c r="M24" i="1" s="1"/>
  <c r="L25" i="1"/>
  <c r="L26" i="1"/>
  <c r="M26" i="1" s="1"/>
  <c r="L27" i="1"/>
  <c r="M27" i="1" s="1"/>
  <c r="L28" i="1"/>
  <c r="L29" i="1"/>
  <c r="L30" i="1"/>
  <c r="L31" i="1"/>
  <c r="L2" i="1"/>
  <c r="N29" i="1" l="1"/>
  <c r="N27" i="1"/>
  <c r="N21" i="1"/>
  <c r="N20" i="1"/>
  <c r="N18" i="1"/>
  <c r="N16" i="1"/>
  <c r="N13" i="1"/>
  <c r="N11" i="1"/>
  <c r="N10" i="1"/>
  <c r="N8" i="1"/>
  <c r="N3" i="1"/>
  <c r="N2" i="1"/>
  <c r="N30" i="1" l="1"/>
  <c r="N28" i="1"/>
  <c r="N26" i="1"/>
  <c r="N24" i="1"/>
  <c r="N25" i="1" l="1"/>
  <c r="N15" i="1"/>
  <c r="N14" i="1"/>
  <c r="N12" i="1"/>
  <c r="N6" i="1"/>
  <c r="N4" i="1"/>
</calcChain>
</file>

<file path=xl/sharedStrings.xml><?xml version="1.0" encoding="utf-8"?>
<sst xmlns="http://schemas.openxmlformats.org/spreadsheetml/2006/main" count="63" uniqueCount="45">
  <si>
    <t>№п/п</t>
  </si>
  <si>
    <t>Ф.И.О.</t>
  </si>
  <si>
    <t>ТК1</t>
  </si>
  <si>
    <t>СР1</t>
  </si>
  <si>
    <t>ТК2</t>
  </si>
  <si>
    <t>ТК3</t>
  </si>
  <si>
    <t>ЛР+Зачет</t>
  </si>
  <si>
    <t>Допуск</t>
  </si>
  <si>
    <t>Абросимов Владислав</t>
  </si>
  <si>
    <t>Авдеев Алексей</t>
  </si>
  <si>
    <t>Белов Никита</t>
  </si>
  <si>
    <t>-</t>
  </si>
  <si>
    <t>Бессогонова Полина</t>
  </si>
  <si>
    <t>Букин Никита</t>
  </si>
  <si>
    <t>Григорьева Анна</t>
  </si>
  <si>
    <t>Данильченко Анна</t>
  </si>
  <si>
    <t xml:space="preserve">Деев Илья </t>
  </si>
  <si>
    <t>Ильина Ольга</t>
  </si>
  <si>
    <t>Кочетков Николай</t>
  </si>
  <si>
    <t>Курнаков Александр</t>
  </si>
  <si>
    <t>Лощенков Дмитрий</t>
  </si>
  <si>
    <t>Марьин Роман (ст.)</t>
  </si>
  <si>
    <t>Миндлин Глеб</t>
  </si>
  <si>
    <t>Левченко Антон</t>
  </si>
  <si>
    <t>Огнева Надежда</t>
  </si>
  <si>
    <t>Оралов Иван</t>
  </si>
  <si>
    <t>Поляков Павел</t>
  </si>
  <si>
    <t>Румянцева Эльвира</t>
  </si>
  <si>
    <t>Свинченко Сергей</t>
  </si>
  <si>
    <t>Серажетдинов Денис</t>
  </si>
  <si>
    <t>Сидоров Сергей</t>
  </si>
  <si>
    <t>Скурихина Елизавета</t>
  </si>
  <si>
    <t>Спиченков Евгений</t>
  </si>
  <si>
    <t>Ушаков Алексей</t>
  </si>
  <si>
    <t>Фицева Ева</t>
  </si>
  <si>
    <t>Чернова Ольга</t>
  </si>
  <si>
    <t>Шишко Роман</t>
  </si>
  <si>
    <t>Греков Павел</t>
  </si>
  <si>
    <t>ТК4</t>
  </si>
  <si>
    <t>ЛР1</t>
  </si>
  <si>
    <t>КР2</t>
  </si>
  <si>
    <t>ТК5</t>
  </si>
  <si>
    <t>ТК6</t>
  </si>
  <si>
    <r>
      <rPr>
        <b/>
        <sz val="11"/>
        <color theme="1"/>
        <rFont val="Calibri"/>
        <family val="2"/>
        <charset val="204"/>
      </rPr>
      <t>∑</t>
    </r>
    <r>
      <rPr>
        <b/>
        <sz val="11"/>
        <color theme="1"/>
        <rFont val="Calibri"/>
        <family val="2"/>
        <charset val="204"/>
        <scheme val="minor"/>
      </rPr>
      <t xml:space="preserve"> баллов </t>
    </r>
  </si>
  <si>
    <r>
      <rPr>
        <b/>
        <sz val="11"/>
        <color theme="1"/>
        <rFont val="Calibri"/>
        <family val="2"/>
        <charset val="204"/>
      </rPr>
      <t>∑</t>
    </r>
    <r>
      <rPr>
        <b/>
        <sz val="11"/>
        <color theme="1"/>
        <rFont val="Calibri"/>
        <family val="2"/>
        <charset val="204"/>
        <scheme val="minor"/>
      </rPr>
      <t xml:space="preserve"> баллов * 1,364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</si>
</sst>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F2" zoomScaleNormal="100" workbookViewId="0">
      <selection activeCell="K24" sqref="K24"/>
    </sheetView>
  </sheetViews>
  <sheetFormatPr defaultRowHeight="15" x14ac:dyDescent="0.25"/>
  <cols>
    <col min="1" max="1" width="6.5703125" customWidth="1"/>
    <col min="2" max="2" width="21.140625" customWidth="1"/>
    <col min="12" max="12" width="9.140625" bestFit="1" customWidth="1"/>
    <col min="13" max="13" width="13.140625" customWidth="1"/>
  </cols>
  <sheetData>
    <row r="1" spans="1:15" ht="15.75" thickBot="1" x14ac:dyDescent="0.3">
      <c r="A1" s="11" t="s">
        <v>0</v>
      </c>
      <c r="B1" s="19" t="s">
        <v>1</v>
      </c>
      <c r="C1" s="13" t="s">
        <v>2</v>
      </c>
      <c r="D1" s="13" t="s">
        <v>3</v>
      </c>
      <c r="E1" s="12" t="s">
        <v>4</v>
      </c>
      <c r="F1" s="12" t="s">
        <v>5</v>
      </c>
      <c r="G1" s="12" t="s">
        <v>38</v>
      </c>
      <c r="H1" s="13" t="s">
        <v>39</v>
      </c>
      <c r="I1" s="12" t="s">
        <v>40</v>
      </c>
      <c r="J1" s="12" t="s">
        <v>41</v>
      </c>
      <c r="K1" s="22" t="s">
        <v>42</v>
      </c>
      <c r="L1" s="14" t="s">
        <v>43</v>
      </c>
      <c r="M1" s="14" t="s">
        <v>44</v>
      </c>
      <c r="N1" s="14" t="s">
        <v>6</v>
      </c>
      <c r="O1" s="14" t="s">
        <v>7</v>
      </c>
    </row>
    <row r="2" spans="1:15" x14ac:dyDescent="0.25">
      <c r="A2" s="3">
        <v>1</v>
      </c>
      <c r="B2" s="20" t="s">
        <v>8</v>
      </c>
      <c r="C2" s="7">
        <v>1.5</v>
      </c>
      <c r="D2" s="7">
        <v>10</v>
      </c>
      <c r="E2" s="5"/>
      <c r="F2" s="5"/>
      <c r="G2" s="5"/>
      <c r="H2" s="7">
        <v>3.5</v>
      </c>
      <c r="I2" s="5">
        <v>9</v>
      </c>
      <c r="J2" s="5">
        <v>4</v>
      </c>
      <c r="K2" s="23">
        <v>3</v>
      </c>
      <c r="L2" s="9">
        <f t="shared" ref="L2:L31" si="0">SUM(C2:K2)</f>
        <v>31</v>
      </c>
      <c r="M2" s="25">
        <f>L2*1.364</f>
        <v>42.284000000000006</v>
      </c>
      <c r="N2" s="9">
        <f>34+26</f>
        <v>60</v>
      </c>
      <c r="O2" s="15"/>
    </row>
    <row r="3" spans="1:15" x14ac:dyDescent="0.25">
      <c r="A3" s="3">
        <v>2</v>
      </c>
      <c r="B3" s="20" t="s">
        <v>9</v>
      </c>
      <c r="C3" s="7">
        <v>1</v>
      </c>
      <c r="D3" s="7">
        <v>9</v>
      </c>
      <c r="E3" s="5">
        <v>2</v>
      </c>
      <c r="F3" s="5">
        <v>1.5</v>
      </c>
      <c r="G3" s="5">
        <v>4</v>
      </c>
      <c r="H3" s="7">
        <v>4</v>
      </c>
      <c r="I3" s="5">
        <v>6</v>
      </c>
      <c r="J3" s="5">
        <v>4</v>
      </c>
      <c r="K3" s="23">
        <v>3.5</v>
      </c>
      <c r="L3" s="9">
        <f t="shared" si="0"/>
        <v>35</v>
      </c>
      <c r="M3" s="25">
        <f t="shared" ref="M3:M30" si="1">L3*1.364</f>
        <v>47.74</v>
      </c>
      <c r="N3" s="9">
        <f>32+20</f>
        <v>52</v>
      </c>
      <c r="O3" s="15"/>
    </row>
    <row r="4" spans="1:15" x14ac:dyDescent="0.25">
      <c r="A4" s="3">
        <v>3</v>
      </c>
      <c r="B4" s="20" t="s">
        <v>10</v>
      </c>
      <c r="C4" s="7" t="s">
        <v>11</v>
      </c>
      <c r="D4" s="7">
        <v>10</v>
      </c>
      <c r="E4" s="5">
        <v>2</v>
      </c>
      <c r="F4" s="5">
        <v>1.5</v>
      </c>
      <c r="G4" s="5">
        <v>2.5</v>
      </c>
      <c r="H4" s="7">
        <v>4</v>
      </c>
      <c r="I4" s="5">
        <v>3.5</v>
      </c>
      <c r="J4" s="5">
        <v>4</v>
      </c>
      <c r="K4" s="23">
        <v>3.5</v>
      </c>
      <c r="L4" s="9">
        <f t="shared" si="0"/>
        <v>31</v>
      </c>
      <c r="M4" s="25">
        <f t="shared" si="1"/>
        <v>42.284000000000006</v>
      </c>
      <c r="N4" s="9">
        <f>60+30</f>
        <v>90</v>
      </c>
      <c r="O4" s="15"/>
    </row>
    <row r="5" spans="1:15" x14ac:dyDescent="0.25">
      <c r="A5" s="3">
        <v>4</v>
      </c>
      <c r="B5" s="20" t="s">
        <v>12</v>
      </c>
      <c r="C5" s="7">
        <v>1.5</v>
      </c>
      <c r="D5" s="7">
        <v>9</v>
      </c>
      <c r="E5" s="5">
        <v>2</v>
      </c>
      <c r="F5" s="5">
        <v>1.5</v>
      </c>
      <c r="G5" s="5">
        <v>4</v>
      </c>
      <c r="H5" s="7">
        <v>3</v>
      </c>
      <c r="I5" s="5">
        <v>9</v>
      </c>
      <c r="J5" s="5">
        <v>2</v>
      </c>
      <c r="K5" s="23">
        <v>3</v>
      </c>
      <c r="L5" s="9">
        <f t="shared" si="0"/>
        <v>35</v>
      </c>
      <c r="M5" s="25">
        <f t="shared" si="1"/>
        <v>47.74</v>
      </c>
      <c r="N5" s="9">
        <f>36+24</f>
        <v>60</v>
      </c>
      <c r="O5" s="15"/>
    </row>
    <row r="6" spans="1:15" x14ac:dyDescent="0.25">
      <c r="A6" s="3">
        <v>5</v>
      </c>
      <c r="B6" s="20" t="s">
        <v>13</v>
      </c>
      <c r="C6" s="7">
        <v>2</v>
      </c>
      <c r="D6" s="7">
        <v>10</v>
      </c>
      <c r="E6" s="5"/>
      <c r="F6" s="5">
        <v>1.5</v>
      </c>
      <c r="G6" s="5">
        <v>2</v>
      </c>
      <c r="H6" s="7">
        <v>4</v>
      </c>
      <c r="I6" s="5">
        <v>11</v>
      </c>
      <c r="J6" s="5">
        <v>4</v>
      </c>
      <c r="K6" s="23">
        <v>4</v>
      </c>
      <c r="L6" s="9">
        <f t="shared" si="0"/>
        <v>38.5</v>
      </c>
      <c r="M6" s="25">
        <f t="shared" si="1"/>
        <v>52.514000000000003</v>
      </c>
      <c r="N6" s="9">
        <f>38+20</f>
        <v>58</v>
      </c>
      <c r="O6" s="15"/>
    </row>
    <row r="7" spans="1:15" x14ac:dyDescent="0.25">
      <c r="A7" s="3">
        <v>6</v>
      </c>
      <c r="B7" s="20" t="s">
        <v>37</v>
      </c>
      <c r="C7" s="7" t="s">
        <v>11</v>
      </c>
      <c r="D7" s="7" t="s">
        <v>11</v>
      </c>
      <c r="E7" s="5"/>
      <c r="F7" s="5"/>
      <c r="G7" s="5"/>
      <c r="H7" s="7" t="s">
        <v>11</v>
      </c>
      <c r="I7" s="5"/>
      <c r="J7" s="5"/>
      <c r="K7" s="23"/>
      <c r="L7" s="9">
        <f t="shared" si="0"/>
        <v>0</v>
      </c>
      <c r="M7" s="25">
        <f t="shared" si="1"/>
        <v>0</v>
      </c>
      <c r="N7" s="9"/>
      <c r="O7" s="15"/>
    </row>
    <row r="8" spans="1:15" x14ac:dyDescent="0.25">
      <c r="A8" s="3">
        <v>7</v>
      </c>
      <c r="B8" s="20" t="s">
        <v>14</v>
      </c>
      <c r="C8" s="7">
        <v>2</v>
      </c>
      <c r="D8" s="7">
        <v>8</v>
      </c>
      <c r="E8" s="5"/>
      <c r="F8" s="5">
        <v>1</v>
      </c>
      <c r="G8" s="5"/>
      <c r="H8" s="7">
        <v>3.5</v>
      </c>
      <c r="I8" s="5">
        <v>7.5</v>
      </c>
      <c r="J8" s="5"/>
      <c r="K8" s="23"/>
      <c r="L8" s="9">
        <f t="shared" si="0"/>
        <v>22</v>
      </c>
      <c r="M8" s="25">
        <f t="shared" si="1"/>
        <v>30.008000000000003</v>
      </c>
      <c r="N8" s="9">
        <f>48+20</f>
        <v>68</v>
      </c>
      <c r="O8" s="15"/>
    </row>
    <row r="9" spans="1:15" x14ac:dyDescent="0.25">
      <c r="A9" s="3">
        <v>8</v>
      </c>
      <c r="B9" s="20" t="s">
        <v>15</v>
      </c>
      <c r="C9" s="7"/>
      <c r="D9" s="7"/>
      <c r="E9" s="5"/>
      <c r="F9" s="5"/>
      <c r="G9" s="5"/>
      <c r="H9" s="7" t="s">
        <v>11</v>
      </c>
      <c r="I9" s="5"/>
      <c r="J9" s="5"/>
      <c r="K9" s="23"/>
      <c r="L9" s="9">
        <f t="shared" si="0"/>
        <v>0</v>
      </c>
      <c r="M9" s="25">
        <f t="shared" si="1"/>
        <v>0</v>
      </c>
      <c r="N9" s="9"/>
      <c r="O9" s="15"/>
    </row>
    <row r="10" spans="1:15" x14ac:dyDescent="0.25">
      <c r="A10" s="3">
        <v>9</v>
      </c>
      <c r="B10" s="20" t="s">
        <v>16</v>
      </c>
      <c r="C10" s="7">
        <v>2</v>
      </c>
      <c r="D10" s="7">
        <v>10</v>
      </c>
      <c r="E10" s="5"/>
      <c r="F10" s="5"/>
      <c r="G10" s="5"/>
      <c r="H10" s="7">
        <v>3.5</v>
      </c>
      <c r="I10" s="5">
        <v>10</v>
      </c>
      <c r="J10" s="5">
        <v>4</v>
      </c>
      <c r="K10" s="23">
        <v>3.5</v>
      </c>
      <c r="L10" s="9">
        <f t="shared" si="0"/>
        <v>33</v>
      </c>
      <c r="M10" s="25">
        <f t="shared" si="1"/>
        <v>45.012</v>
      </c>
      <c r="N10" s="9">
        <f>44+20</f>
        <v>64</v>
      </c>
      <c r="O10" s="15"/>
    </row>
    <row r="11" spans="1:15" x14ac:dyDescent="0.25">
      <c r="A11" s="3">
        <v>10</v>
      </c>
      <c r="B11" s="20" t="s">
        <v>17</v>
      </c>
      <c r="C11" s="7">
        <v>2</v>
      </c>
      <c r="D11" s="7">
        <v>10</v>
      </c>
      <c r="E11" s="5">
        <v>2</v>
      </c>
      <c r="F11" s="5">
        <v>1.5</v>
      </c>
      <c r="G11" s="5">
        <v>2</v>
      </c>
      <c r="H11" s="7">
        <v>4</v>
      </c>
      <c r="I11" s="5">
        <v>4</v>
      </c>
      <c r="J11" s="5">
        <v>4</v>
      </c>
      <c r="K11" s="23">
        <v>4</v>
      </c>
      <c r="L11" s="9">
        <f t="shared" si="0"/>
        <v>33.5</v>
      </c>
      <c r="M11" s="25">
        <f t="shared" si="1"/>
        <v>45.694000000000003</v>
      </c>
      <c r="N11" s="9">
        <f>42+20</f>
        <v>62</v>
      </c>
      <c r="O11" s="15"/>
    </row>
    <row r="12" spans="1:15" x14ac:dyDescent="0.25">
      <c r="A12" s="3">
        <v>11</v>
      </c>
      <c r="B12" s="20" t="s">
        <v>18</v>
      </c>
      <c r="C12" s="7">
        <v>1.5</v>
      </c>
      <c r="D12" s="7">
        <v>8</v>
      </c>
      <c r="E12" s="5">
        <v>0</v>
      </c>
      <c r="F12" s="5">
        <v>2</v>
      </c>
      <c r="G12" s="5">
        <v>1.5</v>
      </c>
      <c r="H12" s="7">
        <v>4</v>
      </c>
      <c r="I12" s="5">
        <v>11</v>
      </c>
      <c r="J12" s="5">
        <v>3.5</v>
      </c>
      <c r="K12" s="23">
        <v>4</v>
      </c>
      <c r="L12" s="9">
        <f t="shared" si="0"/>
        <v>35.5</v>
      </c>
      <c r="M12" s="25">
        <f t="shared" si="1"/>
        <v>48.422000000000004</v>
      </c>
      <c r="N12" s="9">
        <f>43+20</f>
        <v>63</v>
      </c>
      <c r="O12" s="15"/>
    </row>
    <row r="13" spans="1:15" x14ac:dyDescent="0.25">
      <c r="A13" s="3">
        <v>12</v>
      </c>
      <c r="B13" s="20" t="s">
        <v>19</v>
      </c>
      <c r="C13" s="7">
        <v>0.5</v>
      </c>
      <c r="D13" s="7" t="s">
        <v>11</v>
      </c>
      <c r="E13" s="5"/>
      <c r="F13" s="5"/>
      <c r="G13" s="5"/>
      <c r="H13" s="7">
        <v>4</v>
      </c>
      <c r="I13" s="5"/>
      <c r="J13" s="5">
        <v>3</v>
      </c>
      <c r="K13" s="23"/>
      <c r="L13" s="9">
        <f t="shared" si="0"/>
        <v>7.5</v>
      </c>
      <c r="M13" s="25">
        <f t="shared" si="1"/>
        <v>10.23</v>
      </c>
      <c r="N13" s="9">
        <f>26+24</f>
        <v>50</v>
      </c>
      <c r="O13" s="15"/>
    </row>
    <row r="14" spans="1:15" x14ac:dyDescent="0.25">
      <c r="A14" s="3">
        <v>13</v>
      </c>
      <c r="B14" s="20" t="s">
        <v>20</v>
      </c>
      <c r="C14" s="7">
        <v>2</v>
      </c>
      <c r="D14" s="7">
        <v>10</v>
      </c>
      <c r="E14" s="5">
        <v>2</v>
      </c>
      <c r="F14" s="5">
        <v>2</v>
      </c>
      <c r="G14" s="5">
        <v>3</v>
      </c>
      <c r="H14" s="7">
        <v>4</v>
      </c>
      <c r="I14" s="5">
        <v>4</v>
      </c>
      <c r="J14" s="5">
        <v>3.5</v>
      </c>
      <c r="K14" s="23">
        <v>4</v>
      </c>
      <c r="L14" s="9">
        <f t="shared" si="0"/>
        <v>34.5</v>
      </c>
      <c r="M14" s="25">
        <f t="shared" si="1"/>
        <v>47.058000000000007</v>
      </c>
      <c r="N14" s="9">
        <f>38+20</f>
        <v>58</v>
      </c>
      <c r="O14" s="15"/>
    </row>
    <row r="15" spans="1:15" x14ac:dyDescent="0.25">
      <c r="A15" s="3">
        <v>14</v>
      </c>
      <c r="B15" s="20" t="s">
        <v>21</v>
      </c>
      <c r="C15" s="7">
        <v>2</v>
      </c>
      <c r="D15" s="7">
        <v>10</v>
      </c>
      <c r="E15" s="5">
        <v>2</v>
      </c>
      <c r="F15" s="5">
        <v>2</v>
      </c>
      <c r="G15" s="5">
        <v>4</v>
      </c>
      <c r="H15" s="7">
        <v>4</v>
      </c>
      <c r="I15" s="5">
        <v>10.5</v>
      </c>
      <c r="J15" s="5">
        <v>4</v>
      </c>
      <c r="K15" s="23">
        <v>4</v>
      </c>
      <c r="L15" s="9">
        <f t="shared" si="0"/>
        <v>42.5</v>
      </c>
      <c r="M15" s="25">
        <f t="shared" si="1"/>
        <v>57.970000000000006</v>
      </c>
      <c r="N15" s="9">
        <f>38+32</f>
        <v>70</v>
      </c>
      <c r="O15" s="15"/>
    </row>
    <row r="16" spans="1:15" x14ac:dyDescent="0.25">
      <c r="A16" s="3">
        <v>15</v>
      </c>
      <c r="B16" s="20" t="s">
        <v>22</v>
      </c>
      <c r="C16" s="7">
        <v>2</v>
      </c>
      <c r="D16" s="7">
        <v>7</v>
      </c>
      <c r="E16" s="5">
        <v>2</v>
      </c>
      <c r="F16" s="5">
        <v>2</v>
      </c>
      <c r="G16" s="5">
        <v>3</v>
      </c>
      <c r="H16" s="7">
        <v>3.5</v>
      </c>
      <c r="I16" s="5">
        <v>12</v>
      </c>
      <c r="J16" s="5">
        <v>4</v>
      </c>
      <c r="K16" s="23">
        <v>4</v>
      </c>
      <c r="L16" s="9">
        <f t="shared" si="0"/>
        <v>39.5</v>
      </c>
      <c r="M16" s="25">
        <f t="shared" si="1"/>
        <v>53.878000000000007</v>
      </c>
      <c r="N16" s="9">
        <f>48+20</f>
        <v>68</v>
      </c>
      <c r="O16" s="15"/>
    </row>
    <row r="17" spans="1:15" x14ac:dyDescent="0.25">
      <c r="A17" s="3">
        <v>16</v>
      </c>
      <c r="B17" s="20" t="s">
        <v>23</v>
      </c>
      <c r="C17" s="7" t="s">
        <v>11</v>
      </c>
      <c r="D17" s="7" t="s">
        <v>11</v>
      </c>
      <c r="E17" s="5"/>
      <c r="F17" s="5"/>
      <c r="G17" s="5"/>
      <c r="H17" s="7" t="s">
        <v>11</v>
      </c>
      <c r="I17" s="5"/>
      <c r="J17" s="5"/>
      <c r="K17" s="23"/>
      <c r="L17" s="9">
        <f t="shared" si="0"/>
        <v>0</v>
      </c>
      <c r="M17" s="25">
        <f t="shared" si="1"/>
        <v>0</v>
      </c>
      <c r="N17" s="9"/>
      <c r="O17" s="15"/>
    </row>
    <row r="18" spans="1:15" x14ac:dyDescent="0.25">
      <c r="A18" s="3">
        <v>17</v>
      </c>
      <c r="B18" s="20" t="s">
        <v>24</v>
      </c>
      <c r="C18" s="7">
        <v>2</v>
      </c>
      <c r="D18" s="7">
        <v>10</v>
      </c>
      <c r="E18" s="5">
        <v>2</v>
      </c>
      <c r="F18" s="5">
        <v>1.5</v>
      </c>
      <c r="G18" s="5">
        <v>3</v>
      </c>
      <c r="H18" s="7">
        <v>4</v>
      </c>
      <c r="I18" s="5">
        <v>4.5</v>
      </c>
      <c r="J18" s="5">
        <v>4</v>
      </c>
      <c r="K18" s="23">
        <v>4</v>
      </c>
      <c r="L18" s="9">
        <f t="shared" si="0"/>
        <v>35</v>
      </c>
      <c r="M18" s="25">
        <f t="shared" si="1"/>
        <v>47.74</v>
      </c>
      <c r="N18" s="9">
        <f>32+25</f>
        <v>57</v>
      </c>
      <c r="O18" s="15"/>
    </row>
    <row r="19" spans="1:15" x14ac:dyDescent="0.25">
      <c r="A19" s="3">
        <v>18</v>
      </c>
      <c r="B19" s="20" t="s">
        <v>25</v>
      </c>
      <c r="C19" s="7" t="s">
        <v>11</v>
      </c>
      <c r="D19" s="7" t="s">
        <v>11</v>
      </c>
      <c r="E19" s="5"/>
      <c r="F19" s="5"/>
      <c r="G19" s="5"/>
      <c r="H19" s="7" t="s">
        <v>11</v>
      </c>
      <c r="I19" s="5"/>
      <c r="J19" s="5"/>
      <c r="K19" s="23"/>
      <c r="L19" s="9">
        <f t="shared" si="0"/>
        <v>0</v>
      </c>
      <c r="M19" s="25">
        <f t="shared" si="1"/>
        <v>0</v>
      </c>
      <c r="N19" s="9"/>
      <c r="O19" s="15"/>
    </row>
    <row r="20" spans="1:15" x14ac:dyDescent="0.25">
      <c r="A20" s="3">
        <v>19</v>
      </c>
      <c r="B20" s="20" t="s">
        <v>26</v>
      </c>
      <c r="C20" s="7">
        <v>1.5</v>
      </c>
      <c r="D20" s="7">
        <v>10</v>
      </c>
      <c r="E20" s="5">
        <v>2</v>
      </c>
      <c r="F20" s="5">
        <v>2</v>
      </c>
      <c r="G20" s="5">
        <v>1.5</v>
      </c>
      <c r="H20" s="7">
        <v>3.5</v>
      </c>
      <c r="I20" s="5">
        <v>9</v>
      </c>
      <c r="J20" s="5">
        <v>4</v>
      </c>
      <c r="K20" s="23">
        <v>4</v>
      </c>
      <c r="L20" s="9">
        <f t="shared" si="0"/>
        <v>37.5</v>
      </c>
      <c r="M20" s="25">
        <f t="shared" si="1"/>
        <v>51.150000000000006</v>
      </c>
      <c r="N20" s="9">
        <f>48+25</f>
        <v>73</v>
      </c>
      <c r="O20" s="15"/>
    </row>
    <row r="21" spans="1:15" x14ac:dyDescent="0.25">
      <c r="A21" s="3">
        <v>20</v>
      </c>
      <c r="B21" s="20" t="s">
        <v>27</v>
      </c>
      <c r="C21" s="7" t="s">
        <v>11</v>
      </c>
      <c r="D21" s="7">
        <v>8</v>
      </c>
      <c r="E21" s="5"/>
      <c r="F21" s="5">
        <v>1</v>
      </c>
      <c r="G21" s="5">
        <v>2</v>
      </c>
      <c r="H21" s="7">
        <v>4</v>
      </c>
      <c r="I21" s="5">
        <v>8</v>
      </c>
      <c r="J21" s="5">
        <v>4</v>
      </c>
      <c r="K21" s="23">
        <v>4</v>
      </c>
      <c r="L21" s="9">
        <f t="shared" si="0"/>
        <v>31</v>
      </c>
      <c r="M21" s="25">
        <f t="shared" si="1"/>
        <v>42.284000000000006</v>
      </c>
      <c r="N21" s="9">
        <f>44+20</f>
        <v>64</v>
      </c>
      <c r="O21" s="15"/>
    </row>
    <row r="22" spans="1:15" x14ac:dyDescent="0.25">
      <c r="A22" s="3">
        <v>21</v>
      </c>
      <c r="B22" s="20" t="s">
        <v>28</v>
      </c>
      <c r="C22" s="7">
        <v>1.5</v>
      </c>
      <c r="D22" s="7" t="s">
        <v>11</v>
      </c>
      <c r="E22" s="5"/>
      <c r="F22" s="5"/>
      <c r="G22" s="5"/>
      <c r="H22" s="7" t="s">
        <v>11</v>
      </c>
      <c r="I22" s="5"/>
      <c r="J22" s="5"/>
      <c r="K22" s="23"/>
      <c r="L22" s="9">
        <f t="shared" si="0"/>
        <v>1.5</v>
      </c>
      <c r="M22" s="25">
        <f t="shared" si="1"/>
        <v>2.0460000000000003</v>
      </c>
      <c r="N22" s="9"/>
      <c r="O22" s="15"/>
    </row>
    <row r="23" spans="1:15" x14ac:dyDescent="0.25">
      <c r="A23" s="3">
        <v>22</v>
      </c>
      <c r="B23" s="20" t="s">
        <v>29</v>
      </c>
      <c r="C23" s="7">
        <v>2</v>
      </c>
      <c r="D23" s="7" t="s">
        <v>11</v>
      </c>
      <c r="E23" s="5"/>
      <c r="F23" s="5">
        <v>1.5</v>
      </c>
      <c r="G23" s="5"/>
      <c r="H23" s="7">
        <v>3</v>
      </c>
      <c r="I23" s="5">
        <v>3</v>
      </c>
      <c r="J23" s="5">
        <v>2</v>
      </c>
      <c r="K23" s="23">
        <v>4</v>
      </c>
      <c r="L23" s="9">
        <f t="shared" si="0"/>
        <v>15.5</v>
      </c>
      <c r="M23" s="25">
        <f t="shared" si="1"/>
        <v>21.142000000000003</v>
      </c>
      <c r="N23" s="9">
        <f>36+34</f>
        <v>70</v>
      </c>
      <c r="O23" s="15"/>
    </row>
    <row r="24" spans="1:15" x14ac:dyDescent="0.25">
      <c r="A24" s="3">
        <v>23</v>
      </c>
      <c r="B24" s="20" t="s">
        <v>30</v>
      </c>
      <c r="C24" s="7">
        <v>0.5</v>
      </c>
      <c r="D24" s="7">
        <v>10</v>
      </c>
      <c r="E24" s="5">
        <v>2</v>
      </c>
      <c r="F24" s="5">
        <v>1.5</v>
      </c>
      <c r="G24" s="5">
        <v>1.5</v>
      </c>
      <c r="H24" s="7">
        <v>3</v>
      </c>
      <c r="I24" s="5">
        <v>5</v>
      </c>
      <c r="J24" s="5" t="s">
        <v>11</v>
      </c>
      <c r="K24" s="23">
        <v>4</v>
      </c>
      <c r="L24" s="9">
        <f t="shared" si="0"/>
        <v>27.5</v>
      </c>
      <c r="M24" s="25">
        <f t="shared" si="1"/>
        <v>37.510000000000005</v>
      </c>
      <c r="N24" s="9">
        <f>50+20</f>
        <v>70</v>
      </c>
      <c r="O24" s="15"/>
    </row>
    <row r="25" spans="1:15" x14ac:dyDescent="0.25">
      <c r="A25" s="3">
        <v>24</v>
      </c>
      <c r="B25" s="20" t="s">
        <v>31</v>
      </c>
      <c r="C25" s="7">
        <v>2</v>
      </c>
      <c r="D25" s="7">
        <v>8.5</v>
      </c>
      <c r="E25" s="5"/>
      <c r="F25" s="5">
        <v>2</v>
      </c>
      <c r="G25" s="5"/>
      <c r="H25" s="7">
        <v>4</v>
      </c>
      <c r="I25" s="5">
        <v>6</v>
      </c>
      <c r="J25" s="5">
        <v>4</v>
      </c>
      <c r="K25" s="23">
        <v>4</v>
      </c>
      <c r="L25" s="9">
        <f t="shared" si="0"/>
        <v>30.5</v>
      </c>
      <c r="M25" s="25">
        <f t="shared" si="1"/>
        <v>41.602000000000004</v>
      </c>
      <c r="N25" s="9">
        <f>50+10</f>
        <v>60</v>
      </c>
      <c r="O25" s="15"/>
    </row>
    <row r="26" spans="1:15" x14ac:dyDescent="0.25">
      <c r="A26" s="3">
        <v>25</v>
      </c>
      <c r="B26" s="20" t="s">
        <v>32</v>
      </c>
      <c r="C26" s="7">
        <v>1.5</v>
      </c>
      <c r="D26" s="7" t="s">
        <v>11</v>
      </c>
      <c r="E26" s="5"/>
      <c r="F26" s="5"/>
      <c r="G26" s="5"/>
      <c r="H26" s="7">
        <v>4</v>
      </c>
      <c r="I26" s="5">
        <v>6</v>
      </c>
      <c r="J26" s="5" t="s">
        <v>11</v>
      </c>
      <c r="K26" s="23">
        <v>4</v>
      </c>
      <c r="L26" s="9">
        <f t="shared" si="0"/>
        <v>15.5</v>
      </c>
      <c r="M26" s="25">
        <f t="shared" si="1"/>
        <v>21.142000000000003</v>
      </c>
      <c r="N26" s="9">
        <f>48+20</f>
        <v>68</v>
      </c>
      <c r="O26" s="15"/>
    </row>
    <row r="27" spans="1:15" x14ac:dyDescent="0.25">
      <c r="A27" s="3">
        <v>26</v>
      </c>
      <c r="B27" s="20" t="s">
        <v>33</v>
      </c>
      <c r="C27" s="7">
        <v>2</v>
      </c>
      <c r="D27" s="7">
        <v>10</v>
      </c>
      <c r="E27" s="5">
        <v>2</v>
      </c>
      <c r="F27" s="5">
        <v>1.5</v>
      </c>
      <c r="G27" s="5"/>
      <c r="H27" s="7">
        <v>4</v>
      </c>
      <c r="I27" s="5">
        <v>10</v>
      </c>
      <c r="J27" s="5">
        <v>3</v>
      </c>
      <c r="K27" s="23">
        <v>3</v>
      </c>
      <c r="L27" s="9">
        <f t="shared" si="0"/>
        <v>35.5</v>
      </c>
      <c r="M27" s="25">
        <f t="shared" si="1"/>
        <v>48.422000000000004</v>
      </c>
      <c r="N27" s="9">
        <f>29+21</f>
        <v>50</v>
      </c>
      <c r="O27" s="15"/>
    </row>
    <row r="28" spans="1:15" x14ac:dyDescent="0.25">
      <c r="A28" s="3">
        <v>27</v>
      </c>
      <c r="B28" s="20" t="s">
        <v>34</v>
      </c>
      <c r="C28" s="7">
        <v>2</v>
      </c>
      <c r="D28" s="7">
        <v>10</v>
      </c>
      <c r="E28" s="5">
        <v>2</v>
      </c>
      <c r="F28" s="5">
        <v>2</v>
      </c>
      <c r="G28" s="5">
        <v>2</v>
      </c>
      <c r="H28" s="7">
        <v>3.5</v>
      </c>
      <c r="I28" s="5">
        <v>9.5</v>
      </c>
      <c r="J28" s="5">
        <v>4</v>
      </c>
      <c r="K28" s="23">
        <v>4</v>
      </c>
      <c r="L28" s="9">
        <f t="shared" si="0"/>
        <v>39</v>
      </c>
      <c r="M28" s="25">
        <f t="shared" si="1"/>
        <v>53.196000000000005</v>
      </c>
      <c r="N28" s="9">
        <f>56+20</f>
        <v>76</v>
      </c>
      <c r="O28" s="15"/>
    </row>
    <row r="29" spans="1:15" x14ac:dyDescent="0.25">
      <c r="A29" s="3">
        <v>28</v>
      </c>
      <c r="B29" s="20" t="s">
        <v>35</v>
      </c>
      <c r="C29" s="7">
        <v>1.5</v>
      </c>
      <c r="D29" s="7">
        <v>6</v>
      </c>
      <c r="E29" s="5">
        <v>2</v>
      </c>
      <c r="F29" s="5">
        <v>2</v>
      </c>
      <c r="G29" s="5">
        <v>2</v>
      </c>
      <c r="H29" s="7">
        <v>3.5</v>
      </c>
      <c r="I29" s="5">
        <v>6.5</v>
      </c>
      <c r="J29" s="5">
        <v>4</v>
      </c>
      <c r="K29" s="23">
        <v>3</v>
      </c>
      <c r="L29" s="9">
        <f t="shared" si="0"/>
        <v>30.5</v>
      </c>
      <c r="M29" s="25">
        <f t="shared" si="1"/>
        <v>41.602000000000004</v>
      </c>
      <c r="N29" s="1">
        <f>50+10</f>
        <v>60</v>
      </c>
      <c r="O29" s="15"/>
    </row>
    <row r="30" spans="1:15" ht="15.75" thickBot="1" x14ac:dyDescent="0.3">
      <c r="A30" s="4">
        <v>29</v>
      </c>
      <c r="B30" s="21" t="s">
        <v>36</v>
      </c>
      <c r="C30" s="8">
        <v>2</v>
      </c>
      <c r="D30" s="8">
        <v>10</v>
      </c>
      <c r="E30" s="6"/>
      <c r="F30" s="6">
        <v>2</v>
      </c>
      <c r="G30" s="6">
        <v>2</v>
      </c>
      <c r="H30" s="8">
        <v>3.5</v>
      </c>
      <c r="I30" s="6">
        <v>10.5</v>
      </c>
      <c r="J30" s="6">
        <v>4</v>
      </c>
      <c r="K30" s="24">
        <v>4</v>
      </c>
      <c r="L30" s="9">
        <f t="shared" si="0"/>
        <v>38</v>
      </c>
      <c r="M30" s="25">
        <f t="shared" si="1"/>
        <v>51.832000000000001</v>
      </c>
      <c r="N30" s="10">
        <f>54+20</f>
        <v>74</v>
      </c>
      <c r="O30" s="16"/>
    </row>
    <row r="31" spans="1:15" ht="15.75" thickBot="1" x14ac:dyDescent="0.3">
      <c r="C31" s="18">
        <v>2</v>
      </c>
      <c r="D31" s="18">
        <v>10</v>
      </c>
      <c r="E31" s="18">
        <v>2</v>
      </c>
      <c r="F31" s="18">
        <v>2</v>
      </c>
      <c r="G31" s="18">
        <v>4</v>
      </c>
      <c r="H31" s="18">
        <v>4</v>
      </c>
      <c r="I31" s="18">
        <v>12</v>
      </c>
      <c r="J31" s="18">
        <v>4</v>
      </c>
      <c r="K31" s="2">
        <v>4</v>
      </c>
      <c r="L31" s="17">
        <f t="shared" si="0"/>
        <v>44</v>
      </c>
      <c r="M31" s="26">
        <f>L31*1.364</f>
        <v>60.016000000000005</v>
      </c>
      <c r="N31" s="17">
        <v>100</v>
      </c>
    </row>
  </sheetData>
  <conditionalFormatting sqref="L2:L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8 N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Сидоров</dc:creator>
  <cp:lastModifiedBy>Сергей Сидоров</cp:lastModifiedBy>
  <dcterms:created xsi:type="dcterms:W3CDTF">2015-06-05T18:19:34Z</dcterms:created>
  <dcterms:modified xsi:type="dcterms:W3CDTF">2020-12-29T20:12:00Z</dcterms:modified>
</cp:coreProperties>
</file>