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3_SEM_LABS\TerVer\lab3\"/>
    </mc:Choice>
  </mc:AlternateContent>
  <xr:revisionPtr revIDLastSave="0" documentId="13_ncr:1_{DC9B2978-6EE5-473A-9AB2-E8028C088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19" i="1"/>
  <c r="I18" i="1"/>
  <c r="D19" i="1"/>
  <c r="B19" i="1"/>
  <c r="C17" i="1"/>
  <c r="I17" i="1"/>
  <c r="I34" i="1" l="1"/>
  <c r="I35" i="1"/>
  <c r="I32" i="1" s="1"/>
  <c r="D34" i="1"/>
  <c r="B34" i="1"/>
  <c r="C33" i="1"/>
  <c r="C32" i="1"/>
  <c r="B33" i="1"/>
  <c r="B32" i="1"/>
  <c r="B4" i="1"/>
  <c r="D4" i="1"/>
  <c r="B18" i="1"/>
  <c r="B17" i="1"/>
  <c r="C18" i="1"/>
  <c r="I20" i="1" l="1"/>
</calcChain>
</file>

<file path=xl/sharedStrings.xml><?xml version="1.0" encoding="utf-8"?>
<sst xmlns="http://schemas.openxmlformats.org/spreadsheetml/2006/main" count="72" uniqueCount="37">
  <si>
    <t>годы</t>
  </si>
  <si>
    <t>1915/16</t>
  </si>
  <si>
    <t>1924/25</t>
  </si>
  <si>
    <t>x</t>
  </si>
  <si>
    <t>s^2{y}</t>
  </si>
  <si>
    <t>n</t>
  </si>
  <si>
    <t>f1=</t>
  </si>
  <si>
    <t>f2=</t>
  </si>
  <si>
    <t xml:space="preserve">F-rasch = </t>
  </si>
  <si>
    <t xml:space="preserve">F-tabl = </t>
  </si>
  <si>
    <t>A</t>
  </si>
  <si>
    <t>B</t>
  </si>
  <si>
    <t>s^2</t>
  </si>
  <si>
    <t>засеивание</t>
  </si>
  <si>
    <t>без засеивания</t>
  </si>
  <si>
    <t>s2=</t>
  </si>
  <si>
    <t>trash=</t>
  </si>
  <si>
    <t>t table =</t>
  </si>
  <si>
    <t>f=</t>
  </si>
  <si>
    <t>Двухвыборочный t-тест с различными дисперсиями</t>
  </si>
  <si>
    <t>Среднее</t>
  </si>
  <si>
    <t>Дисперсия</t>
  </si>
  <si>
    <t>Наблюдения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</si>
  <si>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</si>
  <si>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</si>
  <si>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</si>
  <si>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</si>
  <si>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</si>
  <si>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</si>
  <si>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</si>
  <si>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Двухвыборочный F-тест для дисперсии</t>
  </si>
  <si>
    <t>F</t>
  </si>
  <si>
    <t>P(F&lt;=f) одностороннее</t>
  </si>
  <si>
    <t>F критическое одностороннее</t>
  </si>
  <si>
    <t>Двухвыборочный t-тест с одинаковыми дисперсиями</t>
  </si>
  <si>
    <t>Объединенная дисперсия</t>
  </si>
  <si>
    <t>НЕ ПРИНИМАЕМ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</si>
</sst>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</xdr:rowOff>
    </xdr:from>
    <xdr:to>
      <xdr:col>8</xdr:col>
      <xdr:colOff>548640</xdr:colOff>
      <xdr:row>10</xdr:row>
      <xdr:rowOff>58076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A787AC-48F2-42AB-BEE2-E48662E7A656}"/>
            </a:ext>
          </a:extLst>
        </xdr:cNvPr>
        <xdr:cNvSpPr txBox="1"/>
      </xdr:nvSpPr>
      <xdr:spPr>
        <a:xfrm>
          <a:off x="0" y="929640"/>
          <a:ext cx="5425440" cy="957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Поскольку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расч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1,107101</a:t>
          </a:r>
          <a:r>
            <a:rPr lang="ru-RU" sz="1200"/>
            <a:t> 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&gt;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1,077296</a:t>
          </a:r>
          <a:r>
            <a:rPr lang="ru-RU" sz="1200"/>
            <a:t>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то на уровне значимости 0,0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альтернативная гипотеза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 равенстве дисперсий должна быть отвергнута. Таким образом, по результатам экспериментальных данных на уровне значимости 0,05 </a:t>
          </a:r>
          <a:r>
            <a:rPr lang="ru-RU" sz="1200"/>
            <a:t>средний рост призывников увеличивался</a:t>
          </a:r>
          <a:endParaRPr lang="ru-RU" sz="1200">
            <a:effectLst/>
          </a:endParaRPr>
        </a:p>
      </xdr:txBody>
    </xdr:sp>
    <xdr:clientData/>
  </xdr:twoCellAnchor>
  <xdr:twoCellAnchor>
    <xdr:from>
      <xdr:col>8</xdr:col>
      <xdr:colOff>547955</xdr:colOff>
      <xdr:row>0</xdr:row>
      <xdr:rowOff>0</xdr:rowOff>
    </xdr:from>
    <xdr:to>
      <xdr:col>16</xdr:col>
      <xdr:colOff>137674</xdr:colOff>
      <xdr:row>5</xdr:row>
      <xdr:rowOff>114899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42F228-469E-4DF7-8089-82CB97A51A9D}"/>
            </a:ext>
          </a:extLst>
        </xdr:cNvPr>
        <xdr:cNvSpPr txBox="1"/>
      </xdr:nvSpPr>
      <xdr:spPr>
        <a:xfrm>
          <a:off x="5813461" y="0"/>
          <a:ext cx="5814146" cy="1142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По данным шведской статистики за 100 лет, средний рост призывников неуклонно увеличивался. Подтверждается ли это утверждение данными, вычисленными для роста шведских призывников в среднем возрасте 19 лет 8 месяцев по измерениям за 1915/16 и 1924/25 годы?</a:t>
          </a:r>
          <a:endParaRPr lang="ru-RU" sz="1200">
            <a:effectLst/>
          </a:endParaRPr>
        </a:p>
      </xdr:txBody>
    </xdr:sp>
    <xdr:clientData/>
  </xdr:twoCellAnchor>
  <xdr:twoCellAnchor>
    <xdr:from>
      <xdr:col>0</xdr:col>
      <xdr:colOff>0</xdr:colOff>
      <xdr:row>20</xdr:row>
      <xdr:rowOff>152401</xdr:rowOff>
    </xdr:from>
    <xdr:to>
      <xdr:col>8</xdr:col>
      <xdr:colOff>548640</xdr:colOff>
      <xdr:row>25</xdr:row>
      <xdr:rowOff>17124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3D0D2D-3A81-49C2-926E-89BE437DD0BA}"/>
            </a:ext>
          </a:extLst>
        </xdr:cNvPr>
        <xdr:cNvSpPr txBox="1"/>
      </xdr:nvSpPr>
      <xdr:spPr>
        <a:xfrm>
          <a:off x="0" y="3885345"/>
          <a:ext cx="5814146" cy="763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. В таблице указаны точки плавления, которые имели пробы из очень чистого железа, полученного двумя различными методами А и В. Можно ли считать, что оба метода дают железо, имеющее одну и ту же точку плавления?</a:t>
          </a:r>
          <a:r>
            <a:rPr lang="en-US" sz="1200"/>
            <a:t> </a:t>
          </a:r>
          <a:r>
            <a:rPr lang="ru-RU" sz="1200"/>
            <a:t>не</a:t>
          </a:r>
          <a:r>
            <a:rPr lang="ru-RU" sz="1200" baseline="0"/>
            <a:t> принимаем гипотизу </a:t>
          </a:r>
          <a:endParaRPr lang="ru-RU" sz="1200">
            <a:effectLst/>
          </a:endParaRPr>
        </a:p>
      </xdr:txBody>
    </xdr:sp>
    <xdr:clientData/>
  </xdr:twoCellAnchor>
  <xdr:twoCellAnchor>
    <xdr:from>
      <xdr:col>4</xdr:col>
      <xdr:colOff>152400</xdr:colOff>
      <xdr:row>38</xdr:row>
      <xdr:rowOff>176374</xdr:rowOff>
    </xdr:from>
    <xdr:to>
      <xdr:col>12</xdr:col>
      <xdr:colOff>51371</xdr:colOff>
      <xdr:row>46</xdr:row>
      <xdr:rowOff>171236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2E8A2D-9923-4F60-92AB-77CD318FEE48}"/>
            </a:ext>
          </a:extLst>
        </xdr:cNvPr>
        <xdr:cNvSpPr txBox="1"/>
      </xdr:nvSpPr>
      <xdr:spPr>
        <a:xfrm>
          <a:off x="2986355" y="7171363"/>
          <a:ext cx="4762072" cy="1441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В эксперименте по искусственному стимулированию дождя были замерены осадки в течение 10 пар дней, причем в каждой паре один день облака засеивали стимулятором, а в другой день нет. Для каждой пары день засеивания выбирали случайным образом. В таблице приведены количества выпавших осадков, замеренные специальными приборами за эти 10 пар дней. Проверить нулевую гипотезу, согласно которой засеивание не оказывает эффекта. </a:t>
          </a:r>
          <a:endParaRPr lang="ru-RU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9" zoomScaleNormal="94" workbookViewId="0">
      <selection activeCell="K36" sqref="K36"/>
    </sheetView>
  </sheetViews>
  <sheetFormatPr defaultRowHeight="14.4" x14ac:dyDescent="0.3"/>
  <cols>
    <col min="1" max="1" width="14.77734375" customWidth="1"/>
    <col min="14" max="14" width="28.6640625" customWidth="1"/>
  </cols>
  <sheetData>
    <row r="1" spans="1:11" x14ac:dyDescent="0.3">
      <c r="A1" s="4" t="s">
        <v>0</v>
      </c>
      <c r="B1" s="4" t="s">
        <v>3</v>
      </c>
      <c r="C1" s="4" t="s">
        <v>4</v>
      </c>
      <c r="D1" s="4" t="s">
        <v>5</v>
      </c>
    </row>
    <row r="2" spans="1:11" x14ac:dyDescent="0.3">
      <c r="A2" s="4" t="s">
        <v>1</v>
      </c>
      <c r="B2" s="3">
        <v>171.8</v>
      </c>
      <c r="C2" s="3">
        <v>39.0625</v>
      </c>
      <c r="D2" s="3">
        <v>1884</v>
      </c>
      <c r="F2" s="2" t="s">
        <v>6</v>
      </c>
      <c r="G2" s="2">
        <v>1883</v>
      </c>
    </row>
    <row r="3" spans="1:11" x14ac:dyDescent="0.3">
      <c r="A3" s="4" t="s">
        <v>2</v>
      </c>
      <c r="B3" s="3">
        <v>172.58</v>
      </c>
      <c r="C3" s="3">
        <v>35.2836</v>
      </c>
      <c r="D3" s="3">
        <v>2037</v>
      </c>
      <c r="F3" s="2" t="s">
        <v>7</v>
      </c>
      <c r="G3" s="2">
        <v>2036</v>
      </c>
    </row>
    <row r="4" spans="1:11" ht="24" customHeight="1" x14ac:dyDescent="0.3">
      <c r="A4" s="2" t="s">
        <v>8</v>
      </c>
      <c r="B4" s="2">
        <f>C2/C3</f>
        <v>1.1071007493566416</v>
      </c>
      <c r="C4" s="2" t="s">
        <v>9</v>
      </c>
      <c r="D4" s="2">
        <f>_xlfn.F.INV.RT(0.05,G3,G2)</f>
        <v>1.0772955875317722</v>
      </c>
    </row>
    <row r="12" spans="1:11" x14ac:dyDescent="0.3">
      <c r="B12">
        <v>0.05</v>
      </c>
    </row>
    <row r="13" spans="1:11" x14ac:dyDescent="0.3">
      <c r="A13" s="1" t="s">
        <v>10</v>
      </c>
      <c r="B13" s="1">
        <v>1493</v>
      </c>
      <c r="C13" s="1">
        <v>1519</v>
      </c>
      <c r="D13" s="1">
        <v>1518</v>
      </c>
      <c r="E13" s="1">
        <v>1512</v>
      </c>
      <c r="F13" s="1">
        <v>1512</v>
      </c>
      <c r="G13" s="1">
        <v>1514</v>
      </c>
      <c r="H13" s="1">
        <v>1489</v>
      </c>
      <c r="I13" s="1">
        <v>1508</v>
      </c>
      <c r="J13" s="1">
        <v>1508</v>
      </c>
      <c r="K13" s="1">
        <v>1494</v>
      </c>
    </row>
    <row r="14" spans="1:11" x14ac:dyDescent="0.3">
      <c r="A14" s="1" t="s">
        <v>11</v>
      </c>
      <c r="B14" s="1">
        <v>1509</v>
      </c>
      <c r="C14" s="1">
        <v>1494</v>
      </c>
      <c r="D14" s="1">
        <v>1512</v>
      </c>
      <c r="E14" s="1">
        <v>1483</v>
      </c>
      <c r="F14" s="1">
        <v>1507</v>
      </c>
      <c r="G14" s="1">
        <v>1491</v>
      </c>
      <c r="H14" s="1"/>
      <c r="I14" s="1"/>
      <c r="J14" s="1"/>
      <c r="K14" s="1"/>
    </row>
    <row r="16" spans="1:11" x14ac:dyDescent="0.3">
      <c r="A16" s="4"/>
      <c r="B16" s="4" t="s">
        <v>3</v>
      </c>
      <c r="C16" s="4" t="s">
        <v>12</v>
      </c>
      <c r="D16" s="4" t="s">
        <v>5</v>
      </c>
    </row>
    <row r="17" spans="1:16" x14ac:dyDescent="0.3">
      <c r="A17" s="4" t="s">
        <v>10</v>
      </c>
      <c r="B17" s="3">
        <f>AVERAGE(B13:K13)</f>
        <v>1506.7</v>
      </c>
      <c r="C17" s="3">
        <f>_xlfn.VAR.S(B13:K13)</f>
        <v>117.12222222222219</v>
      </c>
      <c r="D17" s="3">
        <v>10</v>
      </c>
      <c r="F17" s="2" t="s">
        <v>6</v>
      </c>
      <c r="G17" s="2">
        <v>9</v>
      </c>
      <c r="H17" t="s">
        <v>15</v>
      </c>
      <c r="I17">
        <f>(G17*C17+G18*C18)/I20</f>
        <v>123.6738095238095</v>
      </c>
      <c r="N17" t="s">
        <v>19</v>
      </c>
    </row>
    <row r="18" spans="1:16" ht="15" thickBot="1" x14ac:dyDescent="0.35">
      <c r="A18" s="4" t="s">
        <v>11</v>
      </c>
      <c r="B18" s="3">
        <f>AVERAGE(B14:G14)</f>
        <v>1499.3333333333333</v>
      </c>
      <c r="C18" s="3">
        <f>_xlfn.VAR.S(B14:G14)</f>
        <v>135.46666666666667</v>
      </c>
      <c r="D18" s="3">
        <v>6</v>
      </c>
      <c r="F18" s="2" t="s">
        <v>7</v>
      </c>
      <c r="G18" s="2">
        <v>5</v>
      </c>
      <c r="H18" t="s">
        <v>16</v>
      </c>
      <c r="I18">
        <f>(C18-C17)/(SQRT(I17*(1/D17+1/D18)))</f>
        <v>3.1943413871379214</v>
      </c>
    </row>
    <row r="19" spans="1:16" x14ac:dyDescent="0.3">
      <c r="A19" s="2" t="s">
        <v>8</v>
      </c>
      <c r="B19" s="2">
        <f>C18/C17</f>
        <v>1.1566265060240968</v>
      </c>
      <c r="C19" s="2" t="s">
        <v>9</v>
      </c>
      <c r="D19" s="2">
        <f>_xlfn.F.INV.RT(0.05,G18,G17)</f>
        <v>3.4816586539015244</v>
      </c>
      <c r="H19" t="s">
        <v>17</v>
      </c>
      <c r="I19">
        <f>_xlfn.T.INV.2T(B12,I20)</f>
        <v>2.1447866879178044</v>
      </c>
      <c r="N19" s="7"/>
      <c r="O19" s="7">
        <v>1493</v>
      </c>
      <c r="P19" s="7">
        <v>1509</v>
      </c>
    </row>
    <row r="20" spans="1:16" x14ac:dyDescent="0.3">
      <c r="H20" t="s">
        <v>18</v>
      </c>
      <c r="I20">
        <f>10+6-2</f>
        <v>14</v>
      </c>
      <c r="N20" s="5" t="s">
        <v>20</v>
      </c>
      <c r="O20" s="5">
        <v>1508.2222222222222</v>
      </c>
      <c r="P20" s="5">
        <v>1497.4</v>
      </c>
    </row>
    <row r="21" spans="1:16" x14ac:dyDescent="0.3">
      <c r="N21" s="5" t="s">
        <v>21</v>
      </c>
      <c r="O21" s="5">
        <v>105.69444444444443</v>
      </c>
      <c r="P21" s="5">
        <v>141.30000000000001</v>
      </c>
    </row>
    <row r="22" spans="1:16" x14ac:dyDescent="0.3">
      <c r="N22" s="5" t="s">
        <v>22</v>
      </c>
      <c r="O22" s="5">
        <v>9</v>
      </c>
      <c r="P22" s="5">
        <v>5</v>
      </c>
    </row>
    <row r="23" spans="1:16" x14ac:dyDescent="0.3">
      <c r="N23" s="5" t="s">
        <v>23</v>
      </c>
      <c r="O23" s="5">
        <v>0</v>
      </c>
      <c r="P23" s="5"/>
    </row>
    <row r="24" spans="1:16" x14ac:dyDescent="0.3">
      <c r="N24" s="5" t="s">
        <v>24</v>
      </c>
      <c r="O24" s="5">
        <v>7</v>
      </c>
      <c r="P24" s="5"/>
    </row>
    <row r="25" spans="1:16" x14ac:dyDescent="0.3">
      <c r="N25" s="5" t="s">
        <v>25</v>
      </c>
      <c r="O25" s="5">
        <v>1.711061723945519</v>
      </c>
      <c r="P25" s="5"/>
    </row>
    <row r="26" spans="1:16" x14ac:dyDescent="0.3">
      <c r="N26" s="5" t="s">
        <v>26</v>
      </c>
      <c r="O26" s="5">
        <v>6.5403781423597498E-2</v>
      </c>
      <c r="P26" s="5"/>
    </row>
    <row r="27" spans="1:16" x14ac:dyDescent="0.3">
      <c r="N27" s="5" t="s">
        <v>27</v>
      </c>
      <c r="O27" s="5">
        <v>1.8945786050900073</v>
      </c>
      <c r="P27" s="5"/>
    </row>
    <row r="28" spans="1:16" x14ac:dyDescent="0.3">
      <c r="A28" t="s">
        <v>13</v>
      </c>
      <c r="B28">
        <v>0</v>
      </c>
      <c r="C28">
        <v>2.09</v>
      </c>
      <c r="D28">
        <v>7.0000000000000007E-2</v>
      </c>
      <c r="E28">
        <v>0.3</v>
      </c>
      <c r="F28">
        <v>0</v>
      </c>
      <c r="G28">
        <v>2.5499999999999998</v>
      </c>
      <c r="H28">
        <v>1.62</v>
      </c>
      <c r="I28">
        <v>0</v>
      </c>
      <c r="J28">
        <v>0</v>
      </c>
      <c r="K28">
        <v>1.87</v>
      </c>
      <c r="N28" s="5" t="s">
        <v>28</v>
      </c>
      <c r="O28" s="5">
        <v>0.130807562847195</v>
      </c>
      <c r="P28" s="5"/>
    </row>
    <row r="29" spans="1:16" ht="15" thickBot="1" x14ac:dyDescent="0.35">
      <c r="A29" t="s">
        <v>14</v>
      </c>
      <c r="B29">
        <v>1.37</v>
      </c>
      <c r="C29">
        <v>0</v>
      </c>
      <c r="D29">
        <v>0</v>
      </c>
      <c r="E29">
        <v>0.1</v>
      </c>
      <c r="F29">
        <v>0.44</v>
      </c>
      <c r="G29">
        <v>0</v>
      </c>
      <c r="H29">
        <v>1.01</v>
      </c>
      <c r="I29">
        <v>0.54</v>
      </c>
      <c r="J29">
        <v>0</v>
      </c>
      <c r="K29">
        <v>0.62</v>
      </c>
      <c r="N29" s="6" t="s">
        <v>29</v>
      </c>
      <c r="O29" s="6">
        <v>2.3646242515927849</v>
      </c>
      <c r="P29" s="6"/>
    </row>
    <row r="31" spans="1:16" x14ac:dyDescent="0.3">
      <c r="A31" s="4"/>
      <c r="B31" s="4" t="s">
        <v>3</v>
      </c>
      <c r="C31" s="4" t="s">
        <v>12</v>
      </c>
      <c r="D31" s="4" t="s">
        <v>5</v>
      </c>
      <c r="N31" t="s">
        <v>30</v>
      </c>
    </row>
    <row r="32" spans="1:16" ht="15" thickBot="1" x14ac:dyDescent="0.35">
      <c r="A32" s="4" t="s">
        <v>10</v>
      </c>
      <c r="B32" s="3">
        <f>AVERAGE(B28:K28)</f>
        <v>0.85</v>
      </c>
      <c r="C32" s="3">
        <f>_xlfn.VAR.S(B28:K28)</f>
        <v>1.0957555555555556</v>
      </c>
      <c r="D32" s="3">
        <v>10</v>
      </c>
      <c r="F32" s="2" t="s">
        <v>6</v>
      </c>
      <c r="G32" s="2">
        <v>9</v>
      </c>
      <c r="H32" t="s">
        <v>15</v>
      </c>
      <c r="I32">
        <f>(G32*C32+G33*C33)/I35</f>
        <v>0.66520888888888896</v>
      </c>
    </row>
    <row r="33" spans="1:16" x14ac:dyDescent="0.3">
      <c r="A33" s="4" t="s">
        <v>11</v>
      </c>
      <c r="B33" s="3">
        <f>AVERAGE(B29:K29)</f>
        <v>0.40800000000000003</v>
      </c>
      <c r="C33" s="3">
        <f>_xlfn.VAR.S(B29:K29)</f>
        <v>0.23466222222222222</v>
      </c>
      <c r="D33" s="3">
        <v>10</v>
      </c>
      <c r="F33" s="2" t="s">
        <v>7</v>
      </c>
      <c r="G33" s="8">
        <v>9</v>
      </c>
      <c r="H33" t="s">
        <v>16</v>
      </c>
      <c r="I33">
        <f>(C32-C33)/(SQRT(I32*(1/D32+1/D33)))</f>
        <v>2.3607837500456625</v>
      </c>
      <c r="N33" s="7"/>
      <c r="O33" s="7">
        <v>1493</v>
      </c>
      <c r="P33" s="7">
        <v>1509</v>
      </c>
    </row>
    <row r="34" spans="1:16" x14ac:dyDescent="0.3">
      <c r="A34" s="2" t="s">
        <v>8</v>
      </c>
      <c r="B34" s="2">
        <f>C32/C33</f>
        <v>4.6695013163128092</v>
      </c>
      <c r="C34" s="2" t="s">
        <v>9</v>
      </c>
      <c r="D34" s="2">
        <f>_xlfn.F.INV.RT(0.05,G33,G32)</f>
        <v>3.17889310445827</v>
      </c>
      <c r="H34" t="s">
        <v>17</v>
      </c>
      <c r="I34">
        <f>_xlfn.T.INV.2T(0.05,I35)</f>
        <v>2.1009220402410378</v>
      </c>
      <c r="N34" s="5" t="s">
        <v>20</v>
      </c>
      <c r="O34" s="5">
        <v>1508.2222222222222</v>
      </c>
      <c r="P34" s="5">
        <v>1497.4</v>
      </c>
    </row>
    <row r="35" spans="1:16" x14ac:dyDescent="0.3">
      <c r="H35" t="s">
        <v>18</v>
      </c>
      <c r="I35">
        <f>10+10-2</f>
        <v>18</v>
      </c>
      <c r="N35" s="5" t="s">
        <v>21</v>
      </c>
      <c r="O35" s="5">
        <v>105.69444444444443</v>
      </c>
      <c r="P35" s="5">
        <v>141.30000000000001</v>
      </c>
    </row>
    <row r="36" spans="1:16" x14ac:dyDescent="0.3">
      <c r="N36" s="5" t="s">
        <v>22</v>
      </c>
      <c r="O36" s="5">
        <v>9</v>
      </c>
      <c r="P36" s="5">
        <v>5</v>
      </c>
    </row>
    <row r="37" spans="1:16" x14ac:dyDescent="0.3">
      <c r="B37" t="s">
        <v>34</v>
      </c>
      <c r="N37" s="5" t="s">
        <v>24</v>
      </c>
      <c r="O37" s="5">
        <v>8</v>
      </c>
      <c r="P37" s="5">
        <v>4</v>
      </c>
    </row>
    <row r="38" spans="1:16" ht="15" thickBot="1" x14ac:dyDescent="0.35">
      <c r="H38" t="s">
        <v>36</v>
      </c>
      <c r="N38" s="5" t="s">
        <v>31</v>
      </c>
      <c r="O38" s="5">
        <v>0.74801446882126266</v>
      </c>
      <c r="P38" s="5"/>
    </row>
    <row r="39" spans="1:16" x14ac:dyDescent="0.3">
      <c r="B39" s="7"/>
      <c r="C39" s="7">
        <v>0</v>
      </c>
      <c r="D39" s="7">
        <v>1.37</v>
      </c>
      <c r="N39" s="5" t="s">
        <v>32</v>
      </c>
      <c r="O39" s="5">
        <v>0.3358612093177803</v>
      </c>
      <c r="P39" s="5"/>
    </row>
    <row r="40" spans="1:16" ht="15" thickBot="1" x14ac:dyDescent="0.35">
      <c r="B40" s="5" t="s">
        <v>20</v>
      </c>
      <c r="C40" s="5">
        <v>0.94444444444444442</v>
      </c>
      <c r="D40" s="5">
        <v>0.30111111111111111</v>
      </c>
      <c r="N40" s="6" t="s">
        <v>33</v>
      </c>
      <c r="O40" s="6">
        <v>0.26056232680514108</v>
      </c>
      <c r="P40" s="6"/>
    </row>
    <row r="41" spans="1:16" x14ac:dyDescent="0.3">
      <c r="B41" s="5" t="s">
        <v>21</v>
      </c>
      <c r="C41" s="5">
        <v>1.1323777777777777</v>
      </c>
      <c r="D41" s="5">
        <v>0.13546111111111114</v>
      </c>
    </row>
    <row r="42" spans="1:16" x14ac:dyDescent="0.3">
      <c r="B42" s="5" t="s">
        <v>22</v>
      </c>
      <c r="C42" s="5">
        <v>9</v>
      </c>
      <c r="D42" s="5">
        <v>9</v>
      </c>
    </row>
    <row r="43" spans="1:16" x14ac:dyDescent="0.3">
      <c r="B43" s="5" t="s">
        <v>35</v>
      </c>
      <c r="C43" s="5">
        <v>0.63391944444444448</v>
      </c>
      <c r="D43" s="5"/>
    </row>
    <row r="44" spans="1:16" x14ac:dyDescent="0.3">
      <c r="B44" s="5" t="s">
        <v>23</v>
      </c>
      <c r="C44" s="5">
        <v>0</v>
      </c>
      <c r="D44" s="5"/>
    </row>
    <row r="45" spans="1:16" x14ac:dyDescent="0.3">
      <c r="B45" s="5" t="s">
        <v>24</v>
      </c>
      <c r="C45" s="5">
        <v>16</v>
      </c>
      <c r="D45" s="5"/>
    </row>
    <row r="46" spans="1:16" x14ac:dyDescent="0.3">
      <c r="B46" s="5" t="s">
        <v>25</v>
      </c>
      <c r="C46" s="5">
        <v>1.7140570572466802</v>
      </c>
      <c r="D46" s="5"/>
    </row>
    <row r="47" spans="1:16" x14ac:dyDescent="0.3">
      <c r="B47" s="5" t="s">
        <v>26</v>
      </c>
      <c r="C47" s="5">
        <v>5.2910487345338243E-2</v>
      </c>
      <c r="D47" s="5"/>
    </row>
    <row r="48" spans="1:16" x14ac:dyDescent="0.3">
      <c r="B48" s="5" t="s">
        <v>27</v>
      </c>
      <c r="C48" s="5">
        <v>1.7458836762762506</v>
      </c>
      <c r="D48" s="5"/>
    </row>
    <row r="49" spans="2:4" x14ac:dyDescent="0.3">
      <c r="B49" s="5" t="s">
        <v>28</v>
      </c>
      <c r="C49" s="5">
        <v>0.10582097469067649</v>
      </c>
      <c r="D49" s="5"/>
    </row>
    <row r="50" spans="2:4" ht="15" thickBot="1" x14ac:dyDescent="0.35">
      <c r="B50" s="6" t="s">
        <v>29</v>
      </c>
      <c r="C50" s="6">
        <v>2.119905299221255</v>
      </c>
      <c r="D50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2023-12-19T18:09:31Z</dcterms:modified>
</cp:coreProperties>
</file>