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C3\Desktop\"/>
    </mc:Choice>
  </mc:AlternateContent>
  <xr:revisionPtr revIDLastSave="0" documentId="13_ncr:1_{3A4CECFB-6EA0-4ED3-9F39-A048AC925F46}" xr6:coauthVersionLast="47" xr6:coauthVersionMax="47" xr10:uidLastSave="{00000000-0000-0000-0000-000000000000}"/>
  <workbookProtection workbookAlgorithmName="SHA-512" workbookHashValue="VfYcBCjVzUhfCnkLpWT83p4wKwxbmWlXrXZjtBy2mDuSVcROLl2/apxo2yR96qp1usu6jp4VF9IlRO2VSG4aNg==" workbookSaltValue="80H0MgTXJIyybwukPrGtlg==" workbookSpinCount="100000" lockStructure="1"/>
  <bookViews>
    <workbookView xWindow="-120" yWindow="-120" windowWidth="20730" windowHeight="11160" tabRatio="634" xr2:uid="{00000000-000D-0000-FFFF-FFFF00000000}"/>
  </bookViews>
  <sheets>
    <sheet name="Dashboard" sheetId="5" r:id="rId1"/>
  </sheets>
  <definedNames>
    <definedName name="_xlchart.v1.0" hidden="1">Dashboard!$Q$7:$Q$10</definedName>
    <definedName name="_xlchart.v1.1" hidden="1">Dashboard!$X$7:$X$10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Dashboard!$B$1:$M$51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9" i="5" l="1"/>
  <c r="M50" i="5"/>
  <c r="M48" i="5"/>
  <c r="M51" i="5" s="1"/>
  <c r="M45" i="5"/>
  <c r="M44" i="5"/>
  <c r="F47" i="5"/>
  <c r="F48" i="5"/>
  <c r="F49" i="5"/>
  <c r="F46" i="5"/>
  <c r="F50" i="5" s="1"/>
  <c r="F44" i="5"/>
  <c r="K38" i="5"/>
  <c r="K36" i="5"/>
  <c r="K34" i="5"/>
  <c r="K32" i="5"/>
  <c r="J34" i="5"/>
  <c r="L34" i="5" s="1"/>
  <c r="M34" i="5" s="1"/>
  <c r="D34" i="5"/>
  <c r="U10" i="5"/>
  <c r="X41" i="5"/>
  <c r="AC24" i="5"/>
  <c r="AB24" i="5"/>
  <c r="AA24" i="5"/>
  <c r="Z24" i="5"/>
  <c r="Y24" i="5"/>
  <c r="X24" i="5"/>
  <c r="J36" i="5" s="1"/>
  <c r="L36" i="5" s="1"/>
  <c r="M36" i="5" s="1"/>
  <c r="W24" i="5"/>
  <c r="V24" i="5"/>
  <c r="U24" i="5"/>
  <c r="U14" i="5" s="1"/>
  <c r="U15" i="5" s="1"/>
  <c r="T24" i="5"/>
  <c r="X31" i="5"/>
  <c r="K40" i="5" s="1"/>
  <c r="AC10" i="5"/>
  <c r="AC16" i="5"/>
  <c r="AC17" i="5" s="1"/>
  <c r="AB10" i="5"/>
  <c r="AB16" i="5" s="1"/>
  <c r="AB17" i="5" s="1"/>
  <c r="AA10" i="5"/>
  <c r="Z10" i="5"/>
  <c r="Y10" i="5"/>
  <c r="Y16" i="5"/>
  <c r="Y17" i="5" s="1"/>
  <c r="X10" i="5"/>
  <c r="W10" i="5"/>
  <c r="W14" i="5"/>
  <c r="W15" i="5" s="1"/>
  <c r="V10" i="5"/>
  <c r="V14" i="5" s="1"/>
  <c r="V15" i="5" s="1"/>
  <c r="T10" i="5"/>
  <c r="X46" i="5"/>
  <c r="T14" i="5" l="1"/>
  <c r="T15" i="5" s="1"/>
  <c r="Z16" i="5"/>
  <c r="Z17" i="5" s="1"/>
  <c r="X14" i="5"/>
  <c r="X15" i="5" s="1"/>
  <c r="J40" i="5" s="1"/>
  <c r="L40" i="5" s="1"/>
  <c r="M40" i="5" s="1"/>
  <c r="AA16" i="5"/>
  <c r="AA17" i="5" s="1"/>
  <c r="M46" i="5"/>
  <c r="D32" i="5"/>
  <c r="D38" i="5"/>
  <c r="D40" i="5" s="1"/>
  <c r="F43" i="5"/>
  <c r="F51" i="5" s="1"/>
  <c r="J32" i="5"/>
  <c r="L32" i="5" s="1"/>
  <c r="M32" i="5" s="1"/>
  <c r="D36" i="5"/>
  <c r="J38" i="5" l="1"/>
  <c r="L38" i="5" s="1"/>
  <c r="M38" i="5" s="1"/>
</calcChain>
</file>

<file path=xl/sharedStrings.xml><?xml version="1.0" encoding="utf-8"?>
<sst xmlns="http://schemas.openxmlformats.org/spreadsheetml/2006/main" count="78" uniqueCount="48">
  <si>
    <t>Revenue</t>
  </si>
  <si>
    <t>Raw Data</t>
  </si>
  <si>
    <t>Profit Margin</t>
  </si>
  <si>
    <t>Consolidated</t>
  </si>
  <si>
    <t>Business 1</t>
  </si>
  <si>
    <t>Business 2</t>
  </si>
  <si>
    <t>Business 3</t>
  </si>
  <si>
    <t>Historical Results</t>
  </si>
  <si>
    <t xml:space="preserve"> Forecast Period</t>
  </si>
  <si>
    <t>Profit Margin%</t>
  </si>
  <si>
    <t>Profit Margin (FCST)</t>
  </si>
  <si>
    <t>Profit Margin% (FCST)</t>
  </si>
  <si>
    <t>Expenses</t>
  </si>
  <si>
    <t>Salaries and Benefits</t>
  </si>
  <si>
    <t>Rent and Overhead</t>
  </si>
  <si>
    <t>Depreciation &amp; Amortization</t>
  </si>
  <si>
    <t>Interest</t>
  </si>
  <si>
    <t>COGS</t>
  </si>
  <si>
    <t>Actual</t>
  </si>
  <si>
    <t>Total</t>
  </si>
  <si>
    <t>Business Unit Revenue ($000)</t>
  </si>
  <si>
    <t>Profit Margin ($000)</t>
  </si>
  <si>
    <t>2018 Cumulative Revenue ($000)</t>
  </si>
  <si>
    <t>Expenses ($000)</t>
  </si>
  <si>
    <t>Income Statement FY 2018</t>
  </si>
  <si>
    <t>Five-Year Performance Summary</t>
  </si>
  <si>
    <t>2018 Plan</t>
  </si>
  <si>
    <t>Assets</t>
  </si>
  <si>
    <t>Current Assets</t>
  </si>
  <si>
    <t>Non-current Assets</t>
  </si>
  <si>
    <t>Total Assets</t>
  </si>
  <si>
    <t>Liabilities</t>
  </si>
  <si>
    <t>Current Liabilities</t>
  </si>
  <si>
    <t>Long-term Liabilities</t>
  </si>
  <si>
    <t>Shareholders' Equity</t>
  </si>
  <si>
    <t>Total Liabilities &amp; Shareholders' Equity</t>
  </si>
  <si>
    <t>P&amp;L Summary 2018</t>
  </si>
  <si>
    <t>Balance Sheet Summary 2018</t>
  </si>
  <si>
    <t>2018 Balance Sheet</t>
  </si>
  <si>
    <t xml:space="preserve"> </t>
  </si>
  <si>
    <t>5-Yr Average</t>
  </si>
  <si>
    <t>Trend</t>
  </si>
  <si>
    <t>Profit Margin (%)</t>
  </si>
  <si>
    <t>Plan</t>
  </si>
  <si>
    <t>Variance</t>
  </si>
  <si>
    <t>Var%</t>
  </si>
  <si>
    <t>Total Expenses</t>
  </si>
  <si>
    <t>Net Operating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</si>
</sst>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[$-409]d\-mmm\-yyyy;@"/>
    <numFmt numFmtId="167" formatCode="_(&quot;$&quot;* #,##0_);_(&quot;$&quot;* \(#,##0\);_(&quot;$&quot;* &quot;-&quot;??_);_(@_)"/>
    <numFmt numFmtId="168" formatCode="0.0%"/>
    <numFmt numFmtId="169" formatCode="&quot;$&quot;#,##0"/>
    <numFmt numFmtId="170" formatCode="0.0%;\(0.0%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Open Sans"/>
      <family val="2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sz val="10"/>
      <name val="Open Sans"/>
      <family val="2"/>
    </font>
    <font>
      <b/>
      <sz val="16"/>
      <color theme="2"/>
      <name val="Open Sans"/>
      <family val="2"/>
    </font>
    <font>
      <b/>
      <sz val="11"/>
      <name val="Open Sans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166" fontId="4" fillId="0" borderId="0" xfId="0" applyNumberFormat="1" applyFont="1" applyAlignment="1">
      <alignment horizontal="left"/>
    </xf>
    <xf numFmtId="0" fontId="5" fillId="0" borderId="0" xfId="0" applyFont="1"/>
    <xf numFmtId="167" fontId="5" fillId="0" borderId="0" xfId="0" applyNumberFormat="1" applyFont="1"/>
    <xf numFmtId="0" fontId="5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/>
    <xf numFmtId="0" fontId="5" fillId="0" borderId="0" xfId="0" applyFont="1" applyAlignment="1">
      <alignment horizontal="left" indent="1"/>
    </xf>
    <xf numFmtId="167" fontId="7" fillId="0" borderId="0" xfId="3" applyNumberFormat="1" applyFont="1" applyFill="1" applyBorder="1"/>
    <xf numFmtId="167" fontId="7" fillId="0" borderId="0" xfId="3" applyNumberFormat="1" applyFont="1" applyFill="1"/>
    <xf numFmtId="37" fontId="5" fillId="0" borderId="0" xfId="0" applyNumberFormat="1" applyFont="1"/>
    <xf numFmtId="167" fontId="5" fillId="0" borderId="0" xfId="3" applyNumberFormat="1" applyFont="1" applyFill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indent="2"/>
    </xf>
    <xf numFmtId="167" fontId="5" fillId="0" borderId="0" xfId="3" applyNumberFormat="1" applyFont="1"/>
    <xf numFmtId="0" fontId="5" fillId="0" borderId="0" xfId="0" applyFont="1" applyAlignment="1">
      <alignment horizontal="left" indent="2"/>
    </xf>
    <xf numFmtId="167" fontId="7" fillId="0" borderId="0" xfId="3" applyNumberFormat="1" applyFont="1"/>
    <xf numFmtId="0" fontId="5" fillId="0" borderId="0" xfId="0" applyFont="1" applyAlignment="1">
      <alignment horizontal="left"/>
    </xf>
    <xf numFmtId="168" fontId="5" fillId="0" borderId="0" xfId="1" applyNumberFormat="1" applyFont="1"/>
    <xf numFmtId="9" fontId="8" fillId="0" borderId="0" xfId="1" applyFont="1" applyFill="1"/>
    <xf numFmtId="9" fontId="5" fillId="0" borderId="0" xfId="1" applyFont="1" applyFill="1"/>
    <xf numFmtId="167" fontId="8" fillId="0" borderId="0" xfId="3" applyNumberFormat="1" applyFont="1" applyFill="1"/>
    <xf numFmtId="166" fontId="9" fillId="0" borderId="0" xfId="0" applyNumberFormat="1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centerContinuous"/>
    </xf>
    <xf numFmtId="0" fontId="11" fillId="0" borderId="2" xfId="0" quotePrefix="1" applyFont="1" applyBorder="1"/>
    <xf numFmtId="0" fontId="3" fillId="3" borderId="0" xfId="0" applyFont="1" applyFill="1" applyAlignment="1">
      <alignment horizontal="centerContinuous" vertical="center"/>
    </xf>
    <xf numFmtId="167" fontId="8" fillId="0" borderId="0" xfId="3" applyNumberFormat="1" applyFont="1" applyFill="1" applyBorder="1"/>
    <xf numFmtId="9" fontId="8" fillId="0" borderId="0" xfId="1" applyFont="1" applyFill="1" applyBorder="1"/>
    <xf numFmtId="167" fontId="5" fillId="0" borderId="0" xfId="3" applyNumberFormat="1" applyFont="1" applyBorder="1"/>
    <xf numFmtId="9" fontId="5" fillId="0" borderId="0" xfId="1" applyFont="1" applyFill="1" applyBorder="1"/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12" fillId="0" borderId="0" xfId="0" applyFont="1"/>
    <xf numFmtId="0" fontId="2" fillId="2" borderId="0" xfId="0" applyFont="1" applyFill="1" applyAlignment="1">
      <alignment horizontal="centerContinuous" vertical="center"/>
    </xf>
    <xf numFmtId="0" fontId="2" fillId="3" borderId="0" xfId="0" applyFont="1" applyFill="1" applyAlignment="1">
      <alignment horizontal="centerContinuous" vertical="center"/>
    </xf>
    <xf numFmtId="0" fontId="12" fillId="0" borderId="0" xfId="0" applyFont="1" applyAlignment="1">
      <alignment vertical="center"/>
    </xf>
    <xf numFmtId="0" fontId="5" fillId="4" borderId="0" xfId="0" applyFont="1" applyFill="1"/>
    <xf numFmtId="167" fontId="5" fillId="5" borderId="0" xfId="3" applyNumberFormat="1" applyFont="1" applyFill="1" applyBorder="1"/>
    <xf numFmtId="167" fontId="5" fillId="5" borderId="0" xfId="3" applyNumberFormat="1" applyFont="1" applyFill="1"/>
    <xf numFmtId="9" fontId="5" fillId="5" borderId="0" xfId="1" applyFont="1" applyFill="1" applyBorder="1"/>
    <xf numFmtId="37" fontId="5" fillId="5" borderId="0" xfId="0" applyNumberFormat="1" applyFont="1" applyFill="1"/>
    <xf numFmtId="0" fontId="5" fillId="5" borderId="0" xfId="0" applyFont="1" applyFill="1"/>
    <xf numFmtId="1" fontId="5" fillId="5" borderId="0" xfId="0" applyNumberFormat="1" applyFont="1" applyFill="1"/>
    <xf numFmtId="167" fontId="5" fillId="5" borderId="0" xfId="0" applyNumberFormat="1" applyFont="1" applyFill="1"/>
    <xf numFmtId="0" fontId="0" fillId="0" borderId="1" xfId="0" applyBorder="1"/>
    <xf numFmtId="0" fontId="0" fillId="0" borderId="3" xfId="0" applyBorder="1" applyAlignment="1">
      <alignment horizontal="right"/>
    </xf>
    <xf numFmtId="168" fontId="0" fillId="0" borderId="0" xfId="1" applyNumberFormat="1" applyFont="1"/>
    <xf numFmtId="169" fontId="0" fillId="0" borderId="4" xfId="0" applyNumberFormat="1" applyBorder="1"/>
    <xf numFmtId="16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1" xfId="0" applyNumberFormat="1" applyBorder="1"/>
    <xf numFmtId="164" fontId="0" fillId="0" borderId="0" xfId="0" applyNumberFormat="1"/>
    <xf numFmtId="170" fontId="0" fillId="0" borderId="0" xfId="0" applyNumberFormat="1"/>
    <xf numFmtId="170" fontId="0" fillId="0" borderId="1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 indent="1"/>
    </xf>
    <xf numFmtId="164" fontId="13" fillId="0" borderId="0" xfId="0" applyNumberFormat="1" applyFont="1"/>
    <xf numFmtId="0" fontId="0" fillId="0" borderId="5" xfId="0" applyBorder="1"/>
    <xf numFmtId="164" fontId="0" fillId="0" borderId="5" xfId="0" applyNumberFormat="1" applyBorder="1"/>
    <xf numFmtId="0" fontId="13" fillId="0" borderId="6" xfId="0" applyFont="1" applyBorder="1"/>
    <xf numFmtId="164" fontId="13" fillId="0" borderId="6" xfId="0" applyNumberFormat="1" applyFont="1" applyBorder="1"/>
  </cellXfs>
  <cellStyles count="6">
    <cellStyle name="Comma 2" xfId="2" xr:uid="{00000000-0005-0000-0000-000000000000}"/>
    <cellStyle name="Currency" xfId="3" builtinId="4"/>
    <cellStyle name="Hyperlink 2 2" xfId="5" xr:uid="{A68FF6BD-6EFE-4399-9589-102F9DC5C3CC}"/>
    <cellStyle name="Normal" xfId="0" builtinId="0"/>
    <cellStyle name="Normal 2 2" xfId="4" xr:uid="{29B105C4-60DD-4F79-A9F8-F07E3033FF7A}"/>
    <cellStyle name="Percent" xfId="1" builtinId="5"/>
  </cellStyles>
  <dxfs count="0"/>
  <tableStyles count="0" defaultTableStyle="TableStyleMedium2" defaultPivotStyle="PivotStyleLight16"/>
  <colors>
    <mruColors>
      <color rgb="FF0000FF"/>
      <color rgb="FF676767"/>
      <color rgb="FF132E57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56255468066488E-2"/>
          <c:y val="5.0925925925925923E-2"/>
          <c:w val="0.94898818897637793"/>
          <c:h val="0.851789772500066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Dashboard!$Q$7</c:f>
              <c:strCache>
                <c:ptCount val="1"/>
                <c:pt idx="0">
                  <c:v>Business 1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Dashboard!$T$5:$X$5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Dashboard!$T$7:$X$7</c:f>
              <c:numCache>
                <c:formatCode>_("$"* #,##0_);_("$"* \(#,##0\);_("$"* "-"??_);_(@_)</c:formatCode>
                <c:ptCount val="5"/>
                <c:pt idx="0">
                  <c:v>102007</c:v>
                </c:pt>
                <c:pt idx="1">
                  <c:v>118086</c:v>
                </c:pt>
                <c:pt idx="2">
                  <c:v>131345</c:v>
                </c:pt>
                <c:pt idx="3">
                  <c:v>142341</c:v>
                </c:pt>
                <c:pt idx="4">
                  <c:v>150772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2-4A40-9965-413787D1E6C2}"/>
            </c:ext>
          </c:extLst>
        </c:ser>
        <c:ser>
          <c:idx val="1"/>
          <c:order val="1"/>
          <c:tx>
            <c:strRef>
              <c:f>Dashboard!$Q$8</c:f>
              <c:strCache>
                <c:ptCount val="1"/>
                <c:pt idx="0">
                  <c:v>Business 2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Dashboard!$T$5:$X$5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Dashboard!$T$8:$X$8</c:f>
              <c:numCache>
                <c:formatCode>_("$"* #,##0_);_("$"* \(#,##0\);_("$"* "-"??_);_(@_)</c:formatCode>
                <c:ptCount val="5"/>
                <c:pt idx="0">
                  <c:v>156387</c:v>
                </c:pt>
                <c:pt idx="1">
                  <c:v>158882</c:v>
                </c:pt>
                <c:pt idx="2">
                  <c:v>160034</c:v>
                </c:pt>
                <c:pt idx="3">
                  <c:v>174988</c:v>
                </c:pt>
                <c:pt idx="4">
                  <c:v>191520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2-4A40-9965-413787D1E6C2}"/>
            </c:ext>
          </c:extLst>
        </c:ser>
        <c:ser>
          <c:idx val="2"/>
          <c:order val="2"/>
          <c:tx>
            <c:strRef>
              <c:f>Dashboard!$Q$9</c:f>
              <c:strCache>
                <c:ptCount val="1"/>
                <c:pt idx="0">
                  <c:v>Business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Dashboard!$T$9:$X$9</c:f>
              <c:numCache>
                <c:formatCode>_("$"* #,##0_);_("$"* \(#,##0\);_("$"* "-"??_);_(@_)</c:formatCode>
                <c:ptCount val="5"/>
                <c:pt idx="0">
                  <c:v>134622</c:v>
                </c:pt>
                <c:pt idx="1">
                  <c:v>138520</c:v>
                </c:pt>
                <c:pt idx="2">
                  <c:v>143362</c:v>
                </c:pt>
                <c:pt idx="3">
                  <c:v>145897</c:v>
                </c:pt>
                <c:pt idx="4">
                  <c:v>148631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2-4A40-9965-413787D1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91513176"/>
        <c:axId val="391519736"/>
      </c:barChart>
      <c:lineChart>
        <c:grouping val="standard"/>
        <c:varyColors val="0"/>
        <c:ser>
          <c:idx val="3"/>
          <c:order val="3"/>
          <c:tx>
            <c:strRef>
              <c:f>Dashboard!$Q$10</c:f>
              <c:strCache>
                <c:ptCount val="1"/>
                <c:pt idx="0">
                  <c:v>Consolidated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Dashboard!$T$10:$X$10</c:f>
              <c:numCache>
                <c:formatCode>_("$"* #,##0_);_("$"* \(#,##0\);_("$"* "-"??_);_(@_)</c:formatCode>
                <c:ptCount val="5"/>
                <c:pt idx="0">
                  <c:v>393016</c:v>
                </c:pt>
                <c:pt idx="1">
                  <c:v>415488</c:v>
                </c:pt>
                <c:pt idx="2">
                  <c:v>434741</c:v>
                </c:pt>
                <c:pt idx="3">
                  <c:v>463226</c:v>
                </c:pt>
                <c:pt idx="4">
                  <c:v>490923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2-4A40-9965-413787D1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513176"/>
        <c:axId val="391519736"/>
      </c:lineChart>
      <c:catAx>
        <c:axId val="39151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91519736"/>
        <c:crosses val="autoZero"/>
        <c:auto val="1"/>
        <c:lblAlgn val="ctr"/>
        <c:lblOffset val="100"/>
        <c:noMultiLvlLbl val="0"/>
      </c:catAx>
      <c:valAx>
        <c:axId val="391519736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391513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69662252852825"/>
          <c:y val="2.3726129596711359E-2"/>
          <c:w val="0.7813553974021562"/>
          <c:h val="9.0211151019933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64479440069993E-2"/>
          <c:y val="3.2126590638623102E-2"/>
          <c:w val="0.8123239282589676"/>
          <c:h val="0.81450251199923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Dashboard!$Q$14</c:f>
              <c:strCache>
                <c:ptCount val="1"/>
                <c:pt idx="0">
                  <c:v>Profit Margin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Dashboard!$T$14:$AC$14</c:f>
              <c:numCache>
                <c:formatCode>_("$"* #,##0_);_("$"* \(#,##0\);_("$"* "-"??_);_(@_)</c:formatCode>
                <c:ptCount val="10"/>
                <c:pt idx="0">
                  <c:v>26063</c:v>
                </c:pt>
                <c:pt idx="1">
                  <c:v>34177</c:v>
                </c:pt>
                <c:pt idx="2">
                  <c:v>43380</c:v>
                </c:pt>
                <c:pt idx="3">
                  <c:v>64067.5</c:v>
                </c:pt>
                <c:pt idx="4">
                  <c:v>70080.649999999994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A-44A6-8892-22BAF5CC0475}"/>
            </c:ext>
          </c:extLst>
        </c:ser>
        <c:ser>
          <c:idx val="2"/>
          <c:order val="2"/>
          <c:tx>
            <c:strRef>
              <c:f>Dashboard!$Q$16</c:f>
              <c:strCache>
                <c:ptCount val="1"/>
                <c:pt idx="0">
                  <c:v>Profit Margin (FCST)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Dashboard!$T$16:$AC$16</c:f>
              <c:numCache>
                <c:formatCode>General</c:formatCode>
                <c:ptCount val="10"/>
                <c:pt idx="5" formatCode="_(&quot;$&quot;* #,##0_);_(&quot;$&quot;* \(#,##0\);_(&quot;$&quot;* &quot;-&quot;??_);_(@_)">
                  <c:v>77615.140200000023</c:v>
                </c:pt>
                <c:pt idx="6" formatCode="_(&quot;$&quot;* #,##0_);_(&quot;$&quot;* \(#,##0\);_(&quot;$&quot;* &quot;-&quot;??_);_(@_)">
                  <c:v>86965.275205999991</c:v>
                </c:pt>
                <c:pt idx="7" formatCode="_(&quot;$&quot;* #,##0_);_(&quot;$&quot;* \(#,##0\);_(&quot;$&quot;* &quot;-&quot;??_);_(@_)">
                  <c:v>89178.289719779976</c:v>
                </c:pt>
                <c:pt idx="8" formatCode="_(&quot;$&quot;* #,##0_);_(&quot;$&quot;* \(#,##0\);_(&quot;$&quot;* &quot;-&quot;??_);_(@_)">
                  <c:v>107712.0605543695</c:v>
                </c:pt>
                <c:pt idx="9" formatCode="_(&quot;$&quot;* #,##0_);_(&quot;$&quot;* \(#,##0\);_(&quot;$&quot;* &quot;-&quot;??_);_(@_)">
                  <c:v>126070.04030503504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A-44A6-8892-22BAF5CC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56409248"/>
        <c:axId val="556412856"/>
      </c:barChart>
      <c:lineChart>
        <c:grouping val="standard"/>
        <c:varyColors val="0"/>
        <c:ser>
          <c:idx val="1"/>
          <c:order val="1"/>
          <c:tx>
            <c:strRef>
              <c:f>Dashboard!$Q$15</c:f>
              <c:strCache>
                <c:ptCount val="1"/>
                <c:pt idx="0">
                  <c:v>Profit Margin%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Dashboard!$T$5:$AC$5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Dashboard!$T$15:$AC$15</c:f>
              <c:numCache>
                <c:formatCode>0%</c:formatCode>
                <c:ptCount val="10"/>
                <c:pt idx="0">
                  <c:v>6.6315366295519776E-2</c:v>
                </c:pt>
                <c:pt idx="1">
                  <c:v>8.2257489987677138E-2</c:v>
                </c:pt>
                <c:pt idx="2">
                  <c:v>9.9783549285666642E-2</c:v>
                </c:pt>
                <c:pt idx="3">
                  <c:v>0.1383072193702426</c:v>
                </c:pt>
                <c:pt idx="4">
                  <c:v>0.14275283496597224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A-44A6-8892-22BAF5CC0475}"/>
            </c:ext>
          </c:extLst>
        </c:ser>
        <c:ser>
          <c:idx val="3"/>
          <c:order val="3"/>
          <c:tx>
            <c:strRef>
              <c:f>Dashboard!$Q$17</c:f>
              <c:strCache>
                <c:ptCount val="1"/>
                <c:pt idx="0">
                  <c:v>Profit Margin% (FCST)</c:v>
                </c:pt>
              </c:strCache>
            </c:strRef>
          </c:tx>
          <c:spPr>
            <a:ln w="28575" cap="rnd">
              <a:solidFill>
                <a:schemeClr val="bg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Dashboard!$T$5:$AC$5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Dashboard!$T$17:$AC$17</c:f>
              <c:numCache>
                <c:formatCode>General</c:formatCode>
                <c:ptCount val="10"/>
                <c:pt idx="5" formatCode="0%">
                  <c:v>0.1501800845875246</c:v>
                </c:pt>
                <c:pt idx="6" formatCode="0%">
                  <c:v>0.16038469928724794</c:v>
                </c:pt>
                <c:pt idx="7" formatCode="0%">
                  <c:v>0.15570195482215898</c:v>
                </c:pt>
                <c:pt idx="8" formatCode="0%">
                  <c:v>0.17682840857303508</c:v>
                </c:pt>
                <c:pt idx="9" formatCode="0%">
                  <c:v>0.19195144988889803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0A-44A6-8892-22BAF5CC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31488"/>
        <c:axId val="632035752"/>
      </c:lineChart>
      <c:catAx>
        <c:axId val="55640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6412856"/>
        <c:crosses val="autoZero"/>
        <c:auto val="1"/>
        <c:lblAlgn val="ctr"/>
        <c:lblOffset val="100"/>
        <c:noMultiLvlLbl val="0"/>
      </c:catAx>
      <c:valAx>
        <c:axId val="55641285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6409248"/>
        <c:crosses val="autoZero"/>
        <c:crossBetween val="between"/>
        <c:dispUnits>
          <c:builtInUnit val="thousands"/>
        </c:dispUnits>
      </c:valAx>
      <c:valAx>
        <c:axId val="632035752"/>
        <c:scaling>
          <c:orientation val="minMax"/>
          <c:max val="0.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32031488"/>
        <c:crosses val="max"/>
        <c:crossBetween val="between"/>
      </c:valAx>
      <c:catAx>
        <c:axId val="63203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035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2003499562554"/>
          <c:y val="5.0925925925925923E-2"/>
          <c:w val="0.85355774278215224"/>
          <c:h val="0.80521580635753864"/>
        </c:manualLayout>
      </c:layout>
      <c:areaChart>
        <c:grouping val="stacked"/>
        <c:varyColors val="0"/>
        <c:ser>
          <c:idx val="0"/>
          <c:order val="0"/>
          <c:tx>
            <c:strRef>
              <c:f>Dashboard!$Q$20</c:f>
              <c:strCache>
                <c:ptCount val="1"/>
                <c:pt idx="0">
                  <c:v>Salaries and Benefits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Dashboard!$T$5:$AC$5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Dashboard!$T$20:$AC$20</c:f>
              <c:numCache>
                <c:formatCode>_("$"* #,##0_);_("$"* \(#,##0\);_("$"* "-"??_);_(@_)</c:formatCode>
                <c:ptCount val="10"/>
                <c:pt idx="0">
                  <c:v>70854</c:v>
                </c:pt>
                <c:pt idx="1">
                  <c:v>77974</c:v>
                </c:pt>
                <c:pt idx="2">
                  <c:v>81616</c:v>
                </c:pt>
                <c:pt idx="3">
                  <c:v>79006</c:v>
                </c:pt>
                <c:pt idx="4">
                  <c:v>85735</c:v>
                </c:pt>
                <c:pt idx="5">
                  <c:v>93251.030800000008</c:v>
                </c:pt>
                <c:pt idx="6">
                  <c:v>99602.602844000008</c:v>
                </c:pt>
                <c:pt idx="7">
                  <c:v>109483.06949451999</c:v>
                </c:pt>
                <c:pt idx="8">
                  <c:v>113938.60019863164</c:v>
                </c:pt>
                <c:pt idx="9">
                  <c:v>122019.53279673966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B-4B4E-8855-4A5DB37DB6CD}"/>
            </c:ext>
          </c:extLst>
        </c:ser>
        <c:ser>
          <c:idx val="1"/>
          <c:order val="1"/>
          <c:tx>
            <c:strRef>
              <c:f>Dashboard!$Q$21</c:f>
              <c:strCache>
                <c:ptCount val="1"/>
                <c:pt idx="0">
                  <c:v>Rent and Overhead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cat>
            <c:numRef>
              <c:f>Dashboard!$T$5:$AC$5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Dashboard!$T$21:$AC$21</c:f>
              <c:numCache>
                <c:formatCode>_("$"* #,##0_);_("$"* \(#,##0\);_("$"* "-"??_);_(@_)</c:formatCode>
                <c:ptCount val="10"/>
                <c:pt idx="0">
                  <c:v>32789</c:v>
                </c:pt>
                <c:pt idx="1">
                  <c:v>35375</c:v>
                </c:pt>
                <c:pt idx="2">
                  <c:v>35261</c:v>
                </c:pt>
                <c:pt idx="3">
                  <c:v>38060</c:v>
                </c:pt>
                <c:pt idx="4">
                  <c:v>39236</c:v>
                </c:pt>
                <c:pt idx="5">
                  <c:v>41211</c:v>
                </c:pt>
                <c:pt idx="6">
                  <c:v>40518</c:v>
                </c:pt>
                <c:pt idx="7">
                  <c:v>43010</c:v>
                </c:pt>
                <c:pt idx="8">
                  <c:v>43800</c:v>
                </c:pt>
                <c:pt idx="9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B-4B4E-8855-4A5DB37DB6CD}"/>
            </c:ext>
          </c:extLst>
        </c:ser>
        <c:ser>
          <c:idx val="2"/>
          <c:order val="2"/>
          <c:tx>
            <c:strRef>
              <c:f>Dashboard!$Q$22</c:f>
              <c:strCache>
                <c:ptCount val="1"/>
                <c:pt idx="0">
                  <c:v>Depreciation &amp; Amortization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Dashboard!$T$5:$AC$5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Dashboard!$T$22:$AC$22</c:f>
              <c:numCache>
                <c:formatCode>_("$"* #,##0_);_("$"* \(#,##0\);_("$"* "-"??_);_(@_)</c:formatCode>
                <c:ptCount val="10"/>
                <c:pt idx="0">
                  <c:v>48741</c:v>
                </c:pt>
                <c:pt idx="1">
                  <c:v>54450</c:v>
                </c:pt>
                <c:pt idx="2">
                  <c:v>51615</c:v>
                </c:pt>
                <c:pt idx="3">
                  <c:v>49630.5</c:v>
                </c:pt>
                <c:pt idx="4">
                  <c:v>48241.35</c:v>
                </c:pt>
                <c:pt idx="5">
                  <c:v>36770.629000000001</c:v>
                </c:pt>
                <c:pt idx="6">
                  <c:v>41076.371950000001</c:v>
                </c:pt>
                <c:pt idx="7">
                  <c:v>43979.609285700004</c:v>
                </c:pt>
                <c:pt idx="8">
                  <c:v>45937.574249118996</c:v>
                </c:pt>
                <c:pt idx="9">
                  <c:v>47258.297154765089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B-4B4E-8855-4A5DB37DB6CD}"/>
            </c:ext>
          </c:extLst>
        </c:ser>
        <c:ser>
          <c:idx val="3"/>
          <c:order val="3"/>
          <c:tx>
            <c:strRef>
              <c:f>Dashboard!$Q$23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Dashboard!$T$5:$AC$5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Dashboard!$T$23:$AC$23</c:f>
              <c:numCache>
                <c:formatCode>_("$"* #,##0_);_("$"* \(#,##0\);_("$"* "-"??_);_(@_)</c:formatCode>
                <c:ptCount val="10"/>
                <c:pt idx="0">
                  <c:v>7500</c:v>
                </c:pt>
                <c:pt idx="1">
                  <c:v>7500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8100</c:v>
                </c:pt>
                <c:pt idx="6">
                  <c:v>8100</c:v>
                </c:pt>
                <c:pt idx="7">
                  <c:v>8100</c:v>
                </c:pt>
                <c:pt idx="8">
                  <c:v>8100</c:v>
                </c:pt>
                <c:pt idx="9">
                  <c:v>10100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B-4B4E-8855-4A5DB37DB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70008"/>
        <c:axId val="569271320"/>
      </c:areaChart>
      <c:catAx>
        <c:axId val="56927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9271320"/>
        <c:crosses val="autoZero"/>
        <c:auto val="1"/>
        <c:lblAlgn val="ctr"/>
        <c:lblOffset val="100"/>
        <c:noMultiLvlLbl val="0"/>
      </c:catAx>
      <c:valAx>
        <c:axId val="56927132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927000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77821522309713"/>
          <c:y val="2.8355934674832269E-2"/>
          <c:w val="0.68899956255468064"/>
          <c:h val="0.12390586204585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42ADA3D7-AB88-49F6-A81F-548FB4BD30A6}">
          <cx:dataPt idx="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">
            <cx:spPr>
              <a:solidFill>
                <a:srgbClr val="132E57"/>
              </a:solidFill>
            </cx:spPr>
          </cx:dataPt>
          <cx:dataPt idx="2">
            <cx:spPr>
              <a:solidFill>
                <a:srgbClr val="FA621C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units unit="thousands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27782</xdr:colOff>
      <xdr:row>4</xdr:row>
      <xdr:rowOff>37307</xdr:rowOff>
    </xdr:from>
    <xdr:to>
      <xdr:col>6</xdr:col>
      <xdr:colOff>39688</xdr:colOff>
      <xdr:row>15</xdr:row>
      <xdr:rowOff>206375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8AEB4-7D5E-42A2-AAA7-A36B3201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313532</xdr:colOff>
      <xdr:row>4</xdr:row>
      <xdr:rowOff>45243</xdr:rowOff>
    </xdr:from>
    <xdr:to>
      <xdr:col>12</xdr:col>
      <xdr:colOff>940594</xdr:colOff>
      <xdr:row>15</xdr:row>
      <xdr:rowOff>246063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D66C88-01D3-46E9-8C8B-32C66A83A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11907</xdr:colOff>
      <xdr:row>17</xdr:row>
      <xdr:rowOff>21431</xdr:rowOff>
    </xdr:from>
    <xdr:to>
      <xdr:col>5</xdr:col>
      <xdr:colOff>920750</xdr:colOff>
      <xdr:row>28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6FCC60E-49C1-4157-B203-CD8379C9AF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482" y="3802856"/>
              <a:ext cx="3728243" cy="23693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297657</xdr:colOff>
      <xdr:row>17</xdr:row>
      <xdr:rowOff>69056</xdr:rowOff>
    </xdr:from>
    <xdr:to>
      <xdr:col>12</xdr:col>
      <xdr:colOff>924719</xdr:colOff>
      <xdr:row>28</xdr:row>
      <xdr:rowOff>246063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9C49E4-2522-4BDE-9D35-969B4BBD1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0.09288</cdr:x>
      <cdr:y>0.02077</cdr:y>
    </cdr:from>
    <cdr:to>
      <cdr:x>0.45052</cdr:x>
      <cdr:y>0.19552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A2F08A-0AB1-4E78-9AF2-555C6836CD4D}"/>
            </a:ext>
          </a:extLst>
        </cdr:cNvPr>
        <cdr:cNvSpPr txBox="1"/>
      </cdr:nvSpPr>
      <cdr:spPr>
        <a:xfrm xmlns:a="http://schemas.openxmlformats.org/drawingml/2006/main">
          <a:off x="424656" y="50007"/>
          <a:ext cx="1635125" cy="420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tx2"/>
              </a:solidFill>
            </a:rPr>
            <a:t>Historical</a:t>
          </a:r>
        </a:p>
      </cdr:txBody>
    </cdr:sp>
  </cdr:relSizeAnchor>
  <cdr:relSizeAnchor xmlns:cdr="http://schemas.openxmlformats.org/drawingml/2006/chartDrawing">
    <cdr:from>
      <cdr:x>0.50122</cdr:x>
      <cdr:y>0.02803</cdr:y>
    </cdr:from>
    <cdr:to>
      <cdr:x>0.85885</cdr:x>
      <cdr:y>0.20277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269114-12A1-41AA-A447-490F0151E778}"/>
            </a:ext>
          </a:extLst>
        </cdr:cNvPr>
        <cdr:cNvSpPr txBox="1"/>
      </cdr:nvSpPr>
      <cdr:spPr>
        <a:xfrm xmlns:a="http://schemas.openxmlformats.org/drawingml/2006/main">
          <a:off x="2291556" y="67469"/>
          <a:ext cx="1635125" cy="420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bg2"/>
              </a:solidFill>
            </a:rPr>
            <a:t>Forecast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0.51823</cdr:x>
      <cdr:y>0.20532</cdr:y>
    </cdr:from>
    <cdr:to>
      <cdr:x>0.51997</cdr:x>
      <cdr:y>0.85404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6405B55-5D03-4F59-9EAC-97C64AB5A9A8}"/>
            </a:ext>
          </a:extLst>
        </cdr:cNvPr>
        <cdr:cNvCxnSpPr/>
      </cdr:nvCxnSpPr>
      <cdr:spPr>
        <a:xfrm xmlns:a="http://schemas.openxmlformats.org/drawingml/2006/main">
          <a:off x="2369343" y="502444"/>
          <a:ext cx="7938" cy="15875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6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4"/>
  <sheetViews>
    <sheetView showGridLines="0" tabSelected="1" topLeftCell="U1" zoomScale="80" zoomScaleNormal="80" zoomScaleSheetLayoutView="70" workbookViewId="0">
      <selection activeCell="AH3" sqref="AH3"/>
    </sheetView>
  </sheetViews>
  <sheetFormatPr defaultColWidth="8.85546875" defaultRowHeight="14.25"/>
  <cols>
    <col min="1" max="1" width="6.140625" style="2" customWidth="1"/>
    <col min="2" max="2" width="9.42578125" style="2" customWidth="1"/>
    <col min="3" max="3" width="8" style="2" customWidth="1"/>
    <col min="4" max="4" width="14.140625" style="2" customWidth="1"/>
    <col min="5" max="5" width="11.140625" style="2" customWidth="1"/>
    <col min="6" max="6" width="13.42578125" style="2" customWidth="1"/>
    <col min="7" max="7" width="4.5703125" style="2" customWidth="1"/>
    <col min="8" max="8" width="9" style="2" customWidth="1"/>
    <col min="9" max="9" width="9.42578125" style="2" customWidth="1"/>
    <col min="10" max="10" width="11.42578125" style="2" customWidth="1"/>
    <col min="11" max="11" width="12" style="2" bestFit="1" customWidth="1"/>
    <col min="12" max="12" width="10" style="2" customWidth="1"/>
    <col min="13" max="13" width="13.85546875" style="2" customWidth="1"/>
    <col min="14" max="14" width="7.28515625" style="2" customWidth="1"/>
    <col min="15" max="15" width="9.85546875" style="2" bestFit="1" customWidth="1"/>
    <col min="16" max="16" width="8.85546875" style="2" customWidth="1"/>
    <col min="17" max="17" width="7.5703125" style="2" customWidth="1"/>
    <col min="18" max="20" width="13.42578125" style="2" customWidth="1"/>
    <col min="21" max="21" width="12" style="2" bestFit="1" customWidth="1"/>
    <col min="22" max="29" width="13.7109375" style="2" customWidth="1"/>
    <col min="30" max="30" width="9" style="2" bestFit="1" customWidth="1"/>
    <col min="31" max="16384" width="8.85546875" style="2"/>
  </cols>
  <sheetData>
    <row r="1" spans="1:29" ht="15" customHeight="1">
      <c r="A1" s="2" t="s">
        <v>39</v>
      </c>
      <c r="B1" s="22"/>
      <c r="D1" s="1"/>
      <c r="AC1" s="3"/>
    </row>
    <row r="2" spans="1:29" ht="21" thickBot="1">
      <c r="B2" s="27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29" ht="24.6" customHeight="1"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</row>
    <row r="4" spans="1:29" ht="23.25" customHeight="1">
      <c r="B4" s="28" t="s">
        <v>20</v>
      </c>
      <c r="C4" s="28"/>
      <c r="D4" s="28"/>
      <c r="E4" s="28"/>
      <c r="F4" s="28"/>
      <c r="G4"/>
      <c r="H4" s="28" t="s">
        <v>21</v>
      </c>
      <c r="I4" s="28"/>
      <c r="J4" s="28"/>
      <c r="K4" s="28"/>
      <c r="L4" s="28"/>
      <c r="M4" s="28"/>
      <c r="Q4" s="38" t="s">
        <v>1</v>
      </c>
      <c r="T4" s="36" t="s">
        <v>7</v>
      </c>
      <c r="U4" s="36"/>
      <c r="V4" s="36"/>
      <c r="W4" s="36"/>
      <c r="X4" s="36"/>
      <c r="Y4" s="37" t="s">
        <v>8</v>
      </c>
      <c r="Z4" s="37"/>
      <c r="AA4" s="37"/>
      <c r="AB4" s="37"/>
      <c r="AC4" s="37"/>
    </row>
    <row r="5" spans="1:29" ht="15.6" customHeight="1">
      <c r="L5" s="5"/>
      <c r="M5" s="5"/>
      <c r="T5" s="33">
        <v>2014</v>
      </c>
      <c r="U5" s="33">
        <v>2015</v>
      </c>
      <c r="V5" s="33">
        <v>2016</v>
      </c>
      <c r="W5" s="33">
        <v>2017</v>
      </c>
      <c r="X5" s="33">
        <v>2018</v>
      </c>
      <c r="Y5" s="34">
        <v>2019</v>
      </c>
      <c r="Z5" s="34">
        <v>2020</v>
      </c>
      <c r="AA5" s="34">
        <v>2021</v>
      </c>
      <c r="AB5" s="34">
        <v>2022</v>
      </c>
      <c r="AC5" s="34">
        <v>2023</v>
      </c>
    </row>
    <row r="6" spans="1:29" ht="15.6" customHeight="1">
      <c r="L6" s="5"/>
      <c r="M6" s="5"/>
      <c r="Q6" s="6" t="s">
        <v>0</v>
      </c>
    </row>
    <row r="7" spans="1:29" ht="15.6" customHeight="1">
      <c r="L7" s="5"/>
      <c r="M7" s="5"/>
      <c r="Q7" s="17" t="s">
        <v>4</v>
      </c>
      <c r="T7" s="8">
        <v>102007</v>
      </c>
      <c r="U7" s="8">
        <v>118086</v>
      </c>
      <c r="V7" s="8">
        <v>131345</v>
      </c>
      <c r="W7" s="8">
        <v>142341</v>
      </c>
      <c r="X7" s="8">
        <v>150772</v>
      </c>
      <c r="Y7" s="8">
        <v>165849.20000000001</v>
      </c>
      <c r="Z7" s="8">
        <v>182434.12000000002</v>
      </c>
      <c r="AA7" s="8">
        <v>200677.53200000004</v>
      </c>
      <c r="AB7" s="8">
        <v>220745.28520000007</v>
      </c>
      <c r="AC7" s="8">
        <v>242819.81372000009</v>
      </c>
    </row>
    <row r="8" spans="1:29" ht="15.6" customHeight="1">
      <c r="L8" s="5"/>
      <c r="M8" s="5"/>
      <c r="Q8" s="17" t="s">
        <v>5</v>
      </c>
      <c r="T8" s="8">
        <v>156387</v>
      </c>
      <c r="U8" s="8">
        <v>158882</v>
      </c>
      <c r="V8" s="8">
        <v>160034</v>
      </c>
      <c r="W8" s="8">
        <v>174988</v>
      </c>
      <c r="X8" s="8">
        <v>191520</v>
      </c>
      <c r="Y8" s="8">
        <v>192654</v>
      </c>
      <c r="Z8" s="8">
        <v>193569</v>
      </c>
      <c r="AA8" s="8">
        <v>197535</v>
      </c>
      <c r="AB8" s="8">
        <v>205123.64147712005</v>
      </c>
      <c r="AC8" s="8">
        <v>221533.53279528968</v>
      </c>
    </row>
    <row r="9" spans="1:29" ht="15.6" customHeight="1">
      <c r="L9" s="5"/>
      <c r="M9" s="5"/>
      <c r="Q9" s="17" t="s">
        <v>6</v>
      </c>
      <c r="T9" s="9">
        <v>134622</v>
      </c>
      <c r="U9" s="9">
        <v>138520</v>
      </c>
      <c r="V9" s="9">
        <v>143362</v>
      </c>
      <c r="W9" s="9">
        <v>145897</v>
      </c>
      <c r="X9" s="8">
        <v>148631</v>
      </c>
      <c r="Y9" s="8">
        <v>158310.6</v>
      </c>
      <c r="Z9" s="9">
        <v>166226.13</v>
      </c>
      <c r="AA9" s="9">
        <v>174537.43650000001</v>
      </c>
      <c r="AB9" s="9">
        <v>183264.30832500002</v>
      </c>
      <c r="AC9" s="9">
        <v>192427.52374125004</v>
      </c>
    </row>
    <row r="10" spans="1:29" ht="15.6" customHeight="1">
      <c r="Q10" s="2" t="s">
        <v>3</v>
      </c>
      <c r="T10" s="21">
        <f>SUM(T7:T9)</f>
        <v>393016</v>
      </c>
      <c r="U10" s="21">
        <f t="shared" ref="U10:AC10" si="0">SUM(U7:U9)</f>
        <v>415488</v>
      </c>
      <c r="V10" s="21">
        <f t="shared" si="0"/>
        <v>434741</v>
      </c>
      <c r="W10" s="21">
        <f t="shared" si="0"/>
        <v>463226</v>
      </c>
      <c r="X10" s="29">
        <f t="shared" si="0"/>
        <v>490923</v>
      </c>
      <c r="Y10" s="29">
        <f t="shared" si="0"/>
        <v>516813.80000000005</v>
      </c>
      <c r="Z10" s="21">
        <f t="shared" si="0"/>
        <v>542229.25</v>
      </c>
      <c r="AA10" s="21">
        <f t="shared" si="0"/>
        <v>572749.96849999996</v>
      </c>
      <c r="AB10" s="21">
        <f t="shared" si="0"/>
        <v>609133.23500212014</v>
      </c>
      <c r="AC10" s="21">
        <f t="shared" si="0"/>
        <v>656780.87025653978</v>
      </c>
    </row>
    <row r="11" spans="1:29" ht="15.6" customHeight="1">
      <c r="T11" s="9"/>
      <c r="U11" s="9"/>
      <c r="V11" s="9"/>
      <c r="W11" s="9"/>
      <c r="X11" s="8"/>
      <c r="Y11" s="8"/>
      <c r="Z11" s="9"/>
      <c r="AA11" s="9"/>
      <c r="AB11" s="9"/>
      <c r="AC11" s="9"/>
    </row>
    <row r="12" spans="1:29" ht="16.149999999999999" customHeight="1">
      <c r="Q12" s="2" t="s">
        <v>17</v>
      </c>
      <c r="T12" s="9">
        <v>207069</v>
      </c>
      <c r="U12" s="9">
        <v>206012</v>
      </c>
      <c r="V12" s="9">
        <v>218369</v>
      </c>
      <c r="W12" s="9">
        <v>227962</v>
      </c>
      <c r="X12" s="8">
        <v>243130</v>
      </c>
      <c r="Y12" s="8">
        <v>259866</v>
      </c>
      <c r="Z12" s="9">
        <v>265967</v>
      </c>
      <c r="AA12" s="9">
        <v>278999</v>
      </c>
      <c r="AB12" s="9">
        <v>289645</v>
      </c>
      <c r="AC12" s="9">
        <v>296333</v>
      </c>
    </row>
    <row r="13" spans="1:29" ht="16.149999999999999" customHeight="1">
      <c r="B13" s="12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16.149999999999999" customHeight="1"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Q14" s="2" t="s">
        <v>2</v>
      </c>
      <c r="T14" s="21">
        <f>T10-T12-T24</f>
        <v>26063</v>
      </c>
      <c r="U14" s="21">
        <f>U10-U12-U24</f>
        <v>34177</v>
      </c>
      <c r="V14" s="21">
        <f>V10-V12-V24</f>
        <v>43380</v>
      </c>
      <c r="W14" s="21">
        <f>W10-W12-W24</f>
        <v>64067.5</v>
      </c>
      <c r="X14" s="29">
        <f>X10-X12-X24</f>
        <v>70080.649999999994</v>
      </c>
      <c r="Y14" s="40"/>
      <c r="Z14" s="41"/>
      <c r="AA14" s="41"/>
      <c r="AB14" s="41"/>
      <c r="AC14" s="41"/>
    </row>
    <row r="15" spans="1:29" ht="15.6" customHeight="1">
      <c r="Q15" s="2" t="s">
        <v>9</v>
      </c>
      <c r="T15" s="19">
        <f>T14/T10</f>
        <v>6.6315366295519776E-2</v>
      </c>
      <c r="U15" s="19">
        <f>U14/U10</f>
        <v>8.2257489987677138E-2</v>
      </c>
      <c r="V15" s="19">
        <f>V14/V10</f>
        <v>9.9783549285666642E-2</v>
      </c>
      <c r="W15" s="19">
        <f>W14/W10</f>
        <v>0.1383072193702426</v>
      </c>
      <c r="X15" s="30">
        <f>X14/X10</f>
        <v>0.14275283496597224</v>
      </c>
      <c r="Y15" s="42"/>
      <c r="Z15" s="43"/>
      <c r="AA15" s="43"/>
      <c r="AB15" s="43"/>
      <c r="AC15" s="43"/>
    </row>
    <row r="16" spans="1:29" ht="24.6" customHeight="1">
      <c r="Q16" s="2" t="s">
        <v>10</v>
      </c>
      <c r="T16" s="44"/>
      <c r="U16" s="44"/>
      <c r="V16" s="44"/>
      <c r="W16" s="44"/>
      <c r="X16" s="45"/>
      <c r="Y16" s="29">
        <f>Y10-Y12-Y24</f>
        <v>77615.140200000023</v>
      </c>
      <c r="Z16" s="21">
        <f>Z10-Z12-Z24</f>
        <v>86965.275205999991</v>
      </c>
      <c r="AA16" s="21">
        <f>AA10-AA12-AA24</f>
        <v>89178.289719779976</v>
      </c>
      <c r="AB16" s="21">
        <f>AB10-AB12-AB24</f>
        <v>107712.0605543695</v>
      </c>
      <c r="AC16" s="21">
        <f>AC10-AC12-AC24</f>
        <v>126070.04030503504</v>
      </c>
    </row>
    <row r="17" spans="2:29" ht="23.25" customHeight="1">
      <c r="B17" s="28" t="s">
        <v>22</v>
      </c>
      <c r="C17" s="28"/>
      <c r="D17" s="28"/>
      <c r="E17" s="28"/>
      <c r="F17" s="28"/>
      <c r="G17"/>
      <c r="H17" s="28" t="s">
        <v>23</v>
      </c>
      <c r="I17" s="28"/>
      <c r="J17" s="28"/>
      <c r="K17" s="28"/>
      <c r="L17" s="28"/>
      <c r="M17" s="28"/>
      <c r="Q17" s="2" t="s">
        <v>11</v>
      </c>
      <c r="T17" s="44"/>
      <c r="U17" s="44"/>
      <c r="V17" s="44"/>
      <c r="W17" s="44"/>
      <c r="X17" s="45"/>
      <c r="Y17" s="32">
        <f>Y16/Y10</f>
        <v>0.1501800845875246</v>
      </c>
      <c r="Z17" s="20">
        <f>Z16/Z10</f>
        <v>0.16038469928724794</v>
      </c>
      <c r="AA17" s="20">
        <f>AA16/AA10</f>
        <v>0.15570195482215898</v>
      </c>
      <c r="AB17" s="20">
        <f>AB16/AB10</f>
        <v>0.17682840857303508</v>
      </c>
      <c r="AC17" s="20">
        <f>AC16/AC10</f>
        <v>0.19195144988889803</v>
      </c>
    </row>
    <row r="18" spans="2:29" ht="15" customHeight="1"/>
    <row r="19" spans="2:29" ht="15.6" customHeight="1">
      <c r="Q19" s="6" t="s">
        <v>12</v>
      </c>
    </row>
    <row r="20" spans="2:29" ht="15.6" customHeight="1">
      <c r="Q20" s="7" t="s">
        <v>13</v>
      </c>
      <c r="T20" s="9">
        <v>70854</v>
      </c>
      <c r="U20" s="9">
        <v>77974</v>
      </c>
      <c r="V20" s="9">
        <v>81616</v>
      </c>
      <c r="W20" s="9">
        <v>79006</v>
      </c>
      <c r="X20" s="8">
        <v>85735</v>
      </c>
      <c r="Y20" s="8">
        <v>93251.030800000008</v>
      </c>
      <c r="Z20" s="9">
        <v>99602.602844000008</v>
      </c>
      <c r="AA20" s="9">
        <v>109483.06949451999</v>
      </c>
      <c r="AB20" s="9">
        <v>113938.60019863164</v>
      </c>
      <c r="AC20" s="9">
        <v>122019.53279673966</v>
      </c>
    </row>
    <row r="21" spans="2:29" ht="15.6" customHeight="1">
      <c r="B21" s="12"/>
      <c r="Q21" s="7" t="s">
        <v>14</v>
      </c>
      <c r="T21" s="9">
        <v>32789</v>
      </c>
      <c r="U21" s="9">
        <v>35375</v>
      </c>
      <c r="V21" s="9">
        <v>35261</v>
      </c>
      <c r="W21" s="9">
        <v>38060</v>
      </c>
      <c r="X21" s="8">
        <v>39236</v>
      </c>
      <c r="Y21" s="8">
        <v>41211</v>
      </c>
      <c r="Z21" s="9">
        <v>40518</v>
      </c>
      <c r="AA21" s="9">
        <v>43010</v>
      </c>
      <c r="AB21" s="9">
        <v>43800</v>
      </c>
      <c r="AC21" s="9">
        <v>55000</v>
      </c>
    </row>
    <row r="22" spans="2:29" ht="15.6" customHeight="1">
      <c r="B22" s="12"/>
      <c r="Q22" s="7" t="s">
        <v>15</v>
      </c>
      <c r="T22" s="9">
        <v>48741</v>
      </c>
      <c r="U22" s="9">
        <v>54450</v>
      </c>
      <c r="V22" s="9">
        <v>51615</v>
      </c>
      <c r="W22" s="9">
        <v>49630.5</v>
      </c>
      <c r="X22" s="8">
        <v>48241.35</v>
      </c>
      <c r="Y22" s="8">
        <v>36770.629000000001</v>
      </c>
      <c r="Z22" s="9">
        <v>41076.371950000001</v>
      </c>
      <c r="AA22" s="9">
        <v>43979.609285700004</v>
      </c>
      <c r="AB22" s="9">
        <v>45937.574249118996</v>
      </c>
      <c r="AC22" s="9">
        <v>47258.297154765089</v>
      </c>
    </row>
    <row r="23" spans="2:29" ht="23.25" customHeight="1">
      <c r="N23" s="5"/>
      <c r="Q23" s="7" t="s">
        <v>16</v>
      </c>
      <c r="T23" s="9">
        <v>7500</v>
      </c>
      <c r="U23" s="9">
        <v>7500</v>
      </c>
      <c r="V23" s="9">
        <v>4500</v>
      </c>
      <c r="W23" s="9">
        <v>4500</v>
      </c>
      <c r="X23" s="8">
        <v>4500</v>
      </c>
      <c r="Y23" s="8">
        <v>8100</v>
      </c>
      <c r="Z23" s="9">
        <v>8100</v>
      </c>
      <c r="AA23" s="9">
        <v>8100</v>
      </c>
      <c r="AB23" s="9">
        <v>8100</v>
      </c>
      <c r="AC23" s="9">
        <v>10100</v>
      </c>
    </row>
    <row r="24" spans="2:29" ht="15.6" customHeight="1">
      <c r="Q24" s="7" t="s">
        <v>19</v>
      </c>
      <c r="T24" s="11">
        <f t="shared" ref="T24:AC24" si="1">SUM(T20:T23)</f>
        <v>159884</v>
      </c>
      <c r="U24" s="11">
        <f t="shared" si="1"/>
        <v>175299</v>
      </c>
      <c r="V24" s="11">
        <f t="shared" si="1"/>
        <v>172992</v>
      </c>
      <c r="W24" s="11">
        <f t="shared" si="1"/>
        <v>171196.5</v>
      </c>
      <c r="X24" s="31">
        <f t="shared" si="1"/>
        <v>177712.35</v>
      </c>
      <c r="Y24" s="31">
        <f t="shared" si="1"/>
        <v>179332.65980000002</v>
      </c>
      <c r="Z24" s="11">
        <f t="shared" si="1"/>
        <v>189296.97479400001</v>
      </c>
      <c r="AA24" s="11">
        <f t="shared" si="1"/>
        <v>204572.67878021998</v>
      </c>
      <c r="AB24" s="11">
        <f t="shared" si="1"/>
        <v>211776.17444775064</v>
      </c>
      <c r="AC24" s="11">
        <f t="shared" si="1"/>
        <v>234377.82995150474</v>
      </c>
    </row>
    <row r="25" spans="2:29" ht="15.6" customHeight="1"/>
    <row r="26" spans="2:29" ht="15.6" customHeight="1">
      <c r="Q26" s="6" t="s">
        <v>26</v>
      </c>
      <c r="T26" s="39"/>
      <c r="U26" s="39"/>
      <c r="V26" s="39"/>
      <c r="W26" s="39"/>
      <c r="Y26" s="39"/>
      <c r="Z26" s="39"/>
      <c r="AA26" s="39"/>
      <c r="AB26" s="39"/>
      <c r="AC26" s="39"/>
    </row>
    <row r="27" spans="2:29" ht="15.6" customHeight="1">
      <c r="Q27" s="15" t="s">
        <v>0</v>
      </c>
      <c r="T27" s="44"/>
      <c r="U27" s="44"/>
      <c r="V27" s="44"/>
      <c r="W27" s="44"/>
      <c r="X27" s="16">
        <v>475000</v>
      </c>
      <c r="Y27" s="44"/>
      <c r="Z27" s="44"/>
      <c r="AA27" s="44"/>
      <c r="AB27" s="44"/>
      <c r="AC27" s="44"/>
    </row>
    <row r="28" spans="2:29" ht="15.6" customHeight="1">
      <c r="Q28" s="15" t="s">
        <v>17</v>
      </c>
      <c r="T28" s="44"/>
      <c r="U28" s="44"/>
      <c r="V28" s="44"/>
      <c r="W28" s="44"/>
      <c r="X28" s="16">
        <v>238000</v>
      </c>
      <c r="Y28" s="44"/>
      <c r="Z28" s="44"/>
      <c r="AA28" s="44"/>
      <c r="AB28" s="44"/>
      <c r="AC28" s="44"/>
    </row>
    <row r="29" spans="2:29" ht="24.6" customHeight="1">
      <c r="P29" s="13"/>
      <c r="Q29" s="15" t="s">
        <v>12</v>
      </c>
      <c r="T29" s="44"/>
      <c r="U29" s="44"/>
      <c r="V29" s="44"/>
      <c r="W29" s="44"/>
      <c r="X29" s="16">
        <v>186000</v>
      </c>
      <c r="Y29" s="44"/>
      <c r="Z29" s="44"/>
      <c r="AA29" s="44"/>
      <c r="AB29" s="44"/>
      <c r="AC29" s="44"/>
    </row>
    <row r="30" spans="2:29" ht="23.25" customHeight="1">
      <c r="B30" s="28" t="s">
        <v>25</v>
      </c>
      <c r="C30" s="28"/>
      <c r="D30" s="28"/>
      <c r="E30" s="28"/>
      <c r="F30" s="28"/>
      <c r="G30"/>
      <c r="H30" s="28" t="s">
        <v>24</v>
      </c>
      <c r="I30" s="28"/>
      <c r="J30" s="28"/>
      <c r="K30" s="28"/>
      <c r="L30" s="28"/>
      <c r="M30" s="28"/>
      <c r="P30" s="6"/>
      <c r="Q30" s="15" t="s">
        <v>2</v>
      </c>
      <c r="T30" s="44"/>
      <c r="U30" s="44"/>
      <c r="V30" s="44"/>
      <c r="W30" s="44"/>
      <c r="X30" s="16">
        <v>73500</v>
      </c>
      <c r="Y30" s="44"/>
      <c r="Z30" s="44"/>
      <c r="AA30" s="44"/>
      <c r="AB30" s="44"/>
      <c r="AC30" s="44"/>
    </row>
    <row r="31" spans="2:29" ht="16.149999999999999" customHeight="1">
      <c r="B31" s="23"/>
      <c r="C31"/>
      <c r="D31" s="52" t="s">
        <v>40</v>
      </c>
      <c r="E31" s="26" t="s">
        <v>41</v>
      </c>
      <c r="F31" s="26"/>
      <c r="H31"/>
      <c r="I31"/>
      <c r="J31" s="53" t="s">
        <v>18</v>
      </c>
      <c r="K31" s="53" t="s">
        <v>43</v>
      </c>
      <c r="L31" s="53" t="s">
        <v>44</v>
      </c>
      <c r="M31" s="53" t="s">
        <v>45</v>
      </c>
      <c r="P31" s="15"/>
      <c r="Q31" s="15" t="s">
        <v>9</v>
      </c>
      <c r="T31" s="44"/>
      <c r="U31" s="44"/>
      <c r="V31" s="44"/>
      <c r="W31" s="44"/>
      <c r="X31" s="18">
        <f>X30/X27</f>
        <v>0.15473684210526314</v>
      </c>
      <c r="Y31" s="44"/>
      <c r="Z31" s="44"/>
      <c r="AA31" s="44"/>
      <c r="AB31" s="44"/>
      <c r="AC31" s="44"/>
    </row>
    <row r="32" spans="2:29" ht="23.45" customHeight="1">
      <c r="B32" s="23"/>
      <c r="C32" s="48" t="s">
        <v>0</v>
      </c>
      <c r="D32" s="50">
        <f>AVERAGE(T10:X10)</f>
        <v>439478.8</v>
      </c>
      <c r="E32" s="47"/>
      <c r="F32" s="47"/>
      <c r="G32"/>
      <c r="H32"/>
      <c r="I32" s="48" t="s">
        <v>0</v>
      </c>
      <c r="J32" s="54">
        <f>X10</f>
        <v>490923</v>
      </c>
      <c r="K32" s="55">
        <f>X27</f>
        <v>475000</v>
      </c>
      <c r="L32" s="55">
        <f>J32-K32</f>
        <v>15923</v>
      </c>
      <c r="M32" s="58">
        <f>L32/K32</f>
        <v>3.3522105263157895E-2</v>
      </c>
      <c r="P32" s="15"/>
      <c r="X32" s="3"/>
    </row>
    <row r="33" spans="2:29" ht="5.45" customHeight="1">
      <c r="B33" s="23"/>
      <c r="C33" s="48"/>
      <c r="D33" s="51"/>
      <c r="E33"/>
      <c r="F33"/>
      <c r="G33"/>
      <c r="H33"/>
      <c r="I33" s="48"/>
      <c r="J33" s="56"/>
      <c r="K33" s="56"/>
      <c r="L33" s="56"/>
      <c r="M33" s="59"/>
      <c r="P33" s="15"/>
    </row>
    <row r="34" spans="2:29" ht="23.45" customHeight="1">
      <c r="B34" s="23"/>
      <c r="C34" s="48" t="s">
        <v>17</v>
      </c>
      <c r="D34" s="51">
        <f>AVERAGE(T12:X12)</f>
        <v>220508.4</v>
      </c>
      <c r="E34"/>
      <c r="F34"/>
      <c r="H34"/>
      <c r="I34" s="48" t="s">
        <v>17</v>
      </c>
      <c r="J34" s="56">
        <f>X12</f>
        <v>243130</v>
      </c>
      <c r="K34" s="56">
        <f>X28</f>
        <v>238000</v>
      </c>
      <c r="L34" s="56">
        <f>J34-K34</f>
        <v>5130</v>
      </c>
      <c r="M34" s="59">
        <f>L34/K34</f>
        <v>2.1554621848739495E-2</v>
      </c>
      <c r="P34" s="15"/>
      <c r="Q34" s="6" t="s">
        <v>38</v>
      </c>
      <c r="R34" s="14"/>
    </row>
    <row r="35" spans="2:29" ht="5.45" customHeight="1">
      <c r="B35" s="23"/>
      <c r="C35" s="48"/>
      <c r="D35" s="51"/>
      <c r="E35"/>
      <c r="F35"/>
      <c r="H35"/>
      <c r="I35" s="48"/>
      <c r="J35" s="56"/>
      <c r="K35" s="56"/>
      <c r="L35" s="56"/>
      <c r="M35" s="59"/>
      <c r="P35" s="15"/>
      <c r="Q35" s="6"/>
      <c r="R35" s="14"/>
    </row>
    <row r="36" spans="2:29" ht="23.45" customHeight="1">
      <c r="B36" s="24"/>
      <c r="C36" s="48" t="s">
        <v>12</v>
      </c>
      <c r="D36" s="51">
        <f>AVERAGE(T24:X24)</f>
        <v>171416.77</v>
      </c>
      <c r="E36"/>
      <c r="F36"/>
      <c r="H36"/>
      <c r="I36" s="48" t="s">
        <v>12</v>
      </c>
      <c r="J36" s="56">
        <f>X24</f>
        <v>177712.35</v>
      </c>
      <c r="K36" s="56">
        <f>X29</f>
        <v>186000</v>
      </c>
      <c r="L36" s="56">
        <f>J36-K36</f>
        <v>-8287.6499999999942</v>
      </c>
      <c r="M36" s="59">
        <f>L36/K36</f>
        <v>-4.4557258064516096E-2</v>
      </c>
      <c r="P36" s="15"/>
      <c r="Q36" s="6" t="s">
        <v>27</v>
      </c>
      <c r="T36" s="44"/>
      <c r="U36" s="44"/>
      <c r="V36" s="44"/>
      <c r="W36" s="44"/>
      <c r="Y36" s="44"/>
      <c r="Z36" s="44"/>
      <c r="AA36" s="44"/>
      <c r="AB36" s="44"/>
      <c r="AC36" s="44"/>
    </row>
    <row r="37" spans="2:29" ht="5.45" customHeight="1">
      <c r="B37" s="24"/>
      <c r="C37" s="48"/>
      <c r="D37" s="51"/>
      <c r="E37"/>
      <c r="F37"/>
      <c r="H37"/>
      <c r="I37" s="48"/>
      <c r="J37" s="56"/>
      <c r="K37" s="56"/>
      <c r="L37" s="56"/>
      <c r="M37" s="59"/>
      <c r="P37" s="15"/>
      <c r="T37" s="44"/>
      <c r="U37" s="44"/>
      <c r="V37" s="44"/>
      <c r="W37" s="44"/>
      <c r="Y37" s="44"/>
      <c r="Z37" s="44"/>
      <c r="AA37" s="44"/>
      <c r="AB37" s="44"/>
      <c r="AC37" s="44"/>
    </row>
    <row r="38" spans="2:29" ht="23.45" customHeight="1">
      <c r="B38" s="24"/>
      <c r="C38" s="48" t="s">
        <v>2</v>
      </c>
      <c r="D38" s="51">
        <f>AVERAGE(T14:X14)</f>
        <v>47553.63</v>
      </c>
      <c r="E38"/>
      <c r="F38"/>
      <c r="H38"/>
      <c r="I38" s="48" t="s">
        <v>2</v>
      </c>
      <c r="J38" s="56">
        <f>X14</f>
        <v>70080.649999999994</v>
      </c>
      <c r="K38" s="56">
        <f>X30</f>
        <v>73500</v>
      </c>
      <c r="L38" s="56">
        <f>J38-K38</f>
        <v>-3419.3500000000058</v>
      </c>
      <c r="M38" s="59">
        <f>L38/K38</f>
        <v>-4.652176870748307E-2</v>
      </c>
      <c r="Q38" s="2" t="s">
        <v>28</v>
      </c>
      <c r="T38" s="44"/>
      <c r="U38" s="44"/>
      <c r="V38" s="44"/>
      <c r="W38" s="44"/>
      <c r="X38" s="16">
        <v>395685</v>
      </c>
      <c r="Y38" s="44"/>
      <c r="Z38" s="44"/>
      <c r="AA38" s="44"/>
      <c r="AB38" s="44"/>
      <c r="AC38" s="44"/>
    </row>
    <row r="39" spans="2:29" ht="5.45" customHeight="1">
      <c r="B39" s="24"/>
      <c r="C39" s="48"/>
      <c r="D39"/>
      <c r="E39"/>
      <c r="F39"/>
      <c r="H39"/>
      <c r="I39" s="48"/>
      <c r="J39"/>
      <c r="K39"/>
      <c r="L39"/>
      <c r="M39" s="59"/>
      <c r="T39" s="44"/>
      <c r="U39" s="44"/>
      <c r="V39" s="44"/>
      <c r="W39" s="44"/>
      <c r="X39" s="16"/>
      <c r="Y39" s="44"/>
      <c r="Z39" s="44"/>
      <c r="AA39" s="44"/>
      <c r="AB39" s="44"/>
      <c r="AC39" s="44"/>
    </row>
    <row r="40" spans="2:29" ht="23.45" customHeight="1">
      <c r="B40" s="24"/>
      <c r="C40" s="48" t="s">
        <v>42</v>
      </c>
      <c r="D40" s="49">
        <f>D38/D32</f>
        <v>0.1082046050913036</v>
      </c>
      <c r="E40"/>
      <c r="F40"/>
      <c r="H40"/>
      <c r="I40" s="48" t="s">
        <v>42</v>
      </c>
      <c r="J40" s="57">
        <f>X15</f>
        <v>0.14275283496597224</v>
      </c>
      <c r="K40" s="57">
        <f>X31</f>
        <v>0.15473684210526314</v>
      </c>
      <c r="L40" s="57">
        <f>J40-K40</f>
        <v>-1.1984007139290903E-2</v>
      </c>
      <c r="M40" s="59">
        <f>L40/K40</f>
        <v>-7.7447665185893605E-2</v>
      </c>
      <c r="Q40" s="2" t="s">
        <v>29</v>
      </c>
      <c r="T40" s="46"/>
      <c r="U40" s="44"/>
      <c r="V40" s="44"/>
      <c r="W40" s="44"/>
      <c r="X40" s="16">
        <v>589610</v>
      </c>
      <c r="Y40" s="44"/>
      <c r="Z40" s="44"/>
      <c r="AA40" s="44"/>
      <c r="AB40" s="44"/>
      <c r="AC40" s="44"/>
    </row>
    <row r="41" spans="2:29" ht="24.6" customHeight="1">
      <c r="H41" s="25"/>
      <c r="I41" s="25"/>
      <c r="M41" s="60"/>
      <c r="Q41" s="2" t="s">
        <v>30</v>
      </c>
      <c r="T41" s="44"/>
      <c r="U41" s="44"/>
      <c r="V41" s="44"/>
      <c r="W41" s="44"/>
      <c r="X41" s="11">
        <f>SUM(X38:X40)</f>
        <v>985295</v>
      </c>
      <c r="Y41" s="44"/>
      <c r="Z41" s="44"/>
      <c r="AA41" s="44"/>
      <c r="AB41" s="44"/>
      <c r="AC41" s="44"/>
    </row>
    <row r="42" spans="2:29" ht="23.25" customHeight="1">
      <c r="B42" s="28" t="s">
        <v>36</v>
      </c>
      <c r="C42" s="28"/>
      <c r="D42" s="28"/>
      <c r="E42" s="28"/>
      <c r="F42" s="28"/>
      <c r="H42" s="28" t="s">
        <v>37</v>
      </c>
      <c r="I42" s="28"/>
      <c r="J42" s="28"/>
      <c r="K42" s="28"/>
      <c r="L42" s="28"/>
      <c r="M42" s="28"/>
      <c r="N42" s="5"/>
      <c r="Q42" s="6" t="s">
        <v>31</v>
      </c>
      <c r="T42" s="44"/>
      <c r="U42" s="44"/>
      <c r="V42" s="44"/>
      <c r="W42" s="44"/>
      <c r="Y42" s="44"/>
      <c r="Z42" s="44"/>
      <c r="AA42" s="44"/>
      <c r="AB42" s="44"/>
      <c r="AC42" s="44"/>
    </row>
    <row r="43" spans="2:29" ht="16.5" customHeight="1">
      <c r="B43" s="61" t="s">
        <v>0</v>
      </c>
      <c r="C43" s="61"/>
      <c r="D43" s="61"/>
      <c r="E43" s="61"/>
      <c r="F43" s="63">
        <f>X10</f>
        <v>490923</v>
      </c>
      <c r="G43"/>
      <c r="H43" s="61" t="s">
        <v>27</v>
      </c>
      <c r="I43" s="61"/>
      <c r="J43" s="61"/>
      <c r="K43" s="61"/>
      <c r="L43" s="61"/>
      <c r="M43" s="61"/>
      <c r="Q43" s="2" t="s">
        <v>32</v>
      </c>
      <c r="T43" s="44"/>
      <c r="U43" s="44"/>
      <c r="V43" s="44"/>
      <c r="W43" s="44"/>
      <c r="X43" s="16">
        <v>135374</v>
      </c>
      <c r="Y43" s="44"/>
      <c r="Z43" s="44"/>
      <c r="AA43" s="44"/>
      <c r="AB43" s="44"/>
      <c r="AC43" s="44"/>
    </row>
    <row r="44" spans="2:29" ht="16.5" customHeight="1">
      <c r="B44" t="s">
        <v>17</v>
      </c>
      <c r="C44"/>
      <c r="D44"/>
      <c r="E44"/>
      <c r="F44" s="56">
        <f>X12</f>
        <v>243130</v>
      </c>
      <c r="G44"/>
      <c r="H44" t="s">
        <v>28</v>
      </c>
      <c r="I44"/>
      <c r="J44"/>
      <c r="K44"/>
      <c r="L44"/>
      <c r="M44" s="56">
        <f>X38</f>
        <v>395685</v>
      </c>
      <c r="Q44" s="2" t="s">
        <v>33</v>
      </c>
      <c r="T44" s="44"/>
      <c r="U44" s="44"/>
      <c r="V44" s="44"/>
      <c r="W44" s="44"/>
      <c r="X44" s="16">
        <v>384962</v>
      </c>
      <c r="Y44" s="44"/>
      <c r="Z44" s="44"/>
      <c r="AA44" s="44"/>
      <c r="AB44" s="44"/>
      <c r="AC44" s="44"/>
    </row>
    <row r="45" spans="2:29" ht="15">
      <c r="B45" s="61" t="s">
        <v>12</v>
      </c>
      <c r="C45" s="61"/>
      <c r="D45" s="61"/>
      <c r="E45" s="61"/>
      <c r="F45" s="63"/>
      <c r="G45"/>
      <c r="H45" t="s">
        <v>29</v>
      </c>
      <c r="I45"/>
      <c r="J45"/>
      <c r="K45"/>
      <c r="L45"/>
      <c r="M45" s="56">
        <f>X40</f>
        <v>589610</v>
      </c>
      <c r="Q45" s="2" t="s">
        <v>34</v>
      </c>
      <c r="T45" s="44"/>
      <c r="U45" s="44"/>
      <c r="V45" s="44"/>
      <c r="W45" s="44"/>
      <c r="X45" s="16">
        <v>464959</v>
      </c>
      <c r="Y45" s="44"/>
      <c r="Z45" s="44"/>
      <c r="AA45" s="44"/>
      <c r="AB45" s="44"/>
      <c r="AC45" s="44"/>
    </row>
    <row r="46" spans="2:29" ht="15.75" thickBot="1">
      <c r="B46" s="62" t="s">
        <v>13</v>
      </c>
      <c r="C46"/>
      <c r="D46"/>
      <c r="E46"/>
      <c r="F46" s="56">
        <f>X20</f>
        <v>85735</v>
      </c>
      <c r="G46"/>
      <c r="H46" s="66" t="s">
        <v>30</v>
      </c>
      <c r="I46" s="66"/>
      <c r="J46" s="66"/>
      <c r="K46" s="66"/>
      <c r="L46" s="66"/>
      <c r="M46" s="67">
        <f>SUM(M44:M45)</f>
        <v>985295</v>
      </c>
      <c r="Q46" s="6" t="s">
        <v>35</v>
      </c>
      <c r="T46" s="44"/>
      <c r="U46" s="44"/>
      <c r="V46" s="44"/>
      <c r="W46" s="44"/>
      <c r="X46" s="11">
        <f>SUM(X43:X45)</f>
        <v>985295</v>
      </c>
      <c r="Y46" s="44"/>
      <c r="Z46" s="44"/>
      <c r="AA46" s="44"/>
      <c r="AB46" s="44"/>
      <c r="AC46" s="44"/>
    </row>
    <row r="47" spans="2:29" ht="15.75" thickTop="1">
      <c r="B47" s="62" t="s">
        <v>14</v>
      </c>
      <c r="C47"/>
      <c r="D47"/>
      <c r="E47"/>
      <c r="F47" s="56">
        <f t="shared" ref="F47:F49" si="2">X21</f>
        <v>39236</v>
      </c>
      <c r="G47"/>
      <c r="H47" s="61" t="s">
        <v>31</v>
      </c>
      <c r="I47" s="61"/>
      <c r="J47" s="61"/>
      <c r="K47" s="61"/>
      <c r="L47" s="61"/>
      <c r="M47" s="63"/>
    </row>
    <row r="48" spans="2:29" ht="15">
      <c r="B48" s="62" t="s">
        <v>15</v>
      </c>
      <c r="C48"/>
      <c r="D48"/>
      <c r="E48"/>
      <c r="F48" s="56">
        <f t="shared" si="2"/>
        <v>48241.35</v>
      </c>
      <c r="G48"/>
      <c r="H48" t="s">
        <v>32</v>
      </c>
      <c r="I48"/>
      <c r="J48"/>
      <c r="K48"/>
      <c r="L48"/>
      <c r="M48" s="56">
        <f>X43</f>
        <v>135374</v>
      </c>
    </row>
    <row r="49" spans="2:13" ht="15">
      <c r="B49" s="62" t="s">
        <v>16</v>
      </c>
      <c r="C49"/>
      <c r="D49"/>
      <c r="E49"/>
      <c r="F49" s="56">
        <f t="shared" si="2"/>
        <v>4500</v>
      </c>
      <c r="G49"/>
      <c r="H49" t="s">
        <v>33</v>
      </c>
      <c r="I49"/>
      <c r="J49"/>
      <c r="K49"/>
      <c r="L49"/>
      <c r="M49" s="56">
        <f t="shared" ref="M49:M50" si="3">X44</f>
        <v>384962</v>
      </c>
    </row>
    <row r="50" spans="2:13" ht="15">
      <c r="B50" s="64" t="s">
        <v>46</v>
      </c>
      <c r="C50" s="64"/>
      <c r="D50" s="64"/>
      <c r="E50" s="64"/>
      <c r="F50" s="65">
        <f>SUM(F46:F49)</f>
        <v>177712.35</v>
      </c>
      <c r="G50"/>
      <c r="H50" s="61" t="s">
        <v>34</v>
      </c>
      <c r="I50" s="61"/>
      <c r="J50" s="61"/>
      <c r="K50" s="61"/>
      <c r="L50" s="61"/>
      <c r="M50" s="56">
        <f t="shared" si="3"/>
        <v>464959</v>
      </c>
    </row>
    <row r="51" spans="2:13" ht="15.75" thickBot="1">
      <c r="B51" s="66" t="s">
        <v>47</v>
      </c>
      <c r="C51" s="66"/>
      <c r="D51" s="66"/>
      <c r="E51" s="66"/>
      <c r="F51" s="67">
        <f>F43-F44-F50</f>
        <v>70080.649999999994</v>
      </c>
      <c r="G51"/>
      <c r="H51" s="66" t="s">
        <v>35</v>
      </c>
      <c r="I51" s="66"/>
      <c r="J51" s="66"/>
      <c r="K51" s="66"/>
      <c r="L51" s="66"/>
      <c r="M51" s="67">
        <f>SUM(M48:M50)</f>
        <v>985295</v>
      </c>
    </row>
    <row r="52" spans="2:13" ht="15" thickTop="1"/>
    <row r="54" spans="2:13" ht="45.95" customHeight="1"/>
  </sheetData>
  <sheetProtection sheet="1" objects="1" scenarios="1"/>
  <pageMargins left="0.5" right="0.5" top="0.5" bottom="0.5" header="0.3" footer="0.3"/>
  <pageSetup scale="75" fitToHeight="0" orientation="portrait" r:id="rId1"/>
  <ignoredErrors>
    <ignoredError sqref="D34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3385570-4178-4E76-B3CC-B29DE75C046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M32 M38 M40</xm:sqref>
        </x14:conditionalFormatting>
        <x14:conditionalFormatting xmlns:xm="http://schemas.microsoft.com/office/excel/2006/main">
          <x14:cfRule type="iconSet" priority="1" id="{9BF56D57-6D4C-4DD8-B2EB-E76800C8F24B}">
            <x14:iconSet iconSet="3Triangles" reverse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M34 M36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0000000-0003-0000-0000-000009000000}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Dashboard!T15:X15</xm:f>
              <xm:sqref>F40</xm:sqref>
            </x14:sparkline>
          </x14:sparklines>
        </x14:sparklineGroup>
        <x14:sparklineGroup displayEmptyCellsAs="gap" markers="1" xr2:uid="{00000000-0003-0000-0000-000008000000}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Dashboard!T14:X14</xm:f>
              <xm:sqref>F38</xm:sqref>
            </x14:sparkline>
          </x14:sparklines>
        </x14:sparklineGroup>
        <x14:sparklineGroup displayEmptyCellsAs="gap" markers="1" xr2:uid="{00000000-0003-0000-0000-000007000000}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Dashboard!T24:X24</xm:f>
              <xm:sqref>F36</xm:sqref>
            </x14:sparkline>
          </x14:sparklines>
        </x14:sparklineGroup>
        <x14:sparklineGroup displayEmptyCellsAs="gap" markers="1" xr2:uid="{00000000-0003-0000-0000-000006000000}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Dashboard!T12:X12</xm:f>
              <xm:sqref>F34</xm:sqref>
            </x14:sparkline>
          </x14:sparklines>
        </x14:sparklineGroup>
        <x14:sparklineGroup displayEmptyCellsAs="gap" markers="1" xr2:uid="{00000000-0003-0000-0000-000005000000}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Dashboard!T10:X10</xm:f>
              <xm:sqref>F32</xm:sqref>
            </x14:sparkline>
          </x14:sparklines>
        </x14:sparklineGroup>
        <x14:sparklineGroup type="column" displayEmptyCellsAs="gap" xr2:uid="{00000000-0003-0000-0000-000004000000}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Dashboard!T10:X10</xm:f>
              <xm:sqref>E32</xm:sqref>
            </x14:sparkline>
          </x14:sparklines>
        </x14:sparklineGroup>
        <x14:sparklineGroup type="column" displayEmptyCellsAs="gap" xr2:uid="{00000000-0003-0000-0000-000003000000}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Dashboard!T12:X12</xm:f>
              <xm:sqref>E34</xm:sqref>
            </x14:sparkline>
          </x14:sparklines>
        </x14:sparklineGroup>
        <x14:sparklineGroup type="column" displayEmptyCellsAs="gap" xr2:uid="{00000000-0003-0000-0000-000002000000}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Dashboard!T24:X24</xm:f>
              <xm:sqref>E36</xm:sqref>
            </x14:sparkline>
          </x14:sparklines>
        </x14:sparklineGroup>
        <x14:sparklineGroup type="column" displayEmptyCellsAs="gap" xr2:uid="{00000000-0003-0000-0000-000001000000}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Dashboard!T14:X14</xm:f>
              <xm:sqref>E38</xm:sqref>
            </x14:sparkline>
          </x14:sparklines>
        </x14:sparklineGroup>
        <x14:sparklineGroup type="column" displayEmptyCellsAs="gap" xr2:uid="{00000000-0003-0000-0000-000000000000}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Dashboard!T15:X15</xm:f>
              <xm:sqref>E40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Dashboard</vt:lpstr>
      <vt:lpstr>Dashboard!Print_Area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Switch PC3</cp:lastModifiedBy>
  <cp:lastPrinted>2018-07-04T23:01:18Z</cp:lastPrinted>
  <dcterms:created xsi:type="dcterms:W3CDTF">2016-03-28T18:22:40Z</dcterms:created>
  <dcterms:modified xsi:type="dcterms:W3CDTF">2024-01-02T17:18:49Z</dcterms:modified>
</cp:coreProperties>
</file>