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8B88A70-856D-44B9-94BB-D3566E9361F8}" xr6:coauthVersionLast="47" xr6:coauthVersionMax="47" xr10:uidLastSave="{00000000-0000-0000-0000-000000000000}"/>
  <bookViews>
    <workbookView xWindow="-108" yWindow="-108" windowWidth="23256" windowHeight="12576" xr2:uid="{807F8D31-5A57-8A47-9E2F-2D3A9EB05AE2}"/>
  </bookViews>
  <sheets>
    <sheet name="Калькулятор тарифов по объему" sheetId="1" r:id="rId1"/>
    <sheet name="Коэффициенты складов" sheetId="2" state="hidden" r:id="rId2"/>
  </sheets>
  <definedNames>
    <definedName name="_xlnm._FilterDatabase" localSheetId="0" hidden="1">'Калькулятор тарифов по объему'!#REF!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F1" i="2"/>
  <c r="C15" i="1" l="1"/>
  <c r="C22" i="1"/>
  <c r="C13" i="1"/>
  <c r="C18" i="1"/>
  <c r="C10" i="1"/>
  <c r="C23" i="1"/>
  <c r="C14" i="1"/>
  <c r="C20" i="1"/>
  <c r="C11" i="1"/>
  <c r="C16" i="1"/>
  <c r="C21" i="1"/>
  <c r="C9" i="1"/>
  <c r="C19" i="1"/>
  <c r="C17" i="1"/>
  <c r="C12" i="1"/>
  <c r="E14" i="1"/>
  <c r="E21" i="1"/>
  <c r="E19" i="1"/>
  <c r="E9" i="1"/>
  <c r="E18" i="1"/>
  <c r="E23" i="1"/>
  <c r="E17" i="1"/>
  <c r="E20" i="1"/>
  <c r="E22" i="1"/>
  <c r="E16" i="1"/>
  <c r="E15" i="1"/>
  <c r="E13" i="1"/>
  <c r="E12" i="1"/>
  <c r="E11" i="1"/>
  <c r="E10" i="1"/>
</calcChain>
</file>

<file path=xl/sharedStrings.xml><?xml version="1.0" encoding="utf-8"?>
<sst xmlns="http://schemas.openxmlformats.org/spreadsheetml/2006/main" count="46" uniqueCount="30">
  <si>
    <t>Склад</t>
  </si>
  <si>
    <t>Коледино</t>
  </si>
  <si>
    <t>Электросталь</t>
  </si>
  <si>
    <t>Краснодар</t>
  </si>
  <si>
    <t>Екатеринбург</t>
  </si>
  <si>
    <t>Новосибирск</t>
  </si>
  <si>
    <t>Хабаровск</t>
  </si>
  <si>
    <t>Подольск</t>
  </si>
  <si>
    <t>Санкт-Петербург Уткина Заводь</t>
  </si>
  <si>
    <t>Санкт-Петербург Шушары</t>
  </si>
  <si>
    <t>СЦ Белая дача</t>
  </si>
  <si>
    <t>Новосёлки Чехов</t>
  </si>
  <si>
    <t>Алексино</t>
  </si>
  <si>
    <t>Казань</t>
  </si>
  <si>
    <t>Нур-Султан</t>
  </si>
  <si>
    <t>Высота упаковки, см</t>
  </si>
  <si>
    <t>Глубина упаковки, см</t>
  </si>
  <si>
    <t>Ширина упаковки, см</t>
  </si>
  <si>
    <t>Объем, л</t>
  </si>
  <si>
    <t>только паллет</t>
  </si>
  <si>
    <t>Коэффициент логистики</t>
  </si>
  <si>
    <t>Коэффициент хранения</t>
  </si>
  <si>
    <t>Стоимость хранения, руб/день</t>
  </si>
  <si>
    <t>Базовый тариф</t>
  </si>
  <si>
    <t>Свойства товара</t>
  </si>
  <si>
    <t>Проверка на габариты</t>
  </si>
  <si>
    <t>Минимальная стоимость логистики для сверхгабаритного товара 1000 рублей.</t>
  </si>
  <si>
    <t xml:space="preserve">(вес от 25 кг, длина одной стороны от 120 см, сумма всех сторон от 200 см) </t>
  </si>
  <si>
    <t>Стоимость обратной логистики</t>
  </si>
  <si>
    <t>Стоимость логистики к клиенту,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</si>
</sst>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  <xf numFmtId="9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/>
    <xf numFmtId="4" fontId="0" fillId="0" borderId="0" xfId="0" applyNumberFormat="1" applyAlignment="1">
      <alignment horizont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wrapText="1"/>
    </xf>
    <xf numFmtId="0" fontId="0" fillId="2" borderId="1" xfId="0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B34C7-D91C-6E49-943E-84BBA7EDAE39}">
  <dimension ref="B2:G26"/>
  <sheetViews>
    <sheetView tabSelected="1" zoomScaleNormal="100" workbookViewId="0">
      <selection activeCell="C4" sqref="C4"/>
    </sheetView>
  </sheetViews>
  <sheetFormatPr defaultColWidth="11.19921875" defaultRowHeight="15.6" x14ac:dyDescent="0.3"/>
  <cols>
    <col min="2" max="2" width="25.796875" customWidth="1"/>
    <col min="3" max="5" width="25.19921875" customWidth="1"/>
  </cols>
  <sheetData>
    <row r="2" spans="2:7" x14ac:dyDescent="0.3">
      <c r="B2" s="14" t="s">
        <v>24</v>
      </c>
      <c r="C2" s="14"/>
    </row>
    <row r="3" spans="2:7" x14ac:dyDescent="0.3">
      <c r="B3" t="s">
        <v>17</v>
      </c>
      <c r="C3" s="12">
        <v>40</v>
      </c>
      <c r="G3" s="1"/>
    </row>
    <row r="4" spans="2:7" x14ac:dyDescent="0.3">
      <c r="B4" t="s">
        <v>15</v>
      </c>
      <c r="C4" s="12">
        <v>40</v>
      </c>
    </row>
    <row r="5" spans="2:7" x14ac:dyDescent="0.3">
      <c r="B5" t="s">
        <v>16</v>
      </c>
      <c r="C5" s="12">
        <v>3</v>
      </c>
    </row>
    <row r="6" spans="2:7" x14ac:dyDescent="0.3">
      <c r="B6" t="s">
        <v>18</v>
      </c>
      <c r="C6" s="13">
        <f>C3*C4*C5/1000</f>
        <v>4.8</v>
      </c>
      <c r="E6" s="6"/>
    </row>
    <row r="8" spans="2:7" ht="31.2" x14ac:dyDescent="0.3">
      <c r="B8" s="10" t="s">
        <v>0</v>
      </c>
      <c r="C8" s="11" t="s">
        <v>29</v>
      </c>
      <c r="D8" s="11" t="s">
        <v>28</v>
      </c>
      <c r="E8" s="11" t="s">
        <v>22</v>
      </c>
    </row>
    <row r="9" spans="2:7" x14ac:dyDescent="0.3">
      <c r="B9" s="3" t="s">
        <v>23</v>
      </c>
      <c r="C9" s="9">
        <f>VLOOKUP($B9,'Коэффициенты складов'!A:B,2,0)*IF('Коэффициенты складов'!F$1=0,MIN(55+MAX(0,($C$6-5)*5),10000),MIN(MAX(55+MAX(0,($C$6-5)*5),1000),10000))</f>
        <v>55</v>
      </c>
      <c r="D9" s="9">
        <v>33</v>
      </c>
      <c r="E9" s="9">
        <f>IFERROR(MIN((0.1+MAX(0,($C$6-5)*0.01)),40)*VLOOKUP($B9,'Коэффициенты складов'!A:C,3,0),"только паллетное хранение")</f>
        <v>0.1</v>
      </c>
    </row>
    <row r="10" spans="2:7" x14ac:dyDescent="0.3">
      <c r="B10" s="3" t="s">
        <v>12</v>
      </c>
      <c r="C10" s="9">
        <f>VLOOKUP($B10,'Коэффициенты складов'!A:B,2,0)*IF('Коэффициенты складов'!F$1=0,MIN(55+MAX(0,($C$6-5)*5),10000),MIN(MAX(55+MAX(0,($C$6-5)*5),1000),10000))</f>
        <v>46.75</v>
      </c>
      <c r="D10" s="9">
        <v>33</v>
      </c>
      <c r="E10" s="9" t="str">
        <f>IFERROR(MIN((0.1+MAX(0,($C$6-5)*0.01)),40)*VLOOKUP($B10,'Коэффициенты складов'!A:C,3,0),"только паллетное хранение")</f>
        <v>только паллетное хранение</v>
      </c>
    </row>
    <row r="11" spans="2:7" x14ac:dyDescent="0.3">
      <c r="B11" s="3" t="s">
        <v>4</v>
      </c>
      <c r="C11" s="9">
        <f>VLOOKUP($B11,'Коэффициенты складов'!A:B,2,0)*IF('Коэффициенты складов'!F$1=0,MIN(55+MAX(0,($C$6-5)*5),10000),MIN(MAX(55+MAX(0,($C$6-5)*5),1000),10000))</f>
        <v>63.249999999999993</v>
      </c>
      <c r="D11" s="9">
        <v>33</v>
      </c>
      <c r="E11" s="9">
        <f>IFERROR(MIN((0.1+MAX(0,($C$6-5)*0.01)),40)*VLOOKUP($B11,'Коэффициенты складов'!A:C,3,0),"только паллетное хранение")</f>
        <v>0.2</v>
      </c>
    </row>
    <row r="12" spans="2:7" x14ac:dyDescent="0.3">
      <c r="B12" s="3" t="s">
        <v>13</v>
      </c>
      <c r="C12" s="9">
        <f>VLOOKUP($B12,'Коэффициенты складов'!A:B,2,0)*IF('Коэффициенты складов'!F$1=0,MIN(55+MAX(0,($C$6-5)*5),10000),MIN(MAX(55+MAX(0,($C$6-5)*5),1000),10000))</f>
        <v>46.75</v>
      </c>
      <c r="D12" s="9">
        <v>33</v>
      </c>
      <c r="E12" s="9">
        <f>IFERROR(MIN((0.1+MAX(0,($C$6-5)*0.01)),40)*VLOOKUP($B12,'Коэффициенты складов'!A:C,3,0),"только паллетное хранение")</f>
        <v>8.0000000000000016E-2</v>
      </c>
    </row>
    <row r="13" spans="2:7" x14ac:dyDescent="0.3">
      <c r="B13" s="3" t="s">
        <v>1</v>
      </c>
      <c r="C13" s="9">
        <f>VLOOKUP($B13,'Коэффициенты складов'!A:B,2,0)*IF('Коэффициенты складов'!F$1=0,MIN(55+MAX(0,($C$6-5)*5),10000),MIN(MAX(55+MAX(0,($C$6-5)*5),1000),10000))</f>
        <v>96.25</v>
      </c>
      <c r="D13" s="9">
        <v>33</v>
      </c>
      <c r="E13" s="9">
        <f>IFERROR(MIN((0.1+MAX(0,($C$6-5)*0.01)),40)*VLOOKUP($B13,'Коэффициенты складов'!A:C,3,0),"только паллетное хранение")</f>
        <v>0.15500000000000003</v>
      </c>
    </row>
    <row r="14" spans="2:7" x14ac:dyDescent="0.3">
      <c r="B14" s="3" t="s">
        <v>3</v>
      </c>
      <c r="C14" s="9">
        <f>VLOOKUP($B14,'Коэффициенты складов'!A:B,2,0)*IF('Коэффициенты складов'!F$1=0,MIN(55+MAX(0,($C$6-5)*5),10000),MIN(MAX(55+MAX(0,($C$6-5)*5),1000),10000))</f>
        <v>33</v>
      </c>
      <c r="D14" s="9">
        <v>33</v>
      </c>
      <c r="E14" s="9">
        <f>IFERROR(MIN((0.1+MAX(0,($C$6-5)*0.01)),40)*VLOOKUP($B14,'Коэффициенты складов'!A:C,3,0),"только паллетное хранение")</f>
        <v>4.0000000000000008E-2</v>
      </c>
    </row>
    <row r="15" spans="2:7" x14ac:dyDescent="0.3">
      <c r="B15" s="3" t="s">
        <v>11</v>
      </c>
      <c r="C15" s="9">
        <f>VLOOKUP($B15,'Коэффициенты складов'!A:B,2,0)*IF('Коэффициенты складов'!F$1=0,MIN(55+MAX(0,($C$6-5)*5),10000),MIN(MAX(55+MAX(0,($C$6-5)*5),1000),10000))</f>
        <v>63.249999999999993</v>
      </c>
      <c r="D15" s="9">
        <v>33</v>
      </c>
      <c r="E15" s="9" t="str">
        <f>IFERROR(MIN((0.1+MAX(0,($C$6-5)*0.01)),40)*VLOOKUP($B15,'Коэффициенты складов'!A:C,3,0),"только паллетное хранение")</f>
        <v>только паллетное хранение</v>
      </c>
    </row>
    <row r="16" spans="2:7" x14ac:dyDescent="0.3">
      <c r="B16" s="3" t="s">
        <v>5</v>
      </c>
      <c r="C16" s="9">
        <f>VLOOKUP($B16,'Коэффициенты складов'!A:B,2,0)*IF('Коэффициенты складов'!F$1=0,MIN(55+MAX(0,($C$6-5)*5),10000),MIN(MAX(55+MAX(0,($C$6-5)*5),1000),10000))</f>
        <v>63.249999999999993</v>
      </c>
      <c r="D16" s="9">
        <v>33</v>
      </c>
      <c r="E16" s="9">
        <f>IFERROR(MIN((0.1+MAX(0,($C$6-5)*0.01)),40)*VLOOKUP($B16,'Коэффициенты складов'!A:C,3,0),"только паллетное хранение")</f>
        <v>0.26</v>
      </c>
    </row>
    <row r="17" spans="2:5" x14ac:dyDescent="0.3">
      <c r="B17" s="3" t="s">
        <v>14</v>
      </c>
      <c r="C17" s="9">
        <f>VLOOKUP($B17,'Коэффициенты складов'!A:B,2,0)*IF('Коэффициенты складов'!F$1=0,MIN(55+MAX(0,($C$6-5)*5),10000),MIN(MAX(55+MAX(0,($C$6-5)*5),1000),10000))</f>
        <v>63.249999999999993</v>
      </c>
      <c r="D17" s="9">
        <v>33</v>
      </c>
      <c r="E17" s="9">
        <f>IFERROR(MIN((0.1+MAX(0,($C$6-5)*0.01)),40)*VLOOKUP($B17,'Коэффициенты складов'!A:C,3,0),"только паллетное хранение")</f>
        <v>0.13</v>
      </c>
    </row>
    <row r="18" spans="2:5" x14ac:dyDescent="0.3">
      <c r="B18" s="3" t="s">
        <v>7</v>
      </c>
      <c r="C18" s="9">
        <f>VLOOKUP($B18,'Коэффициенты складов'!A:B,2,0)*IF('Коэффициенты складов'!F$1=0,MIN(55+MAX(0,($C$6-5)*5),10000),MIN(MAX(55+MAX(0,($C$6-5)*5),1000),10000))</f>
        <v>85.25</v>
      </c>
      <c r="D18" s="9">
        <v>33</v>
      </c>
      <c r="E18" s="9">
        <f>IFERROR(MIN((0.1+MAX(0,($C$6-5)*0.01)),40)*VLOOKUP($B18,'Коэффициенты складов'!A:C,3,0),"только паллетное хранение")</f>
        <v>0.125</v>
      </c>
    </row>
    <row r="19" spans="2:5" ht="31.2" x14ac:dyDescent="0.3">
      <c r="B19" s="3" t="s">
        <v>8</v>
      </c>
      <c r="C19" s="9">
        <f>VLOOKUP($B19,'Коэффициенты складов'!A:B,2,0)*IF('Коэффициенты складов'!F$1=0,MIN(55+MAX(0,($C$6-5)*5),10000),MIN(MAX(55+MAX(0,($C$6-5)*5),1000),10000))</f>
        <v>63.249999999999993</v>
      </c>
      <c r="D19" s="9">
        <v>33</v>
      </c>
      <c r="E19" s="9">
        <f>IFERROR(MIN((0.1+MAX(0,($C$6-5)*0.01)),40)*VLOOKUP($B19,'Коэффициенты складов'!A:C,3,0),"только паллетное хранение")</f>
        <v>0.13</v>
      </c>
    </row>
    <row r="20" spans="2:5" x14ac:dyDescent="0.3">
      <c r="B20" s="3" t="s">
        <v>9</v>
      </c>
      <c r="C20" s="9">
        <f>VLOOKUP($B20,'Коэффициенты складов'!A:B,2,0)*IF('Коэффициенты складов'!F$1=0,MIN(55+MAX(0,($C$6-5)*5),10000),MIN(MAX(55+MAX(0,($C$6-5)*5),1000),10000))</f>
        <v>33</v>
      </c>
      <c r="D20" s="9">
        <v>33</v>
      </c>
      <c r="E20" s="9">
        <f>IFERROR(MIN((0.1+MAX(0,($C$6-5)*0.01)),40)*VLOOKUP($B20,'Коэффициенты складов'!A:C,3,0),"только паллетное хранение")</f>
        <v>2.0000000000000004E-2</v>
      </c>
    </row>
    <row r="21" spans="2:5" x14ac:dyDescent="0.3">
      <c r="B21" s="3" t="s">
        <v>10</v>
      </c>
      <c r="C21" s="9">
        <f>VLOOKUP($B21,'Коэффициенты складов'!A:B,2,0)*IF('Коэффициенты складов'!F$1=0,MIN(55+MAX(0,($C$6-5)*5),10000),MIN(MAX(55+MAX(0,($C$6-5)*5),1000),10000))</f>
        <v>79.75</v>
      </c>
      <c r="D21" s="9">
        <v>33</v>
      </c>
      <c r="E21" s="9">
        <f>IFERROR(MIN((0.1+MAX(0,($C$6-5)*0.01)),40)*VLOOKUP($B21,'Коэффициенты складов'!A:C,3,0),"только паллетное хранение")</f>
        <v>0.15500000000000003</v>
      </c>
    </row>
    <row r="22" spans="2:5" x14ac:dyDescent="0.3">
      <c r="B22" s="3" t="s">
        <v>6</v>
      </c>
      <c r="C22" s="9">
        <f>VLOOKUP($B22,'Коэффициенты складов'!A:B,2,0)*IF('Коэффициенты складов'!F$1=0,MIN(55+MAX(0,($C$6-5)*5),10000),MIN(MAX(55+MAX(0,($C$6-5)*5),1000),10000))</f>
        <v>55</v>
      </c>
      <c r="D22" s="9">
        <v>33</v>
      </c>
      <c r="E22" s="9">
        <f>IFERROR(MIN((0.1+MAX(0,($C$6-5)*0.01)),40)*VLOOKUP($B22,'Коэффициенты складов'!A:C,3,0),"только паллетное хранение")</f>
        <v>0.1</v>
      </c>
    </row>
    <row r="23" spans="2:5" x14ac:dyDescent="0.3">
      <c r="B23" s="3" t="s">
        <v>2</v>
      </c>
      <c r="C23" s="9">
        <f>VLOOKUP($B23,'Коэффициенты складов'!A:B,2,0)*IF('Коэффициенты складов'!F$1=0,MIN(55+MAX(0,($C$6-5)*5),10000),MIN(MAX(55+MAX(0,($C$6-5)*5),1000),10000))</f>
        <v>63.249999999999993</v>
      </c>
      <c r="D23" s="9">
        <v>33</v>
      </c>
      <c r="E23" s="9">
        <f>IFERROR(MIN((0.1+MAX(0,($C$6-5)*0.01)),40)*VLOOKUP($B23,'Коэффициенты складов'!A:C,3,0),"только паллетное хранение")</f>
        <v>0.15000000000000002</v>
      </c>
    </row>
    <row r="25" spans="2:5" x14ac:dyDescent="0.3">
      <c r="C25" s="8" t="s">
        <v>26</v>
      </c>
    </row>
    <row r="26" spans="2:5" x14ac:dyDescent="0.3">
      <c r="C26" s="8" t="s">
        <v>27</v>
      </c>
    </row>
  </sheetData>
  <sheetProtection algorithmName="SHA-512" hashValue="JO+cCY3bAiGgaRKfL92bvRKHcx3covOF1NacwjsS2efDNC2gpNvGGG1gJFNFOh2QEBhlrPGxa8t4hq3qcXf7Sg==" saltValue="b5OOkKZEwXOKJDU7j9pkBw==" spinCount="100000" sheet="1" objects="1" scenarios="1" selectLockedCells="1"/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BE868-1300-8248-80E0-725A19F164E1}">
  <dimension ref="A1:F16"/>
  <sheetViews>
    <sheetView zoomScale="104" workbookViewId="0">
      <selection activeCell="E15" sqref="E15"/>
    </sheetView>
  </sheetViews>
  <sheetFormatPr defaultColWidth="11.19921875" defaultRowHeight="15.6" x14ac:dyDescent="0.3"/>
  <cols>
    <col min="1" max="1" width="28.19921875" bestFit="1" customWidth="1"/>
    <col min="2" max="2" width="15.5" customWidth="1"/>
    <col min="3" max="3" width="15.796875" customWidth="1"/>
    <col min="5" max="5" width="15" customWidth="1"/>
  </cols>
  <sheetData>
    <row r="1" spans="1:6" s="2" customFormat="1" ht="31.2" x14ac:dyDescent="0.3">
      <c r="A1" s="3"/>
      <c r="B1" s="3" t="s">
        <v>20</v>
      </c>
      <c r="C1" s="3" t="s">
        <v>21</v>
      </c>
      <c r="E1" s="7" t="s">
        <v>25</v>
      </c>
      <c r="F1" s="8">
        <f>IF(OR(MAX('Калькулятор тарифов по объему'!C3:C5)&gt;120,SUM('Калькулятор тарифов по объему'!C3:C5)&gt;200),1,0)</f>
        <v>0</v>
      </c>
    </row>
    <row r="2" spans="1:6" x14ac:dyDescent="0.3">
      <c r="A2" s="3" t="s">
        <v>23</v>
      </c>
      <c r="B2" s="4">
        <v>1</v>
      </c>
      <c r="C2" s="4">
        <v>1</v>
      </c>
    </row>
    <row r="3" spans="1:6" x14ac:dyDescent="0.3">
      <c r="A3" s="3" t="s">
        <v>12</v>
      </c>
      <c r="B3" s="4">
        <v>0.85</v>
      </c>
      <c r="C3" s="5" t="s">
        <v>19</v>
      </c>
    </row>
    <row r="4" spans="1:6" x14ac:dyDescent="0.3">
      <c r="A4" s="3" t="s">
        <v>4</v>
      </c>
      <c r="B4" s="4">
        <v>1.1499999999999999</v>
      </c>
      <c r="C4" s="5">
        <v>2</v>
      </c>
    </row>
    <row r="5" spans="1:6" x14ac:dyDescent="0.3">
      <c r="A5" s="3" t="s">
        <v>13</v>
      </c>
      <c r="B5" s="4">
        <v>0.85</v>
      </c>
      <c r="C5" s="5">
        <v>0.8</v>
      </c>
    </row>
    <row r="6" spans="1:6" x14ac:dyDescent="0.3">
      <c r="A6" s="3" t="s">
        <v>1</v>
      </c>
      <c r="B6" s="4">
        <v>1.75</v>
      </c>
      <c r="C6" s="5">
        <v>1.55</v>
      </c>
    </row>
    <row r="7" spans="1:6" x14ac:dyDescent="0.3">
      <c r="A7" s="3" t="s">
        <v>3</v>
      </c>
      <c r="B7" s="4">
        <v>0.6</v>
      </c>
      <c r="C7" s="5">
        <v>0.4</v>
      </c>
    </row>
    <row r="8" spans="1:6" x14ac:dyDescent="0.3">
      <c r="A8" s="3" t="s">
        <v>11</v>
      </c>
      <c r="B8" s="4">
        <v>1.1499999999999999</v>
      </c>
      <c r="C8" s="5" t="s">
        <v>19</v>
      </c>
    </row>
    <row r="9" spans="1:6" x14ac:dyDescent="0.3">
      <c r="A9" s="3" t="s">
        <v>5</v>
      </c>
      <c r="B9" s="4">
        <v>1.1499999999999999</v>
      </c>
      <c r="C9" s="5">
        <v>2.6</v>
      </c>
    </row>
    <row r="10" spans="1:6" x14ac:dyDescent="0.3">
      <c r="A10" s="3" t="s">
        <v>14</v>
      </c>
      <c r="B10" s="4">
        <v>1.1499999999999999</v>
      </c>
      <c r="C10" s="5">
        <v>1.3</v>
      </c>
    </row>
    <row r="11" spans="1:6" x14ac:dyDescent="0.3">
      <c r="A11" s="3" t="s">
        <v>7</v>
      </c>
      <c r="B11" s="4">
        <v>1.55</v>
      </c>
      <c r="C11" s="5">
        <v>1.25</v>
      </c>
    </row>
    <row r="12" spans="1:6" ht="31.2" x14ac:dyDescent="0.3">
      <c r="A12" s="3" t="s">
        <v>8</v>
      </c>
      <c r="B12" s="4">
        <v>1.1499999999999999</v>
      </c>
      <c r="C12" s="5">
        <v>1.3</v>
      </c>
    </row>
    <row r="13" spans="1:6" x14ac:dyDescent="0.3">
      <c r="A13" s="3" t="s">
        <v>9</v>
      </c>
      <c r="B13" s="4">
        <v>0.6</v>
      </c>
      <c r="C13" s="5">
        <v>0.2</v>
      </c>
    </row>
    <row r="14" spans="1:6" x14ac:dyDescent="0.3">
      <c r="A14" s="3" t="s">
        <v>10</v>
      </c>
      <c r="B14" s="4">
        <v>1.45</v>
      </c>
      <c r="C14" s="5">
        <v>1.55</v>
      </c>
    </row>
    <row r="15" spans="1:6" x14ac:dyDescent="0.3">
      <c r="A15" s="3" t="s">
        <v>6</v>
      </c>
      <c r="B15" s="4">
        <v>1</v>
      </c>
      <c r="C15" s="5">
        <v>1</v>
      </c>
    </row>
    <row r="16" spans="1:6" x14ac:dyDescent="0.3">
      <c r="A16" s="3" t="s">
        <v>2</v>
      </c>
      <c r="B16" s="4">
        <v>1.1499999999999999</v>
      </c>
      <c r="C16" s="5">
        <v>1.5</v>
      </c>
    </row>
  </sheetData>
  <sheetProtection algorithmName="SHA-512" hashValue="EwRAfnm5XJcuI+UUBZC115KPx8JU+9rspJxkn3yv9LuKnnJVvxpQwZ7T50KK3e6nUjqrrTYIaIKLz0i92u+66A==" saltValue="NFwWYjoMlqlhBH6yNm5nOQ==" spinCount="100000" sheet="1" objects="1" scenarios="1"/>
  <sortState xmlns:xlrd2="http://schemas.microsoft.com/office/spreadsheetml/2017/richdata2" ref="A2:B15">
    <sortCondition ref="A2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Калькулятор тарифов по объему</vt:lpstr>
      <vt:lpstr>Коэффициенты складов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Selivanov</dc:creator>
  <cp:lastModifiedBy>Пользователь Windows</cp:lastModifiedBy>
  <dcterms:created xsi:type="dcterms:W3CDTF">2022-09-16T12:19:59Z</dcterms:created>
  <dcterms:modified xsi:type="dcterms:W3CDTF">2023-08-25T08:44:40Z</dcterms:modified>
</cp:coreProperties>
</file>