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65F8AFE-A971-4AE1-9925-7CEEFDB5B14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Велосипед" sheetId="1" r:id="rId1"/>
    <sheet name="Гамак" sheetId="2" r:id="rId2"/>
    <sheet name="Набор тарелок" sheetId="3" r:id="rId3"/>
    <sheet name="Ваш товар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3" l="1"/>
  <c r="K4" i="4"/>
  <c r="V4" i="4" s="1"/>
  <c r="J4" i="4"/>
  <c r="U4" i="4" s="1"/>
  <c r="S4" i="3"/>
  <c r="O4" i="3"/>
  <c r="N4" i="3"/>
  <c r="U4" i="3" s="1"/>
  <c r="J4" i="3"/>
  <c r="I4" i="3"/>
  <c r="H4" i="3"/>
  <c r="G4" i="3"/>
  <c r="E4" i="3"/>
  <c r="T4" i="2"/>
  <c r="S4" i="2"/>
  <c r="O4" i="2"/>
  <c r="N4" i="2"/>
  <c r="J4" i="2"/>
  <c r="I4" i="2"/>
  <c r="K4" i="2" s="1"/>
  <c r="H4" i="2"/>
  <c r="G4" i="2"/>
  <c r="F4" i="2"/>
  <c r="E4" i="2"/>
  <c r="S4" i="1"/>
  <c r="O4" i="1"/>
  <c r="N4" i="1"/>
  <c r="J4" i="1"/>
  <c r="I4" i="1"/>
  <c r="H4" i="1"/>
  <c r="G4" i="1"/>
  <c r="T4" i="1" l="1"/>
  <c r="K4" i="1"/>
  <c r="L4" i="1"/>
  <c r="U4" i="2"/>
  <c r="V4" i="2"/>
  <c r="L4" i="2"/>
  <c r="W4" i="2" s="1"/>
  <c r="K4" i="3"/>
  <c r="L4" i="3"/>
  <c r="W4" i="3" s="1"/>
  <c r="T4" i="3"/>
  <c r="U4" i="1"/>
  <c r="W4" i="1" l="1"/>
  <c r="V4" i="1"/>
  <c r="V4" i="3"/>
</calcChain>
</file>

<file path=xl/sharedStrings.xml><?xml version="1.0" encoding="utf-8"?>
<sst xmlns="http://schemas.openxmlformats.org/spreadsheetml/2006/main" count="251" uniqueCount="84">
  <si>
    <r>
      <rPr>
        <sz val="7"/>
        <color theme="1"/>
        <rFont val="Arial"/>
      </rPr>
      <t xml:space="preserve">Подсказка: велосипед поставляется в разобранном виде, упакован в картонную транспортировочную коробку.
</t>
    </r>
    <r>
      <rPr>
        <b/>
        <sz val="7"/>
        <color theme="1"/>
        <rFont val="Arial"/>
      </rPr>
      <t>❗️ Заполняйте только серые поля ❗️</t>
    </r>
    <r>
      <rPr>
        <sz val="7"/>
        <color theme="1"/>
        <rFont val="Arial"/>
      </rPr>
      <t xml:space="preserve">
</t>
    </r>
  </si>
  <si>
    <t>Сколько штук товара вы заказали у поставщика</t>
  </si>
  <si>
    <t>Цена закупки 1 шт. товара у поставщика</t>
  </si>
  <si>
    <t>При необходимости укажите в этом поле стоимость упаковки 1 шт. товара, посчитать стоимость упаковки вы можете в поле слева</t>
  </si>
  <si>
    <t>В этом поле укажите, сколько денег вы потратите на доставку товара в пункт приёма заказов</t>
  </si>
  <si>
    <t>В этом поле укажите, сколько денег вы потратите на доставку товара на склад маркетплейса</t>
  </si>
  <si>
    <t>В этом поле укажите стоимость аренды вашего склада. Если вы не платите аренду за склад, например храните товары у себя в квартире, то поставьте 0. Обратите внимание, что стоимость товаров на складе делится на кол-во закупленного товара</t>
  </si>
  <si>
    <t>Укажите, сколько денег вы готовы потратить на продвижение одной штуки товара. В том числе укажите здесь добавочную стоимость, для того чтобы дать скидку на товар</t>
  </si>
  <si>
    <t>Это поле считается автоматически</t>
  </si>
  <si>
    <t>Укажите цену, по которой вы планируете продавать товар на маркетплейсе</t>
  </si>
  <si>
    <t>Эквайринг составляет 1,5% от цены товара</t>
  </si>
  <si>
    <t>Комиссия за продажу велосипеда — 8%</t>
  </si>
  <si>
    <t>При отгрузке в ПВЗ стоимость обработки составляет 25 руб.</t>
  </si>
  <si>
    <t>Логистика фиксированная — 700 руб.</t>
  </si>
  <si>
    <t>Последняя миля фиксированная — 500 руб.</t>
  </si>
  <si>
    <t>Налоговая ставка указана по УСН, 6%</t>
  </si>
  <si>
    <t>Артикул</t>
  </si>
  <si>
    <t>Название</t>
  </si>
  <si>
    <t>Прямые расходы</t>
  </si>
  <si>
    <t>Косвенные расходы</t>
  </si>
  <si>
    <t xml:space="preserve">Себестоимость товара FBS </t>
  </si>
  <si>
    <t>Себестоимость товара FBO</t>
  </si>
  <si>
    <t>Комиссии маркетплейса Ozon</t>
  </si>
  <si>
    <t>Прибыль FBS</t>
  </si>
  <si>
    <t>Прибыль FBO</t>
  </si>
  <si>
    <t>Закупка, шт.</t>
  </si>
  <si>
    <t>Закупка, руб.</t>
  </si>
  <si>
    <t>Упаковка FBS</t>
  </si>
  <si>
    <t>Упаковка FBO</t>
  </si>
  <si>
    <t>Доставка до склада FBS</t>
  </si>
  <si>
    <t>Доставка до склада FBO</t>
  </si>
  <si>
    <t>Аренда склада</t>
  </si>
  <si>
    <t>Маркетинг</t>
  </si>
  <si>
    <t>Цена продажи</t>
  </si>
  <si>
    <t>Эквайринг, руб.</t>
  </si>
  <si>
    <t>Размер комиссии, руб.</t>
  </si>
  <si>
    <t>Обработка отправления, FBS</t>
  </si>
  <si>
    <t>Логистика Ozon</t>
  </si>
  <si>
    <t>Последняя миля</t>
  </si>
  <si>
    <t>Налог, руб.</t>
  </si>
  <si>
    <t>Расходы FBS</t>
  </si>
  <si>
    <t>Расходы FBO</t>
  </si>
  <si>
    <t>Велосипед</t>
  </si>
  <si>
    <t>Горный велосипед для взрослых, колёса — 19 дюймов</t>
  </si>
  <si>
    <t>Упаковка</t>
  </si>
  <si>
    <t>Цена за 1 шт.</t>
  </si>
  <si>
    <t>ВПП, 50 м</t>
  </si>
  <si>
    <t>Зип-пакет 30 × 40 см</t>
  </si>
  <si>
    <t>Коробка 25 × 25 × 10 см</t>
  </si>
  <si>
    <t>Скотч «Осторожно, хрупкое», 15 см</t>
  </si>
  <si>
    <t>Размеры, см</t>
  </si>
  <si>
    <t>Вес, кг</t>
  </si>
  <si>
    <t>67 × 11 × 22</t>
  </si>
  <si>
    <t>Услуга</t>
  </si>
  <si>
    <t>Цена</t>
  </si>
  <si>
    <t>Доставка до склада маркетплейса, всей поставки</t>
  </si>
  <si>
    <t>Проезд до пункта приёма заказов, в одну сторону</t>
  </si>
  <si>
    <t>Аренда склада, в месяц</t>
  </si>
  <si>
    <t>15 000</t>
  </si>
  <si>
    <t>Маркетинг, в месяц</t>
  </si>
  <si>
    <r>
      <rPr>
        <sz val="7"/>
        <color theme="1"/>
        <rFont val="Arial"/>
      </rPr>
      <t xml:space="preserve">Подсказка: гамак поставляется в сложенном виде, без упаковки.
</t>
    </r>
    <r>
      <rPr>
        <b/>
        <sz val="7"/>
        <color theme="1"/>
        <rFont val="Arial"/>
      </rPr>
      <t>❗️ Заполняйте только серые поля ❗️</t>
    </r>
    <r>
      <rPr>
        <sz val="7"/>
        <color theme="1"/>
        <rFont val="Arial"/>
      </rPr>
      <t xml:space="preserve">
</t>
    </r>
  </si>
  <si>
    <t>В этом поле укажите стоимость аренды вашего склада. Если вы не платите аренду за склад, например храните товары у себя в квартире, то поставьте 0. Обратите внимание, что стоимость товаров на складе делится на кол-во закупленного товара</t>
  </si>
  <si>
    <t>Комиссия за продажу гамака — 11%</t>
  </si>
  <si>
    <t>Логистика фиксированная — 190 руб.</t>
  </si>
  <si>
    <t>Последняя миля фиксированная — 180 руб.</t>
  </si>
  <si>
    <t>Гамак</t>
  </si>
  <si>
    <t>Гамак для дачи и загородного дома с креплениями</t>
  </si>
  <si>
    <t>28 × 19 × 15</t>
  </si>
  <si>
    <r>
      <rPr>
        <sz val="7"/>
        <color theme="1"/>
        <rFont val="Arial"/>
      </rPr>
      <t xml:space="preserve">Подсказка: набор тарелок поставляется в спайке без упаковки.
</t>
    </r>
    <r>
      <rPr>
        <b/>
        <sz val="7"/>
        <color theme="1"/>
        <rFont val="Arial"/>
      </rPr>
      <t>❗️ Заполняйте только серые поля ❗️</t>
    </r>
    <r>
      <rPr>
        <sz val="7"/>
        <color theme="1"/>
        <rFont val="Arial"/>
      </rPr>
      <t xml:space="preserve">
</t>
    </r>
  </si>
  <si>
    <t>Комиссия за продажу тарелок — 12%</t>
  </si>
  <si>
    <t>Логистика фиксированная — 80 руб.</t>
  </si>
  <si>
    <t>Последняя миля фиксированная — 60 руб.</t>
  </si>
  <si>
    <t>Набор тарелок, 6 шт.</t>
  </si>
  <si>
    <t>Набор суповых тарелок диаметром 20 см</t>
  </si>
  <si>
    <t>21 × 21 × 8</t>
  </si>
  <si>
    <t>Укажите название вашего товара</t>
  </si>
  <si>
    <t>Сколько штук товара вы закажете у поставщика</t>
  </si>
  <si>
    <t>Укажите стоимость упаковки 1 шт. товара</t>
  </si>
  <si>
    <t>В этом поле укажите, сколько денег вы потратите на доставку товара на склад маркетплейса. Обратите внимание, что число должно быть разделено на кол-во товара, которое вы отгрузите на склад маркетплейса</t>
  </si>
  <si>
    <r>
      <rPr>
        <sz val="7"/>
        <rFont val="Arial"/>
      </rPr>
      <t xml:space="preserve">Укажите комиссию за продажу товара. </t>
    </r>
    <r>
      <rPr>
        <u/>
        <sz val="7"/>
        <color rgb="FF1155CC"/>
        <rFont val="Arial"/>
      </rPr>
      <t>Комиссии за продажу товаров на Ozon</t>
    </r>
  </si>
  <si>
    <r>
      <rPr>
        <sz val="7"/>
        <rFont val="Arial"/>
      </rPr>
      <t xml:space="preserve">При отгрузке в ПВЗ стоимость обработки составляет 25 руб. </t>
    </r>
    <r>
      <rPr>
        <u/>
        <sz val="7"/>
        <color rgb="FF1155CC"/>
        <rFont val="Arial"/>
      </rPr>
      <t>Расходы на доставку до покупателя на Ozon</t>
    </r>
  </si>
  <si>
    <r>
      <rPr>
        <sz val="7"/>
        <rFont val="Arial"/>
      </rPr>
      <t xml:space="preserve">Внесите логистику по вашему товару. </t>
    </r>
    <r>
      <rPr>
        <u/>
        <sz val="7"/>
        <color rgb="FF1155CC"/>
        <rFont val="Arial"/>
      </rPr>
      <t>Расходы на доставку до покупателя на Ozon</t>
    </r>
  </si>
  <si>
    <r>
      <rPr>
        <sz val="7"/>
        <rFont val="Arial"/>
      </rPr>
      <t xml:space="preserve">Внесите последнюю милю по вашему тарифу. </t>
    </r>
    <r>
      <rPr>
        <u/>
        <sz val="7"/>
        <color rgb="FF1155CC"/>
        <rFont val="Arial"/>
      </rPr>
      <t>Расходы на доставку до покупателя на Ozon</t>
    </r>
    <r>
      <rPr>
        <sz val="7"/>
        <rFont val="Arial"/>
      </rPr>
      <t xml:space="preserve"> </t>
    </r>
  </si>
  <si>
    <t>Укажите вашу налоговую ставку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</si>
</sst>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7"/>
      <color theme="1"/>
      <name val="Arial"/>
      <scheme val="minor"/>
    </font>
    <font>
      <sz val="10"/>
      <name val="Arial"/>
    </font>
    <font>
      <b/>
      <sz val="8"/>
      <color theme="1"/>
      <name val="Calibri"/>
    </font>
    <font>
      <b/>
      <sz val="10"/>
      <color theme="1"/>
      <name val="Arial"/>
      <scheme val="minor"/>
    </font>
    <font>
      <b/>
      <sz val="8"/>
      <color rgb="FF000000"/>
      <name val="Calibri"/>
    </font>
    <font>
      <sz val="8"/>
      <color theme="1"/>
      <name val="Calibri"/>
    </font>
    <font>
      <u/>
      <sz val="7"/>
      <color rgb="FF0000FF"/>
      <name val="Arial"/>
    </font>
    <font>
      <sz val="7"/>
      <color theme="1"/>
      <name val="Arial"/>
    </font>
    <font>
      <b/>
      <sz val="7"/>
      <color theme="1"/>
      <name val="Arial"/>
    </font>
    <font>
      <sz val="7"/>
      <name val="Arial"/>
    </font>
    <font>
      <u/>
      <sz val="7"/>
      <color rgb="FF1155CC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DE9D9"/>
        <bgColor rgb="FFFDE9D9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3" xfId="0" applyFont="1" applyBorder="1" applyAlignment="1">
      <alignment horizontal="left" vertical="top" wrapText="1"/>
    </xf>
    <xf numFmtId="0" fontId="3" fillId="4" borderId="3" xfId="0" applyFont="1" applyFill="1" applyBorder="1" applyAlignment="1">
      <alignment horizont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wrapText="1"/>
    </xf>
    <xf numFmtId="0" fontId="6" fillId="9" borderId="3" xfId="0" applyFont="1" applyFill="1" applyBorder="1" applyAlignment="1">
      <alignment horizontal="center" vertical="center" wrapText="1"/>
    </xf>
    <xf numFmtId="3" fontId="6" fillId="9" borderId="3" xfId="0" applyNumberFormat="1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3" fontId="3" fillId="10" borderId="3" xfId="0" applyNumberFormat="1" applyFont="1" applyFill="1" applyBorder="1" applyAlignment="1">
      <alignment horizontal="center" vertical="center" wrapText="1"/>
    </xf>
    <xf numFmtId="3" fontId="3" fillId="2" borderId="3" xfId="0" applyNumberFormat="1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wrapText="1"/>
    </xf>
    <xf numFmtId="0" fontId="3" fillId="12" borderId="3" xfId="0" applyFont="1" applyFill="1" applyBorder="1" applyAlignment="1">
      <alignment horizontal="center" vertical="center" wrapText="1"/>
    </xf>
    <xf numFmtId="1" fontId="3" fillId="12" borderId="3" xfId="0" applyNumberFormat="1" applyFont="1" applyFill="1" applyBorder="1" applyAlignment="1">
      <alignment horizontal="center" vertical="center" wrapText="1"/>
    </xf>
    <xf numFmtId="3" fontId="3" fillId="12" borderId="3" xfId="0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4" fillId="6" borderId="1" xfId="0" applyFont="1" applyFill="1" applyBorder="1" applyAlignment="1">
      <alignment horizontal="center"/>
    </xf>
    <xf numFmtId="0" fontId="2" fillId="0" borderId="5" xfId="0" applyFont="1" applyBorder="1"/>
    <xf numFmtId="0" fontId="5" fillId="4" borderId="4" xfId="0" applyFont="1" applyFill="1" applyBorder="1" applyAlignment="1">
      <alignment horizontal="center" wrapText="1"/>
    </xf>
    <xf numFmtId="0" fontId="2" fillId="0" borderId="6" xfId="0" applyFont="1" applyBorder="1"/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/>
    </xf>
    <xf numFmtId="0" fontId="5" fillId="4" borderId="7" xfId="0" applyFont="1" applyFill="1" applyBorder="1" applyAlignment="1">
      <alignment horizontal="center" wrapText="1"/>
    </xf>
    <xf numFmtId="0" fontId="2" fillId="0" borderId="8" xfId="0" applyFont="1" applyBorder="1"/>
    <xf numFmtId="0" fontId="3" fillId="3" borderId="0" xfId="0" applyFont="1" applyFill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eller-edu.ozon.ru/commissions-tariffs/commissions-tariffs-ozon/rashody-na-dostavku" TargetMode="External"/><Relationship Id="rId2" Type="http://schemas.openxmlformats.org/officeDocument/2006/relationships/hyperlink" Target="https://seller-edu.ozon.ru/commissions-tariffs/commissions-tariffs-ozon/rashody-na-dostavku" TargetMode="External"/><Relationship Id="rId1" Type="http://schemas.openxmlformats.org/officeDocument/2006/relationships/hyperlink" Target="https://seller-edu.ozon.ru/docs/commissions-tariffs/commissions-tariffs-ozon/komissii-tovary-uslugi.html" TargetMode="External"/><Relationship Id="rId4" Type="http://schemas.openxmlformats.org/officeDocument/2006/relationships/hyperlink" Target="https://seller-edu.ozon.ru/commissions-tariffs/commissions-tariffs-ozon/rashody-na-dostavk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9"/>
  <sheetViews>
    <sheetView tabSelected="1" workbookViewId="0">
      <selection activeCell="G14" sqref="G14"/>
    </sheetView>
  </sheetViews>
  <sheetFormatPr defaultColWidth="12.6640625" defaultRowHeight="15.75" customHeight="1" x14ac:dyDescent="0.25"/>
  <cols>
    <col min="1" max="1" width="13.21875" customWidth="1"/>
    <col min="2" max="2" width="16.6640625" customWidth="1"/>
    <col min="9" max="9" width="16.21875" customWidth="1"/>
  </cols>
  <sheetData>
    <row r="1" spans="1:23" ht="98.25" customHeight="1" x14ac:dyDescent="0.25">
      <c r="A1" s="24" t="s">
        <v>0</v>
      </c>
      <c r="B1" s="18"/>
      <c r="C1" s="1" t="s">
        <v>1</v>
      </c>
      <c r="D1" s="1" t="s">
        <v>2</v>
      </c>
      <c r="E1" s="1" t="s">
        <v>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8</v>
      </c>
      <c r="U1" s="1" t="s">
        <v>8</v>
      </c>
      <c r="V1" s="1" t="s">
        <v>8</v>
      </c>
      <c r="W1" s="1" t="s">
        <v>8</v>
      </c>
    </row>
    <row r="2" spans="1:23" ht="13.2" x14ac:dyDescent="0.25">
      <c r="A2" s="25" t="s">
        <v>16</v>
      </c>
      <c r="B2" s="25" t="s">
        <v>17</v>
      </c>
      <c r="C2" s="2"/>
      <c r="D2" s="26" t="s">
        <v>18</v>
      </c>
      <c r="E2" s="20"/>
      <c r="F2" s="20"/>
      <c r="G2" s="20"/>
      <c r="H2" s="18"/>
      <c r="I2" s="17" t="s">
        <v>19</v>
      </c>
      <c r="J2" s="18"/>
      <c r="K2" s="27" t="s">
        <v>20</v>
      </c>
      <c r="L2" s="27" t="s">
        <v>21</v>
      </c>
      <c r="M2" s="19" t="s">
        <v>22</v>
      </c>
      <c r="N2" s="20"/>
      <c r="O2" s="20"/>
      <c r="P2" s="20"/>
      <c r="Q2" s="20"/>
      <c r="R2" s="20"/>
      <c r="S2" s="20"/>
      <c r="T2" s="20"/>
      <c r="U2" s="18"/>
      <c r="V2" s="21" t="s">
        <v>23</v>
      </c>
      <c r="W2" s="21" t="s">
        <v>24</v>
      </c>
    </row>
    <row r="3" spans="1:23" ht="21" x14ac:dyDescent="0.25">
      <c r="A3" s="22"/>
      <c r="B3" s="22"/>
      <c r="C3" s="3" t="s">
        <v>25</v>
      </c>
      <c r="D3" s="3" t="s">
        <v>26</v>
      </c>
      <c r="E3" s="3" t="s">
        <v>27</v>
      </c>
      <c r="F3" s="3" t="s">
        <v>28</v>
      </c>
      <c r="G3" s="3" t="s">
        <v>29</v>
      </c>
      <c r="H3" s="3" t="s">
        <v>30</v>
      </c>
      <c r="I3" s="4" t="s">
        <v>31</v>
      </c>
      <c r="J3" s="4" t="s">
        <v>32</v>
      </c>
      <c r="K3" s="22"/>
      <c r="L3" s="22"/>
      <c r="M3" s="5" t="s">
        <v>33</v>
      </c>
      <c r="N3" s="5" t="s">
        <v>34</v>
      </c>
      <c r="O3" s="5" t="s">
        <v>35</v>
      </c>
      <c r="P3" s="5" t="s">
        <v>36</v>
      </c>
      <c r="Q3" s="5" t="s">
        <v>37</v>
      </c>
      <c r="R3" s="5" t="s">
        <v>38</v>
      </c>
      <c r="S3" s="5" t="s">
        <v>39</v>
      </c>
      <c r="T3" s="5" t="s">
        <v>40</v>
      </c>
      <c r="U3" s="5" t="s">
        <v>41</v>
      </c>
      <c r="V3" s="22"/>
      <c r="W3" s="22"/>
    </row>
    <row r="4" spans="1:23" ht="30.6" x14ac:dyDescent="0.25">
      <c r="A4" s="6" t="s">
        <v>42</v>
      </c>
      <c r="B4" s="6" t="s">
        <v>43</v>
      </c>
      <c r="C4" s="7">
        <v>25</v>
      </c>
      <c r="D4" s="7">
        <v>12550</v>
      </c>
      <c r="E4" s="8">
        <v>0</v>
      </c>
      <c r="F4" s="8">
        <v>0</v>
      </c>
      <c r="G4" s="8">
        <f>B17*2</f>
        <v>90</v>
      </c>
      <c r="H4" s="8">
        <f>B16/C4</f>
        <v>200</v>
      </c>
      <c r="I4" s="8">
        <f>$B$18/C4</f>
        <v>600</v>
      </c>
      <c r="J4" s="9">
        <f>B19/C4</f>
        <v>200</v>
      </c>
      <c r="K4" s="7">
        <f>D4+E4+G4+I4+J4</f>
        <v>13440</v>
      </c>
      <c r="L4" s="7">
        <f>D4+F4+H4+I4+J4</f>
        <v>13550</v>
      </c>
      <c r="M4" s="9">
        <v>18500</v>
      </c>
      <c r="N4" s="6">
        <f>M4/100*1.5</f>
        <v>277.5</v>
      </c>
      <c r="O4" s="6">
        <f>M4/100*8</f>
        <v>1480</v>
      </c>
      <c r="P4" s="6">
        <v>25</v>
      </c>
      <c r="Q4" s="6">
        <v>700</v>
      </c>
      <c r="R4" s="6">
        <v>500</v>
      </c>
      <c r="S4" s="6">
        <f>M4/100*6</f>
        <v>1110</v>
      </c>
      <c r="T4" s="6">
        <f>N4+O4+P4+Q4+R4+S4</f>
        <v>4092.5</v>
      </c>
      <c r="U4" s="6">
        <f>N4+O4+Q4+R4+S4</f>
        <v>4067.5</v>
      </c>
      <c r="V4" s="10">
        <f>M4-T4-K4</f>
        <v>967.5</v>
      </c>
      <c r="W4" s="10">
        <f>M4-L4-U4</f>
        <v>882.5</v>
      </c>
    </row>
    <row r="6" spans="1:23" ht="13.2" x14ac:dyDescent="0.25">
      <c r="A6" s="11" t="s">
        <v>44</v>
      </c>
      <c r="B6" s="11" t="s">
        <v>45</v>
      </c>
    </row>
    <row r="7" spans="1:23" ht="13.2" x14ac:dyDescent="0.25">
      <c r="A7" s="6" t="s">
        <v>46</v>
      </c>
      <c r="B7" s="6">
        <v>90</v>
      </c>
    </row>
    <row r="8" spans="1:23" ht="20.399999999999999" x14ac:dyDescent="0.25">
      <c r="A8" s="6" t="s">
        <v>47</v>
      </c>
      <c r="B8" s="6">
        <v>5</v>
      </c>
    </row>
    <row r="9" spans="1:23" ht="20.399999999999999" x14ac:dyDescent="0.25">
      <c r="A9" s="6" t="s">
        <v>48</v>
      </c>
      <c r="B9" s="6">
        <v>37</v>
      </c>
    </row>
    <row r="10" spans="1:23" ht="20.399999999999999" x14ac:dyDescent="0.25">
      <c r="A10" s="6" t="s">
        <v>49</v>
      </c>
      <c r="B10" s="6">
        <v>6</v>
      </c>
    </row>
    <row r="12" spans="1:23" ht="13.2" x14ac:dyDescent="0.25">
      <c r="A12" s="11" t="s">
        <v>17</v>
      </c>
      <c r="B12" s="11" t="s">
        <v>50</v>
      </c>
      <c r="C12" s="11" t="s">
        <v>51</v>
      </c>
    </row>
    <row r="13" spans="1:23" ht="13.2" x14ac:dyDescent="0.25">
      <c r="A13" s="6" t="s">
        <v>42</v>
      </c>
      <c r="B13" s="6" t="s">
        <v>52</v>
      </c>
      <c r="C13" s="6">
        <v>15.6</v>
      </c>
    </row>
    <row r="15" spans="1:23" ht="13.2" x14ac:dyDescent="0.25">
      <c r="A15" s="11" t="s">
        <v>53</v>
      </c>
      <c r="B15" s="11" t="s">
        <v>54</v>
      </c>
    </row>
    <row r="16" spans="1:23" ht="40.799999999999997" x14ac:dyDescent="0.25">
      <c r="A16" s="6" t="s">
        <v>55</v>
      </c>
      <c r="B16" s="6">
        <v>5000</v>
      </c>
    </row>
    <row r="17" spans="1:2" ht="30.6" x14ac:dyDescent="0.25">
      <c r="A17" s="6" t="s">
        <v>56</v>
      </c>
      <c r="B17" s="6">
        <v>45</v>
      </c>
    </row>
    <row r="18" spans="1:2" ht="20.399999999999999" x14ac:dyDescent="0.25">
      <c r="A18" s="6" t="s">
        <v>57</v>
      </c>
      <c r="B18" s="6" t="s">
        <v>58</v>
      </c>
    </row>
    <row r="19" spans="1:2" ht="13.2" x14ac:dyDescent="0.25">
      <c r="A19" s="6" t="s">
        <v>59</v>
      </c>
      <c r="B19" s="6">
        <v>5000</v>
      </c>
    </row>
  </sheetData>
  <mergeCells count="10">
    <mergeCell ref="A1:B1"/>
    <mergeCell ref="A2:A3"/>
    <mergeCell ref="B2:B3"/>
    <mergeCell ref="D2:H2"/>
    <mergeCell ref="K2:K3"/>
    <mergeCell ref="I2:J2"/>
    <mergeCell ref="M2:U2"/>
    <mergeCell ref="V2:V3"/>
    <mergeCell ref="W2:W3"/>
    <mergeCell ref="L2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9"/>
  <sheetViews>
    <sheetView workbookViewId="0">
      <selection sqref="A1:XFD1"/>
    </sheetView>
  </sheetViews>
  <sheetFormatPr defaultColWidth="12.6640625" defaultRowHeight="15.75" customHeight="1" x14ac:dyDescent="0.25"/>
  <cols>
    <col min="1" max="1" width="13.21875" customWidth="1"/>
    <col min="2" max="2" width="16.6640625" customWidth="1"/>
  </cols>
  <sheetData>
    <row r="1" spans="1:23" ht="115.5" customHeight="1" x14ac:dyDescent="0.25">
      <c r="A1" s="24" t="s">
        <v>60</v>
      </c>
      <c r="B1" s="18"/>
      <c r="C1" s="1" t="s">
        <v>1</v>
      </c>
      <c r="D1" s="1" t="s">
        <v>2</v>
      </c>
      <c r="E1" s="1" t="s">
        <v>3</v>
      </c>
      <c r="F1" s="1" t="s">
        <v>3</v>
      </c>
      <c r="G1" s="1" t="s">
        <v>4</v>
      </c>
      <c r="H1" s="1" t="s">
        <v>5</v>
      </c>
      <c r="I1" s="1" t="s">
        <v>61</v>
      </c>
      <c r="J1" s="1" t="s">
        <v>7</v>
      </c>
      <c r="K1" s="1" t="s">
        <v>8</v>
      </c>
      <c r="L1" s="1" t="s">
        <v>8</v>
      </c>
      <c r="M1" s="1" t="s">
        <v>9</v>
      </c>
      <c r="N1" s="1" t="s">
        <v>10</v>
      </c>
      <c r="O1" s="1" t="s">
        <v>62</v>
      </c>
      <c r="P1" s="1" t="s">
        <v>12</v>
      </c>
      <c r="Q1" s="1" t="s">
        <v>63</v>
      </c>
      <c r="R1" s="1" t="s">
        <v>64</v>
      </c>
      <c r="S1" s="1" t="s">
        <v>15</v>
      </c>
      <c r="T1" s="1" t="s">
        <v>8</v>
      </c>
      <c r="U1" s="1" t="s">
        <v>8</v>
      </c>
      <c r="V1" s="1" t="s">
        <v>8</v>
      </c>
      <c r="W1" s="1" t="s">
        <v>8</v>
      </c>
    </row>
    <row r="2" spans="1:23" ht="13.2" x14ac:dyDescent="0.25">
      <c r="A2" s="31" t="s">
        <v>16</v>
      </c>
      <c r="B2" s="25" t="s">
        <v>17</v>
      </c>
      <c r="C2" s="2"/>
      <c r="D2" s="26" t="s">
        <v>18</v>
      </c>
      <c r="E2" s="20"/>
      <c r="F2" s="20"/>
      <c r="G2" s="20"/>
      <c r="H2" s="18"/>
      <c r="I2" s="17" t="s">
        <v>19</v>
      </c>
      <c r="J2" s="18"/>
      <c r="K2" s="27" t="s">
        <v>20</v>
      </c>
      <c r="L2" s="27" t="s">
        <v>21</v>
      </c>
      <c r="M2" s="28" t="s">
        <v>22</v>
      </c>
      <c r="N2" s="23"/>
      <c r="O2" s="23"/>
      <c r="P2" s="23"/>
      <c r="Q2" s="23"/>
      <c r="R2" s="23"/>
      <c r="S2" s="23"/>
      <c r="T2" s="23"/>
      <c r="U2" s="23"/>
      <c r="V2" s="29" t="s">
        <v>23</v>
      </c>
      <c r="W2" s="29" t="s">
        <v>24</v>
      </c>
    </row>
    <row r="3" spans="1:23" ht="21" x14ac:dyDescent="0.25">
      <c r="A3" s="23"/>
      <c r="B3" s="22"/>
      <c r="C3" s="3" t="s">
        <v>25</v>
      </c>
      <c r="D3" s="3" t="s">
        <v>26</v>
      </c>
      <c r="E3" s="3" t="s">
        <v>27</v>
      </c>
      <c r="F3" s="3" t="s">
        <v>28</v>
      </c>
      <c r="G3" s="3" t="s">
        <v>29</v>
      </c>
      <c r="H3" s="3" t="s">
        <v>30</v>
      </c>
      <c r="I3" s="4" t="s">
        <v>31</v>
      </c>
      <c r="J3" s="4" t="s">
        <v>32</v>
      </c>
      <c r="K3" s="22"/>
      <c r="L3" s="22"/>
      <c r="M3" s="12" t="s">
        <v>33</v>
      </c>
      <c r="N3" s="12" t="s">
        <v>34</v>
      </c>
      <c r="O3" s="12" t="s">
        <v>35</v>
      </c>
      <c r="P3" s="12" t="s">
        <v>36</v>
      </c>
      <c r="Q3" s="12" t="s">
        <v>37</v>
      </c>
      <c r="R3" s="12" t="s">
        <v>38</v>
      </c>
      <c r="S3" s="12" t="s">
        <v>39</v>
      </c>
      <c r="T3" s="12" t="s">
        <v>40</v>
      </c>
      <c r="U3" s="12" t="s">
        <v>41</v>
      </c>
      <c r="V3" s="30"/>
      <c r="W3" s="30"/>
    </row>
    <row r="4" spans="1:23" ht="30.6" x14ac:dyDescent="0.25">
      <c r="A4" s="6" t="s">
        <v>65</v>
      </c>
      <c r="B4" s="6" t="s">
        <v>66</v>
      </c>
      <c r="C4" s="7">
        <v>150</v>
      </c>
      <c r="D4" s="7">
        <v>750</v>
      </c>
      <c r="E4" s="13">
        <f>B8+B7</f>
        <v>95</v>
      </c>
      <c r="F4" s="13">
        <f>B8</f>
        <v>5</v>
      </c>
      <c r="G4" s="13">
        <f>B17*2</f>
        <v>90</v>
      </c>
      <c r="H4" s="14">
        <f>B16/C4</f>
        <v>33.333333333333336</v>
      </c>
      <c r="I4" s="13">
        <f>B18/C4</f>
        <v>100</v>
      </c>
      <c r="J4" s="15">
        <f>B19/C4</f>
        <v>33.333333333333336</v>
      </c>
      <c r="K4" s="7">
        <f>D4+E4+G4+I4+J4</f>
        <v>1068.3333333333333</v>
      </c>
      <c r="L4" s="7">
        <f>D4+F4+H4+I4+J4</f>
        <v>921.66666666666674</v>
      </c>
      <c r="M4" s="13">
        <v>2900</v>
      </c>
      <c r="N4" s="6">
        <f>M4/100*1.5</f>
        <v>43.5</v>
      </c>
      <c r="O4" s="6">
        <f>M4/100*11</f>
        <v>319</v>
      </c>
      <c r="P4" s="6">
        <v>25</v>
      </c>
      <c r="Q4" s="6">
        <v>190</v>
      </c>
      <c r="R4" s="6">
        <v>180</v>
      </c>
      <c r="S4" s="6">
        <f>M4/100*6</f>
        <v>174</v>
      </c>
      <c r="T4" s="6">
        <f>N4+O4+P4+Q4+R4+S4</f>
        <v>931.5</v>
      </c>
      <c r="U4" s="6">
        <f>N4+O4+Q4+R4+S4</f>
        <v>906.5</v>
      </c>
      <c r="V4" s="7">
        <f>M4-T4-K4</f>
        <v>900.16666666666674</v>
      </c>
      <c r="W4" s="7">
        <f>M4-L4-U4</f>
        <v>1071.8333333333333</v>
      </c>
    </row>
    <row r="6" spans="1:23" ht="13.2" x14ac:dyDescent="0.25">
      <c r="A6" s="11" t="s">
        <v>44</v>
      </c>
      <c r="B6" s="11" t="s">
        <v>45</v>
      </c>
    </row>
    <row r="7" spans="1:23" ht="13.2" x14ac:dyDescent="0.25">
      <c r="A7" s="6" t="s">
        <v>46</v>
      </c>
      <c r="B7" s="6">
        <v>90</v>
      </c>
    </row>
    <row r="8" spans="1:23" ht="20.399999999999999" x14ac:dyDescent="0.25">
      <c r="A8" s="6" t="s">
        <v>47</v>
      </c>
      <c r="B8" s="6">
        <v>5</v>
      </c>
    </row>
    <row r="9" spans="1:23" ht="20.399999999999999" x14ac:dyDescent="0.25">
      <c r="A9" s="6" t="s">
        <v>48</v>
      </c>
      <c r="B9" s="6">
        <v>37</v>
      </c>
    </row>
    <row r="10" spans="1:23" ht="20.399999999999999" x14ac:dyDescent="0.25">
      <c r="A10" s="6" t="s">
        <v>49</v>
      </c>
      <c r="B10" s="6">
        <v>6</v>
      </c>
    </row>
    <row r="12" spans="1:23" ht="13.2" x14ac:dyDescent="0.25">
      <c r="A12" s="11" t="s">
        <v>17</v>
      </c>
      <c r="B12" s="11" t="s">
        <v>50</v>
      </c>
      <c r="C12" s="11" t="s">
        <v>51</v>
      </c>
    </row>
    <row r="13" spans="1:23" ht="13.2" x14ac:dyDescent="0.25">
      <c r="A13" s="6" t="s">
        <v>65</v>
      </c>
      <c r="B13" s="6" t="s">
        <v>67</v>
      </c>
      <c r="C13" s="6">
        <v>1</v>
      </c>
    </row>
    <row r="15" spans="1:23" ht="13.2" x14ac:dyDescent="0.25">
      <c r="A15" s="11" t="s">
        <v>53</v>
      </c>
      <c r="B15" s="11" t="s">
        <v>54</v>
      </c>
    </row>
    <row r="16" spans="1:23" ht="40.799999999999997" x14ac:dyDescent="0.25">
      <c r="A16" s="6" t="s">
        <v>55</v>
      </c>
      <c r="B16" s="6">
        <v>5000</v>
      </c>
    </row>
    <row r="17" spans="1:2" ht="30.6" x14ac:dyDescent="0.25">
      <c r="A17" s="6" t="s">
        <v>56</v>
      </c>
      <c r="B17" s="6">
        <v>45</v>
      </c>
    </row>
    <row r="18" spans="1:2" ht="20.399999999999999" x14ac:dyDescent="0.25">
      <c r="A18" s="6" t="s">
        <v>57</v>
      </c>
      <c r="B18" s="6" t="s">
        <v>58</v>
      </c>
    </row>
    <row r="19" spans="1:2" ht="13.2" x14ac:dyDescent="0.25">
      <c r="A19" s="6" t="s">
        <v>59</v>
      </c>
      <c r="B19" s="6">
        <v>5000</v>
      </c>
    </row>
  </sheetData>
  <mergeCells count="10">
    <mergeCell ref="A1:B1"/>
    <mergeCell ref="A2:A3"/>
    <mergeCell ref="B2:B3"/>
    <mergeCell ref="D2:H2"/>
    <mergeCell ref="K2:K3"/>
    <mergeCell ref="I2:J2"/>
    <mergeCell ref="M2:U2"/>
    <mergeCell ref="V2:V3"/>
    <mergeCell ref="W2:W3"/>
    <mergeCell ref="L2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19"/>
  <sheetViews>
    <sheetView workbookViewId="0">
      <selection activeCell="G4" sqref="G4"/>
    </sheetView>
  </sheetViews>
  <sheetFormatPr defaultColWidth="12.6640625" defaultRowHeight="15.75" customHeight="1" x14ac:dyDescent="0.25"/>
  <cols>
    <col min="1" max="1" width="13.21875" customWidth="1"/>
    <col min="2" max="2" width="16.6640625" customWidth="1"/>
  </cols>
  <sheetData>
    <row r="1" spans="1:23" ht="117" customHeight="1" x14ac:dyDescent="0.25">
      <c r="A1" s="24" t="s">
        <v>68</v>
      </c>
      <c r="B1" s="18"/>
      <c r="C1" s="1" t="s">
        <v>1</v>
      </c>
      <c r="D1" s="1" t="s">
        <v>2</v>
      </c>
      <c r="E1" s="1" t="s">
        <v>3</v>
      </c>
      <c r="F1" s="1" t="s">
        <v>3</v>
      </c>
      <c r="G1" s="1" t="s">
        <v>4</v>
      </c>
      <c r="H1" s="1" t="s">
        <v>5</v>
      </c>
      <c r="I1" s="1" t="s">
        <v>61</v>
      </c>
      <c r="J1" s="1" t="s">
        <v>7</v>
      </c>
      <c r="K1" s="1" t="s">
        <v>8</v>
      </c>
      <c r="L1" s="1" t="s">
        <v>8</v>
      </c>
      <c r="M1" s="1" t="s">
        <v>9</v>
      </c>
      <c r="N1" s="1" t="s">
        <v>10</v>
      </c>
      <c r="O1" s="1" t="s">
        <v>69</v>
      </c>
      <c r="P1" s="1" t="s">
        <v>12</v>
      </c>
      <c r="Q1" s="1" t="s">
        <v>70</v>
      </c>
      <c r="R1" s="1" t="s">
        <v>71</v>
      </c>
      <c r="S1" s="1" t="s">
        <v>15</v>
      </c>
      <c r="T1" s="1" t="s">
        <v>8</v>
      </c>
      <c r="U1" s="1" t="s">
        <v>8</v>
      </c>
      <c r="V1" s="1" t="s">
        <v>8</v>
      </c>
      <c r="W1" s="1" t="s">
        <v>8</v>
      </c>
    </row>
    <row r="2" spans="1:23" ht="13.2" x14ac:dyDescent="0.25">
      <c r="A2" s="25" t="s">
        <v>16</v>
      </c>
      <c r="B2" s="25" t="s">
        <v>17</v>
      </c>
      <c r="C2" s="2"/>
      <c r="D2" s="26" t="s">
        <v>18</v>
      </c>
      <c r="E2" s="20"/>
      <c r="F2" s="20"/>
      <c r="G2" s="20"/>
      <c r="H2" s="18"/>
      <c r="I2" s="17" t="s">
        <v>19</v>
      </c>
      <c r="J2" s="18"/>
      <c r="K2" s="27" t="s">
        <v>20</v>
      </c>
      <c r="L2" s="27" t="s">
        <v>21</v>
      </c>
      <c r="M2" s="19" t="s">
        <v>22</v>
      </c>
      <c r="N2" s="20"/>
      <c r="O2" s="20"/>
      <c r="P2" s="20"/>
      <c r="Q2" s="20"/>
      <c r="R2" s="20"/>
      <c r="S2" s="20"/>
      <c r="T2" s="20"/>
      <c r="U2" s="18"/>
      <c r="V2" s="21" t="s">
        <v>23</v>
      </c>
      <c r="W2" s="21" t="s">
        <v>24</v>
      </c>
    </row>
    <row r="3" spans="1:23" ht="21" x14ac:dyDescent="0.25">
      <c r="A3" s="22"/>
      <c r="B3" s="22"/>
      <c r="C3" s="3" t="s">
        <v>25</v>
      </c>
      <c r="D3" s="3" t="s">
        <v>26</v>
      </c>
      <c r="E3" s="3" t="s">
        <v>27</v>
      </c>
      <c r="F3" s="3" t="s">
        <v>28</v>
      </c>
      <c r="G3" s="3" t="s">
        <v>29</v>
      </c>
      <c r="H3" s="3" t="s">
        <v>30</v>
      </c>
      <c r="I3" s="4" t="s">
        <v>31</v>
      </c>
      <c r="J3" s="4" t="s">
        <v>32</v>
      </c>
      <c r="K3" s="22"/>
      <c r="L3" s="22"/>
      <c r="M3" s="5" t="s">
        <v>33</v>
      </c>
      <c r="N3" s="5" t="s">
        <v>34</v>
      </c>
      <c r="O3" s="5" t="s">
        <v>35</v>
      </c>
      <c r="P3" s="5" t="s">
        <v>36</v>
      </c>
      <c r="Q3" s="5" t="s">
        <v>37</v>
      </c>
      <c r="R3" s="5" t="s">
        <v>38</v>
      </c>
      <c r="S3" s="5" t="s">
        <v>39</v>
      </c>
      <c r="T3" s="5" t="s">
        <v>40</v>
      </c>
      <c r="U3" s="5" t="s">
        <v>41</v>
      </c>
      <c r="V3" s="22"/>
      <c r="W3" s="22"/>
    </row>
    <row r="4" spans="1:23" ht="20.399999999999999" x14ac:dyDescent="0.25">
      <c r="A4" s="6" t="s">
        <v>72</v>
      </c>
      <c r="B4" s="6" t="s">
        <v>73</v>
      </c>
      <c r="C4" s="7">
        <v>220</v>
      </c>
      <c r="D4" s="7">
        <v>300</v>
      </c>
      <c r="E4" s="13">
        <f>B9+B7+B10</f>
        <v>133</v>
      </c>
      <c r="F4" s="13">
        <f>B9+B7+B10</f>
        <v>133</v>
      </c>
      <c r="G4" s="13">
        <f>B17*2</f>
        <v>90</v>
      </c>
      <c r="H4" s="14">
        <f>B16/C4</f>
        <v>22.727272727272727</v>
      </c>
      <c r="I4" s="14">
        <f>B18/C4</f>
        <v>68.181818181818187</v>
      </c>
      <c r="J4" s="15">
        <f>B19/C4</f>
        <v>22.727272727272727</v>
      </c>
      <c r="K4" s="7">
        <f>D4+E4+G4+I4+J4</f>
        <v>613.90909090909099</v>
      </c>
      <c r="L4" s="7">
        <f>D4+F4+H4+I4+J4</f>
        <v>546.63636363636374</v>
      </c>
      <c r="M4" s="13">
        <v>1290</v>
      </c>
      <c r="N4" s="6">
        <f>M4/100*1.5</f>
        <v>19.350000000000001</v>
      </c>
      <c r="O4" s="6">
        <f>M4/100*12</f>
        <v>154.80000000000001</v>
      </c>
      <c r="P4" s="6">
        <v>25</v>
      </c>
      <c r="Q4" s="6">
        <v>80</v>
      </c>
      <c r="R4" s="6">
        <v>60</v>
      </c>
      <c r="S4" s="6">
        <f>M4/100*6</f>
        <v>77.400000000000006</v>
      </c>
      <c r="T4" s="6">
        <f>N4+O4+P4+Q4+R4+S4</f>
        <v>416.54999999999995</v>
      </c>
      <c r="U4" s="6">
        <f>N4+O4+Q4+R4+S4</f>
        <v>391.54999999999995</v>
      </c>
      <c r="V4" s="7">
        <f>M4-T4-K4</f>
        <v>259.54090909090905</v>
      </c>
      <c r="W4" s="7">
        <f>M4-L4-U4</f>
        <v>351.81363636363631</v>
      </c>
    </row>
    <row r="6" spans="1:23" ht="13.2" x14ac:dyDescent="0.25">
      <c r="A6" s="11" t="s">
        <v>44</v>
      </c>
      <c r="B6" s="11" t="s">
        <v>45</v>
      </c>
    </row>
    <row r="7" spans="1:23" ht="13.2" x14ac:dyDescent="0.25">
      <c r="A7" s="6" t="s">
        <v>46</v>
      </c>
      <c r="B7" s="6">
        <v>90</v>
      </c>
    </row>
    <row r="8" spans="1:23" ht="20.399999999999999" x14ac:dyDescent="0.25">
      <c r="A8" s="6" t="s">
        <v>47</v>
      </c>
      <c r="B8" s="6">
        <v>5</v>
      </c>
    </row>
    <row r="9" spans="1:23" ht="20.399999999999999" x14ac:dyDescent="0.25">
      <c r="A9" s="6" t="s">
        <v>48</v>
      </c>
      <c r="B9" s="6">
        <v>37</v>
      </c>
    </row>
    <row r="10" spans="1:23" ht="20.399999999999999" x14ac:dyDescent="0.25">
      <c r="A10" s="6" t="s">
        <v>49</v>
      </c>
      <c r="B10" s="6">
        <v>6</v>
      </c>
    </row>
    <row r="12" spans="1:23" ht="13.2" x14ac:dyDescent="0.25">
      <c r="A12" s="11" t="s">
        <v>17</v>
      </c>
      <c r="B12" s="11" t="s">
        <v>50</v>
      </c>
      <c r="C12" s="11" t="s">
        <v>51</v>
      </c>
    </row>
    <row r="13" spans="1:23" ht="20.399999999999999" x14ac:dyDescent="0.25">
      <c r="A13" s="6" t="s">
        <v>72</v>
      </c>
      <c r="B13" s="6" t="s">
        <v>74</v>
      </c>
      <c r="C13" s="6">
        <v>2.1</v>
      </c>
    </row>
    <row r="15" spans="1:23" ht="13.2" x14ac:dyDescent="0.25">
      <c r="A15" s="11" t="s">
        <v>53</v>
      </c>
      <c r="B15" s="11" t="s">
        <v>54</v>
      </c>
    </row>
    <row r="16" spans="1:23" ht="40.799999999999997" x14ac:dyDescent="0.25">
      <c r="A16" s="6" t="s">
        <v>55</v>
      </c>
      <c r="B16" s="6">
        <v>5000</v>
      </c>
    </row>
    <row r="17" spans="1:2" ht="30.6" x14ac:dyDescent="0.25">
      <c r="A17" s="6" t="s">
        <v>56</v>
      </c>
      <c r="B17" s="6">
        <v>45</v>
      </c>
    </row>
    <row r="18" spans="1:2" ht="20.399999999999999" x14ac:dyDescent="0.25">
      <c r="A18" s="6" t="s">
        <v>57</v>
      </c>
      <c r="B18" s="6" t="s">
        <v>58</v>
      </c>
    </row>
    <row r="19" spans="1:2" ht="13.2" x14ac:dyDescent="0.25">
      <c r="A19" s="6" t="s">
        <v>59</v>
      </c>
      <c r="B19" s="6">
        <v>5000</v>
      </c>
    </row>
  </sheetData>
  <mergeCells count="10">
    <mergeCell ref="A1:B1"/>
    <mergeCell ref="A2:A3"/>
    <mergeCell ref="B2:B3"/>
    <mergeCell ref="D2:H2"/>
    <mergeCell ref="K2:K3"/>
    <mergeCell ref="I2:J2"/>
    <mergeCell ref="M2:U2"/>
    <mergeCell ref="V2:V3"/>
    <mergeCell ref="W2:W3"/>
    <mergeCell ref="L2: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4"/>
  <sheetViews>
    <sheetView workbookViewId="0">
      <selection activeCell="D4" sqref="D4"/>
    </sheetView>
  </sheetViews>
  <sheetFormatPr defaultColWidth="12.6640625" defaultRowHeight="15.75" customHeight="1" x14ac:dyDescent="0.25"/>
  <cols>
    <col min="1" max="1" width="16.6640625" customWidth="1"/>
  </cols>
  <sheetData>
    <row r="1" spans="1:22" ht="117" customHeight="1" x14ac:dyDescent="0.25">
      <c r="A1" s="1" t="s">
        <v>75</v>
      </c>
      <c r="B1" s="1" t="s">
        <v>76</v>
      </c>
      <c r="C1" s="1" t="s">
        <v>2</v>
      </c>
      <c r="D1" s="1" t="s">
        <v>77</v>
      </c>
      <c r="E1" s="1" t="s">
        <v>77</v>
      </c>
      <c r="F1" s="1" t="s">
        <v>4</v>
      </c>
      <c r="G1" s="1" t="s">
        <v>78</v>
      </c>
      <c r="H1" s="1" t="s">
        <v>61</v>
      </c>
      <c r="I1" s="1" t="s">
        <v>7</v>
      </c>
      <c r="J1" s="1" t="s">
        <v>8</v>
      </c>
      <c r="K1" s="1" t="s">
        <v>8</v>
      </c>
      <c r="L1" s="1" t="s">
        <v>9</v>
      </c>
      <c r="M1" s="1" t="s">
        <v>10</v>
      </c>
      <c r="N1" s="16" t="s">
        <v>79</v>
      </c>
      <c r="O1" s="16" t="s">
        <v>80</v>
      </c>
      <c r="P1" s="16" t="s">
        <v>81</v>
      </c>
      <c r="Q1" s="16" t="s">
        <v>82</v>
      </c>
      <c r="R1" s="1" t="s">
        <v>83</v>
      </c>
      <c r="S1" s="1" t="s">
        <v>8</v>
      </c>
      <c r="T1" s="1" t="s">
        <v>8</v>
      </c>
      <c r="U1" s="1" t="s">
        <v>8</v>
      </c>
      <c r="V1" s="1" t="s">
        <v>8</v>
      </c>
    </row>
    <row r="2" spans="1:22" ht="13.2" x14ac:dyDescent="0.25">
      <c r="A2" s="25" t="s">
        <v>17</v>
      </c>
      <c r="B2" s="2"/>
      <c r="C2" s="26" t="s">
        <v>18</v>
      </c>
      <c r="D2" s="20"/>
      <c r="E2" s="20"/>
      <c r="F2" s="20"/>
      <c r="G2" s="18"/>
      <c r="H2" s="17" t="s">
        <v>19</v>
      </c>
      <c r="I2" s="18"/>
      <c r="J2" s="27" t="s">
        <v>20</v>
      </c>
      <c r="K2" s="27" t="s">
        <v>21</v>
      </c>
      <c r="L2" s="19" t="s">
        <v>22</v>
      </c>
      <c r="M2" s="20"/>
      <c r="N2" s="20"/>
      <c r="O2" s="20"/>
      <c r="P2" s="20"/>
      <c r="Q2" s="20"/>
      <c r="R2" s="20"/>
      <c r="S2" s="20"/>
      <c r="T2" s="18"/>
      <c r="U2" s="21" t="s">
        <v>23</v>
      </c>
      <c r="V2" s="21" t="s">
        <v>24</v>
      </c>
    </row>
    <row r="3" spans="1:22" ht="21" x14ac:dyDescent="0.25">
      <c r="A3" s="22"/>
      <c r="B3" s="3" t="s">
        <v>25</v>
      </c>
      <c r="C3" s="3" t="s">
        <v>26</v>
      </c>
      <c r="D3" s="3" t="s">
        <v>27</v>
      </c>
      <c r="E3" s="3" t="s">
        <v>28</v>
      </c>
      <c r="F3" s="3" t="s">
        <v>29</v>
      </c>
      <c r="G3" s="3" t="s">
        <v>30</v>
      </c>
      <c r="H3" s="4" t="s">
        <v>31</v>
      </c>
      <c r="I3" s="4" t="s">
        <v>32</v>
      </c>
      <c r="J3" s="22"/>
      <c r="K3" s="22"/>
      <c r="L3" s="5" t="s">
        <v>33</v>
      </c>
      <c r="M3" s="5" t="s">
        <v>34</v>
      </c>
      <c r="N3" s="5" t="s">
        <v>35</v>
      </c>
      <c r="O3" s="5" t="s">
        <v>36</v>
      </c>
      <c r="P3" s="5" t="s">
        <v>37</v>
      </c>
      <c r="Q3" s="5" t="s">
        <v>38</v>
      </c>
      <c r="R3" s="5" t="s">
        <v>39</v>
      </c>
      <c r="S3" s="5" t="s">
        <v>40</v>
      </c>
      <c r="T3" s="5" t="s">
        <v>41</v>
      </c>
      <c r="U3" s="22"/>
      <c r="V3" s="22"/>
    </row>
    <row r="4" spans="1:22" ht="13.2" x14ac:dyDescent="0.25">
      <c r="A4" s="7"/>
      <c r="B4" s="7"/>
      <c r="C4" s="7"/>
      <c r="D4" s="7"/>
      <c r="E4" s="7"/>
      <c r="F4" s="7"/>
      <c r="G4" s="7"/>
      <c r="H4" s="7"/>
      <c r="I4" s="7"/>
      <c r="J4" s="7">
        <f>C4+D4+F4+H4+I4</f>
        <v>0</v>
      </c>
      <c r="K4" s="7">
        <f>C4+E4+G4+H4+I4</f>
        <v>0</v>
      </c>
      <c r="L4" s="7"/>
      <c r="M4" s="7"/>
      <c r="N4" s="7"/>
      <c r="O4" s="7"/>
      <c r="P4" s="7"/>
      <c r="Q4" s="7"/>
      <c r="R4" s="7"/>
      <c r="S4" s="7"/>
      <c r="T4" s="7"/>
      <c r="U4" s="7">
        <f>L4-S4-J4</f>
        <v>0</v>
      </c>
      <c r="V4" s="7">
        <f>L4-K4-T4</f>
        <v>0</v>
      </c>
    </row>
  </sheetData>
  <mergeCells count="8">
    <mergeCell ref="U2:U3"/>
    <mergeCell ref="V2:V3"/>
    <mergeCell ref="A2:A3"/>
    <mergeCell ref="C2:G2"/>
    <mergeCell ref="H2:I2"/>
    <mergeCell ref="J2:J3"/>
    <mergeCell ref="K2:K3"/>
    <mergeCell ref="L2:T2"/>
  </mergeCells>
  <hyperlinks>
    <hyperlink ref="N1" r:id="rId1" xr:uid="{00000000-0004-0000-0300-000000000000}"/>
    <hyperlink ref="O1" r:id="rId2" xr:uid="{00000000-0004-0000-0300-000001000000}"/>
    <hyperlink ref="P1" r:id="rId3" xr:uid="{00000000-0004-0000-0300-000002000000}"/>
    <hyperlink ref="Q1" r:id="rId4" xr:uid="{00000000-0004-0000-03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Велосипед</vt:lpstr>
      <vt:lpstr>Гамак</vt:lpstr>
      <vt:lpstr>Набор тарелок</vt:lpstr>
      <vt:lpstr>Ваш товар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dcterms:modified xsi:type="dcterms:W3CDTF">2023-07-31T13:59:53Z</dcterms:modified>
</cp:coreProperties>
</file>