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externalLink+xml" PartName="/xl/externalLinks/externalLink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анализ товара" sheetId="1" r:id="rId4"/>
    <sheet state="visible" name="выбор платформ" sheetId="2" r:id="rId5"/>
    <sheet state="visible" name="ценообразование" sheetId="3" r:id="rId6"/>
    <sheet state="visible" name="анализ конкурентов" sheetId="4" r:id="rId7"/>
    <sheet state="visible" name="SEO оптимизация" sheetId="5" r:id="rId8"/>
    <sheet state="visible" name="заголовок и описание" sheetId="6" r:id="rId9"/>
    <sheet state="visible" name="учебные товары" sheetId="7" r:id="rId10"/>
  </sheets>
  <externalReferences>
    <externalReference r:id="rId11"/>
  </externalReferences>
  <definedNames/>
  <calcPr/>
  <extLst>
    <ext uri="GoogleSheetsCustomDataVersion1">
      <go:sheetsCustomData xmlns:go="http://customooxmlschemas.google.com/" r:id="rId12" roundtripDataSignature="AMtx7mjKxrPe5B9Pb/mXxdYqkQrRRcYEd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H2">
      <text>
        <t xml:space="preserve">======
ID#AAAARQdKbi8
Автор    (2021-10-26 16:36:13)
это ваш доход до вычета налогов (с вычетом себестоимости товара)</t>
      </text>
    </comment>
    <comment authorId="0" ref="AB2">
      <text>
        <t xml:space="preserve">======
ID#AAAARQdKbi4
Все расходы по сборке для отгрузки на маркетплейс за единицу товара    (2021-10-26 16:36:13)
- сборка товара
- стоимость коробов
- разгрузочно-погрузочные работы
- палетирование и консолидация</t>
      </text>
    </comment>
    <comment authorId="0" ref="AQ2">
      <text>
        <t xml:space="preserve">======
ID#AAAARQdKbiw
Автор    (2021-10-26 16:36:13)
Ожидаемый оборот продаж</t>
      </text>
    </comment>
    <comment authorId="0" ref="AR2">
      <text>
        <t xml:space="preserve">======
ID#AAAARQdKbi0
Автор    (2021-10-26 16:36:13)
При текущей экономике, сколько вы будете зарабатывать в месяц на этом товаре</t>
      </text>
    </comment>
    <comment authorId="0" ref="AN2">
      <text>
        <t xml:space="preserve">======
ID#AAAARQdKbis
Автор    (2021-10-26 16:36:13)
Логистическое плечо * 1,5 (лучше на 2)</t>
      </text>
    </comment>
    <comment authorId="0" ref="AP2">
      <text>
        <t xml:space="preserve">======
ID#AAAARQdKbio
Автор    (2021-10-26 16:36:13)
Оборотные средства для обеспечения стабильного складского остатка</t>
      </text>
    </comment>
    <comment authorId="0" ref="W2">
      <text>
        <t xml:space="preserve">======
ID#AAAARQdKbik
Автор    (2021-10-26 16:36:13)
чем ближе к 100% тем лучше</t>
      </text>
    </comment>
    <comment authorId="0" ref="AF2">
      <text>
        <t xml:space="preserve">======
ID#AAAARQdKbig
Автор    (2021-10-26 16:36:13)
Цена которую увидит СПП</t>
      </text>
    </comment>
    <comment authorId="0" ref="S2">
      <text>
        <t xml:space="preserve">======
ID#AAAARQdKbic
Автор    (2021-10-26 16:36:13)
Сколько в среднем товар хранится на WB</t>
      </text>
    </comment>
    <comment authorId="0" ref="AC2">
      <text>
        <t xml:space="preserve">======
ID#AAAARQdKbiY
Автор    (2021-10-26 16:36:13)
Стоимость услуг по доставке товара на маркетплейс за единицу товара</t>
      </text>
    </comment>
  </commentList>
  <extLst>
    <ext uri="GoogleSheetsCustomDataVersion1">
      <go:sheetsCustomData xmlns:go="http://customooxmlschemas.google.com/" r:id="rId1" roundtripDataSignature="AMtx7mjSSmMiLZar0bVFzL0D8HKKHVh9gA=="/>
    </ext>
  </extLst>
</comments>
</file>

<file path=xl/sharedStrings.xml><?xml version="1.0" encoding="utf-8"?>
<sst xmlns="http://schemas.openxmlformats.org/spreadsheetml/2006/main" count="191" uniqueCount="165">
  <si>
    <t>№</t>
  </si>
  <si>
    <t>Наименование товара</t>
  </si>
  <si>
    <t>Фотография</t>
  </si>
  <si>
    <t>Основной запрос</t>
  </si>
  <si>
    <t>Этап 1. Анализ товара</t>
  </si>
  <si>
    <t>Этап 2. Выбор маркетплейса</t>
  </si>
  <si>
    <t>Категория</t>
  </si>
  <si>
    <t>Себестоимость, руб</t>
  </si>
  <si>
    <t>Требуются документы (да/нет)</t>
  </si>
  <si>
    <t>Крупногабаритный товар (да/нет)</t>
  </si>
  <si>
    <t>Сезонность</t>
  </si>
  <si>
    <t>Спрос YandexWordstat</t>
  </si>
  <si>
    <t>Сложность товара</t>
  </si>
  <si>
    <t>Повторные покупки</t>
  </si>
  <si>
    <t>Вложения на старте</t>
  </si>
  <si>
    <t>Маркетплейс для размещения</t>
  </si>
  <si>
    <t>Цена товара (или средняя по нише)</t>
  </si>
  <si>
    <t>Кол-во товаров конкурентов</t>
  </si>
  <si>
    <t>Средний рейтинг товаров.</t>
  </si>
  <si>
    <t>Оборот товара (или сред. по нише)</t>
  </si>
  <si>
    <t>Выручка равномерна по кокурентам?</t>
  </si>
  <si>
    <t>Есть ли конкуренты, которые продают более 30.000 руб / мес. и отзывов менее 50?</t>
  </si>
  <si>
    <t>Есть монополисты (бренд / продавец)</t>
  </si>
  <si>
    <t>Комментарий по товару</t>
  </si>
  <si>
    <t>менажница</t>
  </si>
  <si>
    <t>менажница деревянная</t>
  </si>
  <si>
    <t>повседневного спроса</t>
  </si>
  <si>
    <t>нет</t>
  </si>
  <si>
    <t>нет
рост продаж в осенне-зимний период</t>
  </si>
  <si>
    <t>средний</t>
  </si>
  <si>
    <t>простой</t>
  </si>
  <si>
    <t>средние</t>
  </si>
  <si>
    <t>Wildberries</t>
  </si>
  <si>
    <t>Да</t>
  </si>
  <si>
    <t>Нет</t>
  </si>
  <si>
    <t>маркетплейс 2</t>
  </si>
  <si>
    <t>маркетплейс 3</t>
  </si>
  <si>
    <t>факторы влияния</t>
  </si>
  <si>
    <t xml:space="preserve">Доступные платформы </t>
  </si>
  <si>
    <t>требования платформ</t>
  </si>
  <si>
    <t>собственный ресурс</t>
  </si>
  <si>
    <t>Aliexpress</t>
  </si>
  <si>
    <t>да</t>
  </si>
  <si>
    <t>Ozon</t>
  </si>
  <si>
    <t>ЯндексМаркет</t>
  </si>
  <si>
    <t>Livemaster</t>
  </si>
  <si>
    <t>Hoff</t>
  </si>
  <si>
    <t>Tiu</t>
  </si>
  <si>
    <t>Сбермегамаркет</t>
  </si>
  <si>
    <t>Joom</t>
  </si>
  <si>
    <t>Blizko</t>
  </si>
  <si>
    <t>Etsy</t>
  </si>
  <si>
    <t>Ebay</t>
  </si>
  <si>
    <t>товар 2</t>
  </si>
  <si>
    <t>товар 3</t>
  </si>
  <si>
    <t>Название</t>
  </si>
  <si>
    <t>Себест.</t>
  </si>
  <si>
    <t>Цена продажи</t>
  </si>
  <si>
    <t>Цена до скидок (факт)</t>
  </si>
  <si>
    <t>Скидка</t>
  </si>
  <si>
    <t>Промокод</t>
  </si>
  <si>
    <t>Прибыль, руб</t>
  </si>
  <si>
    <t>ROI товаров</t>
  </si>
  <si>
    <t>Прибыль %</t>
  </si>
  <si>
    <t>Цена со скидкой</t>
  </si>
  <si>
    <t>Цена WB (после скидок)</t>
  </si>
  <si>
    <t>Комиссия WB, %</t>
  </si>
  <si>
    <t>Комиссия WB, руб</t>
  </si>
  <si>
    <t>Хранение в сутки, руб</t>
  </si>
  <si>
    <t>Ср. время хранения, сутки</t>
  </si>
  <si>
    <t>Хранение в среднем на ед-цу</t>
  </si>
  <si>
    <t>Приемка на WB</t>
  </si>
  <si>
    <t>Доставка до покупателя тариф</t>
  </si>
  <si>
    <t>CV в покупку</t>
  </si>
  <si>
    <t>Доставка до покупателя</t>
  </si>
  <si>
    <t>Доставка до ФФ</t>
  </si>
  <si>
    <t>Приемка товара на ФФ</t>
  </si>
  <si>
    <t>Маркировка товара на ФФ</t>
  </si>
  <si>
    <t>Сборка для отгрузки на МП</t>
  </si>
  <si>
    <t>Доставка до МП</t>
  </si>
  <si>
    <t>Себест. со всеми расходами</t>
  </si>
  <si>
    <t>СПП</t>
  </si>
  <si>
    <t>Цена с СПП</t>
  </si>
  <si>
    <t>УСН 6%</t>
  </si>
  <si>
    <t>Маржа</t>
  </si>
  <si>
    <t>Маржа %</t>
  </si>
  <si>
    <t>Прибыль</t>
  </si>
  <si>
    <t>Продаж в день</t>
  </si>
  <si>
    <t>Неснижаемый остаток, дней</t>
  </si>
  <si>
    <t>Мин. партия, дней (MOQ)</t>
  </si>
  <si>
    <t>Оборотные средства</t>
  </si>
  <si>
    <t>Ожидаемый оборот</t>
  </si>
  <si>
    <t>Ожидаемая прибыль, мес</t>
  </si>
  <si>
    <t>ROI годовых</t>
  </si>
  <si>
    <t>ROI месяц</t>
  </si>
  <si>
    <t>is copy</t>
  </si>
  <si>
    <t>Менажница</t>
  </si>
  <si>
    <t xml:space="preserve">МП </t>
  </si>
  <si>
    <t>Ссылка на товар</t>
  </si>
  <si>
    <t>Описание</t>
  </si>
  <si>
    <t>Ценность для клиента</t>
  </si>
  <si>
    <t>Жалобы клиента</t>
  </si>
  <si>
    <t>В работу</t>
  </si>
  <si>
    <t xml:space="preserve">ЯМ </t>
  </si>
  <si>
    <t>https://www.livemaster.ru/item/41771132-posuda-menazhnitsa-derevyannaya-iz-duba-5-sektsij</t>
  </si>
  <si>
    <t>товар магазина с широким схожим ассортиментом</t>
  </si>
  <si>
    <t xml:space="preserve"> -Покупала в подарок
- Есть подробная инструкция по эксплуатации 
-Доброе тёплое дерево
 </t>
  </si>
  <si>
    <t>продающее фото с рукой на светлом фоне
в продаже набор по уходу за деревянной посудой: забота о клиенте, увеличение чека, можно рекомендовать к покупке иди делать 1+1</t>
  </si>
  <si>
    <t xml:space="preserve">Ozon </t>
  </si>
  <si>
    <t>https://www.ozon.ru/product/menazhnitsa-blessed-home-27h27h2-1-predm-248915080/?asb=58HkxRAyxgI%252FQeP%252BJyTlM4B%252BLMM93X%252B8dzsjwnO1%252BBoIohEHPwaHmjhXbX%252FAt2U%252B&amp;asb2=YCpY4tjNNjsi3PehzA1seFHvSKzSXWKJLHaemzaUgwMNiCjo73F4a5PkGDaZgIKKSG_yhwhuCPk9nEKHpFfByaJk6YMNywCN3qtP-sAOnog&amp;keywords=%D0%BC%D0%B5%D0%BD%D0%B0%D0%B6%D0%BD%D0%B8%D1%86%D0%B0&amp;sh=DotsMNJ_</t>
  </si>
  <si>
    <t>Товар Бестселлер, продажи 30 дней -380 тыс</t>
  </si>
  <si>
    <t xml:space="preserve"> - Заказ пришёл в индивидуальной упаковке,с инструкцией.Качество на высшем уровне 
- украсит стол любой нарезкой
-для разных раскладок
 -Красивый, полезный предмет интерьера 
-вкусно пахнет деревом</t>
  </si>
  <si>
    <t>Нужно самому немного зашкурить и обработать поверхность 
-не получил соусник
-Огорчилась после первого мытья обычной водой , стала колесом ,деформировалась, можно выбрасывать так как на столе не красиво смотрится ,у другого продавца после 2 лет использования нет деформации , так что не рекомендую товар !</t>
  </si>
  <si>
    <t>2 УТП:
Соусник в подарок
Подарочная упаковка</t>
  </si>
  <si>
    <t xml:space="preserve">Запрос </t>
  </si>
  <si>
    <t>Частота Ozon</t>
  </si>
  <si>
    <t>Частота WS</t>
  </si>
  <si>
    <t>менажница из дерева</t>
  </si>
  <si>
    <t>менажница с крышкой</t>
  </si>
  <si>
    <t>менажница деревянная для вина</t>
  </si>
  <si>
    <t>тарелка менажница</t>
  </si>
  <si>
    <t>менажница производитель</t>
  </si>
  <si>
    <t>менажница на подставке</t>
  </si>
  <si>
    <t>менажница крутящаяся</t>
  </si>
  <si>
    <t>менажница секционная</t>
  </si>
  <si>
    <t>менажница посуда</t>
  </si>
  <si>
    <t>менажница круглая</t>
  </si>
  <si>
    <t>менажницы на стол</t>
  </si>
  <si>
    <t>менажница 3 секции</t>
  </si>
  <si>
    <t>менажница 5 секций</t>
  </si>
  <si>
    <t>менажница 4 секции</t>
  </si>
  <si>
    <t>менажница 2 секции</t>
  </si>
  <si>
    <t>менажница 6 секций</t>
  </si>
  <si>
    <t>менажница + с крышкой 5 секций</t>
  </si>
  <si>
    <t>менажница для сыра</t>
  </si>
  <si>
    <t>посуда из дерева</t>
  </si>
  <si>
    <t>поднос деревянный</t>
  </si>
  <si>
    <t>тарелка для сервировки</t>
  </si>
  <si>
    <t>Маркетплейс</t>
  </si>
  <si>
    <t>Заголовок товара</t>
  </si>
  <si>
    <t>Wildberreis</t>
  </si>
  <si>
    <t>Менажница деревянная круглая из дуба 30х30х2 / Тарелка из дерева / Посуда из дерева</t>
  </si>
  <si>
    <t>ДЕРЕВЯННАЯ СОУСНИЦА В ПОДАРОК!
Круглая деревянная менажница с 3 секциями выполнена из массива натурального дуба. Красивый, полезный предмет интерьера.  Оборотная сторона может использоваться как разделочная доска для продуктов. В процессе изготовления наша продукция обрабатывается органическим маслом повышенной очистки, что надежно защищает ее от влаги и бактерий на длительное время, а также сохраняет естественный цвет дерева. Посуда из дуба проста в уходе, но нужно помнить, что такую посуду нельзя мыть в посудомоечной машине, разогревать в микроволновой печи, а также нежелателен контакт с крутым кипятком. Памятка по уходу прилагается к товару. 
Диаметр менажницы: 30 см. Высота 2 см.
Менажница упакована в фирменную коробку, поэтому отлично подойдет для подарка на Новый год, Рождество, 23 февраля, 8 марта, день рождения и любой другой праздник. Украсит стол любой нарезкой</t>
  </si>
  <si>
    <t>Товар 1</t>
  </si>
  <si>
    <t>Товар 2</t>
  </si>
  <si>
    <t>Товар 3</t>
  </si>
  <si>
    <t>Фото</t>
  </si>
  <si>
    <t>Наименование</t>
  </si>
  <si>
    <t>Шапка вязаная</t>
  </si>
  <si>
    <t>Растущий стул</t>
  </si>
  <si>
    <t>Бомбочки для ванн</t>
  </si>
  <si>
    <t>Характеристики</t>
  </si>
  <si>
    <t>Состав: шерсть 10%, ангора 30%, акрил 60%
Ручная стирка без отжима,не выше 30С; 
Ширина упаковки	23 см
Высота упаковки	2 см
Глубина упаковки	24 см</t>
  </si>
  <si>
    <t>Материал: МДФ; Березовая фанера шлифованая высшего качества 
Вес 7 кг
Высота предмета        85 см
Глубина предмета       53 см
Ширина предмета        47 см
Ширина упаковки        31 см
Высота упаковки         7 см
Глубина упаковки        100 см</t>
  </si>
  <si>
    <t>Состав: глицерин, лимонная кислота, сода, лимона экстракт, сорбит, парфюм, кедра эфирное масло, соль
Применение: Наполните ванну тёплой водой, опустите Бомбочку для ванны "Шарик" в воду, предварительно сняв с нее защитную пленку. 
Вес товара с упаковкой 110 г</t>
  </si>
  <si>
    <t>Себестоимость</t>
  </si>
  <si>
    <t xml:space="preserve"> 1 ед- 28 руб.</t>
  </si>
  <si>
    <t>Особенности</t>
  </si>
  <si>
    <t>средний ценовой сегмент</t>
  </si>
  <si>
    <t>Дейтсвующий канал продаж</t>
  </si>
  <si>
    <t>Авито 
Собственный сайт</t>
  </si>
  <si>
    <t xml:space="preserve">Инстаграм
</t>
  </si>
  <si>
    <t>Инстаграм
VK
Участие в выставках</t>
  </si>
  <si>
    <t xml:space="preserve">Налог </t>
  </si>
  <si>
    <t>Самозанятый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</si>
</sst>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#,##0[$ ₽]"/>
    <numFmt numFmtId="165" formatCode="[$р.-419]#,##0"/>
    <numFmt numFmtId="166" formatCode="#,##0.00[$ ₽]"/>
    <numFmt numFmtId="167" formatCode="#,##0;\(#,##0\)"/>
    <numFmt numFmtId="168" formatCode="#,##0&quot;руб.&quot;"/>
  </numFmts>
  <fonts count="18">
    <font>
      <sz val="11.0"/>
      <color theme="1"/>
      <name val="Arial"/>
    </font>
    <font>
      <sz val="10.0"/>
      <color rgb="FF000000"/>
      <name val="Arial"/>
    </font>
    <font>
      <b/>
      <sz val="8.0"/>
      <color theme="1"/>
      <name val="Arial"/>
    </font>
    <font/>
    <font>
      <sz val="10.0"/>
      <color theme="1"/>
      <name val="Calibri"/>
    </font>
    <font>
      <sz val="10.0"/>
      <color theme="1"/>
      <name val="Arial"/>
    </font>
    <font>
      <sz val="11.0"/>
      <color theme="1"/>
      <name val="Calibri"/>
    </font>
    <font>
      <b/>
      <sz val="10.0"/>
      <color rgb="FF434343"/>
      <name val="Arial"/>
    </font>
    <font>
      <b/>
      <sz val="10.0"/>
      <color rgb="FFF3F3F3"/>
      <name val="Arial"/>
    </font>
    <font>
      <b/>
      <sz val="9.0"/>
      <color rgb="FF434343"/>
      <name val="Arial"/>
    </font>
    <font>
      <b/>
      <sz val="9.0"/>
      <color rgb="FFF3F3F3"/>
      <name val="Arial"/>
    </font>
    <font>
      <sz val="8.0"/>
      <color theme="1"/>
      <name val="Arial"/>
    </font>
    <font>
      <sz val="10.0"/>
      <color rgb="FF434343"/>
      <name val="Arial"/>
    </font>
    <font>
      <sz val="11.0"/>
      <color rgb="FF000000"/>
      <name val="Inconsolata"/>
    </font>
    <font>
      <b/>
      <sz val="10.0"/>
      <color theme="1"/>
      <name val="Arial"/>
    </font>
    <font>
      <u/>
      <sz val="9.0"/>
      <color theme="10"/>
    </font>
    <font>
      <u/>
      <sz val="9.0"/>
      <color theme="10"/>
      <name val="Calibri"/>
    </font>
    <font>
      <color theme="1"/>
      <name val="Calibri"/>
    </font>
  </fonts>
  <fills count="32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B6D7A8"/>
        <bgColor rgb="FFB6D7A8"/>
      </patternFill>
    </fill>
    <fill>
      <patternFill patternType="solid">
        <fgColor theme="0"/>
        <bgColor theme="0"/>
      </patternFill>
    </fill>
    <fill>
      <patternFill patternType="solid">
        <fgColor rgb="FF674EA7"/>
        <bgColor rgb="FF674EA7"/>
      </patternFill>
    </fill>
    <fill>
      <patternFill patternType="solid">
        <fgColor rgb="FF999999"/>
        <bgColor rgb="FF999999"/>
      </patternFill>
    </fill>
    <fill>
      <patternFill patternType="solid">
        <fgColor rgb="FF6FA8DC"/>
        <bgColor rgb="FF6FA8DC"/>
      </patternFill>
    </fill>
    <fill>
      <patternFill patternType="solid">
        <fgColor rgb="FFCFE2F3"/>
        <bgColor rgb="FFCFE2F3"/>
      </patternFill>
    </fill>
    <fill>
      <patternFill patternType="solid">
        <fgColor rgb="FF90EE90"/>
        <bgColor rgb="FF90EE90"/>
      </patternFill>
    </fill>
    <fill>
      <patternFill patternType="solid">
        <fgColor rgb="FF72DA95"/>
        <bgColor rgb="FF72DA95"/>
      </patternFill>
    </fill>
    <fill>
      <patternFill patternType="solid">
        <fgColor rgb="FF6AA84F"/>
        <bgColor rgb="FF6AA84F"/>
      </patternFill>
    </fill>
    <fill>
      <patternFill patternType="solid">
        <fgColor rgb="FF87BA53"/>
        <bgColor rgb="FF87BA53"/>
      </patternFill>
    </fill>
    <fill>
      <patternFill patternType="solid">
        <fgColor rgb="FFF9CB9C"/>
        <bgColor rgb="FFF9CB9C"/>
      </patternFill>
    </fill>
    <fill>
      <patternFill patternType="solid">
        <fgColor rgb="FFB4A7D6"/>
        <bgColor rgb="FFB4A7D6"/>
      </patternFill>
    </fill>
    <fill>
      <patternFill patternType="solid">
        <fgColor rgb="FFD0E0E3"/>
        <bgColor rgb="FFD0E0E3"/>
      </patternFill>
    </fill>
    <fill>
      <patternFill patternType="solid">
        <fgColor rgb="FFE06666"/>
        <bgColor rgb="FFE06666"/>
      </patternFill>
    </fill>
    <fill>
      <patternFill patternType="solid">
        <fgColor rgb="FF6D9EEB"/>
        <bgColor rgb="FF6D9EEB"/>
      </patternFill>
    </fill>
    <fill>
      <patternFill patternType="solid">
        <fgColor rgb="FFFFD966"/>
        <bgColor rgb="FFFFD966"/>
      </patternFill>
    </fill>
    <fill>
      <patternFill patternType="solid">
        <fgColor rgb="FF93C47D"/>
        <bgColor rgb="FF93C47D"/>
      </patternFill>
    </fill>
    <fill>
      <patternFill patternType="solid">
        <fgColor rgb="FFA4C2F4"/>
        <bgColor rgb="FFA4C2F4"/>
      </patternFill>
    </fill>
    <fill>
      <patternFill patternType="solid">
        <fgColor theme="9"/>
        <bgColor theme="9"/>
      </patternFill>
    </fill>
    <fill>
      <patternFill patternType="solid">
        <fgColor rgb="FFD9D9D9"/>
        <bgColor rgb="FFD9D9D9"/>
      </patternFill>
    </fill>
    <fill>
      <patternFill patternType="solid">
        <fgColor rgb="FFEFEFEF"/>
        <bgColor rgb="FFEFEFEF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E3FFEC"/>
        <bgColor rgb="FFE3FFEC"/>
      </patternFill>
    </fill>
    <fill>
      <patternFill patternType="solid">
        <fgColor rgb="FFD9D2E9"/>
        <bgColor rgb="FFD9D2E9"/>
      </patternFill>
    </fill>
    <fill>
      <patternFill patternType="solid">
        <fgColor rgb="FFF6F2FF"/>
        <bgColor rgb="FFF6F2FF"/>
      </patternFill>
    </fill>
    <fill>
      <patternFill patternType="solid">
        <fgColor rgb="FFF4CCCC"/>
        <bgColor rgb="FFF4CCCC"/>
      </patternFill>
    </fill>
    <fill>
      <patternFill patternType="solid">
        <fgColor rgb="FFC9DAF8"/>
        <bgColor rgb="FFC9DAF8"/>
      </patternFill>
    </fill>
  </fills>
  <borders count="13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/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top style="thin">
        <color rgb="FF000000"/>
      </top>
    </border>
    <border>
      <left/>
      <right/>
      <top/>
      <bottom/>
    </border>
    <border>
      <left/>
      <top/>
      <bottom/>
    </border>
    <border>
      <right/>
      <top/>
      <bottom/>
    </border>
  </borders>
  <cellStyleXfs count="1">
    <xf borderId="0" fillId="0" fontId="0" numFmtId="0" applyAlignment="1" applyFont="1"/>
  </cellStyleXfs>
  <cellXfs count="9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1" fillId="2" fontId="2" numFmtId="0" xfId="0" applyAlignment="1" applyBorder="1" applyFill="1" applyFont="1">
      <alignment horizontal="left" shrinkToFit="0" vertical="center" wrapText="1"/>
    </xf>
    <xf borderId="2" fillId="0" fontId="1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0" fontId="1" numFmtId="0" xfId="0" applyBorder="1" applyFont="1"/>
    <xf borderId="6" fillId="0" fontId="3" numFmtId="0" xfId="0" applyBorder="1" applyFont="1"/>
    <xf borderId="5" fillId="2" fontId="2" numFmtId="0" xfId="0" applyAlignment="1" applyBorder="1" applyFont="1">
      <alignment horizontal="left" shrinkToFit="0" vertical="center" wrapText="1"/>
    </xf>
    <xf borderId="5" fillId="3" fontId="2" numFmtId="0" xfId="0" applyAlignment="1" applyBorder="1" applyFill="1" applyFont="1">
      <alignment horizontal="left" shrinkToFit="0" vertical="center" wrapText="1"/>
    </xf>
    <xf borderId="5" fillId="4" fontId="2" numFmtId="0" xfId="0" applyAlignment="1" applyBorder="1" applyFill="1" applyFont="1">
      <alignment horizontal="left" shrinkToFit="0" vertical="center" wrapText="1"/>
    </xf>
    <xf borderId="5" fillId="0" fontId="2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readingOrder="0" shrinkToFit="0" vertical="center" wrapText="1"/>
    </xf>
    <xf borderId="0" fillId="0" fontId="5" numFmtId="0" xfId="0" applyAlignment="1" applyFont="1">
      <alignment vertical="center"/>
    </xf>
    <xf borderId="0" fillId="0" fontId="5" numFmtId="164" xfId="0" applyAlignment="1" applyFont="1" applyNumberFormat="1">
      <alignment vertical="center"/>
    </xf>
    <xf borderId="1" fillId="2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shrinkToFit="0" vertical="center" wrapText="1"/>
    </xf>
    <xf borderId="7" fillId="0" fontId="3" numFmtId="0" xfId="0" applyBorder="1" applyFont="1"/>
    <xf borderId="8" fillId="2" fontId="2" numFmtId="0" xfId="0" applyAlignment="1" applyBorder="1" applyFont="1">
      <alignment horizontal="left" shrinkToFit="0" vertical="center" wrapText="1"/>
    </xf>
    <xf borderId="9" fillId="0" fontId="4" numFmtId="0" xfId="0" applyAlignment="1" applyBorder="1" applyFont="1">
      <alignment horizontal="center" shrinkToFit="0" vertical="center" wrapText="1"/>
    </xf>
    <xf borderId="9" fillId="0" fontId="4" numFmtId="0" xfId="0" applyAlignment="1" applyBorder="1" applyFont="1">
      <alignment horizontal="left" shrinkToFit="0" vertical="center" wrapText="1"/>
    </xf>
    <xf borderId="0" fillId="0" fontId="4" numFmtId="0" xfId="0" applyAlignment="1" applyFont="1">
      <alignment horizontal="center" shrinkToFit="0" vertical="center" wrapText="1"/>
    </xf>
    <xf borderId="0" fillId="0" fontId="6" numFmtId="0" xfId="0" applyAlignment="1" applyFont="1">
      <alignment horizontal="center"/>
    </xf>
    <xf borderId="0" fillId="0" fontId="6" numFmtId="0" xfId="0" applyFont="1"/>
    <xf borderId="10" fillId="6" fontId="7" numFmtId="0" xfId="0" applyAlignment="1" applyBorder="1" applyFill="1" applyFont="1">
      <alignment horizontal="center" shrinkToFit="0" vertical="center" wrapText="1"/>
    </xf>
    <xf borderId="10" fillId="6" fontId="7" numFmtId="165" xfId="0" applyAlignment="1" applyBorder="1" applyFont="1" applyNumberFormat="1">
      <alignment horizontal="center" shrinkToFit="0" vertical="center" wrapText="1"/>
    </xf>
    <xf borderId="10" fillId="6" fontId="7" numFmtId="164" xfId="0" applyAlignment="1" applyBorder="1" applyFont="1" applyNumberFormat="1">
      <alignment horizontal="center" shrinkToFit="0" vertical="center" wrapText="1"/>
    </xf>
    <xf borderId="10" fillId="6" fontId="8" numFmtId="0" xfId="0" applyAlignment="1" applyBorder="1" applyFont="1">
      <alignment horizontal="center" shrinkToFit="0" vertical="center" wrapText="1"/>
    </xf>
    <xf borderId="10" fillId="7" fontId="7" numFmtId="0" xfId="0" applyAlignment="1" applyBorder="1" applyFill="1" applyFont="1">
      <alignment horizontal="center" shrinkToFit="0" vertical="center" wrapText="1"/>
    </xf>
    <xf borderId="10" fillId="8" fontId="9" numFmtId="0" xfId="0" applyAlignment="1" applyBorder="1" applyFill="1" applyFont="1">
      <alignment horizontal="center" shrinkToFit="0" vertical="center" wrapText="1"/>
    </xf>
    <xf borderId="10" fillId="9" fontId="9" numFmtId="165" xfId="0" applyAlignment="1" applyBorder="1" applyFill="1" applyFont="1" applyNumberFormat="1">
      <alignment horizontal="center" shrinkToFit="0" vertical="center" wrapText="1"/>
    </xf>
    <xf borderId="10" fillId="9" fontId="9" numFmtId="164" xfId="0" applyAlignment="1" applyBorder="1" applyFont="1" applyNumberFormat="1">
      <alignment horizontal="center" shrinkToFit="0" vertical="center" wrapText="1"/>
    </xf>
    <xf borderId="10" fillId="10" fontId="9" numFmtId="0" xfId="0" applyAlignment="1" applyBorder="1" applyFill="1" applyFont="1">
      <alignment horizontal="center" shrinkToFit="0" vertical="center" wrapText="1"/>
    </xf>
    <xf borderId="10" fillId="11" fontId="9" numFmtId="0" xfId="0" applyAlignment="1" applyBorder="1" applyFill="1" applyFont="1">
      <alignment horizontal="center" shrinkToFit="0" vertical="center" wrapText="1"/>
    </xf>
    <xf borderId="10" fillId="12" fontId="9" numFmtId="0" xfId="0" applyAlignment="1" applyBorder="1" applyFill="1" applyFont="1">
      <alignment horizontal="center" shrinkToFit="0" vertical="center" wrapText="1"/>
    </xf>
    <xf borderId="10" fillId="13" fontId="9" numFmtId="0" xfId="0" applyAlignment="1" applyBorder="1" applyFill="1" applyFont="1">
      <alignment horizontal="center" shrinkToFit="0" vertical="center" wrapText="1"/>
    </xf>
    <xf borderId="11" fillId="10" fontId="9" numFmtId="0" xfId="0" applyAlignment="1" applyBorder="1" applyFont="1">
      <alignment horizontal="center" shrinkToFit="0" vertical="center" wrapText="1"/>
    </xf>
    <xf borderId="12" fillId="0" fontId="3" numFmtId="0" xfId="0" applyBorder="1" applyFont="1"/>
    <xf borderId="11" fillId="11" fontId="9" numFmtId="0" xfId="0" applyAlignment="1" applyBorder="1" applyFont="1">
      <alignment horizontal="center" shrinkToFit="0" vertical="center" wrapText="1"/>
    </xf>
    <xf borderId="10" fillId="14" fontId="9" numFmtId="0" xfId="0" applyAlignment="1" applyBorder="1" applyFill="1" applyFont="1">
      <alignment horizontal="center" shrinkToFit="0" vertical="center" wrapText="1"/>
    </xf>
    <xf borderId="10" fillId="15" fontId="9" numFmtId="0" xfId="0" applyAlignment="1" applyBorder="1" applyFill="1" applyFont="1">
      <alignment horizontal="center" shrinkToFit="0" vertical="center" wrapText="1"/>
    </xf>
    <xf borderId="10" fillId="16" fontId="9" numFmtId="0" xfId="0" applyAlignment="1" applyBorder="1" applyFill="1" applyFont="1">
      <alignment horizontal="center" shrinkToFit="0" vertical="center" wrapText="1"/>
    </xf>
    <xf borderId="10" fillId="17" fontId="9" numFmtId="0" xfId="0" applyAlignment="1" applyBorder="1" applyFill="1" applyFont="1">
      <alignment horizontal="center" shrinkToFit="0" vertical="center" wrapText="1"/>
    </xf>
    <xf borderId="10" fillId="18" fontId="10" numFmtId="0" xfId="0" applyAlignment="1" applyBorder="1" applyFill="1" applyFont="1">
      <alignment horizontal="center" shrinkToFit="0" vertical="center" wrapText="1"/>
    </xf>
    <xf borderId="10" fillId="19" fontId="9" numFmtId="0" xfId="0" applyAlignment="1" applyBorder="1" applyFill="1" applyFont="1">
      <alignment horizontal="center" shrinkToFit="0" vertical="center" wrapText="1"/>
    </xf>
    <xf borderId="10" fillId="20" fontId="9" numFmtId="0" xfId="0" applyAlignment="1" applyBorder="1" applyFill="1" applyFont="1">
      <alignment horizontal="center" shrinkToFit="0" vertical="center" wrapText="1"/>
    </xf>
    <xf borderId="10" fillId="21" fontId="9" numFmtId="0" xfId="0" applyAlignment="1" applyBorder="1" applyFill="1" applyFont="1">
      <alignment horizontal="center" shrinkToFit="0" vertical="center" wrapText="1"/>
    </xf>
    <xf borderId="10" fillId="7" fontId="9" numFmtId="0" xfId="0" applyAlignment="1" applyBorder="1" applyFont="1">
      <alignment horizontal="center" shrinkToFit="0" vertical="center" wrapText="1"/>
    </xf>
    <xf borderId="10" fillId="22" fontId="9" numFmtId="0" xfId="0" applyAlignment="1" applyBorder="1" applyFill="1" applyFont="1">
      <alignment horizontal="center" shrinkToFit="0" vertical="center" wrapText="1"/>
    </xf>
    <xf borderId="10" fillId="23" fontId="11" numFmtId="49" xfId="0" applyAlignment="1" applyBorder="1" applyFill="1" applyFont="1" applyNumberFormat="1">
      <alignment horizontal="left"/>
    </xf>
    <xf borderId="10" fillId="23" fontId="12" numFmtId="165" xfId="0" applyAlignment="1" applyBorder="1" applyFont="1" applyNumberFormat="1">
      <alignment horizontal="center" shrinkToFit="0" vertical="center" wrapText="1"/>
    </xf>
    <xf borderId="10" fillId="23" fontId="12" numFmtId="164" xfId="0" applyAlignment="1" applyBorder="1" applyFont="1" applyNumberFormat="1">
      <alignment horizontal="center" shrinkToFit="0" vertical="center" wrapText="1"/>
    </xf>
    <xf borderId="10" fillId="23" fontId="12" numFmtId="0" xfId="0" applyAlignment="1" applyBorder="1" applyFont="1">
      <alignment horizontal="center" vertical="center"/>
    </xf>
    <xf borderId="10" fillId="23" fontId="12" numFmtId="0" xfId="0" applyAlignment="1" applyBorder="1" applyFont="1">
      <alignment horizontal="center" shrinkToFit="0" vertical="center" wrapText="1"/>
    </xf>
    <xf borderId="10" fillId="23" fontId="12" numFmtId="9" xfId="0" applyAlignment="1" applyBorder="1" applyFont="1" applyNumberFormat="1">
      <alignment horizontal="center" vertical="center"/>
    </xf>
    <xf borderId="10" fillId="23" fontId="12" numFmtId="164" xfId="0" applyAlignment="1" applyBorder="1" applyFont="1" applyNumberFormat="1">
      <alignment horizontal="center" vertical="center"/>
    </xf>
    <xf borderId="10" fillId="23" fontId="13" numFmtId="0" xfId="0" applyAlignment="1" applyBorder="1" applyFont="1">
      <alignment horizontal="center"/>
    </xf>
    <xf borderId="10" fillId="23" fontId="7" numFmtId="164" xfId="0" applyAlignment="1" applyBorder="1" applyFont="1" applyNumberFormat="1">
      <alignment horizontal="center" vertical="center"/>
    </xf>
    <xf borderId="10" fillId="23" fontId="7" numFmtId="165" xfId="0" applyAlignment="1" applyBorder="1" applyFont="1" applyNumberFormat="1">
      <alignment horizontal="center" vertical="center"/>
    </xf>
    <xf borderId="10" fillId="7" fontId="12" numFmtId="164" xfId="0" applyAlignment="1" applyBorder="1" applyFont="1" applyNumberFormat="1">
      <alignment horizontal="center" vertical="center"/>
    </xf>
    <xf borderId="10" fillId="23" fontId="12" numFmtId="3" xfId="0" applyAlignment="1" applyBorder="1" applyFont="1" applyNumberFormat="1">
      <alignment horizontal="center" vertical="center"/>
    </xf>
    <xf borderId="0" fillId="0" fontId="5" numFmtId="164" xfId="0" applyFont="1" applyNumberFormat="1"/>
    <xf borderId="10" fillId="24" fontId="5" numFmtId="164" xfId="0" applyBorder="1" applyFill="1" applyFont="1" applyNumberFormat="1"/>
    <xf borderId="10" fillId="25" fontId="5" numFmtId="9" xfId="0" applyAlignment="1" applyBorder="1" applyFill="1" applyFont="1" applyNumberFormat="1">
      <alignment horizontal="center" vertical="center"/>
    </xf>
    <xf borderId="10" fillId="4" fontId="14" numFmtId="164" xfId="0" applyAlignment="1" applyBorder="1" applyFont="1" applyNumberFormat="1">
      <alignment horizontal="right" vertical="center"/>
    </xf>
    <xf borderId="10" fillId="26" fontId="14" numFmtId="9" xfId="0" applyAlignment="1" applyBorder="1" applyFill="1" applyFont="1" applyNumberFormat="1">
      <alignment horizontal="right" vertical="center"/>
    </xf>
    <xf borderId="10" fillId="4" fontId="14" numFmtId="9" xfId="0" applyAlignment="1" applyBorder="1" applyFont="1" applyNumberFormat="1">
      <alignment horizontal="right" vertical="center"/>
    </xf>
    <xf borderId="10" fillId="24" fontId="5" numFmtId="9" xfId="0" applyAlignment="1" applyBorder="1" applyFont="1" applyNumberFormat="1">
      <alignment horizontal="center" vertical="center"/>
    </xf>
    <xf borderId="10" fillId="27" fontId="5" numFmtId="164" xfId="0" applyAlignment="1" applyBorder="1" applyFill="1" applyFont="1" applyNumberFormat="1">
      <alignment horizontal="right" vertical="center"/>
    </xf>
    <xf borderId="10" fillId="12" fontId="14" numFmtId="164" xfId="0" applyAlignment="1" applyBorder="1" applyFont="1" applyNumberFormat="1">
      <alignment horizontal="right" vertical="center"/>
    </xf>
    <xf borderId="0" fillId="0" fontId="5" numFmtId="9" xfId="0" applyAlignment="1" applyFont="1" applyNumberFormat="1">
      <alignment horizontal="center" vertical="center"/>
    </xf>
    <xf borderId="10" fillId="28" fontId="5" numFmtId="164" xfId="0" applyAlignment="1" applyBorder="1" applyFill="1" applyFont="1" applyNumberFormat="1">
      <alignment horizontal="right" vertical="center"/>
    </xf>
    <xf borderId="0" fillId="0" fontId="5" numFmtId="166" xfId="0" applyAlignment="1" applyFont="1" applyNumberFormat="1">
      <alignment horizontal="right" vertical="center"/>
    </xf>
    <xf borderId="0" fillId="0" fontId="5" numFmtId="167" xfId="0" applyAlignment="1" applyFont="1" applyNumberFormat="1">
      <alignment horizontal="right" vertical="center"/>
    </xf>
    <xf borderId="10" fillId="29" fontId="5" numFmtId="166" xfId="0" applyAlignment="1" applyBorder="1" applyFill="1" applyFont="1" applyNumberFormat="1">
      <alignment horizontal="right" vertical="center"/>
    </xf>
    <xf borderId="0" fillId="0" fontId="5" numFmtId="164" xfId="0" applyAlignment="1" applyFont="1" applyNumberFormat="1">
      <alignment horizontal="right" vertical="center"/>
    </xf>
    <xf borderId="10" fillId="29" fontId="5" numFmtId="164" xfId="0" applyAlignment="1" applyBorder="1" applyFont="1" applyNumberFormat="1">
      <alignment horizontal="right" vertical="center"/>
    </xf>
    <xf borderId="0" fillId="0" fontId="5" numFmtId="164" xfId="0" applyAlignment="1" applyFont="1" applyNumberFormat="1">
      <alignment horizontal="right" readingOrder="0" vertical="center"/>
    </xf>
    <xf borderId="10" fillId="30" fontId="14" numFmtId="164" xfId="0" applyAlignment="1" applyBorder="1" applyFill="1" applyFont="1" applyNumberFormat="1">
      <alignment horizontal="right" vertical="center"/>
    </xf>
    <xf borderId="10" fillId="31" fontId="5" numFmtId="9" xfId="0" applyAlignment="1" applyBorder="1" applyFill="1" applyFont="1" applyNumberFormat="1">
      <alignment horizontal="right" vertical="center"/>
    </xf>
    <xf borderId="10" fillId="31" fontId="5" numFmtId="164" xfId="0" applyAlignment="1" applyBorder="1" applyFont="1" applyNumberFormat="1">
      <alignment horizontal="right" vertical="center"/>
    </xf>
    <xf borderId="10" fillId="26" fontId="5" numFmtId="164" xfId="0" applyAlignment="1" applyBorder="1" applyFont="1" applyNumberFormat="1">
      <alignment horizontal="right" vertical="center"/>
    </xf>
    <xf borderId="10" fillId="26" fontId="5" numFmtId="9" xfId="0" applyAlignment="1" applyBorder="1" applyFont="1" applyNumberFormat="1">
      <alignment horizontal="center" vertical="center"/>
    </xf>
    <xf borderId="10" fillId="26" fontId="14" numFmtId="164" xfId="0" applyAlignment="1" applyBorder="1" applyFont="1" applyNumberFormat="1">
      <alignment horizontal="right" vertical="center"/>
    </xf>
    <xf borderId="10" fillId="26" fontId="14" numFmtId="9" xfId="0" applyAlignment="1" applyBorder="1" applyFont="1" applyNumberFormat="1">
      <alignment horizontal="center" vertical="center"/>
    </xf>
    <xf borderId="10" fillId="7" fontId="5" numFmtId="3" xfId="0" applyAlignment="1" applyBorder="1" applyFont="1" applyNumberFormat="1">
      <alignment horizontal="right" vertical="center"/>
    </xf>
    <xf borderId="10" fillId="25" fontId="5" numFmtId="3" xfId="0" applyAlignment="1" applyBorder="1" applyFont="1" applyNumberFormat="1">
      <alignment horizontal="right" vertical="center"/>
    </xf>
    <xf borderId="0" fillId="0" fontId="5" numFmtId="3" xfId="0" applyAlignment="1" applyFont="1" applyNumberFormat="1">
      <alignment horizontal="right" vertical="center"/>
    </xf>
    <xf borderId="10" fillId="27" fontId="5" numFmtId="9" xfId="0" applyAlignment="1" applyBorder="1" applyFont="1" applyNumberFormat="1">
      <alignment horizontal="right" vertical="center"/>
    </xf>
    <xf borderId="0" fillId="0" fontId="15" numFmtId="0" xfId="0" applyAlignment="1" applyFont="1">
      <alignment horizontal="left" shrinkToFit="0" vertical="center" wrapText="1"/>
    </xf>
    <xf borderId="0" fillId="0" fontId="16" numFmtId="0" xfId="0" applyAlignment="1" applyFont="1">
      <alignment horizontal="left" shrinkToFit="0" vertical="center" wrapText="1"/>
    </xf>
    <xf borderId="0" fillId="0" fontId="17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17" numFmtId="0" xfId="0" applyAlignment="1" applyFont="1">
      <alignment vertical="top"/>
    </xf>
    <xf borderId="0" fillId="0" fontId="3" numFmtId="0" xfId="0" applyAlignment="1" applyFont="1">
      <alignment readingOrder="0" shrinkToFit="0" vertical="top" wrapText="1"/>
    </xf>
    <xf borderId="0" fillId="0" fontId="3" numFmtId="168" xfId="0" applyAlignment="1" applyFont="1" applyNumberFormat="1">
      <alignment horizontal="left" readingOrder="0" vertical="top"/>
    </xf>
  </cellXfs>
  <cellStyles count="1">
    <cellStyle xfId="0" name="Normal" builtinId="0"/>
  </cellStyles>
  <dxfs count="4">
    <dxf>
      <font/>
      <fill>
        <patternFill patternType="solid">
          <fgColor rgb="FFFF0000"/>
          <bgColor rgb="FFFF0000"/>
        </patternFill>
      </fill>
      <border/>
    </dxf>
    <dxf>
      <font/>
      <fill>
        <patternFill patternType="solid">
          <fgColor rgb="FFF4C7C3"/>
          <bgColor rgb="FFF4C7C3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solid">
          <fgColor rgb="FFB7E1CD"/>
          <bgColor rgb="FFB7E1CD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externalLink" Target="externalLinks/externalLink1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image" Target="../media/image8.png"/><Relationship Id="rId2" Type="http://schemas.openxmlformats.org/officeDocument/2006/relationships/image" Target="../media/image3.png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5.png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image" Target="../media/image4.png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image" Target="../media/image6.png"/><Relationship Id="rId2" Type="http://schemas.openxmlformats.org/officeDocument/2006/relationships/image" Target="../media/image7.png"/><Relationship Id="rId3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3</xdr:row>
      <xdr:rowOff>66675</xdr:rowOff>
    </xdr:from>
    <xdr:ext cx="676275" cy="523875"/>
    <xdr:pic>
      <xdr:nvPicPr>
        <xdr:cNvPr descr="https://cdn1.ozone.ru/s3/multimedia-6/c1200/6069502650.jpg" id="0" name="image1.jp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76200</xdr:colOff>
      <xdr:row>0</xdr:row>
      <xdr:rowOff>104775</xdr:rowOff>
    </xdr:from>
    <xdr:ext cx="847725" cy="1171575"/>
    <xdr:pic>
      <xdr:nvPicPr>
        <xdr:cNvPr id="0" name="image8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447675</xdr:colOff>
      <xdr:row>0</xdr:row>
      <xdr:rowOff>104775</xdr:rowOff>
    </xdr:from>
    <xdr:ext cx="1276350" cy="1200150"/>
    <xdr:pic>
      <xdr:nvPicPr>
        <xdr:cNvPr id="0" name="image3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390525</xdr:colOff>
      <xdr:row>0</xdr:row>
      <xdr:rowOff>152400</xdr:rowOff>
    </xdr:from>
    <xdr:ext cx="12411075" cy="590550"/>
    <xdr:pic>
      <xdr:nvPicPr>
        <xdr:cNvPr id="0" name="image5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800100</xdr:colOff>
      <xdr:row>0</xdr:row>
      <xdr:rowOff>66675</xdr:rowOff>
    </xdr:from>
    <xdr:ext cx="3676650" cy="3562350"/>
    <xdr:pic>
      <xdr:nvPicPr>
        <xdr:cNvPr id="0" name="image4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676275</xdr:colOff>
      <xdr:row>1</xdr:row>
      <xdr:rowOff>66675</xdr:rowOff>
    </xdr:from>
    <xdr:ext cx="600075" cy="790575"/>
    <xdr:pic>
      <xdr:nvPicPr>
        <xdr:cNvPr id="0" name="image6.png" title="Изображение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514350</xdr:colOff>
      <xdr:row>1</xdr:row>
      <xdr:rowOff>38100</xdr:rowOff>
    </xdr:from>
    <xdr:ext cx="866775" cy="866775"/>
    <xdr:pic>
      <xdr:nvPicPr>
        <xdr:cNvPr id="0" name="image7.png" title="Изображение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</xdr:col>
      <xdr:colOff>200025</xdr:colOff>
      <xdr:row>0</xdr:row>
      <xdr:rowOff>200025</xdr:rowOff>
    </xdr:from>
    <xdr:ext cx="733425" cy="914400"/>
    <xdr:pic>
      <xdr:nvPicPr>
        <xdr:cNvPr id="0" name="image2.png" title="Изображение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<Relationships xmlns="http://schemas.openxmlformats.org/package/2006/relationships"><Relationship Id="rId1" Type="http://schemas.openxmlformats.org/officeDocument/2006/relationships/externalLinkPath" Target="Skillbox/&#1054;&#1090;&#1073;&#1086;&#1088;%20&#1090;&#1086;&#1074;&#1072;&#1088;&#1086;&#1074;%20(&#1096;&#1072;&#1073;&#1083;&#1086;&#1085;).xlsx" TargetMode="External"/></Relationships>
</file>

<file path=xl/externalLinks/externalLink1.xml><?xml version="1.0" encoding="utf-8"?>
<externalLin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externalBook r:id="rId1">
    <sheetNames>
      <sheetName val="Лист1"/>
      <sheetName val="Лист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s://www.livemaster.ru/item/41771132-posuda-menazhnitsa-derevyannaya-iz-duba-5-sektsij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2.0" ySplit="4.0" topLeftCell="C5" activePane="bottomRight" state="frozen"/>
      <selection activeCell="C1" sqref="C1" pane="topRight"/>
      <selection activeCell="A5" sqref="A5" pane="bottomLeft"/>
      <selection activeCell="C5" sqref="C5" pane="bottomRight"/>
    </sheetView>
  </sheetViews>
  <sheetFormatPr customHeight="1" defaultColWidth="12.63" defaultRowHeight="15.0"/>
  <cols>
    <col customWidth="1" min="1" max="1" width="4.38"/>
    <col customWidth="1" min="2" max="2" width="13.38"/>
    <col customWidth="1" min="3" max="3" width="15.5"/>
    <col customWidth="1" min="4" max="4" width="14.0"/>
    <col customWidth="1" min="5" max="6" width="13.0"/>
    <col customWidth="1" min="7" max="7" width="15.63"/>
    <col customWidth="1" min="8" max="8" width="14.88"/>
    <col customWidth="1" min="9" max="9" width="17.13"/>
    <col customWidth="1" min="10" max="10" width="15.25"/>
    <col customWidth="1" min="11" max="11" width="16.75"/>
    <col customWidth="1" min="12" max="12" width="12.38"/>
    <col customWidth="1" min="13" max="13" width="13.63"/>
    <col customWidth="1" min="14" max="14" width="23.38"/>
    <col customWidth="1" min="15" max="19" width="12.63"/>
    <col customWidth="1" min="20" max="20" width="14.25"/>
    <col customWidth="1" min="21" max="21" width="12.63"/>
    <col customWidth="1" min="22" max="22" width="62.75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5.75" customHeight="1">
      <c r="A2" s="2" t="s">
        <v>0</v>
      </c>
      <c r="B2" s="2" t="s">
        <v>1</v>
      </c>
      <c r="C2" s="2" t="s">
        <v>2</v>
      </c>
      <c r="D2" s="2" t="s">
        <v>3</v>
      </c>
      <c r="E2" s="3" t="s">
        <v>4</v>
      </c>
      <c r="F2" s="4"/>
      <c r="G2" s="4"/>
      <c r="H2" s="4"/>
      <c r="I2" s="4"/>
      <c r="J2" s="4"/>
      <c r="K2" s="4"/>
      <c r="L2" s="4"/>
      <c r="M2" s="5"/>
      <c r="N2" s="3" t="s">
        <v>5</v>
      </c>
      <c r="O2" s="4"/>
      <c r="P2" s="4"/>
      <c r="Q2" s="4"/>
      <c r="R2" s="4"/>
      <c r="S2" s="4"/>
      <c r="T2" s="4"/>
      <c r="U2" s="5"/>
      <c r="V2" s="6"/>
      <c r="W2" s="1"/>
      <c r="X2" s="1"/>
      <c r="Y2" s="1"/>
      <c r="Z2" s="1"/>
    </row>
    <row r="3" ht="72.0" customHeight="1">
      <c r="A3" s="7"/>
      <c r="B3" s="7"/>
      <c r="C3" s="7"/>
      <c r="D3" s="7"/>
      <c r="E3" s="8" t="s">
        <v>6</v>
      </c>
      <c r="F3" s="8" t="s">
        <v>7</v>
      </c>
      <c r="G3" s="8" t="s">
        <v>8</v>
      </c>
      <c r="H3" s="8" t="s">
        <v>9</v>
      </c>
      <c r="I3" s="8" t="s">
        <v>10</v>
      </c>
      <c r="J3" s="8" t="s">
        <v>11</v>
      </c>
      <c r="K3" s="8" t="s">
        <v>12</v>
      </c>
      <c r="L3" s="8" t="s">
        <v>13</v>
      </c>
      <c r="M3" s="8" t="s">
        <v>14</v>
      </c>
      <c r="N3" s="9" t="s">
        <v>15</v>
      </c>
      <c r="O3" s="10" t="s">
        <v>16</v>
      </c>
      <c r="P3" s="10" t="s">
        <v>17</v>
      </c>
      <c r="Q3" s="10" t="s">
        <v>18</v>
      </c>
      <c r="R3" s="10" t="s">
        <v>19</v>
      </c>
      <c r="S3" s="10" t="s">
        <v>20</v>
      </c>
      <c r="T3" s="10" t="s">
        <v>21</v>
      </c>
      <c r="U3" s="10" t="s">
        <v>22</v>
      </c>
      <c r="V3" s="11" t="s">
        <v>23</v>
      </c>
      <c r="W3" s="1"/>
      <c r="X3" s="1"/>
      <c r="Y3" s="1"/>
      <c r="Z3" s="1"/>
    </row>
    <row r="4" ht="47.25" customHeight="1">
      <c r="A4" s="12">
        <v>1.0</v>
      </c>
      <c r="B4" s="12" t="s">
        <v>24</v>
      </c>
      <c r="C4" s="12"/>
      <c r="D4" s="13" t="s">
        <v>25</v>
      </c>
      <c r="E4" s="12" t="s">
        <v>26</v>
      </c>
      <c r="F4" s="12">
        <v>450.0</v>
      </c>
      <c r="G4" s="12" t="s">
        <v>27</v>
      </c>
      <c r="H4" s="12" t="s">
        <v>27</v>
      </c>
      <c r="I4" s="12" t="s">
        <v>28</v>
      </c>
      <c r="J4" s="12" t="s">
        <v>29</v>
      </c>
      <c r="K4" s="12" t="s">
        <v>30</v>
      </c>
      <c r="L4" s="12" t="s">
        <v>27</v>
      </c>
      <c r="M4" s="12" t="s">
        <v>31</v>
      </c>
      <c r="N4" s="12" t="s">
        <v>32</v>
      </c>
      <c r="O4" s="12">
        <v>1200.0</v>
      </c>
      <c r="P4" s="12">
        <v>3447.0</v>
      </c>
      <c r="Q4" s="12">
        <v>4.8</v>
      </c>
      <c r="R4" s="12">
        <v>5400000.0</v>
      </c>
      <c r="S4" s="12" t="s">
        <v>33</v>
      </c>
      <c r="T4" s="12" t="s">
        <v>33</v>
      </c>
      <c r="U4" s="12" t="s">
        <v>34</v>
      </c>
      <c r="V4" s="12"/>
      <c r="W4" s="1"/>
      <c r="X4" s="1"/>
      <c r="Y4" s="1"/>
      <c r="Z4" s="1"/>
    </row>
    <row r="5" ht="15.75" customHeight="1">
      <c r="A5" s="12"/>
      <c r="B5" s="12"/>
      <c r="C5" s="14"/>
      <c r="D5" s="15"/>
      <c r="E5" s="14"/>
      <c r="F5" s="14"/>
      <c r="G5" s="1"/>
      <c r="H5" s="1"/>
      <c r="I5" s="1"/>
      <c r="J5" s="1"/>
      <c r="K5" s="1"/>
      <c r="L5" s="1"/>
      <c r="M5" s="1"/>
      <c r="N5" s="12" t="s">
        <v>35</v>
      </c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5.75" customHeight="1">
      <c r="A6" s="12"/>
      <c r="B6" s="12"/>
      <c r="C6" s="1"/>
      <c r="D6" s="15"/>
      <c r="E6" s="14"/>
      <c r="F6" s="14"/>
      <c r="G6" s="1"/>
      <c r="H6" s="1"/>
      <c r="I6" s="1"/>
      <c r="J6" s="1"/>
      <c r="K6" s="1"/>
      <c r="L6" s="1"/>
      <c r="M6" s="1"/>
      <c r="N6" s="12" t="s">
        <v>36</v>
      </c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5.75" customHeight="1">
      <c r="A7" s="1"/>
      <c r="B7" s="14"/>
      <c r="C7" s="14"/>
      <c r="D7" s="15"/>
      <c r="E7" s="14"/>
      <c r="F7" s="14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5.75" customHeight="1">
      <c r="A8" s="1"/>
      <c r="B8" s="14"/>
      <c r="C8" s="14"/>
      <c r="D8" s="15"/>
      <c r="E8" s="14"/>
      <c r="F8" s="14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5.75" customHeight="1">
      <c r="A9" s="1"/>
      <c r="B9" s="14"/>
      <c r="C9" s="14"/>
      <c r="D9" s="15"/>
      <c r="E9" s="14"/>
      <c r="F9" s="14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5.75" customHeight="1">
      <c r="A10" s="1"/>
      <c r="B10" s="14"/>
      <c r="C10" s="14"/>
      <c r="D10" s="15"/>
      <c r="E10" s="14"/>
      <c r="F10" s="14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5.75" customHeight="1">
      <c r="A11" s="1"/>
      <c r="B11" s="14"/>
      <c r="C11" s="14"/>
      <c r="D11" s="15"/>
      <c r="E11" s="14"/>
      <c r="F11" s="14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5.75" customHeight="1">
      <c r="A12" s="1"/>
      <c r="B12" s="14"/>
      <c r="C12" s="14"/>
      <c r="D12" s="15"/>
      <c r="E12" s="14"/>
      <c r="F12" s="14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5.75" customHeight="1">
      <c r="A13" s="1"/>
      <c r="B13" s="14"/>
      <c r="C13" s="14"/>
      <c r="D13" s="15"/>
      <c r="E13" s="14"/>
      <c r="F13" s="14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5.75" customHeight="1">
      <c r="A14" s="1"/>
      <c r="B14" s="14"/>
      <c r="C14" s="14"/>
      <c r="D14" s="15"/>
      <c r="E14" s="14"/>
      <c r="F14" s="14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5.75" customHeight="1">
      <c r="A15" s="1"/>
      <c r="B15" s="14"/>
      <c r="C15" s="14"/>
      <c r="D15" s="15"/>
      <c r="E15" s="14"/>
      <c r="F15" s="14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5.75" customHeight="1">
      <c r="A16" s="1"/>
      <c r="B16" s="14"/>
      <c r="C16" s="14"/>
      <c r="D16" s="15"/>
      <c r="E16" s="14"/>
      <c r="F16" s="14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5.75" customHeight="1">
      <c r="A17" s="1"/>
      <c r="B17" s="14"/>
      <c r="C17" s="14"/>
      <c r="D17" s="15"/>
      <c r="E17" s="14"/>
      <c r="F17" s="14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5.75" customHeight="1">
      <c r="A18" s="1"/>
      <c r="B18" s="14"/>
      <c r="C18" s="14"/>
      <c r="D18" s="15"/>
      <c r="E18" s="14"/>
      <c r="F18" s="14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5.75" customHeight="1">
      <c r="A19" s="1"/>
      <c r="B19" s="14"/>
      <c r="C19" s="14"/>
      <c r="D19" s="15"/>
      <c r="E19" s="14"/>
      <c r="F19" s="14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5.75" customHeight="1">
      <c r="A20" s="1"/>
      <c r="B20" s="14"/>
      <c r="C20" s="14"/>
      <c r="D20" s="15"/>
      <c r="E20" s="14"/>
      <c r="F20" s="14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5.75" customHeight="1">
      <c r="A21" s="1"/>
      <c r="B21" s="14"/>
      <c r="C21" s="14"/>
      <c r="D21" s="15"/>
      <c r="E21" s="14"/>
      <c r="F21" s="14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5.75" customHeight="1">
      <c r="A22" s="1"/>
      <c r="B22" s="14"/>
      <c r="C22" s="14"/>
      <c r="D22" s="15"/>
      <c r="E22" s="14"/>
      <c r="F22" s="14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5.75" customHeight="1">
      <c r="A23" s="1"/>
      <c r="B23" s="14"/>
      <c r="C23" s="14"/>
      <c r="D23" s="15"/>
      <c r="E23" s="14"/>
      <c r="F23" s="14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5.75" customHeight="1">
      <c r="A24" s="1"/>
      <c r="B24" s="14"/>
      <c r="C24" s="14"/>
      <c r="D24" s="15"/>
      <c r="E24" s="14"/>
      <c r="F24" s="14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5.75" customHeight="1">
      <c r="A25" s="1"/>
      <c r="B25" s="14"/>
      <c r="C25" s="14"/>
      <c r="D25" s="15"/>
      <c r="E25" s="14"/>
      <c r="F25" s="14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5.75" customHeight="1">
      <c r="A26" s="1"/>
      <c r="B26" s="14"/>
      <c r="C26" s="14"/>
      <c r="D26" s="15"/>
      <c r="E26" s="14"/>
      <c r="F26" s="14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5.75" customHeight="1">
      <c r="A27" s="1"/>
      <c r="B27" s="14"/>
      <c r="C27" s="14"/>
      <c r="D27" s="15"/>
      <c r="E27" s="14"/>
      <c r="F27" s="14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5.75" customHeight="1">
      <c r="A28" s="1"/>
      <c r="B28" s="14"/>
      <c r="C28" s="14"/>
      <c r="D28" s="15"/>
      <c r="E28" s="14"/>
      <c r="F28" s="14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5.75" customHeight="1">
      <c r="A29" s="1"/>
      <c r="B29" s="14"/>
      <c r="C29" s="14"/>
      <c r="D29" s="15"/>
      <c r="E29" s="14"/>
      <c r="F29" s="14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5.75" customHeight="1">
      <c r="A30" s="1"/>
      <c r="B30" s="14"/>
      <c r="C30" s="14"/>
      <c r="D30" s="15"/>
      <c r="E30" s="14"/>
      <c r="F30" s="14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5.75" customHeight="1">
      <c r="A31" s="1"/>
      <c r="B31" s="14"/>
      <c r="C31" s="14"/>
      <c r="D31" s="15"/>
      <c r="E31" s="14"/>
      <c r="F31" s="14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5.75" customHeight="1">
      <c r="A32" s="1"/>
      <c r="B32" s="14"/>
      <c r="C32" s="14"/>
      <c r="D32" s="15"/>
      <c r="E32" s="14"/>
      <c r="F32" s="14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5.75" customHeight="1">
      <c r="A33" s="1"/>
      <c r="B33" s="14"/>
      <c r="C33" s="14"/>
      <c r="D33" s="15"/>
      <c r="E33" s="14"/>
      <c r="F33" s="14"/>
      <c r="G33" s="1"/>
      <c r="H33" s="1"/>
      <c r="I33" s="1"/>
      <c r="J33" s="1"/>
      <c r="K33" s="1"/>
      <c r="L33" s="1"/>
      <c r="M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5.75" customHeight="1">
      <c r="A34" s="1"/>
      <c r="B34" s="14"/>
      <c r="C34" s="14"/>
      <c r="D34" s="15"/>
      <c r="E34" s="14"/>
      <c r="F34" s="14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5.75" customHeight="1">
      <c r="A35" s="1"/>
      <c r="B35" s="14"/>
      <c r="C35" s="14"/>
      <c r="D35" s="15"/>
      <c r="E35" s="14"/>
      <c r="F35" s="14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5.75" customHeight="1">
      <c r="A36" s="1"/>
      <c r="B36" s="14"/>
      <c r="C36" s="14"/>
      <c r="D36" s="15"/>
      <c r="E36" s="14"/>
      <c r="F36" s="1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5.75" customHeight="1">
      <c r="A37" s="1"/>
      <c r="B37" s="14"/>
      <c r="C37" s="14"/>
      <c r="D37" s="15"/>
      <c r="E37" s="14"/>
      <c r="F37" s="14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5.75" customHeight="1">
      <c r="A38" s="1"/>
      <c r="B38" s="14"/>
      <c r="C38" s="14"/>
      <c r="D38" s="15"/>
      <c r="E38" s="14"/>
      <c r="F38" s="14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5.75" customHeight="1">
      <c r="A39" s="1"/>
      <c r="B39" s="14"/>
      <c r="C39" s="14"/>
      <c r="D39" s="15"/>
      <c r="E39" s="14"/>
      <c r="F39" s="14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5.75" customHeight="1">
      <c r="A40" s="1"/>
      <c r="B40" s="14"/>
      <c r="C40" s="14"/>
      <c r="D40" s="15"/>
      <c r="E40" s="14"/>
      <c r="F40" s="14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5.75" customHeight="1">
      <c r="A41" s="1"/>
      <c r="B41" s="14"/>
      <c r="C41" s="14"/>
      <c r="D41" s="15"/>
      <c r="E41" s="14"/>
      <c r="F41" s="14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5.75" customHeight="1">
      <c r="A42" s="1"/>
      <c r="B42" s="14"/>
      <c r="C42" s="14"/>
      <c r="D42" s="15"/>
      <c r="E42" s="14"/>
      <c r="F42" s="14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5.75" customHeight="1">
      <c r="A43" s="1"/>
      <c r="B43" s="14"/>
      <c r="C43" s="14"/>
      <c r="D43" s="15"/>
      <c r="E43" s="14"/>
      <c r="F43" s="14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5.75" customHeight="1">
      <c r="A44" s="1"/>
      <c r="B44" s="14"/>
      <c r="C44" s="14"/>
      <c r="D44" s="15"/>
      <c r="E44" s="14"/>
      <c r="F44" s="14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5.75" customHeight="1">
      <c r="A45" s="1"/>
      <c r="B45" s="14"/>
      <c r="C45" s="14"/>
      <c r="D45" s="15"/>
      <c r="E45" s="14"/>
      <c r="F45" s="14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5.75" customHeight="1">
      <c r="A46" s="1"/>
      <c r="B46" s="14"/>
      <c r="C46" s="14"/>
      <c r="D46" s="15"/>
      <c r="E46" s="14"/>
      <c r="F46" s="14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5.75" customHeight="1">
      <c r="A47" s="1"/>
      <c r="B47" s="14"/>
      <c r="C47" s="14"/>
      <c r="D47" s="15"/>
      <c r="E47" s="14"/>
      <c r="F47" s="14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5.75" customHeight="1">
      <c r="A48" s="1"/>
      <c r="B48" s="14"/>
      <c r="C48" s="14"/>
      <c r="D48" s="15"/>
      <c r="E48" s="14"/>
      <c r="F48" s="14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5.75" customHeight="1">
      <c r="A49" s="1"/>
      <c r="B49" s="14"/>
      <c r="C49" s="14"/>
      <c r="D49" s="15"/>
      <c r="E49" s="14"/>
      <c r="F49" s="14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5.75" customHeight="1">
      <c r="A50" s="1"/>
      <c r="B50" s="14"/>
      <c r="C50" s="14"/>
      <c r="D50" s="15"/>
      <c r="E50" s="14"/>
      <c r="F50" s="14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5.75" customHeight="1">
      <c r="A51" s="1"/>
      <c r="B51" s="14"/>
      <c r="C51" s="14"/>
      <c r="D51" s="15"/>
      <c r="E51" s="14"/>
      <c r="F51" s="14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5.75" customHeight="1">
      <c r="A52" s="1"/>
      <c r="B52" s="14"/>
      <c r="C52" s="14"/>
      <c r="D52" s="15"/>
      <c r="E52" s="14"/>
      <c r="F52" s="14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5.75" customHeight="1">
      <c r="A53" s="1"/>
      <c r="B53" s="14"/>
      <c r="C53" s="14"/>
      <c r="D53" s="15"/>
      <c r="E53" s="14"/>
      <c r="F53" s="14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5.75" customHeight="1">
      <c r="A54" s="1"/>
      <c r="B54" s="14"/>
      <c r="C54" s="14"/>
      <c r="D54" s="15"/>
      <c r="E54" s="14"/>
      <c r="F54" s="14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5.75" customHeight="1">
      <c r="A55" s="1"/>
      <c r="B55" s="14"/>
      <c r="C55" s="14"/>
      <c r="D55" s="15"/>
      <c r="E55" s="14"/>
      <c r="F55" s="14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5.75" customHeight="1">
      <c r="A56" s="1"/>
      <c r="B56" s="14"/>
      <c r="C56" s="14"/>
      <c r="D56" s="15"/>
      <c r="E56" s="14"/>
      <c r="F56" s="14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5.75" customHeight="1">
      <c r="A57" s="1"/>
      <c r="B57" s="14"/>
      <c r="C57" s="14"/>
      <c r="D57" s="15"/>
      <c r="E57" s="14"/>
      <c r="F57" s="14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5.75" customHeight="1">
      <c r="A58" s="1"/>
      <c r="B58" s="14"/>
      <c r="C58" s="14"/>
      <c r="D58" s="15"/>
      <c r="E58" s="14"/>
      <c r="F58" s="14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5.75" customHeight="1">
      <c r="A59" s="1"/>
      <c r="B59" s="14"/>
      <c r="C59" s="14"/>
      <c r="D59" s="15"/>
      <c r="E59" s="14"/>
      <c r="F59" s="14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5.75" customHeight="1">
      <c r="A60" s="1"/>
      <c r="B60" s="14"/>
      <c r="C60" s="14"/>
      <c r="D60" s="15"/>
      <c r="E60" s="14"/>
      <c r="F60" s="14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5.75" customHeight="1">
      <c r="A61" s="1"/>
      <c r="B61" s="14"/>
      <c r="C61" s="14"/>
      <c r="D61" s="15"/>
      <c r="E61" s="14"/>
      <c r="F61" s="14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5.75" customHeight="1">
      <c r="A62" s="1"/>
      <c r="B62" s="14"/>
      <c r="C62" s="14"/>
      <c r="D62" s="15"/>
      <c r="E62" s="14"/>
      <c r="F62" s="14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5.75" customHeight="1">
      <c r="A63" s="1"/>
      <c r="B63" s="14"/>
      <c r="C63" s="14"/>
      <c r="D63" s="15"/>
      <c r="E63" s="14"/>
      <c r="F63" s="14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5.75" customHeight="1">
      <c r="A64" s="1"/>
      <c r="B64" s="14"/>
      <c r="C64" s="14"/>
      <c r="D64" s="15"/>
      <c r="E64" s="14"/>
      <c r="F64" s="14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5.75" customHeight="1">
      <c r="A65" s="1"/>
      <c r="B65" s="14"/>
      <c r="C65" s="14"/>
      <c r="D65" s="15"/>
      <c r="E65" s="14"/>
      <c r="F65" s="14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5.75" customHeight="1">
      <c r="A66" s="1"/>
      <c r="B66" s="14"/>
      <c r="C66" s="14"/>
      <c r="D66" s="15"/>
      <c r="E66" s="14"/>
      <c r="F66" s="14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5.75" customHeight="1">
      <c r="A67" s="1"/>
      <c r="B67" s="14"/>
      <c r="C67" s="14"/>
      <c r="D67" s="15"/>
      <c r="E67" s="14"/>
      <c r="F67" s="14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5.75" customHeight="1">
      <c r="A68" s="1"/>
      <c r="B68" s="14"/>
      <c r="C68" s="14"/>
      <c r="D68" s="15"/>
      <c r="E68" s="14"/>
      <c r="F68" s="14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5.75" customHeight="1">
      <c r="A69" s="1"/>
      <c r="B69" s="14"/>
      <c r="C69" s="14"/>
      <c r="D69" s="15"/>
      <c r="E69" s="14"/>
      <c r="F69" s="14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5.75" customHeight="1">
      <c r="A70" s="1"/>
      <c r="B70" s="14"/>
      <c r="C70" s="14"/>
      <c r="D70" s="15"/>
      <c r="E70" s="14"/>
      <c r="F70" s="14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5.75" customHeight="1">
      <c r="A71" s="1"/>
      <c r="B71" s="14"/>
      <c r="C71" s="14"/>
      <c r="D71" s="15"/>
      <c r="E71" s="14"/>
      <c r="F71" s="14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5.75" customHeight="1">
      <c r="A72" s="1"/>
      <c r="B72" s="14"/>
      <c r="C72" s="14"/>
      <c r="D72" s="15"/>
      <c r="E72" s="14"/>
      <c r="F72" s="14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5.75" customHeight="1">
      <c r="A73" s="1"/>
      <c r="B73" s="14"/>
      <c r="C73" s="14"/>
      <c r="D73" s="15"/>
      <c r="E73" s="14"/>
      <c r="F73" s="14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5.75" customHeight="1">
      <c r="A74" s="1"/>
      <c r="B74" s="14"/>
      <c r="C74" s="14"/>
      <c r="D74" s="15"/>
      <c r="E74" s="14"/>
      <c r="F74" s="14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5.75" customHeight="1">
      <c r="A75" s="1"/>
      <c r="B75" s="14"/>
      <c r="C75" s="14"/>
      <c r="D75" s="15"/>
      <c r="E75" s="14"/>
      <c r="F75" s="14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5.75" customHeight="1">
      <c r="A76" s="1"/>
      <c r="B76" s="14"/>
      <c r="C76" s="14"/>
      <c r="D76" s="15"/>
      <c r="E76" s="14"/>
      <c r="F76" s="14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5.75" customHeight="1">
      <c r="A77" s="1"/>
      <c r="B77" s="14"/>
      <c r="C77" s="14"/>
      <c r="D77" s="15"/>
      <c r="E77" s="14"/>
      <c r="F77" s="14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5.75" customHeight="1">
      <c r="A78" s="1"/>
      <c r="B78" s="14"/>
      <c r="C78" s="14"/>
      <c r="D78" s="15"/>
      <c r="E78" s="14"/>
      <c r="F78" s="14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5.75" customHeight="1">
      <c r="A79" s="1"/>
      <c r="B79" s="14"/>
      <c r="C79" s="14"/>
      <c r="D79" s="15"/>
      <c r="E79" s="14"/>
      <c r="F79" s="14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5.75" customHeight="1">
      <c r="A80" s="1"/>
      <c r="B80" s="14"/>
      <c r="C80" s="14"/>
      <c r="D80" s="15"/>
      <c r="E80" s="14"/>
      <c r="F80" s="14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5.75" customHeight="1">
      <c r="A81" s="1"/>
      <c r="B81" s="14"/>
      <c r="C81" s="14"/>
      <c r="D81" s="15"/>
      <c r="E81" s="14"/>
      <c r="F81" s="14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5.75" customHeight="1">
      <c r="A82" s="1"/>
      <c r="B82" s="14"/>
      <c r="C82" s="14"/>
      <c r="D82" s="15"/>
      <c r="E82" s="14"/>
      <c r="F82" s="14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5.75" customHeight="1">
      <c r="A83" s="1"/>
      <c r="B83" s="14"/>
      <c r="C83" s="14"/>
      <c r="D83" s="15"/>
      <c r="E83" s="14"/>
      <c r="F83" s="14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5.75" customHeight="1">
      <c r="A84" s="1"/>
      <c r="B84" s="14"/>
      <c r="C84" s="14"/>
      <c r="D84" s="15"/>
      <c r="E84" s="14"/>
      <c r="F84" s="14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5.75" customHeight="1">
      <c r="A85" s="1"/>
      <c r="B85" s="14"/>
      <c r="C85" s="14"/>
      <c r="D85" s="15"/>
      <c r="E85" s="14"/>
      <c r="F85" s="14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5.75" customHeight="1">
      <c r="A86" s="1"/>
      <c r="B86" s="14"/>
      <c r="C86" s="14"/>
      <c r="D86" s="15"/>
      <c r="E86" s="14"/>
      <c r="F86" s="14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5.75" customHeight="1">
      <c r="A87" s="1"/>
      <c r="B87" s="14"/>
      <c r="C87" s="14"/>
      <c r="D87" s="15"/>
      <c r="E87" s="14"/>
      <c r="F87" s="14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6">
    <mergeCell ref="A2:A3"/>
    <mergeCell ref="B2:B3"/>
    <mergeCell ref="C2:C3"/>
    <mergeCell ref="D2:D3"/>
    <mergeCell ref="E2:M2"/>
    <mergeCell ref="N2:U2"/>
  </mergeCells>
  <dataValidations>
    <dataValidation type="list" allowBlank="1" sqref="S4:U4">
      <formula1>"Да,Нет"</formula1>
    </dataValidation>
  </dataValidations>
  <printOptions/>
  <pageMargins bottom="0.75" footer="0.0" header="0.0" left="0.7" right="0.7" top="0.75"/>
  <pageSetup paperSize="9"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4.75"/>
    <col customWidth="1" min="2" max="2" width="20.75"/>
    <col customWidth="1" min="3" max="3" width="18.63"/>
    <col customWidth="1" min="4" max="4" width="17.88"/>
    <col customWidth="1" min="5" max="5" width="21.75"/>
    <col customWidth="1" min="6" max="26" width="7.63"/>
  </cols>
  <sheetData>
    <row r="1" ht="22.5" customHeight="1">
      <c r="A1" s="16" t="s">
        <v>0</v>
      </c>
      <c r="B1" s="16" t="s">
        <v>1</v>
      </c>
      <c r="C1" s="17" t="s">
        <v>37</v>
      </c>
      <c r="D1" s="4"/>
      <c r="E1" s="5"/>
    </row>
    <row r="2" ht="33.0" customHeight="1">
      <c r="A2" s="18"/>
      <c r="B2" s="18"/>
      <c r="C2" s="19" t="s">
        <v>38</v>
      </c>
      <c r="D2" s="19" t="s">
        <v>39</v>
      </c>
      <c r="E2" s="19" t="s">
        <v>40</v>
      </c>
    </row>
    <row r="3" ht="23.25" customHeight="1">
      <c r="A3" s="20">
        <v>1.0</v>
      </c>
      <c r="B3" s="21" t="s">
        <v>24</v>
      </c>
      <c r="C3" s="21" t="s">
        <v>41</v>
      </c>
      <c r="D3" s="21" t="s">
        <v>42</v>
      </c>
      <c r="E3" s="21" t="s">
        <v>42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</row>
    <row r="4" ht="37.5" customHeight="1">
      <c r="A4" s="22"/>
      <c r="B4" s="12"/>
      <c r="C4" s="12" t="s">
        <v>32</v>
      </c>
      <c r="D4" s="12" t="s">
        <v>42</v>
      </c>
      <c r="E4" s="12" t="s">
        <v>42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</row>
    <row r="5">
      <c r="A5" s="22"/>
      <c r="B5" s="12"/>
      <c r="C5" s="12" t="s">
        <v>43</v>
      </c>
      <c r="D5" s="12" t="s">
        <v>42</v>
      </c>
      <c r="E5" s="12" t="s">
        <v>42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</row>
    <row r="6">
      <c r="A6" s="22"/>
      <c r="B6" s="12"/>
      <c r="C6" s="12" t="s">
        <v>44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</row>
    <row r="7">
      <c r="A7" s="22"/>
      <c r="B7" s="12"/>
      <c r="C7" s="12" t="s">
        <v>45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</row>
    <row r="8">
      <c r="A8" s="22"/>
      <c r="B8" s="12"/>
      <c r="C8" s="12" t="s">
        <v>46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</row>
    <row r="9">
      <c r="A9" s="22"/>
      <c r="B9" s="12"/>
      <c r="C9" s="12" t="s">
        <v>47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</row>
    <row r="10">
      <c r="A10" s="22"/>
      <c r="B10" s="12"/>
      <c r="C10" s="12" t="s">
        <v>48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</row>
    <row r="11">
      <c r="A11" s="22"/>
      <c r="B11" s="12"/>
      <c r="C11" s="12" t="s">
        <v>49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</row>
    <row r="12">
      <c r="A12" s="22"/>
      <c r="B12" s="12"/>
      <c r="C12" s="12" t="s">
        <v>50</v>
      </c>
      <c r="D12" s="12"/>
      <c r="E12" s="12"/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</row>
    <row r="13">
      <c r="A13" s="22"/>
      <c r="B13" s="12"/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</row>
    <row r="14">
      <c r="A14" s="22"/>
      <c r="B14" s="12"/>
      <c r="C14" s="12" t="s">
        <v>51</v>
      </c>
      <c r="D14" s="12"/>
      <c r="E14" s="12"/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</row>
    <row r="15">
      <c r="A15" s="22"/>
      <c r="B15" s="12"/>
      <c r="C15" s="12" t="s">
        <v>52</v>
      </c>
      <c r="D15" s="12"/>
      <c r="E15" s="12"/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</row>
    <row r="16">
      <c r="A16" s="23">
        <v>2.0</v>
      </c>
      <c r="B16" s="12" t="s">
        <v>53</v>
      </c>
      <c r="C16" s="12"/>
      <c r="D16" s="12"/>
      <c r="E16" s="12"/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</row>
    <row r="17">
      <c r="A17" s="23">
        <v>3.0</v>
      </c>
      <c r="B17" s="12" t="s">
        <v>54</v>
      </c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</row>
    <row r="18">
      <c r="A18" s="24"/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</row>
    <row r="19">
      <c r="A19" s="24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>
      <c r="A20" s="24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</row>
    <row r="21" ht="15.75" customHeight="1">
      <c r="A21" s="24"/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</row>
    <row r="22" ht="15.75" customHeight="1">
      <c r="A22" s="2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</row>
    <row r="23" ht="15.75" customHeight="1"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</row>
    <row r="24" ht="15.75" customHeight="1"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</row>
    <row r="25" ht="15.75" customHeight="1"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</row>
    <row r="26" ht="15.75" customHeight="1"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</row>
    <row r="27" ht="15.75" customHeight="1"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</row>
    <row r="28" ht="15.75" customHeight="1"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</row>
    <row r="29" ht="15.75" customHeight="1"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</row>
    <row r="30" ht="15.75" customHeight="1"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</row>
    <row r="31" ht="15.75" customHeight="1"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3">
    <mergeCell ref="A1:A2"/>
    <mergeCell ref="B1:B2"/>
    <mergeCell ref="C1:E1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>
      <pane xSplit="1.0" ySplit="3.0" topLeftCell="B4" activePane="bottomRight" state="frozen"/>
      <selection activeCell="B1" sqref="B1" pane="topRight"/>
      <selection activeCell="A4" sqref="A4" pane="bottomLeft"/>
      <selection activeCell="B4" sqref="B4" pane="bottomRight"/>
    </sheetView>
  </sheetViews>
  <sheetFormatPr customHeight="1" defaultColWidth="12.63" defaultRowHeight="15.0"/>
  <cols>
    <col customWidth="1" min="1" max="1" width="36.5"/>
    <col customWidth="1" min="2" max="4" width="8.25"/>
    <col customWidth="1" min="5" max="5" width="7.13"/>
    <col customWidth="1" min="6" max="6" width="8.88"/>
    <col customWidth="1" min="7" max="8" width="9.38"/>
    <col customWidth="1" min="9" max="9" width="9.75"/>
    <col customWidth="1" min="10" max="10" width="11.38"/>
    <col customWidth="1" min="11" max="11" width="8.13"/>
    <col customWidth="1" min="12" max="24" width="11.38"/>
    <col customWidth="1" min="25" max="26" width="11.5"/>
    <col customWidth="1" min="27" max="37" width="11.38"/>
    <col customWidth="1" min="38" max="39" width="10.25"/>
    <col customWidth="1" min="40" max="40" width="12.38"/>
    <col customWidth="1" min="41" max="41" width="10.63"/>
    <col customWidth="1" min="42" max="44" width="11.38"/>
    <col customWidth="1" min="45" max="46" width="12.25"/>
  </cols>
  <sheetData>
    <row r="1" ht="9.0" customHeight="1">
      <c r="A1" s="25"/>
      <c r="B1" s="26"/>
      <c r="C1" s="26"/>
      <c r="D1" s="27"/>
      <c r="E1" s="25"/>
      <c r="F1" s="25"/>
      <c r="G1" s="25"/>
      <c r="H1" s="25"/>
      <c r="I1" s="25"/>
      <c r="J1" s="25"/>
      <c r="K1" s="25"/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8"/>
      <c r="AF1" s="28"/>
      <c r="AG1" s="25"/>
      <c r="AH1" s="25"/>
      <c r="AI1" s="25"/>
      <c r="AJ1" s="25"/>
      <c r="AK1" s="25"/>
      <c r="AL1" s="29"/>
      <c r="AM1" s="25"/>
      <c r="AN1" s="25"/>
      <c r="AO1" s="25"/>
      <c r="AP1" s="25"/>
      <c r="AQ1" s="25"/>
      <c r="AR1" s="25"/>
      <c r="AS1" s="25"/>
      <c r="AT1" s="25"/>
    </row>
    <row r="2" ht="38.25" customHeight="1">
      <c r="A2" s="30" t="s">
        <v>55</v>
      </c>
      <c r="B2" s="31" t="s">
        <v>56</v>
      </c>
      <c r="C2" s="31" t="s">
        <v>57</v>
      </c>
      <c r="D2" s="32" t="s">
        <v>58</v>
      </c>
      <c r="E2" s="33" t="s">
        <v>59</v>
      </c>
      <c r="F2" s="34" t="s">
        <v>60</v>
      </c>
      <c r="G2" s="35" t="s">
        <v>61</v>
      </c>
      <c r="H2" s="36" t="s">
        <v>62</v>
      </c>
      <c r="I2" s="35" t="s">
        <v>63</v>
      </c>
      <c r="J2" s="37" t="s">
        <v>59</v>
      </c>
      <c r="K2" s="38"/>
      <c r="L2" s="33" t="s">
        <v>64</v>
      </c>
      <c r="M2" s="39" t="s">
        <v>60</v>
      </c>
      <c r="N2" s="38"/>
      <c r="O2" s="35" t="s">
        <v>65</v>
      </c>
      <c r="P2" s="40" t="s">
        <v>66</v>
      </c>
      <c r="Q2" s="41" t="s">
        <v>67</v>
      </c>
      <c r="R2" s="40" t="s">
        <v>68</v>
      </c>
      <c r="S2" s="41" t="s">
        <v>69</v>
      </c>
      <c r="T2" s="41" t="s">
        <v>70</v>
      </c>
      <c r="U2" s="40" t="s">
        <v>71</v>
      </c>
      <c r="V2" s="40" t="s">
        <v>72</v>
      </c>
      <c r="W2" s="41" t="s">
        <v>73</v>
      </c>
      <c r="X2" s="41" t="s">
        <v>74</v>
      </c>
      <c r="Y2" s="42" t="s">
        <v>75</v>
      </c>
      <c r="Z2" s="42" t="s">
        <v>76</v>
      </c>
      <c r="AA2" s="42" t="s">
        <v>77</v>
      </c>
      <c r="AB2" s="42" t="s">
        <v>78</v>
      </c>
      <c r="AC2" s="42" t="s">
        <v>79</v>
      </c>
      <c r="AD2" s="43" t="s">
        <v>80</v>
      </c>
      <c r="AE2" s="44" t="s">
        <v>81</v>
      </c>
      <c r="AF2" s="44" t="s">
        <v>82</v>
      </c>
      <c r="AG2" s="45" t="s">
        <v>83</v>
      </c>
      <c r="AH2" s="46" t="s">
        <v>84</v>
      </c>
      <c r="AI2" s="46" t="s">
        <v>85</v>
      </c>
      <c r="AJ2" s="47" t="s">
        <v>86</v>
      </c>
      <c r="AK2" s="47" t="s">
        <v>63</v>
      </c>
      <c r="AL2" s="48"/>
      <c r="AM2" s="49" t="s">
        <v>87</v>
      </c>
      <c r="AN2" s="49" t="s">
        <v>88</v>
      </c>
      <c r="AO2" s="49" t="s">
        <v>89</v>
      </c>
      <c r="AP2" s="49" t="s">
        <v>90</v>
      </c>
      <c r="AQ2" s="49" t="s">
        <v>91</v>
      </c>
      <c r="AR2" s="49" t="s">
        <v>92</v>
      </c>
      <c r="AS2" s="49" t="s">
        <v>93</v>
      </c>
      <c r="AT2" s="49" t="s">
        <v>94</v>
      </c>
    </row>
    <row r="3" ht="15.75" customHeight="1">
      <c r="A3" s="50"/>
      <c r="B3" s="51"/>
      <c r="C3" s="51"/>
      <c r="D3" s="52"/>
      <c r="E3" s="51"/>
      <c r="F3" s="51"/>
      <c r="G3" s="51"/>
      <c r="H3" s="51"/>
      <c r="I3" s="51"/>
      <c r="J3" s="53" t="s">
        <v>95</v>
      </c>
      <c r="K3" s="53"/>
      <c r="L3" s="54"/>
      <c r="M3" s="53" t="s">
        <v>95</v>
      </c>
      <c r="N3" s="53"/>
      <c r="O3" s="53"/>
      <c r="P3" s="55"/>
      <c r="Q3" s="55"/>
      <c r="R3" s="55"/>
      <c r="S3" s="55"/>
      <c r="T3" s="55"/>
      <c r="U3" s="55"/>
      <c r="V3" s="56"/>
      <c r="W3" s="53"/>
      <c r="X3" s="56"/>
      <c r="Y3" s="55"/>
      <c r="Z3" s="55"/>
      <c r="AA3" s="55"/>
      <c r="AB3" s="56"/>
      <c r="AC3" s="56"/>
      <c r="AD3" s="57"/>
      <c r="AE3" s="55"/>
      <c r="AF3" s="55"/>
      <c r="AG3" s="55">
        <v>0.06</v>
      </c>
      <c r="AH3" s="58"/>
      <c r="AI3" s="58"/>
      <c r="AJ3" s="58"/>
      <c r="AK3" s="59"/>
      <c r="AL3" s="60"/>
      <c r="AM3" s="56"/>
      <c r="AN3" s="61"/>
      <c r="AO3" s="61"/>
      <c r="AP3" s="56"/>
      <c r="AQ3" s="56"/>
      <c r="AR3" s="56"/>
      <c r="AS3" s="56"/>
      <c r="AT3" s="56"/>
    </row>
    <row r="4" ht="15.75" customHeight="1">
      <c r="A4" s="62" t="s">
        <v>96</v>
      </c>
      <c r="B4" s="62">
        <v>450.0</v>
      </c>
      <c r="C4" s="62">
        <v>1200.0</v>
      </c>
      <c r="D4" s="63">
        <f>IF(B4&lt;&gt;"", ROUND(1/((1-E4)*(1-F4))*C4,0),"")</f>
        <v>5333</v>
      </c>
      <c r="E4" s="64">
        <v>0.55</v>
      </c>
      <c r="F4" s="64">
        <v>0.5</v>
      </c>
      <c r="G4" s="65">
        <f>AJ4</f>
        <v>338.25</v>
      </c>
      <c r="H4" s="66">
        <f>IF(B4&lt;&gt;"",G4/B4,"")</f>
        <v>0.7516666667</v>
      </c>
      <c r="I4" s="67">
        <f>AK4</f>
        <v>0.281875</v>
      </c>
      <c r="J4" s="68">
        <f>E4</f>
        <v>0.55</v>
      </c>
      <c r="K4" s="69">
        <f>IF(B4="","",D4*J4)</f>
        <v>2933.15</v>
      </c>
      <c r="L4" s="69">
        <f>IF(B4="","",D4-K4)</f>
        <v>2399.85</v>
      </c>
      <c r="M4" s="68">
        <f>F4</f>
        <v>0.5</v>
      </c>
      <c r="N4" s="69">
        <f>IF(B4="","",M4*L4)</f>
        <v>1199.925</v>
      </c>
      <c r="O4" s="70">
        <f>IF(B4="","",ROUND(L4-N4,0))</f>
        <v>1200</v>
      </c>
      <c r="P4" s="71">
        <v>0.12</v>
      </c>
      <c r="Q4" s="72">
        <f>IF(B4="","",O4*P4)</f>
        <v>144</v>
      </c>
      <c r="R4" s="73">
        <v>0.07</v>
      </c>
      <c r="S4" s="74">
        <v>25.0</v>
      </c>
      <c r="T4" s="75">
        <f>S4*R4</f>
        <v>1.75</v>
      </c>
      <c r="U4" s="76">
        <v>0.0</v>
      </c>
      <c r="V4" s="76">
        <v>40.0</v>
      </c>
      <c r="W4" s="64">
        <v>0.8</v>
      </c>
      <c r="X4" s="77">
        <f>IF(B4="","",V4+V4*(100%-W4))</f>
        <v>48</v>
      </c>
      <c r="Y4" s="76">
        <v>0.0</v>
      </c>
      <c r="Z4" s="76">
        <v>0.0</v>
      </c>
      <c r="AA4" s="76">
        <v>0.0</v>
      </c>
      <c r="AB4" s="76">
        <v>0.0</v>
      </c>
      <c r="AC4" s="78">
        <v>146.0</v>
      </c>
      <c r="AD4" s="79">
        <f>IF(B4="","",B4+Q4+AA4+X4+T4+U4+AB4+Z4+AC4+Y4)</f>
        <v>789.75</v>
      </c>
      <c r="AE4" s="80">
        <v>0.05</v>
      </c>
      <c r="AF4" s="81">
        <f>IF(B4="","",$O4-$O4*AE4)</f>
        <v>1140</v>
      </c>
      <c r="AG4" s="77">
        <f>IF(B4="","",O4*AG$3)</f>
        <v>72</v>
      </c>
      <c r="AH4" s="82">
        <f>IF(B4="","",O4-AD4)</f>
        <v>410.25</v>
      </c>
      <c r="AI4" s="83">
        <f>IF(B4="","",AH4/O4)</f>
        <v>0.341875</v>
      </c>
      <c r="AJ4" s="84">
        <f>IF(B4="","",AH4-AG4)</f>
        <v>338.25</v>
      </c>
      <c r="AK4" s="85">
        <f>IF(B4="","",AJ4/O4)</f>
        <v>0.281875</v>
      </c>
      <c r="AL4" s="86"/>
      <c r="AM4" s="87">
        <v>10.0</v>
      </c>
      <c r="AN4" s="88">
        <v>20.0</v>
      </c>
      <c r="AO4" s="88">
        <v>20.0</v>
      </c>
      <c r="AP4" s="69">
        <f>(AN4+AO4)*AM4*B4</f>
        <v>180000</v>
      </c>
      <c r="AQ4" s="69">
        <f>AM4*C4*30</f>
        <v>360000</v>
      </c>
      <c r="AR4" s="69">
        <f>AJ4*30*AM4</f>
        <v>101475</v>
      </c>
      <c r="AS4" s="89">
        <f>IFERROR((AR4*12)/AP4,"")</f>
        <v>6.765</v>
      </c>
      <c r="AT4" s="89">
        <f>IFERROR((AM4*30*AJ4)/AP4,"")</f>
        <v>0.56375</v>
      </c>
    </row>
    <row r="5" ht="15.75" customHeigh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</row>
    <row r="6" ht="15.75" customHeigh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</row>
    <row r="7" ht="15.75" customHeigh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</row>
    <row r="8" ht="15.75" customHeight="1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</row>
    <row r="9" ht="15.75" customHeight="1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</row>
    <row r="10" ht="15.75" customHeight="1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</row>
    <row r="11" ht="15.75" customHeight="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</row>
    <row r="12" ht="15.75" customHeight="1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</row>
    <row r="13" ht="15.75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</row>
    <row r="14" ht="15.75" customHeigh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</row>
    <row r="15" ht="15.75" customHeight="1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</row>
    <row r="16" ht="15.75" customHeight="1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</row>
    <row r="17" ht="15.75" customHeigh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</row>
    <row r="18" ht="15.75" customHeight="1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</row>
    <row r="19" ht="15.75" customHeight="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</row>
    <row r="20" ht="15.75" customHeight="1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</row>
    <row r="21" ht="15.75" customHeight="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</row>
    <row r="22" ht="15.75" customHeight="1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</row>
    <row r="23" ht="15.75" customHeight="1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</row>
    <row r="24" ht="15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</row>
    <row r="25" ht="15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ht="15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</row>
    <row r="27" ht="15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</row>
    <row r="28" ht="15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</row>
    <row r="29" ht="15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</row>
    <row r="30" ht="15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</row>
    <row r="31" ht="15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</row>
    <row r="34" ht="15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ht="15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</row>
    <row r="37" ht="15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</row>
    <row r="38" ht="15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ht="15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ht="15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ht="15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ht="15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ht="15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</sheetData>
  <mergeCells count="2">
    <mergeCell ref="J2:K2"/>
    <mergeCell ref="M2:N2"/>
  </mergeCells>
  <conditionalFormatting sqref="H4">
    <cfRule type="cellIs" dxfId="0" priority="1" operator="lessThanOrEqual">
      <formula>0</formula>
    </cfRule>
  </conditionalFormatting>
  <conditionalFormatting sqref="H1:H4">
    <cfRule type="cellIs" dxfId="1" priority="2" operator="between">
      <formula>"0%"</formula>
      <formula>"40%"</formula>
    </cfRule>
  </conditionalFormatting>
  <conditionalFormatting sqref="H4">
    <cfRule type="cellIs" dxfId="2" priority="3" operator="between">
      <formula>"40%"</formula>
      <formula>"50%"</formula>
    </cfRule>
  </conditionalFormatting>
  <conditionalFormatting sqref="H4">
    <cfRule type="cellIs" dxfId="3" priority="4" operator="between">
      <formula>"50%"</formula>
      <formula>"1000%"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9.38"/>
    <col customWidth="1" min="2" max="2" width="7.38"/>
    <col customWidth="1" min="3" max="3" width="25.0"/>
    <col customWidth="1" min="4" max="5" width="20.5"/>
    <col customWidth="1" min="6" max="6" width="32.5"/>
    <col customWidth="1" min="7" max="7" width="28.38"/>
    <col customWidth="1" min="8" max="26" width="7.63"/>
  </cols>
  <sheetData>
    <row r="1">
      <c r="A1" s="8" t="s">
        <v>1</v>
      </c>
      <c r="B1" s="8" t="s">
        <v>97</v>
      </c>
      <c r="C1" s="8" t="s">
        <v>98</v>
      </c>
      <c r="D1" s="8" t="s">
        <v>99</v>
      </c>
      <c r="E1" s="8" t="s">
        <v>100</v>
      </c>
      <c r="F1" s="8" t="s">
        <v>101</v>
      </c>
      <c r="G1" s="8" t="s">
        <v>102</v>
      </c>
    </row>
    <row r="2">
      <c r="A2" s="12" t="s">
        <v>96</v>
      </c>
      <c r="B2" s="12" t="s">
        <v>103</v>
      </c>
      <c r="C2" s="90" t="s">
        <v>104</v>
      </c>
      <c r="D2" s="12" t="s">
        <v>105</v>
      </c>
      <c r="E2" s="12" t="s">
        <v>106</v>
      </c>
      <c r="F2" s="12" t="s">
        <v>27</v>
      </c>
      <c r="G2" s="12" t="s">
        <v>107</v>
      </c>
    </row>
    <row r="3" ht="184.5" customHeight="1">
      <c r="A3" s="12"/>
      <c r="B3" s="12" t="s">
        <v>108</v>
      </c>
      <c r="C3" s="91" t="s">
        <v>109</v>
      </c>
      <c r="D3" s="12" t="s">
        <v>110</v>
      </c>
      <c r="E3" s="12" t="s">
        <v>111</v>
      </c>
      <c r="F3" s="12" t="s">
        <v>112</v>
      </c>
      <c r="G3" s="12" t="s">
        <v>113</v>
      </c>
    </row>
    <row r="4">
      <c r="B4" s="12"/>
      <c r="C4" s="12"/>
      <c r="D4" s="12"/>
      <c r="E4" s="12"/>
      <c r="F4" s="12"/>
      <c r="G4" s="12"/>
    </row>
    <row r="5">
      <c r="B5" s="12"/>
      <c r="C5" s="12"/>
      <c r="D5" s="12"/>
      <c r="E5" s="12"/>
      <c r="F5" s="12"/>
      <c r="G5" s="12"/>
    </row>
    <row r="6">
      <c r="B6" s="12"/>
      <c r="C6" s="12"/>
      <c r="D6" s="12"/>
      <c r="E6" s="12"/>
      <c r="F6" s="12"/>
      <c r="G6" s="12"/>
    </row>
    <row r="7">
      <c r="B7" s="12"/>
      <c r="C7" s="12"/>
      <c r="D7" s="12"/>
      <c r="E7" s="12"/>
      <c r="F7" s="12"/>
      <c r="G7" s="12"/>
    </row>
    <row r="8">
      <c r="B8" s="12"/>
      <c r="C8" s="12"/>
      <c r="D8" s="12"/>
      <c r="E8" s="12"/>
      <c r="F8" s="12"/>
      <c r="G8" s="12"/>
    </row>
    <row r="9">
      <c r="B9" s="12"/>
      <c r="C9" s="12"/>
      <c r="D9" s="12"/>
      <c r="E9" s="12"/>
      <c r="F9" s="12"/>
      <c r="G9" s="12"/>
    </row>
    <row r="10">
      <c r="B10" s="12"/>
      <c r="C10" s="12"/>
      <c r="D10" s="12"/>
      <c r="E10" s="12"/>
      <c r="F10" s="12"/>
      <c r="G10" s="12"/>
    </row>
    <row r="11">
      <c r="B11" s="12"/>
      <c r="C11" s="12"/>
      <c r="D11" s="12"/>
      <c r="E11" s="12"/>
      <c r="F11" s="12"/>
      <c r="G11" s="12"/>
    </row>
    <row r="12">
      <c r="B12" s="12"/>
      <c r="C12" s="12"/>
      <c r="D12" s="12"/>
      <c r="E12" s="12"/>
      <c r="F12" s="12"/>
      <c r="G12" s="12"/>
    </row>
    <row r="13">
      <c r="B13" s="12"/>
      <c r="C13" s="12"/>
      <c r="D13" s="12"/>
      <c r="E13" s="12"/>
      <c r="F13" s="12"/>
      <c r="G13" s="12"/>
    </row>
    <row r="14">
      <c r="B14" s="12"/>
      <c r="C14" s="12"/>
      <c r="D14" s="12"/>
      <c r="E14" s="12"/>
      <c r="F14" s="12"/>
      <c r="G14" s="12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hyperlinks>
    <hyperlink r:id="rId1" ref="C2"/>
  </hyperlinks>
  <printOptions/>
  <pageMargins bottom="0.75" footer="0.0" header="0.0" left="0.7" right="0.7" top="0.75"/>
  <pageSetup paperSize="9" orientation="portrait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27.88"/>
    <col customWidth="1" min="2" max="2" width="14.5"/>
    <col customWidth="1" min="3" max="3" width="12.63"/>
    <col customWidth="1" min="4" max="26" width="7.63"/>
  </cols>
  <sheetData>
    <row r="1">
      <c r="A1" s="8" t="s">
        <v>114</v>
      </c>
      <c r="B1" s="8" t="s">
        <v>115</v>
      </c>
      <c r="C1" s="8" t="s">
        <v>116</v>
      </c>
    </row>
    <row r="2" ht="19.5" customHeight="1">
      <c r="A2" s="12" t="s">
        <v>25</v>
      </c>
      <c r="B2" s="12">
        <v>6917.0</v>
      </c>
      <c r="C2" s="12">
        <v>6014.0</v>
      </c>
    </row>
    <row r="3">
      <c r="A3" s="12" t="s">
        <v>117</v>
      </c>
      <c r="B3" s="12">
        <v>62.0</v>
      </c>
      <c r="C3" s="12">
        <v>2900.0</v>
      </c>
    </row>
    <row r="4">
      <c r="A4" s="12" t="s">
        <v>118</v>
      </c>
      <c r="B4" s="12">
        <v>713.0</v>
      </c>
      <c r="C4" s="12">
        <v>742.0</v>
      </c>
    </row>
    <row r="5">
      <c r="A5" s="12" t="s">
        <v>119</v>
      </c>
      <c r="B5" s="12">
        <v>160.0</v>
      </c>
      <c r="C5" s="12">
        <v>37.0</v>
      </c>
    </row>
    <row r="6">
      <c r="A6" s="12" t="s">
        <v>120</v>
      </c>
      <c r="B6" s="12">
        <v>65.0</v>
      </c>
      <c r="C6" s="12">
        <v>590.0</v>
      </c>
    </row>
    <row r="7">
      <c r="A7" s="12" t="s">
        <v>121</v>
      </c>
      <c r="B7" s="12">
        <v>0.0</v>
      </c>
      <c r="C7" s="12">
        <v>465.0</v>
      </c>
    </row>
    <row r="8">
      <c r="A8" s="12" t="s">
        <v>122</v>
      </c>
      <c r="B8" s="12">
        <v>24.0</v>
      </c>
      <c r="C8" s="12">
        <v>397.0</v>
      </c>
    </row>
    <row r="9">
      <c r="A9" s="12" t="s">
        <v>123</v>
      </c>
      <c r="B9" s="12">
        <v>71.0</v>
      </c>
      <c r="C9" s="12">
        <v>380.0</v>
      </c>
    </row>
    <row r="10">
      <c r="A10" s="12" t="s">
        <v>124</v>
      </c>
      <c r="B10" s="12">
        <v>1.0</v>
      </c>
      <c r="C10" s="12">
        <v>361.0</v>
      </c>
    </row>
    <row r="11">
      <c r="A11" s="12" t="s">
        <v>125</v>
      </c>
      <c r="B11" s="12">
        <v>0.0</v>
      </c>
      <c r="C11" s="12">
        <v>328.0</v>
      </c>
    </row>
    <row r="12">
      <c r="A12" s="12" t="s">
        <v>126</v>
      </c>
      <c r="B12" s="12">
        <v>41.0</v>
      </c>
      <c r="C12" s="12">
        <v>324.0</v>
      </c>
    </row>
    <row r="13">
      <c r="A13" s="12" t="s">
        <v>127</v>
      </c>
      <c r="B13" s="12">
        <v>0.0</v>
      </c>
      <c r="C13" s="12">
        <v>302.0</v>
      </c>
    </row>
    <row r="14">
      <c r="A14" s="12" t="s">
        <v>128</v>
      </c>
      <c r="B14" s="12">
        <v>9.0</v>
      </c>
      <c r="C14" s="12">
        <v>209.0</v>
      </c>
    </row>
    <row r="15">
      <c r="A15" s="12" t="s">
        <v>129</v>
      </c>
      <c r="B15" s="12">
        <v>5.0</v>
      </c>
      <c r="C15" s="12">
        <v>197.0</v>
      </c>
    </row>
    <row r="16">
      <c r="A16" s="12" t="s">
        <v>130</v>
      </c>
      <c r="B16" s="12">
        <v>2.0</v>
      </c>
      <c r="C16" s="12">
        <v>158.0</v>
      </c>
    </row>
    <row r="17">
      <c r="A17" s="12" t="s">
        <v>131</v>
      </c>
      <c r="B17" s="12">
        <v>0.0</v>
      </c>
      <c r="C17" s="12">
        <v>72.0</v>
      </c>
    </row>
    <row r="18">
      <c r="A18" s="12" t="s">
        <v>132</v>
      </c>
      <c r="B18" s="12">
        <v>0.0</v>
      </c>
      <c r="C18" s="12">
        <v>66.0</v>
      </c>
    </row>
    <row r="19">
      <c r="A19" s="12" t="s">
        <v>133</v>
      </c>
      <c r="B19" s="12">
        <v>0.0</v>
      </c>
      <c r="C19" s="12">
        <v>55.0</v>
      </c>
    </row>
    <row r="20">
      <c r="A20" s="12" t="s">
        <v>134</v>
      </c>
      <c r="B20" s="12">
        <v>44.0</v>
      </c>
      <c r="C20" s="12">
        <v>228.0</v>
      </c>
    </row>
    <row r="21" ht="15.75" customHeight="1">
      <c r="A21" s="12" t="s">
        <v>135</v>
      </c>
    </row>
    <row r="22" ht="15.75" customHeight="1">
      <c r="A22" s="12" t="s">
        <v>136</v>
      </c>
    </row>
    <row r="23" ht="15.75" customHeight="1">
      <c r="A23" s="12" t="s">
        <v>137</v>
      </c>
    </row>
    <row r="24" ht="15.75" customHeight="1">
      <c r="A24" s="12"/>
    </row>
    <row r="25" ht="15.75" customHeight="1">
      <c r="A25" s="12"/>
    </row>
    <row r="26" ht="15.75" customHeight="1">
      <c r="A26" s="12"/>
    </row>
    <row r="27" ht="15.75" customHeight="1">
      <c r="A27" s="12"/>
    </row>
    <row r="28" ht="15.75" customHeight="1">
      <c r="A28" s="12"/>
    </row>
    <row r="29" ht="15.75" customHeight="1">
      <c r="A29" s="12"/>
    </row>
    <row r="30" ht="15.75" customHeight="1">
      <c r="A30" s="12"/>
    </row>
    <row r="31" ht="15.75" customHeight="1">
      <c r="A31" s="12"/>
    </row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4.38"/>
    <col customWidth="1" min="2" max="2" width="27.25"/>
    <col customWidth="1" min="3" max="3" width="40.13"/>
    <col customWidth="1" min="4" max="4" width="13.0"/>
    <col customWidth="1" min="5" max="26" width="7.63"/>
  </cols>
  <sheetData>
    <row r="1">
      <c r="A1" s="8" t="s">
        <v>138</v>
      </c>
      <c r="B1" s="8" t="s">
        <v>139</v>
      </c>
      <c r="C1" s="8" t="s">
        <v>99</v>
      </c>
    </row>
    <row r="2">
      <c r="A2" s="12" t="s">
        <v>140</v>
      </c>
      <c r="B2" s="12" t="s">
        <v>141</v>
      </c>
      <c r="C2" s="12" t="s">
        <v>142</v>
      </c>
    </row>
    <row r="3">
      <c r="A3" s="12" t="s">
        <v>43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24.38"/>
    <col customWidth="1" min="2" max="2" width="25.38"/>
    <col customWidth="1" min="3" max="3" width="32.38"/>
    <col customWidth="1" min="4" max="4" width="30.88"/>
  </cols>
  <sheetData>
    <row r="1">
      <c r="A1" s="92"/>
      <c r="B1" s="92" t="s">
        <v>143</v>
      </c>
      <c r="C1" s="92" t="s">
        <v>144</v>
      </c>
      <c r="D1" s="92" t="s">
        <v>145</v>
      </c>
    </row>
    <row r="2" ht="75.0" customHeight="1">
      <c r="A2" s="93" t="s">
        <v>146</v>
      </c>
      <c r="B2" s="94"/>
      <c r="C2" s="94"/>
      <c r="D2" s="94"/>
    </row>
    <row r="3">
      <c r="A3" s="93" t="s">
        <v>147</v>
      </c>
      <c r="B3" s="93" t="s">
        <v>148</v>
      </c>
      <c r="C3" s="93" t="s">
        <v>149</v>
      </c>
      <c r="D3" s="93" t="s">
        <v>150</v>
      </c>
    </row>
    <row r="4" ht="147.75" customHeight="1">
      <c r="A4" s="93" t="s">
        <v>151</v>
      </c>
      <c r="B4" s="95" t="s">
        <v>152</v>
      </c>
      <c r="C4" s="95" t="s">
        <v>153</v>
      </c>
      <c r="D4" s="95" t="s">
        <v>154</v>
      </c>
    </row>
    <row r="5">
      <c r="A5" s="93" t="s">
        <v>155</v>
      </c>
      <c r="B5" s="96">
        <v>370.0</v>
      </c>
      <c r="C5" s="96">
        <v>1100.0</v>
      </c>
      <c r="D5" s="93" t="s">
        <v>156</v>
      </c>
    </row>
    <row r="6">
      <c r="A6" s="93" t="s">
        <v>157</v>
      </c>
      <c r="B6" s="93" t="s">
        <v>158</v>
      </c>
      <c r="C6" s="93" t="s">
        <v>158</v>
      </c>
      <c r="D6" s="93" t="s">
        <v>158</v>
      </c>
    </row>
    <row r="7">
      <c r="A7" s="93" t="s">
        <v>159</v>
      </c>
      <c r="B7" s="95" t="s">
        <v>160</v>
      </c>
      <c r="C7" s="93" t="s">
        <v>161</v>
      </c>
      <c r="D7" s="93" t="s">
        <v>162</v>
      </c>
    </row>
    <row r="8">
      <c r="A8" s="93" t="s">
        <v>163</v>
      </c>
      <c r="B8" s="93" t="s">
        <v>83</v>
      </c>
      <c r="C8" s="93" t="s">
        <v>164</v>
      </c>
      <c r="D8" s="93" t="s">
        <v>83</v>
      </c>
    </row>
  </sheetData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2015-06-05T18:19:34Z</dcterms:created>
</cp:coreProperties>
</file>