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094C6094-8C9E-4147-9A93-651BD2647B12}" xr6:coauthVersionLast="47" xr6:coauthVersionMax="47" xr10:uidLastSave="{00000000-0000-0000-0000-000000000000}"/>
  <bookViews>
    <workbookView xWindow="-22230" yWindow="0" windowWidth="22335" windowHeight="20880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1" l="1"/>
  <c r="I67" i="1"/>
  <c r="O70" i="1" s="1"/>
  <c r="L64" i="1"/>
  <c r="N64" i="1" s="1"/>
  <c r="L65" i="1"/>
  <c r="O66" i="1" s="1"/>
  <c r="Y15" i="1"/>
  <c r="AC28" i="1"/>
  <c r="O15" i="1"/>
  <c r="E15" i="1"/>
  <c r="I29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N66" i="1" l="1"/>
  <c r="N65" i="1"/>
  <c r="O65" i="1"/>
  <c r="N69" i="1"/>
  <c r="O69" i="1"/>
  <c r="N70" i="1"/>
  <c r="O64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C33" i="1" l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N41" i="1" l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U52" i="1" l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65" i="1" a="1"/>
  <c r="AT65" i="1" s="1"/>
  <c r="AK60" i="1" l="1" a="1"/>
  <c r="AK60" i="1" s="1"/>
  <c r="AK65" i="1" s="1" a="1"/>
  <c r="AR69" i="1" s="1"/>
  <c r="AO72" i="1" l="1"/>
  <c r="AR70" i="1"/>
  <c r="AK68" i="1"/>
  <c r="AQ70" i="1"/>
  <c r="AP69" i="1"/>
  <c r="AN69" i="1"/>
  <c r="AM69" i="1"/>
  <c r="AL68" i="1"/>
  <c r="AL69" i="1"/>
  <c r="AP71" i="1"/>
  <c r="AP70" i="1"/>
  <c r="AQ68" i="1"/>
  <c r="AL71" i="1"/>
  <c r="AN71" i="1"/>
  <c r="AR71" i="1"/>
  <c r="AN70" i="1"/>
  <c r="AR72" i="1"/>
  <c r="AQ67" i="1"/>
  <c r="AL72" i="1"/>
  <c r="AQ72" i="1"/>
  <c r="AP66" i="1"/>
  <c r="AO65" i="1"/>
  <c r="AM72" i="1"/>
  <c r="AM66" i="1"/>
  <c r="AN67" i="1"/>
  <c r="AP72" i="1"/>
  <c r="AN72" i="1"/>
  <c r="AO69" i="1"/>
  <c r="AM68" i="1"/>
  <c r="AN66" i="1"/>
  <c r="AR67" i="1"/>
  <c r="AO68" i="1"/>
  <c r="AK67" i="1"/>
  <c r="AM71" i="1"/>
  <c r="AO71" i="1"/>
  <c r="AR68" i="1"/>
  <c r="AL70" i="1"/>
  <c r="AO66" i="1"/>
  <c r="AK70" i="1"/>
  <c r="AO70" i="1"/>
  <c r="AK71" i="1"/>
  <c r="AN65" i="1"/>
  <c r="AK65" i="1"/>
  <c r="AV65" i="1" s="1" a="1"/>
  <c r="AP65" i="1"/>
  <c r="AK66" i="1"/>
  <c r="AP67" i="1"/>
  <c r="AQ69" i="1"/>
  <c r="AK69" i="1"/>
  <c r="AR65" i="1"/>
  <c r="AL67" i="1"/>
  <c r="AQ66" i="1"/>
  <c r="AP68" i="1"/>
  <c r="AR66" i="1"/>
  <c r="AQ65" i="1"/>
  <c r="AN68" i="1"/>
  <c r="AO67" i="1"/>
  <c r="AL66" i="1"/>
  <c r="AM67" i="1"/>
  <c r="AK72" i="1"/>
  <c r="AM70" i="1"/>
  <c r="AL65" i="1"/>
  <c r="AQ71" i="1"/>
  <c r="AM65" i="1"/>
  <c r="AX72" i="1" l="1"/>
  <c r="AX69" i="1"/>
  <c r="AX68" i="1"/>
  <c r="AV65" i="1"/>
  <c r="AX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<sst xmlns="http://schemas.openxmlformats.org/spreadsheetml/2006/main" count="273" uniqueCount="88">
  <si>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</si>
  <si>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</si>
  <si>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</si>
  <si>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</si>
  <si>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</si>
  <si>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</si>
  <si>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</si>
  <si>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</si>
  <si>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</si>
  <si>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</si>
  <si>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</si>
  <si>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</si>
  <si>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</si>
  <si>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</si>
  <si>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</si>
  <si>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</si>
  <si>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</si>
  <si>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</si>
  <si>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</si>
  <si>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</si>
  <si>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</si>
  <si>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</si>
  <si>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</si>
  <si>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</si>
  <si>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</si>
  <si>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</si>
  <si>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</si>
  <si>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</si>
  <si>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</si>
  <si>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</si>
  <si>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</si>
  <si>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</si>
  <si>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</si>
  <si>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</si>
  <si>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</si>
  <si>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</si>
  <si>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</si>
  <si>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</si>
  <si>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</si>
  <si>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</si>
  <si>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</si>
  <si>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</si>
  <si>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</si>
  <si>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</si>
  <si>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</si>
  <si>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</si>
  <si>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</si>
  <si>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</si>
  <si>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</si>
  <si>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</si>
  <si>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</si>
  <si>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</si>
  <si>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</si>
  <si>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</si>
  <si>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</si>
  <si>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</si>
  <si>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</si>
  <si>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</si>
  <si>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</si>
  <si>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</si>
  <si>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</si>
  <si>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</si>
  <si>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</si>
  <si>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</si>
  <si>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</si>
  <si>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</si>
  <si>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</si>
  <si>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</si>
  <si>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</si>
  <si>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</si>
  <si>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</si>
  <si>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</si>
  <si>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</si>
  <si>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</si>
  <si>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</si>
  <si>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</si>
  <si>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</si>
  <si>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</si>
  <si>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</si>
  <si>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</si>
  <si>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</si>
  <si>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</si>
  <si>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</si>
  <si>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</si>
  <si>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Huom! Pystykuorma osoittaa alaspäin! Vaikuttaa siihen, miten ekvivalentit kuormat (horisontaalinen ja momentt)</t>
  </si>
  <si>
    <t>pitää ohjelmassa huomioida (toisin kuin vaakasuuntainen, joka jo osoittaa oikealle (0°))</t>
  </si>
  <si>
    <t>Lukkovoimaesimerkissä kuorma osoittaa alaspäin positiivisena</t>
  </si>
  <si>
    <t>mutta SIN(kulma) antaa negatiivisen arvon alaspäin osoittaville voimille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</si>
</sst>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</cellXfs>
  <cellStyles count="2">
    <cellStyle name="Neutraali" xfId="1" builtinId="28"/>
    <cellStyle name="Normaali" xfId="0" builtinId="0"/>
  </cellStyles>
  <dxfs count="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zoomScale="115" zoomScaleNormal="115" workbookViewId="0">
      <selection activeCell="J22" sqref="J22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90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6.1257422745431001E-17</v>
      </c>
      <c r="D5" s="34" t="s">
        <v>22</v>
      </c>
      <c r="E5" s="5">
        <f>SIN(RADIANS(E4))</f>
        <v>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1.22514845490862E-12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81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1.22514845490862E-12</v>
      </c>
      <c r="AZ10" s="81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30000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30000000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v>0</v>
      </c>
      <c r="F14" s="1" t="s">
        <v>59</v>
      </c>
      <c r="L14" s="1" t="s">
        <v>12</v>
      </c>
      <c r="O14" s="14">
        <v>0</v>
      </c>
      <c r="P14" s="1" t="s">
        <v>59</v>
      </c>
      <c r="V14" s="1" t="s">
        <v>12</v>
      </c>
      <c r="Y14" s="14">
        <v>0</v>
      </c>
      <c r="Z14" s="1" t="s">
        <v>59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59</v>
      </c>
      <c r="L15" s="1" t="s">
        <v>19</v>
      </c>
      <c r="O15" s="14">
        <f>1000*10/1000</f>
        <v>10</v>
      </c>
      <c r="P15" s="1" t="s">
        <v>59</v>
      </c>
      <c r="V15" s="1" t="s">
        <v>19</v>
      </c>
      <c r="Y15" s="14">
        <f>1000*10/1000</f>
        <v>10</v>
      </c>
      <c r="Z15" s="1" t="s">
        <v>59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v>0</v>
      </c>
      <c r="F16" s="1" t="s">
        <v>10</v>
      </c>
      <c r="L16" s="1" t="s">
        <v>53</v>
      </c>
      <c r="O16" s="14">
        <v>0</v>
      </c>
      <c r="P16" s="1" t="s">
        <v>10</v>
      </c>
      <c r="S16" s="2"/>
      <c r="V16" s="1" t="s">
        <v>53</v>
      </c>
      <c r="Y16" s="14">
        <v>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30000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5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40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5">
        <f>B55*I28+C55*I29+D55*I30+E55*I31+F55*I32+G55*I33</f>
        <v>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-1.22514845490862E-12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5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5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5">
        <f>B58*I28+C58*I29+D58*I30+E58*I31+F58*I32+G58*I33</f>
        <v>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-1.22514845490862E-12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5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7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-1.22514845490862E-12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-1.22514845490862E-12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30</v>
      </c>
      <c r="V36" s="2" t="s">
        <v>30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8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1.22514845490862E-12</v>
      </c>
      <c r="BA44" s="148" t="s">
        <v>54</v>
      </c>
    </row>
    <row r="45" spans="2:83" x14ac:dyDescent="0.2">
      <c r="B45" s="156">
        <f>$C$5</f>
        <v>6.1257422745431001E-17</v>
      </c>
      <c r="C45" s="156">
        <f>$E$5</f>
        <v>1</v>
      </c>
      <c r="D45" s="156">
        <v>0</v>
      </c>
      <c r="E45" s="156">
        <v>0</v>
      </c>
      <c r="F45" s="156">
        <v>0</v>
      </c>
      <c r="G45" s="156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42</v>
      </c>
      <c r="AZ45" s="3">
        <f t="shared" si="35"/>
        <v>13333333.333333334</v>
      </c>
    </row>
    <row r="46" spans="2:83" x14ac:dyDescent="0.2">
      <c r="B46" s="156">
        <f>-$E$5</f>
        <v>-1</v>
      </c>
      <c r="C46" s="156">
        <f>$C$5</f>
        <v>6.1257422745431001E-17</v>
      </c>
      <c r="D46" s="156">
        <v>0</v>
      </c>
      <c r="E46" s="156">
        <v>0</v>
      </c>
      <c r="F46" s="156">
        <v>0</v>
      </c>
      <c r="G46" s="156">
        <v>0</v>
      </c>
      <c r="L46" s="156">
        <f>$M$5</f>
        <v>1</v>
      </c>
      <c r="M46" s="156">
        <f>$O$5</f>
        <v>0</v>
      </c>
      <c r="N46" s="156">
        <v>0</v>
      </c>
      <c r="O46" s="156">
        <v>0</v>
      </c>
      <c r="P46" s="156">
        <v>0</v>
      </c>
      <c r="Q46" s="156">
        <v>0</v>
      </c>
      <c r="V46" s="156">
        <f>$C$5</f>
        <v>6.1257422745431001E-17</v>
      </c>
      <c r="W46" s="156">
        <f>$E$5</f>
        <v>1</v>
      </c>
      <c r="X46" s="156">
        <v>0</v>
      </c>
      <c r="Y46" s="156">
        <v>0</v>
      </c>
      <c r="Z46" s="156">
        <v>0</v>
      </c>
      <c r="AA46" s="156">
        <v>0</v>
      </c>
      <c r="AE46" s="10"/>
      <c r="AJ46" s="81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43</v>
      </c>
      <c r="AZ46" s="3">
        <f t="shared" si="35"/>
        <v>-20000</v>
      </c>
      <c r="CE46" s="2"/>
    </row>
    <row r="47" spans="2:83" x14ac:dyDescent="0.2">
      <c r="B47" s="156">
        <v>0</v>
      </c>
      <c r="C47" s="156">
        <v>0</v>
      </c>
      <c r="D47" s="156">
        <v>1</v>
      </c>
      <c r="E47" s="156">
        <v>0</v>
      </c>
      <c r="F47" s="156">
        <v>0</v>
      </c>
      <c r="G47" s="156">
        <v>0</v>
      </c>
      <c r="L47" s="156">
        <f>-$O$5</f>
        <v>0</v>
      </c>
      <c r="M47" s="156">
        <f>$M$5</f>
        <v>1</v>
      </c>
      <c r="N47" s="156">
        <v>0</v>
      </c>
      <c r="O47" s="156">
        <v>0</v>
      </c>
      <c r="P47" s="156">
        <v>0</v>
      </c>
      <c r="Q47" s="156">
        <v>0</v>
      </c>
      <c r="V47" s="156">
        <f>-$E$5</f>
        <v>-1</v>
      </c>
      <c r="W47" s="156">
        <f>$C$5</f>
        <v>6.1257422745431001E-17</v>
      </c>
      <c r="X47" s="156">
        <v>0</v>
      </c>
      <c r="Y47" s="156">
        <v>0</v>
      </c>
      <c r="Z47" s="156">
        <v>0</v>
      </c>
      <c r="AA47" s="156">
        <v>0</v>
      </c>
      <c r="AE47" s="8"/>
      <c r="AJ47" s="81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44</v>
      </c>
      <c r="AZ47" s="3">
        <f>AX10+BN10+AX26</f>
        <v>30000</v>
      </c>
      <c r="BS47" s="3"/>
      <c r="CE47" s="2"/>
    </row>
    <row r="48" spans="2:83" x14ac:dyDescent="0.2">
      <c r="B48" s="156">
        <v>0</v>
      </c>
      <c r="C48" s="156">
        <v>0</v>
      </c>
      <c r="D48" s="156">
        <v>0</v>
      </c>
      <c r="E48" s="156">
        <f>$C$5</f>
        <v>6.1257422745431001E-17</v>
      </c>
      <c r="F48" s="156">
        <f>$E$5</f>
        <v>1</v>
      </c>
      <c r="G48" s="156">
        <v>0</v>
      </c>
      <c r="L48" s="156">
        <v>0</v>
      </c>
      <c r="M48" s="156">
        <v>0</v>
      </c>
      <c r="N48" s="156">
        <v>1</v>
      </c>
      <c r="O48" s="156">
        <v>0</v>
      </c>
      <c r="P48" s="156">
        <v>0</v>
      </c>
      <c r="Q48" s="156">
        <v>0</v>
      </c>
      <c r="V48" s="156">
        <v>0</v>
      </c>
      <c r="W48" s="156">
        <v>0</v>
      </c>
      <c r="X48" s="156">
        <v>1</v>
      </c>
      <c r="Y48" s="156">
        <v>0</v>
      </c>
      <c r="Z48" s="156">
        <v>0</v>
      </c>
      <c r="AA48" s="156">
        <v>0</v>
      </c>
      <c r="AE48" s="8"/>
      <c r="AJ48" s="81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45</v>
      </c>
      <c r="AZ48" s="3">
        <f t="shared" si="35"/>
        <v>16666666.666666666</v>
      </c>
    </row>
    <row r="49" spans="2:101" x14ac:dyDescent="0.2">
      <c r="B49" s="156">
        <v>0</v>
      </c>
      <c r="C49" s="156">
        <v>0</v>
      </c>
      <c r="D49" s="156">
        <v>0</v>
      </c>
      <c r="E49" s="156">
        <f>-$E$5</f>
        <v>-1</v>
      </c>
      <c r="F49" s="156">
        <f>$C$5</f>
        <v>6.1257422745431001E-17</v>
      </c>
      <c r="G49" s="156">
        <v>0</v>
      </c>
      <c r="L49" s="156">
        <v>0</v>
      </c>
      <c r="M49" s="156">
        <v>0</v>
      </c>
      <c r="N49" s="156">
        <v>0</v>
      </c>
      <c r="O49" s="156">
        <f>$M$5</f>
        <v>1</v>
      </c>
      <c r="P49" s="156">
        <f>$O$5</f>
        <v>0</v>
      </c>
      <c r="Q49" s="156">
        <v>0</v>
      </c>
      <c r="V49" s="156">
        <v>0</v>
      </c>
      <c r="W49" s="156">
        <v>0</v>
      </c>
      <c r="X49" s="156">
        <v>0</v>
      </c>
      <c r="Y49" s="156">
        <f>$C$5</f>
        <v>6.1257422745431001E-17</v>
      </c>
      <c r="Z49" s="156">
        <f>$E$5</f>
        <v>1</v>
      </c>
      <c r="AA49" s="156">
        <v>0</v>
      </c>
      <c r="AE49" s="10"/>
      <c r="AH49" s="2"/>
      <c r="AI49" s="2"/>
      <c r="AJ49" s="81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8" t="s">
        <v>56</v>
      </c>
      <c r="CW49" s="2"/>
    </row>
    <row r="50" spans="2:101" x14ac:dyDescent="0.2">
      <c r="B50" s="156">
        <v>0</v>
      </c>
      <c r="C50" s="156">
        <v>0</v>
      </c>
      <c r="D50" s="156">
        <v>0</v>
      </c>
      <c r="E50" s="156">
        <v>0</v>
      </c>
      <c r="F50" s="156">
        <v>0</v>
      </c>
      <c r="G50" s="156">
        <f>D47</f>
        <v>1</v>
      </c>
      <c r="L50" s="156">
        <v>0</v>
      </c>
      <c r="M50" s="156">
        <v>0</v>
      </c>
      <c r="N50" s="156">
        <v>0</v>
      </c>
      <c r="O50" s="156">
        <f>-$O$5</f>
        <v>0</v>
      </c>
      <c r="P50" s="156">
        <f>$M$5</f>
        <v>1</v>
      </c>
      <c r="Q50" s="156">
        <v>0</v>
      </c>
      <c r="V50" s="156">
        <v>0</v>
      </c>
      <c r="W50" s="156">
        <v>0</v>
      </c>
      <c r="X50" s="156">
        <v>0</v>
      </c>
      <c r="Y50" s="156">
        <f>-$E$5</f>
        <v>-1</v>
      </c>
      <c r="Z50" s="156">
        <f>$C$5</f>
        <v>6.1257422745431001E-17</v>
      </c>
      <c r="AA50" s="156">
        <v>0</v>
      </c>
      <c r="AE50" s="8"/>
      <c r="AH50" s="2"/>
      <c r="AI50" s="2"/>
      <c r="AJ50" s="81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-1.22514845490862E-12</v>
      </c>
      <c r="BA50" s="148" t="s">
        <v>57</v>
      </c>
      <c r="BK50" s="2"/>
      <c r="CW50" s="2"/>
    </row>
    <row r="51" spans="2:101" x14ac:dyDescent="0.2">
      <c r="E51" s="4"/>
      <c r="F51" s="4"/>
      <c r="L51" s="156">
        <v>0</v>
      </c>
      <c r="M51" s="156">
        <v>0</v>
      </c>
      <c r="N51" s="156">
        <v>0</v>
      </c>
      <c r="O51" s="156">
        <v>0</v>
      </c>
      <c r="P51" s="156">
        <v>0</v>
      </c>
      <c r="Q51" s="156">
        <f>N48</f>
        <v>1</v>
      </c>
      <c r="V51" s="156">
        <v>0</v>
      </c>
      <c r="W51" s="156">
        <v>0</v>
      </c>
      <c r="X51" s="156">
        <v>0</v>
      </c>
      <c r="Y51" s="156">
        <v>0</v>
      </c>
      <c r="Z51" s="156">
        <v>0</v>
      </c>
      <c r="AA51" s="156">
        <f>X48</f>
        <v>1</v>
      </c>
      <c r="AH51" s="8"/>
      <c r="AI51" s="8"/>
      <c r="AJ51" s="81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46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47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48</v>
      </c>
      <c r="AZ53" s="3">
        <f t="shared" si="35"/>
        <v>30000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6">
        <f>$C$5</f>
        <v>6.1257422745431001E-17</v>
      </c>
      <c r="C54" s="156">
        <f>-$E$5</f>
        <v>-1</v>
      </c>
      <c r="D54" s="156">
        <v>0</v>
      </c>
      <c r="E54" s="156">
        <v>0</v>
      </c>
      <c r="F54" s="156">
        <v>0</v>
      </c>
      <c r="G54" s="156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49</v>
      </c>
      <c r="AZ54" s="3">
        <f t="shared" si="35"/>
        <v>-16666666.666666666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6">
        <f>$E$5</f>
        <v>1</v>
      </c>
      <c r="C55" s="156">
        <f>$C$5</f>
        <v>6.1257422745431001E-17</v>
      </c>
      <c r="D55" s="156">
        <v>0</v>
      </c>
      <c r="E55" s="156">
        <v>0</v>
      </c>
      <c r="F55" s="156">
        <v>0</v>
      </c>
      <c r="G55" s="156">
        <v>0</v>
      </c>
      <c r="L55" s="156">
        <f>$M$5</f>
        <v>1</v>
      </c>
      <c r="M55" s="156">
        <f>-$O$5</f>
        <v>0</v>
      </c>
      <c r="N55" s="156">
        <v>0</v>
      </c>
      <c r="O55" s="156">
        <v>0</v>
      </c>
      <c r="P55" s="156">
        <v>0</v>
      </c>
      <c r="Q55" s="156">
        <v>0</v>
      </c>
      <c r="V55" s="156">
        <f>$C$5</f>
        <v>6.1257422745431001E-17</v>
      </c>
      <c r="W55" s="156">
        <f>-$E$5</f>
        <v>-1</v>
      </c>
      <c r="X55" s="156">
        <v>0</v>
      </c>
      <c r="Y55" s="156">
        <v>0</v>
      </c>
      <c r="Z55" s="156">
        <v>0</v>
      </c>
      <c r="AA55" s="156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6">
        <v>0</v>
      </c>
      <c r="C56" s="156">
        <v>0</v>
      </c>
      <c r="D56" s="156">
        <f>D47</f>
        <v>1</v>
      </c>
      <c r="E56" s="156">
        <v>0</v>
      </c>
      <c r="F56" s="156">
        <v>0</v>
      </c>
      <c r="G56" s="156">
        <v>0</v>
      </c>
      <c r="L56" s="156">
        <f>$O$5</f>
        <v>0</v>
      </c>
      <c r="M56" s="156">
        <f>$M$5</f>
        <v>1</v>
      </c>
      <c r="N56" s="156">
        <v>0</v>
      </c>
      <c r="O56" s="156">
        <v>0</v>
      </c>
      <c r="P56" s="156">
        <v>0</v>
      </c>
      <c r="Q56" s="156">
        <v>0</v>
      </c>
      <c r="V56" s="156">
        <f>$E$5</f>
        <v>1</v>
      </c>
      <c r="W56" s="156">
        <f>$C$5</f>
        <v>6.1257422745431001E-17</v>
      </c>
      <c r="X56" s="156">
        <v>0</v>
      </c>
      <c r="Y56" s="156">
        <v>0</v>
      </c>
      <c r="Z56" s="156">
        <v>0</v>
      </c>
      <c r="AA56" s="156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6">
        <v>0</v>
      </c>
      <c r="C57" s="156">
        <v>0</v>
      </c>
      <c r="D57" s="156">
        <v>0</v>
      </c>
      <c r="E57" s="156">
        <f>$C$5</f>
        <v>6.1257422745431001E-17</v>
      </c>
      <c r="F57" s="156">
        <f>-$E$5</f>
        <v>-1</v>
      </c>
      <c r="G57" s="156">
        <v>0</v>
      </c>
      <c r="L57" s="156">
        <v>0</v>
      </c>
      <c r="M57" s="156">
        <v>0</v>
      </c>
      <c r="N57" s="156">
        <f>N48</f>
        <v>1</v>
      </c>
      <c r="O57" s="156">
        <v>0</v>
      </c>
      <c r="P57" s="156">
        <v>0</v>
      </c>
      <c r="Q57" s="156">
        <v>0</v>
      </c>
      <c r="V57" s="156">
        <v>0</v>
      </c>
      <c r="W57" s="156">
        <v>0</v>
      </c>
      <c r="X57" s="156">
        <f>X48</f>
        <v>1</v>
      </c>
      <c r="Y57" s="156">
        <v>0</v>
      </c>
      <c r="Z57" s="156">
        <v>0</v>
      </c>
      <c r="AA57" s="156">
        <v>0</v>
      </c>
      <c r="AB57" s="4"/>
      <c r="AZ57" s="12"/>
      <c r="BB57" s="4"/>
      <c r="BE57" s="16"/>
    </row>
    <row r="58" spans="2:101" x14ac:dyDescent="0.2">
      <c r="B58" s="156">
        <v>0</v>
      </c>
      <c r="C58" s="156">
        <v>0</v>
      </c>
      <c r="D58" s="156">
        <v>0</v>
      </c>
      <c r="E58" s="156">
        <f>$E$5</f>
        <v>1</v>
      </c>
      <c r="F58" s="156">
        <f>$C$5</f>
        <v>6.1257422745431001E-17</v>
      </c>
      <c r="G58" s="156">
        <v>0</v>
      </c>
      <c r="L58" s="156">
        <v>0</v>
      </c>
      <c r="M58" s="156">
        <v>0</v>
      </c>
      <c r="N58" s="156">
        <v>0</v>
      </c>
      <c r="O58" s="156">
        <f>$M$5</f>
        <v>1</v>
      </c>
      <c r="P58" s="156">
        <f>-$O$5</f>
        <v>0</v>
      </c>
      <c r="Q58" s="156">
        <v>0</v>
      </c>
      <c r="V58" s="156">
        <v>0</v>
      </c>
      <c r="W58" s="156">
        <v>0</v>
      </c>
      <c r="X58" s="156">
        <v>0</v>
      </c>
      <c r="Y58" s="156">
        <f>$C$5</f>
        <v>6.1257422745431001E-17</v>
      </c>
      <c r="Z58" s="156">
        <f>-$E$5</f>
        <v>-1</v>
      </c>
      <c r="AA58" s="156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6">
        <v>0</v>
      </c>
      <c r="C59" s="156">
        <v>0</v>
      </c>
      <c r="D59" s="156">
        <v>0</v>
      </c>
      <c r="E59" s="156">
        <v>0</v>
      </c>
      <c r="F59" s="156">
        <v>0</v>
      </c>
      <c r="G59" s="156">
        <f>D47</f>
        <v>1</v>
      </c>
      <c r="L59" s="156">
        <v>0</v>
      </c>
      <c r="M59" s="156">
        <v>0</v>
      </c>
      <c r="N59" s="156">
        <v>0</v>
      </c>
      <c r="O59" s="156">
        <f>$O$5</f>
        <v>0</v>
      </c>
      <c r="P59" s="156">
        <f>$M$5</f>
        <v>1</v>
      </c>
      <c r="Q59" s="156">
        <v>0</v>
      </c>
      <c r="V59" s="156">
        <v>0</v>
      </c>
      <c r="W59" s="156">
        <v>0</v>
      </c>
      <c r="X59" s="156">
        <v>0</v>
      </c>
      <c r="Y59" s="156">
        <f>$E$5</f>
        <v>1</v>
      </c>
      <c r="Z59" s="156">
        <f>$C$5</f>
        <v>6.1257422745431001E-17</v>
      </c>
      <c r="AA59" s="156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6">
        <v>0</v>
      </c>
      <c r="M60" s="156">
        <v>0</v>
      </c>
      <c r="N60" s="156">
        <v>0</v>
      </c>
      <c r="O60" s="156">
        <v>0</v>
      </c>
      <c r="P60" s="156">
        <v>0</v>
      </c>
      <c r="Q60" s="156">
        <f>N48</f>
        <v>1</v>
      </c>
      <c r="V60" s="156">
        <v>0</v>
      </c>
      <c r="W60" s="156">
        <v>0</v>
      </c>
      <c r="X60" s="156">
        <v>0</v>
      </c>
      <c r="Y60" s="156">
        <v>0</v>
      </c>
      <c r="Z60" s="156">
        <v>0</v>
      </c>
      <c r="AA60" s="156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9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73</v>
      </c>
      <c r="N62" s="1" t="s">
        <v>69</v>
      </c>
      <c r="O62" s="1" t="s">
        <v>69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74</v>
      </c>
      <c r="K63" s="1" t="s">
        <v>75</v>
      </c>
      <c r="M63" s="1" t="s">
        <v>72</v>
      </c>
      <c r="N63" s="1" t="s">
        <v>70</v>
      </c>
      <c r="O63" s="1" t="s">
        <v>71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82</v>
      </c>
      <c r="I64" s="154">
        <v>10000</v>
      </c>
      <c r="J64" s="1" t="s">
        <v>83</v>
      </c>
      <c r="K64" s="1" t="s">
        <v>77</v>
      </c>
      <c r="L64" s="3">
        <f>COS(RADIANS(I65-E4))*I64</f>
        <v>6.1257422745431001E-13</v>
      </c>
      <c r="M64" s="34" t="s">
        <v>66</v>
      </c>
      <c r="N64" s="27">
        <f>-I67/E6*L64</f>
        <v>-3.06287113727155E-13</v>
      </c>
      <c r="O64" s="27">
        <f>-I66/E6*L64</f>
        <v>-3.06287113727155E-13</v>
      </c>
      <c r="P64" s="1" t="s">
        <v>86</v>
      </c>
      <c r="AJ64" s="9"/>
      <c r="AK64" s="9"/>
      <c r="AL64" s="9"/>
      <c r="AM64" s="9"/>
      <c r="AN64" s="9"/>
      <c r="AO64" s="9"/>
      <c r="AP64" s="9"/>
      <c r="AQ64" s="9"/>
      <c r="AR64" s="9"/>
      <c r="AS64" s="1" t="s">
        <v>1</v>
      </c>
      <c r="AT64" s="145" t="s">
        <v>52</v>
      </c>
      <c r="AU64" s="150" t="s">
        <v>51</v>
      </c>
      <c r="AV64" s="9" t="s">
        <v>41</v>
      </c>
      <c r="BR64" s="66"/>
    </row>
    <row r="65" spans="5:74" x14ac:dyDescent="0.2">
      <c r="H65" s="1" t="s">
        <v>62</v>
      </c>
      <c r="I65" s="154">
        <v>0</v>
      </c>
      <c r="J65" s="1" t="s">
        <v>0</v>
      </c>
      <c r="K65" s="1" t="s">
        <v>76</v>
      </c>
      <c r="L65" s="3">
        <f>SIN(RADIANS(I65-E4))*I64</f>
        <v>-10000</v>
      </c>
      <c r="M65" s="34" t="s">
        <v>67</v>
      </c>
      <c r="N65" s="27">
        <f>-1*I67^2*(3*I66+I67)/E6^3*L65</f>
        <v>5000</v>
      </c>
      <c r="O65" s="27">
        <f>-1*I66^2*(I66+3*I67)/E6^3*L65</f>
        <v>5000</v>
      </c>
      <c r="P65" s="1" t="s">
        <v>87</v>
      </c>
      <c r="AJ65" s="9">
        <v>3</v>
      </c>
      <c r="AK65" s="1" t="e">
        <f t="array" ref="AK65:AR72">MINVERSE(AK60:AR63)</f>
        <v>#VALUE!</v>
      </c>
      <c r="AL65" s="1" t="e">
        <v>#VALUE!</v>
      </c>
      <c r="AM65" s="1" t="e">
        <v>#VALUE!</v>
      </c>
      <c r="AN65" s="1" t="e">
        <v>#VALUE!</v>
      </c>
      <c r="AO65" s="1" t="e">
        <v>#VALUE!</v>
      </c>
      <c r="AP65" s="1" t="e">
        <v>#VALUE!</v>
      </c>
      <c r="AQ65" s="1" t="e">
        <v>#VALUE!</v>
      </c>
      <c r="AR65" s="1" t="e">
        <v>#VALUE!</v>
      </c>
      <c r="AT65" s="3" cm="1">
        <f t="array" ref="AT65:AT68">AV60:AV63</f>
        <v>13333333.333333334</v>
      </c>
      <c r="AV65" s="1" t="e" cm="1">
        <f t="array" ref="AV65">MMULT(AK65:AR72,AT65:AT72)</f>
        <v>#VALUE!</v>
      </c>
      <c r="AW65" s="1" t="s">
        <v>60</v>
      </c>
      <c r="AX65" s="1" t="e">
        <f>1000*AV65</f>
        <v>#VALUE!</v>
      </c>
      <c r="AY65" s="1" t="s">
        <v>58</v>
      </c>
      <c r="BR65" s="66"/>
    </row>
    <row r="66" spans="5:74" x14ac:dyDescent="0.2">
      <c r="H66" s="1" t="s">
        <v>80</v>
      </c>
      <c r="I66" s="154">
        <v>2000</v>
      </c>
      <c r="J66" s="1" t="s">
        <v>3</v>
      </c>
      <c r="M66" s="152" t="s">
        <v>68</v>
      </c>
      <c r="N66" s="27">
        <f>-1*I66*I67^2/E6^2*L65</f>
        <v>5000000</v>
      </c>
      <c r="O66" s="27">
        <f>I66^2*I67/E6^2*L65</f>
        <v>-5000000</v>
      </c>
      <c r="P66" s="1" t="s">
        <v>81</v>
      </c>
      <c r="AJ66" s="9">
        <v>4</v>
      </c>
      <c r="AK66" s="1" t="e">
        <v>#VALUE!</v>
      </c>
      <c r="AL66" s="3" t="e">
        <v>#VALUE!</v>
      </c>
      <c r="AM66" s="3" t="e">
        <v>#VALUE!</v>
      </c>
      <c r="AN66" s="1" t="e">
        <v>#VALUE!</v>
      </c>
      <c r="AO66" s="1" t="e">
        <v>#VALUE!</v>
      </c>
      <c r="AP66" s="1" t="e">
        <v>#VALUE!</v>
      </c>
      <c r="AQ66" s="1" t="e">
        <v>#VALUE!</v>
      </c>
      <c r="AR66" s="1" t="e">
        <v>#VALUE!</v>
      </c>
      <c r="AT66" s="1">
        <v>-20000</v>
      </c>
      <c r="AW66" s="1" t="s">
        <v>3</v>
      </c>
      <c r="BC66" s="29"/>
      <c r="BD66" s="29"/>
      <c r="BR66" s="66"/>
    </row>
    <row r="67" spans="5:74" x14ac:dyDescent="0.2">
      <c r="H67" s="1" t="s">
        <v>79</v>
      </c>
      <c r="I67" s="153">
        <f>E6-I66</f>
        <v>2000</v>
      </c>
      <c r="M67" s="34"/>
      <c r="AJ67" s="9">
        <v>5</v>
      </c>
      <c r="AK67" s="1" t="e">
        <v>#VALUE!</v>
      </c>
      <c r="AL67" s="3" t="e">
        <v>#VALUE!</v>
      </c>
      <c r="AM67" s="3" t="e">
        <v>#VALUE!</v>
      </c>
      <c r="AN67" s="1" t="e">
        <v>#VALUE!</v>
      </c>
      <c r="AO67" s="1" t="e">
        <v>#VALUE!</v>
      </c>
      <c r="AP67" s="1" t="e">
        <v>#VALUE!</v>
      </c>
      <c r="AQ67" s="1" t="e">
        <v>#VALUE!</v>
      </c>
      <c r="AR67" s="1" t="e">
        <v>#VALUE!</v>
      </c>
      <c r="AT67" s="1">
        <v>30000</v>
      </c>
      <c r="AW67" s="1" t="s">
        <v>3</v>
      </c>
      <c r="BR67" s="66"/>
    </row>
    <row r="68" spans="5:74" x14ac:dyDescent="0.2">
      <c r="H68" s="1" t="s">
        <v>61</v>
      </c>
      <c r="M68" s="34" t="s">
        <v>66</v>
      </c>
      <c r="AJ68" s="9">
        <v>6</v>
      </c>
      <c r="AK68" s="1" t="e">
        <v>#VALUE!</v>
      </c>
      <c r="AL68" s="1" t="e">
        <v>#VALUE!</v>
      </c>
      <c r="AM68" s="1" t="e">
        <v>#VALUE!</v>
      </c>
      <c r="AN68" s="1" t="e">
        <v>#VALUE!</v>
      </c>
      <c r="AO68" s="1" t="e">
        <v>#VALUE!</v>
      </c>
      <c r="AP68" s="1" t="e">
        <v>#VALUE!</v>
      </c>
      <c r="AQ68" s="1" t="e">
        <v>#VALUE!</v>
      </c>
      <c r="AR68" s="1" t="e">
        <v>#VALUE!</v>
      </c>
      <c r="AT68" s="1">
        <v>16666666.666666666</v>
      </c>
      <c r="AW68" s="1" t="s">
        <v>60</v>
      </c>
      <c r="AX68" s="1">
        <f>1000*AV68</f>
        <v>0</v>
      </c>
      <c r="AY68" s="1" t="s">
        <v>58</v>
      </c>
      <c r="BR68" s="66"/>
    </row>
    <row r="69" spans="5:74" ht="12" customHeight="1" x14ac:dyDescent="0.2">
      <c r="H69" s="1" t="s">
        <v>63</v>
      </c>
      <c r="M69" s="34" t="s">
        <v>67</v>
      </c>
      <c r="N69" s="1">
        <f>6*I66*I67/E6^3*I64</f>
        <v>3.75</v>
      </c>
      <c r="O69" s="1">
        <f>-6*I66*I67/E6^3*I64</f>
        <v>-3.75</v>
      </c>
      <c r="AJ69" s="9">
        <v>9</v>
      </c>
      <c r="AK69" s="1" t="e">
        <v>#VALUE!</v>
      </c>
      <c r="AL69" s="1" t="e">
        <v>#VALUE!</v>
      </c>
      <c r="AM69" s="1" t="e">
        <v>#VALUE!</v>
      </c>
      <c r="AN69" s="1" t="e">
        <v>#VALUE!</v>
      </c>
      <c r="AO69" s="1" t="e">
        <v>#VALUE!</v>
      </c>
      <c r="AP69" s="1" t="e">
        <v>#VALUE!</v>
      </c>
      <c r="AQ69" s="1" t="e">
        <v>#VALUE!</v>
      </c>
      <c r="AR69" s="1" t="e">
        <v>#VALUE!</v>
      </c>
      <c r="AW69" s="1" t="s">
        <v>60</v>
      </c>
      <c r="AX69" s="1">
        <f>1000*AV69</f>
        <v>0</v>
      </c>
      <c r="AY69" s="1" t="s">
        <v>58</v>
      </c>
      <c r="BR69" s="66"/>
    </row>
    <row r="70" spans="5:74" x14ac:dyDescent="0.2">
      <c r="E70" s="26"/>
      <c r="M70" s="152" t="s">
        <v>68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>
        <v>10</v>
      </c>
      <c r="AK70" s="1" t="e">
        <v>#VALUE!</v>
      </c>
      <c r="AL70" s="1" t="e">
        <v>#VALUE!</v>
      </c>
      <c r="AM70" s="1" t="e">
        <v>#VALUE!</v>
      </c>
      <c r="AN70" s="1" t="e">
        <v>#VALUE!</v>
      </c>
      <c r="AO70" s="3" t="e">
        <v>#VALUE!</v>
      </c>
      <c r="AP70" s="1" t="e">
        <v>#VALUE!</v>
      </c>
      <c r="AQ70" s="1" t="e">
        <v>#VALUE!</v>
      </c>
      <c r="AR70" s="1" t="e">
        <v>#VALUE!</v>
      </c>
      <c r="AW70" s="1" t="s">
        <v>3</v>
      </c>
    </row>
    <row r="71" spans="5:74" x14ac:dyDescent="0.2">
      <c r="AG71" s="2"/>
      <c r="AH71" s="2"/>
      <c r="AI71" s="2"/>
      <c r="AJ71" s="9">
        <v>11</v>
      </c>
      <c r="AK71" s="1" t="e">
        <v>#VALUE!</v>
      </c>
      <c r="AL71" s="1" t="e">
        <v>#VALUE!</v>
      </c>
      <c r="AM71" s="1" t="e">
        <v>#VALUE!</v>
      </c>
      <c r="AN71" s="1" t="e">
        <v>#VALUE!</v>
      </c>
      <c r="AO71" s="3" t="e">
        <v>#VALUE!</v>
      </c>
      <c r="AP71" s="1" t="e">
        <v>#VALUE!</v>
      </c>
      <c r="AQ71" s="1" t="e">
        <v>#VALUE!</v>
      </c>
      <c r="AR71" s="1" t="e">
        <v>#VALUE!</v>
      </c>
      <c r="AW71" s="1" t="s">
        <v>3</v>
      </c>
    </row>
    <row r="72" spans="5:74" ht="12" customHeight="1" x14ac:dyDescent="0.2">
      <c r="H72" s="1" t="s">
        <v>65</v>
      </c>
      <c r="M72" s="34" t="s">
        <v>66</v>
      </c>
      <c r="AJ72" s="9">
        <v>12</v>
      </c>
      <c r="AK72" s="1" t="e">
        <v>#VALUE!</v>
      </c>
      <c r="AL72" s="1" t="e">
        <v>#VALUE!</v>
      </c>
      <c r="AM72" s="1" t="e">
        <v>#VALUE!</v>
      </c>
      <c r="AN72" s="1" t="e">
        <v>#VALUE!</v>
      </c>
      <c r="AO72" s="1" t="e">
        <v>#VALUE!</v>
      </c>
      <c r="AP72" s="1" t="e">
        <v>#VALUE!</v>
      </c>
      <c r="AQ72" s="1" t="e">
        <v>#VALUE!</v>
      </c>
      <c r="AR72" s="1" t="e">
        <v>#VALUE!</v>
      </c>
      <c r="AW72" s="1" t="s">
        <v>60</v>
      </c>
      <c r="AX72" s="1">
        <f>1000*AV72</f>
        <v>0</v>
      </c>
      <c r="AY72" s="1" t="s">
        <v>58</v>
      </c>
    </row>
    <row r="73" spans="5:74" ht="15" customHeight="1" x14ac:dyDescent="0.2">
      <c r="H73" s="1" t="s">
        <v>64</v>
      </c>
      <c r="M73" s="34" t="s">
        <v>67</v>
      </c>
      <c r="BB73" s="4"/>
      <c r="BK73" s="2"/>
    </row>
    <row r="74" spans="5:74" x14ac:dyDescent="0.2">
      <c r="M74" s="152" t="s">
        <v>68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51"/>
      <c r="M75" s="34"/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78</v>
      </c>
      <c r="M76" s="34"/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52"/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4" priority="1">
      <formula>ABS(AK43)&lt;0.1</formula>
    </cfRule>
  </conditionalFormatting>
  <conditionalFormatting sqref="BR166:BR168">
    <cfRule type="cellIs" dxfId="3" priority="2" operator="equal">
      <formula>"VIRHE!"</formula>
    </cfRule>
    <cfRule type="cellIs" dxfId="2" priority="3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24:L25"/>
  <sheetViews>
    <sheetView zoomScaleNormal="100" workbookViewId="0">
      <selection activeCell="P20" sqref="P20"/>
    </sheetView>
  </sheetViews>
  <sheetFormatPr defaultRowHeight="15" x14ac:dyDescent="0.25"/>
  <sheetData>
    <row r="24" spans="12:12" x14ac:dyDescent="0.25">
      <c r="L24" t="s">
        <v>84</v>
      </c>
    </row>
    <row r="25" spans="12:12" x14ac:dyDescent="0.25">
      <c r="L25" t="s">
        <v>85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2025-02-05T18:44:35Z</dcterms:modified>
</cp:coreProperties>
</file>