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vefem\theory\"/>
    </mc:Choice>
  </mc:AlternateContent>
  <xr:revisionPtr revIDLastSave="0" documentId="13_ncr:1_{EA924C09-161D-42C5-8E06-D7DA51F3630D}" xr6:coauthVersionLast="47" xr6:coauthVersionMax="47" xr10:uidLastSave="{00000000-0000-0000-0000-000000000000}"/>
  <bookViews>
    <workbookView xWindow="-25875" yWindow="0" windowWidth="25980" windowHeight="20880" xr2:uid="{27180542-B0D2-4BFE-946B-7857B24C93C8}"/>
  </bookViews>
  <sheets>
    <sheet name="Ilman vapautuksia" sheetId="1" r:id="rId1"/>
    <sheet name="Vapautuksilla" sheetId="2" r:id="rId2"/>
    <sheet name="Jousituet" sheetId="4" r:id="rId3"/>
    <sheet name="Lukkovoim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7" i="1" l="1"/>
  <c r="AN87" i="1"/>
  <c r="AK88" i="1"/>
  <c r="AN88" i="1"/>
  <c r="AL89" i="1"/>
  <c r="AM89" i="1"/>
  <c r="AO89" i="1"/>
  <c r="AP89" i="1"/>
  <c r="AK90" i="1"/>
  <c r="AN90" i="1"/>
  <c r="AK91" i="1"/>
  <c r="AN91" i="1"/>
  <c r="AL86" i="1"/>
  <c r="AM86" i="1"/>
  <c r="AO86" i="1"/>
  <c r="AP86" i="1"/>
  <c r="O31" i="3" l="1"/>
  <c r="N15" i="3"/>
  <c r="M15" i="3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K93" i="4"/>
  <c r="AS42" i="4"/>
  <c r="AS54" i="4" s="1"/>
  <c r="AR47" i="4"/>
  <c r="AS47" i="4"/>
  <c r="AR48" i="4"/>
  <c r="AS48" i="4"/>
  <c r="AR49" i="4"/>
  <c r="AS49" i="4"/>
  <c r="AR50" i="4"/>
  <c r="AS50" i="4"/>
  <c r="AR51" i="4"/>
  <c r="AS51" i="4"/>
  <c r="AR52" i="4"/>
  <c r="AS52" i="4"/>
  <c r="AR53" i="4"/>
  <c r="AS53" i="4"/>
  <c r="AR54" i="4"/>
  <c r="AR55" i="4"/>
  <c r="AS55" i="4"/>
  <c r="AR56" i="4"/>
  <c r="AS56" i="4"/>
  <c r="AR57" i="4"/>
  <c r="AS57" i="4"/>
  <c r="AR58" i="4"/>
  <c r="AS58" i="4"/>
  <c r="AR59" i="4"/>
  <c r="AS59" i="4"/>
  <c r="AS46" i="4"/>
  <c r="AK47" i="4"/>
  <c r="AL47" i="4"/>
  <c r="AM47" i="4"/>
  <c r="AK48" i="4"/>
  <c r="AL48" i="4"/>
  <c r="AK49" i="4"/>
  <c r="AL49" i="4"/>
  <c r="AM49" i="4"/>
  <c r="AK50" i="4"/>
  <c r="AL50" i="4"/>
  <c r="AM50" i="4"/>
  <c r="AK51" i="4"/>
  <c r="AL51" i="4"/>
  <c r="AM51" i="4"/>
  <c r="AK52" i="4"/>
  <c r="AL52" i="4"/>
  <c r="AM52" i="4"/>
  <c r="AK53" i="4"/>
  <c r="AL53" i="4"/>
  <c r="AM53" i="4"/>
  <c r="AK54" i="4"/>
  <c r="AL54" i="4"/>
  <c r="AM54" i="4"/>
  <c r="AK55" i="4"/>
  <c r="AL55" i="4"/>
  <c r="AM55" i="4"/>
  <c r="AK56" i="4"/>
  <c r="AL56" i="4"/>
  <c r="AM56" i="4"/>
  <c r="AK57" i="4"/>
  <c r="AL57" i="4"/>
  <c r="AM57" i="4"/>
  <c r="AK58" i="4"/>
  <c r="AL58" i="4"/>
  <c r="AM58" i="4"/>
  <c r="AK59" i="4"/>
  <c r="AL59" i="4"/>
  <c r="AM59" i="4"/>
  <c r="AL46" i="4"/>
  <c r="AM46" i="4"/>
  <c r="AV71" i="4" a="1"/>
  <c r="AV71" i="4" s="1"/>
  <c r="AV67" i="4" a="1"/>
  <c r="AV67" i="4" s="1"/>
  <c r="AA60" i="4"/>
  <c r="Q60" i="4"/>
  <c r="AW59" i="4"/>
  <c r="AV59" i="4"/>
  <c r="AP59" i="4"/>
  <c r="AO59" i="4"/>
  <c r="AN59" i="4"/>
  <c r="G59" i="4"/>
  <c r="AX58" i="4"/>
  <c r="AV58" i="4"/>
  <c r="AU58" i="4"/>
  <c r="AT58" i="4"/>
  <c r="AQ58" i="4"/>
  <c r="AP58" i="4"/>
  <c r="AX57" i="4"/>
  <c r="AW57" i="4"/>
  <c r="AQ57" i="4"/>
  <c r="X57" i="4"/>
  <c r="N57" i="4"/>
  <c r="AW56" i="4"/>
  <c r="D56" i="4"/>
  <c r="AW55" i="4"/>
  <c r="AW54" i="4"/>
  <c r="AV54" i="4"/>
  <c r="AP54" i="4"/>
  <c r="AO54" i="4"/>
  <c r="AN54" i="4"/>
  <c r="AW53" i="4"/>
  <c r="AV53" i="4"/>
  <c r="AP53" i="4"/>
  <c r="AO53" i="4"/>
  <c r="AN53" i="4"/>
  <c r="AW52" i="4"/>
  <c r="AV52" i="4"/>
  <c r="AP52" i="4"/>
  <c r="AO52" i="4"/>
  <c r="AN52" i="4"/>
  <c r="AX51" i="4"/>
  <c r="AW51" i="4"/>
  <c r="AQ51" i="4"/>
  <c r="AA51" i="4"/>
  <c r="Q51" i="4"/>
  <c r="AX50" i="4"/>
  <c r="AQ50" i="4"/>
  <c r="G50" i="4"/>
  <c r="AX49" i="4"/>
  <c r="AQ49" i="4"/>
  <c r="AX48" i="4"/>
  <c r="AV48" i="4"/>
  <c r="AU48" i="4"/>
  <c r="AT48" i="4"/>
  <c r="AQ48" i="4"/>
  <c r="AP48" i="4"/>
  <c r="AX47" i="4"/>
  <c r="AV47" i="4"/>
  <c r="AU47" i="4"/>
  <c r="AT47" i="4"/>
  <c r="AQ47" i="4"/>
  <c r="AP47" i="4"/>
  <c r="AX46" i="4"/>
  <c r="AV46" i="4"/>
  <c r="AU46" i="4"/>
  <c r="AT46" i="4"/>
  <c r="AR46" i="4"/>
  <c r="AQ46" i="4"/>
  <c r="AP46" i="4"/>
  <c r="AC33" i="4"/>
  <c r="S33" i="4"/>
  <c r="I33" i="4"/>
  <c r="AC32" i="4"/>
  <c r="S32" i="4"/>
  <c r="I32" i="4"/>
  <c r="AC31" i="4"/>
  <c r="I31" i="4"/>
  <c r="AC30" i="4"/>
  <c r="S30" i="4"/>
  <c r="I30" i="4"/>
  <c r="AC29" i="4"/>
  <c r="S29" i="4"/>
  <c r="I29" i="4"/>
  <c r="AC28" i="4"/>
  <c r="I28" i="4"/>
  <c r="O9" i="4"/>
  <c r="E9" i="4"/>
  <c r="O8" i="4"/>
  <c r="E8" i="4"/>
  <c r="Y8" i="4" s="1"/>
  <c r="O7" i="4"/>
  <c r="E7" i="4"/>
  <c r="Y7" i="4" s="1"/>
  <c r="Y5" i="4"/>
  <c r="W5" i="4"/>
  <c r="O5" i="4"/>
  <c r="P49" i="4" s="1"/>
  <c r="M5" i="4"/>
  <c r="E5" i="4"/>
  <c r="V47" i="4" s="1"/>
  <c r="C5" i="4"/>
  <c r="BC64" i="2" a="1"/>
  <c r="BC64" i="2" s="1"/>
  <c r="BB69" i="2"/>
  <c r="BB64" i="2" a="1"/>
  <c r="BB64" i="2" s="1"/>
  <c r="BB43" i="1" a="1"/>
  <c r="BB43" i="1" s="1"/>
  <c r="BB49" i="1" a="1"/>
  <c r="BB49" i="1" s="1"/>
  <c r="AC33" i="1"/>
  <c r="AC32" i="1"/>
  <c r="AC31" i="1"/>
  <c r="AC30" i="1"/>
  <c r="AC29" i="1"/>
  <c r="AC28" i="1"/>
  <c r="S33" i="1"/>
  <c r="S32" i="1"/>
  <c r="S30" i="1"/>
  <c r="S29" i="1"/>
  <c r="I33" i="1"/>
  <c r="AT91" i="1" s="1"/>
  <c r="I32" i="1"/>
  <c r="AT90" i="1" s="1"/>
  <c r="I31" i="1"/>
  <c r="AT89" i="1" s="1"/>
  <c r="I30" i="1"/>
  <c r="AT88" i="1" s="1"/>
  <c r="I29" i="1"/>
  <c r="AT87" i="1" s="1"/>
  <c r="I28" i="1"/>
  <c r="AT86" i="1" s="1"/>
  <c r="AC33" i="2"/>
  <c r="AC32" i="2"/>
  <c r="AC31" i="2"/>
  <c r="AC30" i="2"/>
  <c r="AC29" i="2"/>
  <c r="AC28" i="2"/>
  <c r="S33" i="2"/>
  <c r="S32" i="2"/>
  <c r="S30" i="2"/>
  <c r="S29" i="2"/>
  <c r="I33" i="2"/>
  <c r="I32" i="2"/>
  <c r="I30" i="2"/>
  <c r="I29" i="2"/>
  <c r="I28" i="2"/>
  <c r="M33" i="3"/>
  <c r="M34" i="3" l="1"/>
  <c r="AM42" i="4"/>
  <c r="AM48" i="4" s="1"/>
  <c r="S22" i="4"/>
  <c r="L47" i="4"/>
  <c r="M55" i="4"/>
  <c r="P58" i="4"/>
  <c r="O11" i="4"/>
  <c r="Q30" i="4" s="1"/>
  <c r="O59" i="4"/>
  <c r="S25" i="4"/>
  <c r="F58" i="4"/>
  <c r="B54" i="4"/>
  <c r="V46" i="4"/>
  <c r="E57" i="4"/>
  <c r="W56" i="4"/>
  <c r="C46" i="4"/>
  <c r="Z59" i="4"/>
  <c r="Y49" i="4"/>
  <c r="B45" i="4"/>
  <c r="P59" i="4"/>
  <c r="O49" i="4"/>
  <c r="O58" i="4"/>
  <c r="M47" i="4"/>
  <c r="P50" i="4"/>
  <c r="L46" i="4"/>
  <c r="M56" i="4"/>
  <c r="AC22" i="4"/>
  <c r="AC25" i="4"/>
  <c r="AY38" i="4" s="1"/>
  <c r="BB59" i="4" s="1"/>
  <c r="F48" i="4"/>
  <c r="W47" i="4"/>
  <c r="Y59" i="4"/>
  <c r="W55" i="4"/>
  <c r="B55" i="4"/>
  <c r="C54" i="4"/>
  <c r="Y50" i="4"/>
  <c r="F57" i="4"/>
  <c r="C45" i="4"/>
  <c r="V56" i="4"/>
  <c r="B46" i="4"/>
  <c r="Z49" i="4"/>
  <c r="Z50" i="4"/>
  <c r="Q32" i="4"/>
  <c r="P30" i="4"/>
  <c r="N29" i="4"/>
  <c r="E48" i="4"/>
  <c r="I25" i="4"/>
  <c r="AY18" i="4" s="1"/>
  <c r="BB58" i="4" s="1"/>
  <c r="I22" i="4"/>
  <c r="AY8" i="4" s="1"/>
  <c r="BB48" i="4" s="1"/>
  <c r="E49" i="4"/>
  <c r="V55" i="4"/>
  <c r="E11" i="4"/>
  <c r="E10" i="4"/>
  <c r="Y9" i="4"/>
  <c r="C55" i="4"/>
  <c r="M32" i="4"/>
  <c r="E58" i="4"/>
  <c r="I24" i="4" s="1"/>
  <c r="AY10" i="4" s="1"/>
  <c r="W46" i="4"/>
  <c r="F49" i="4"/>
  <c r="Y58" i="4"/>
  <c r="L55" i="4"/>
  <c r="Z58" i="4"/>
  <c r="O10" i="4"/>
  <c r="L56" i="4"/>
  <c r="O50" i="4"/>
  <c r="M46" i="4"/>
  <c r="Q33" i="4" l="1"/>
  <c r="M33" i="4"/>
  <c r="M29" i="4"/>
  <c r="N30" i="4"/>
  <c r="P32" i="4"/>
  <c r="P33" i="4"/>
  <c r="Q29" i="4"/>
  <c r="Q38" i="4" s="1"/>
  <c r="N32" i="4"/>
  <c r="AC24" i="4"/>
  <c r="N33" i="4"/>
  <c r="S24" i="4"/>
  <c r="I23" i="4"/>
  <c r="AY9" i="4" s="1"/>
  <c r="M30" i="4"/>
  <c r="M39" i="4" s="1"/>
  <c r="P29" i="4"/>
  <c r="P39" i="4" s="1"/>
  <c r="S23" i="4"/>
  <c r="BO15" i="4" s="1" a="1"/>
  <c r="BO15" i="4" s="1"/>
  <c r="AC23" i="4"/>
  <c r="AC21" i="4"/>
  <c r="G33" i="4"/>
  <c r="F33" i="4"/>
  <c r="AA33" i="4"/>
  <c r="F32" i="4"/>
  <c r="D30" i="4"/>
  <c r="C29" i="4"/>
  <c r="W33" i="4"/>
  <c r="AA29" i="4"/>
  <c r="AA30" i="4"/>
  <c r="Z29" i="4"/>
  <c r="AA32" i="4"/>
  <c r="Z30" i="4"/>
  <c r="X29" i="4"/>
  <c r="X32" i="4"/>
  <c r="W30" i="4"/>
  <c r="Z32" i="4"/>
  <c r="X30" i="4"/>
  <c r="W29" i="4"/>
  <c r="W32" i="4"/>
  <c r="Y11" i="4"/>
  <c r="F30" i="4"/>
  <c r="C30" i="4"/>
  <c r="G30" i="4"/>
  <c r="G32" i="4"/>
  <c r="D32" i="4"/>
  <c r="Z33" i="4"/>
  <c r="C32" i="4"/>
  <c r="C33" i="4"/>
  <c r="X33" i="4"/>
  <c r="F29" i="4"/>
  <c r="D29" i="4"/>
  <c r="D33" i="4"/>
  <c r="G29" i="4"/>
  <c r="AC20" i="4"/>
  <c r="O28" i="4"/>
  <c r="L28" i="4"/>
  <c r="O31" i="4"/>
  <c r="O37" i="4" s="1"/>
  <c r="L31" i="4"/>
  <c r="I20" i="4"/>
  <c r="AY6" i="4" s="1"/>
  <c r="BB46" i="4" s="1"/>
  <c r="Q37" i="4"/>
  <c r="S20" i="4"/>
  <c r="N37" i="4"/>
  <c r="M37" i="4"/>
  <c r="I21" i="4"/>
  <c r="AY7" i="4" s="1"/>
  <c r="BB47" i="4" s="1"/>
  <c r="V28" i="4"/>
  <c r="E28" i="4"/>
  <c r="B28" i="4"/>
  <c r="Y10" i="4"/>
  <c r="E31" i="4"/>
  <c r="Y31" i="4"/>
  <c r="Y28" i="4"/>
  <c r="Y39" i="4" s="1"/>
  <c r="V31" i="4"/>
  <c r="V38" i="4" s="1"/>
  <c r="B31" i="4"/>
  <c r="N42" i="4"/>
  <c r="N39" i="4"/>
  <c r="N40" i="4"/>
  <c r="N41" i="4"/>
  <c r="S21" i="4"/>
  <c r="Q42" i="4"/>
  <c r="BD52" i="2" a="1"/>
  <c r="BD52" i="2" s="1"/>
  <c r="BD46" i="2" a="1"/>
  <c r="BD46" i="2" s="1"/>
  <c r="AK66" i="2" a="1"/>
  <c r="AK66" i="2" s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T69" i="2" a="1"/>
  <c r="AT69" i="2" s="1"/>
  <c r="AT66" i="2" a="1"/>
  <c r="AT66" i="2" s="1"/>
  <c r="I67" i="1"/>
  <c r="O70" i="1" s="1"/>
  <c r="L64" i="1"/>
  <c r="N64" i="1" s="1"/>
  <c r="L65" i="1"/>
  <c r="O66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P37" i="4" l="1"/>
  <c r="Q41" i="4"/>
  <c r="P38" i="4"/>
  <c r="N38" i="4"/>
  <c r="Q40" i="4"/>
  <c r="P42" i="4"/>
  <c r="Q39" i="4"/>
  <c r="P40" i="4"/>
  <c r="P41" i="4"/>
  <c r="W38" i="4"/>
  <c r="BO9" i="4" a="1"/>
  <c r="BB50" i="4" s="1"/>
  <c r="W37" i="4"/>
  <c r="D36" i="4"/>
  <c r="M40" i="4"/>
  <c r="BB57" i="4"/>
  <c r="D37" i="4"/>
  <c r="M38" i="4"/>
  <c r="E37" i="4"/>
  <c r="M42" i="4"/>
  <c r="M41" i="4"/>
  <c r="AA38" i="4"/>
  <c r="B36" i="4"/>
  <c r="L37" i="4"/>
  <c r="O20" i="4" s="1"/>
  <c r="BJ9" i="4" s="1"/>
  <c r="AT49" i="4" s="1"/>
  <c r="G36" i="4"/>
  <c r="F37" i="4"/>
  <c r="Q20" i="4"/>
  <c r="BL9" i="4" s="1"/>
  <c r="AV49" i="4" s="1"/>
  <c r="Z39" i="4"/>
  <c r="X39" i="4"/>
  <c r="X38" i="4"/>
  <c r="BO9" i="4"/>
  <c r="BB49" i="4" s="1"/>
  <c r="BB51" i="4"/>
  <c r="AY31" i="4" a="1"/>
  <c r="BB55" i="4" s="1"/>
  <c r="O40" i="4"/>
  <c r="O39" i="4"/>
  <c r="O42" i="4"/>
  <c r="O41" i="4"/>
  <c r="AA39" i="4"/>
  <c r="Y40" i="4"/>
  <c r="E41" i="4"/>
  <c r="E39" i="4"/>
  <c r="E40" i="4"/>
  <c r="Y41" i="4"/>
  <c r="E38" i="4"/>
  <c r="Y42" i="4"/>
  <c r="V39" i="4"/>
  <c r="E36" i="4"/>
  <c r="G37" i="4"/>
  <c r="AA42" i="4"/>
  <c r="G40" i="4"/>
  <c r="AA40" i="4"/>
  <c r="AA41" i="4"/>
  <c r="G39" i="4"/>
  <c r="G38" i="4"/>
  <c r="G41" i="4"/>
  <c r="L40" i="4"/>
  <c r="L42" i="4"/>
  <c r="L39" i="4"/>
  <c r="L41" i="4"/>
  <c r="Z38" i="4"/>
  <c r="Z37" i="4"/>
  <c r="V41" i="4"/>
  <c r="B39" i="4"/>
  <c r="B38" i="4"/>
  <c r="B41" i="4"/>
  <c r="B40" i="4"/>
  <c r="V42" i="4"/>
  <c r="V40" i="4"/>
  <c r="F36" i="4"/>
  <c r="Y38" i="4"/>
  <c r="W41" i="4"/>
  <c r="C39" i="4"/>
  <c r="C38" i="4"/>
  <c r="C41" i="4"/>
  <c r="C40" i="4"/>
  <c r="W42" i="4"/>
  <c r="W40" i="4"/>
  <c r="Y37" i="4"/>
  <c r="W39" i="4"/>
  <c r="B37" i="4"/>
  <c r="X40" i="4"/>
  <c r="D41" i="4"/>
  <c r="D40" i="4"/>
  <c r="X41" i="4"/>
  <c r="D39" i="4"/>
  <c r="X42" i="4"/>
  <c r="D38" i="4"/>
  <c r="X37" i="4"/>
  <c r="L38" i="4"/>
  <c r="AA37" i="4"/>
  <c r="V37" i="4"/>
  <c r="O38" i="4"/>
  <c r="C37" i="4"/>
  <c r="C36" i="4"/>
  <c r="Z42" i="4"/>
  <c r="F38" i="4"/>
  <c r="F41" i="4"/>
  <c r="F40" i="4"/>
  <c r="F39" i="4"/>
  <c r="Z41" i="4"/>
  <c r="Z40" i="4"/>
  <c r="N66" i="1"/>
  <c r="N65" i="1"/>
  <c r="O65" i="1"/>
  <c r="N69" i="1"/>
  <c r="O69" i="1"/>
  <c r="N70" i="1"/>
  <c r="O64" i="1"/>
  <c r="I31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E8" i="1"/>
  <c r="E7" i="1"/>
  <c r="M5" i="1"/>
  <c r="E5" i="1"/>
  <c r="C5" i="1"/>
  <c r="AX66" i="4" l="1" a="1"/>
  <c r="AX66" i="4" s="1"/>
  <c r="D20" i="4"/>
  <c r="AM6" i="4" s="1"/>
  <c r="M20" i="4"/>
  <c r="BE9" i="4" s="1"/>
  <c r="N20" i="4"/>
  <c r="BF9" i="4" s="1"/>
  <c r="AP49" i="4" s="1"/>
  <c r="P20" i="4"/>
  <c r="BK9" i="4" s="1"/>
  <c r="AU49" i="4" s="1"/>
  <c r="X21" i="4"/>
  <c r="AS32" i="4" s="1"/>
  <c r="L20" i="4"/>
  <c r="BD9" i="4" s="1"/>
  <c r="AA21" i="4"/>
  <c r="AX32" i="4" s="1"/>
  <c r="AX53" i="4" s="1"/>
  <c r="Y21" i="4"/>
  <c r="AT32" i="4" s="1"/>
  <c r="AT53" i="4" s="1"/>
  <c r="Z21" i="4"/>
  <c r="AU32" i="4" s="1"/>
  <c r="AU53" i="4" s="1"/>
  <c r="V21" i="4"/>
  <c r="AQ32" i="4" s="1"/>
  <c r="AQ53" i="4" s="1"/>
  <c r="B20" i="4"/>
  <c r="AK6" i="4" s="1"/>
  <c r="AK46" i="4" s="1"/>
  <c r="E25" i="4"/>
  <c r="AN18" i="4" s="1"/>
  <c r="AN58" i="4" s="1"/>
  <c r="D25" i="4"/>
  <c r="AM18" i="4" s="1"/>
  <c r="G25" i="4"/>
  <c r="AW18" i="4" s="1"/>
  <c r="AW58" i="4" s="1"/>
  <c r="F25" i="4"/>
  <c r="AO18" i="4" s="1"/>
  <c r="AO58" i="4" s="1"/>
  <c r="C25" i="4"/>
  <c r="AL18" i="4" s="1"/>
  <c r="B25" i="4"/>
  <c r="AK18" i="4" s="1"/>
  <c r="O25" i="4"/>
  <c r="BJ17" i="4" s="1"/>
  <c r="AT57" i="4" s="1"/>
  <c r="N25" i="4"/>
  <c r="BF17" i="4" s="1"/>
  <c r="AP57" i="4" s="1"/>
  <c r="M25" i="4"/>
  <c r="BE17" i="4" s="1"/>
  <c r="AO57" i="4" s="1"/>
  <c r="L25" i="4"/>
  <c r="BD17" i="4" s="1"/>
  <c r="AN57" i="4" s="1"/>
  <c r="Q25" i="4"/>
  <c r="BL17" i="4" s="1"/>
  <c r="AV57" i="4" s="1"/>
  <c r="P25" i="4"/>
  <c r="BK17" i="4" s="1"/>
  <c r="AU57" i="4" s="1"/>
  <c r="G20" i="4"/>
  <c r="AW6" i="4" s="1"/>
  <c r="AW46" i="4" s="1"/>
  <c r="E20" i="4"/>
  <c r="AN6" i="4" s="1"/>
  <c r="AN46" i="4" s="1"/>
  <c r="AA25" i="4"/>
  <c r="AX38" i="4" s="1"/>
  <c r="AX59" i="4" s="1"/>
  <c r="Z25" i="4"/>
  <c r="AU38" i="4" s="1"/>
  <c r="AU59" i="4" s="1"/>
  <c r="Y25" i="4"/>
  <c r="AT38" i="4" s="1"/>
  <c r="AT59" i="4" s="1"/>
  <c r="X25" i="4"/>
  <c r="AS38" i="4" s="1"/>
  <c r="V25" i="4"/>
  <c r="AQ38" i="4" s="1"/>
  <c r="AQ59" i="4" s="1"/>
  <c r="W25" i="4"/>
  <c r="AR38" i="4" s="1"/>
  <c r="D24" i="4"/>
  <c r="AM10" i="4" s="1"/>
  <c r="C24" i="4"/>
  <c r="AL10" i="4" s="1"/>
  <c r="B24" i="4"/>
  <c r="AK10" i="4" s="1"/>
  <c r="F24" i="4"/>
  <c r="AO10" i="4" s="1"/>
  <c r="G24" i="4"/>
  <c r="AW10" i="4" s="1"/>
  <c r="AW50" i="4" s="1"/>
  <c r="E24" i="4"/>
  <c r="AN10" i="4" s="1"/>
  <c r="C21" i="4"/>
  <c r="AL7" i="4" s="1"/>
  <c r="E21" i="4"/>
  <c r="AN7" i="4" s="1"/>
  <c r="AN47" i="4" s="1"/>
  <c r="G21" i="4"/>
  <c r="AW7" i="4" s="1"/>
  <c r="AW47" i="4" s="1"/>
  <c r="F21" i="4"/>
  <c r="AO7" i="4" s="1"/>
  <c r="AO47" i="4" s="1"/>
  <c r="D21" i="4"/>
  <c r="AM7" i="4" s="1"/>
  <c r="B21" i="4"/>
  <c r="AK7" i="4" s="1"/>
  <c r="Q23" i="4"/>
  <c r="BL15" i="4" s="1"/>
  <c r="AV55" i="4" s="1"/>
  <c r="L23" i="4"/>
  <c r="BD15" i="4" s="1"/>
  <c r="AN55" i="4" s="1"/>
  <c r="P23" i="4"/>
  <c r="BK15" i="4" s="1"/>
  <c r="O23" i="4"/>
  <c r="BJ15" i="4" s="1"/>
  <c r="N23" i="4"/>
  <c r="BF15" i="4" s="1"/>
  <c r="AP55" i="4" s="1"/>
  <c r="M23" i="4"/>
  <c r="BE15" i="4" s="1"/>
  <c r="AO55" i="4" s="1"/>
  <c r="F23" i="4"/>
  <c r="AO9" i="4" s="1"/>
  <c r="AO49" i="4" s="1"/>
  <c r="E23" i="4"/>
  <c r="AN9" i="4" s="1"/>
  <c r="D23" i="4"/>
  <c r="AM9" i="4" s="1"/>
  <c r="B23" i="4"/>
  <c r="AK9" i="4" s="1"/>
  <c r="C23" i="4"/>
  <c r="AL9" i="4" s="1"/>
  <c r="G23" i="4"/>
  <c r="AW9" i="4" s="1"/>
  <c r="AW49" i="4" s="1"/>
  <c r="AA20" i="4"/>
  <c r="AX31" i="4" s="1"/>
  <c r="AX52" i="4" s="1"/>
  <c r="Z20" i="4"/>
  <c r="AU31" i="4" s="1"/>
  <c r="AU52" i="4" s="1"/>
  <c r="Y20" i="4"/>
  <c r="AT31" i="4" s="1"/>
  <c r="AT52" i="4" s="1"/>
  <c r="X20" i="4"/>
  <c r="AS31" i="4" s="1"/>
  <c r="W20" i="4"/>
  <c r="AR31" i="4" s="1"/>
  <c r="V20" i="4"/>
  <c r="AQ31" i="4" s="1"/>
  <c r="AQ52" i="4" s="1"/>
  <c r="AA23" i="4"/>
  <c r="AX34" i="4" s="1"/>
  <c r="AX55" i="4" s="1"/>
  <c r="W23" i="4"/>
  <c r="AR34" i="4" s="1"/>
  <c r="Z23" i="4"/>
  <c r="AU34" i="4" s="1"/>
  <c r="Y23" i="4"/>
  <c r="AT34" i="4" s="1"/>
  <c r="X23" i="4"/>
  <c r="AS34" i="4" s="1"/>
  <c r="V23" i="4"/>
  <c r="AQ34" i="4" s="1"/>
  <c r="AQ55" i="4" s="1"/>
  <c r="BB54" i="4"/>
  <c r="AY31" i="4"/>
  <c r="BB52" i="4" s="1"/>
  <c r="BB53" i="4"/>
  <c r="BB56" i="4"/>
  <c r="D22" i="4"/>
  <c r="AM8" i="4" s="1"/>
  <c r="C22" i="4"/>
  <c r="AL8" i="4" s="1"/>
  <c r="G22" i="4"/>
  <c r="AW8" i="4" s="1"/>
  <c r="AW48" i="4" s="1"/>
  <c r="F22" i="4"/>
  <c r="AO8" i="4" s="1"/>
  <c r="AO48" i="4" s="1"/>
  <c r="E22" i="4"/>
  <c r="AN8" i="4" s="1"/>
  <c r="AN48" i="4" s="1"/>
  <c r="B22" i="4"/>
  <c r="AK8" i="4" s="1"/>
  <c r="Z22" i="4"/>
  <c r="AU33" i="4" s="1"/>
  <c r="AU54" i="4" s="1"/>
  <c r="Y22" i="4"/>
  <c r="AT33" i="4" s="1"/>
  <c r="AT54" i="4" s="1"/>
  <c r="AA22" i="4"/>
  <c r="AX33" i="4" s="1"/>
  <c r="AX54" i="4" s="1"/>
  <c r="X22" i="4"/>
  <c r="AS33" i="4" s="1"/>
  <c r="W22" i="4"/>
  <c r="AR33" i="4" s="1"/>
  <c r="V22" i="4"/>
  <c r="AQ33" i="4" s="1"/>
  <c r="AQ54" i="4" s="1"/>
  <c r="M24" i="4"/>
  <c r="BE16" i="4" s="1"/>
  <c r="AO56" i="4" s="1"/>
  <c r="L24" i="4"/>
  <c r="BD16" i="4" s="1"/>
  <c r="AN56" i="4" s="1"/>
  <c r="Q24" i="4"/>
  <c r="BL16" i="4" s="1"/>
  <c r="AV56" i="4" s="1"/>
  <c r="P24" i="4"/>
  <c r="BK16" i="4" s="1"/>
  <c r="O24" i="4"/>
  <c r="BJ16" i="4" s="1"/>
  <c r="N24" i="4"/>
  <c r="BF16" i="4" s="1"/>
  <c r="AP56" i="4" s="1"/>
  <c r="W21" i="4"/>
  <c r="AR32" i="4" s="1"/>
  <c r="F20" i="4"/>
  <c r="AO6" i="4" s="1"/>
  <c r="AO46" i="4" s="1"/>
  <c r="C20" i="4"/>
  <c r="AL6" i="4" s="1"/>
  <c r="Z24" i="4"/>
  <c r="AU35" i="4" s="1"/>
  <c r="W24" i="4"/>
  <c r="AR35" i="4" s="1"/>
  <c r="V24" i="4"/>
  <c r="AQ35" i="4" s="1"/>
  <c r="AQ56" i="4" s="1"/>
  <c r="AA24" i="4"/>
  <c r="AX35" i="4" s="1"/>
  <c r="AX56" i="4" s="1"/>
  <c r="X24" i="4"/>
  <c r="AS35" i="4" s="1"/>
  <c r="Y24" i="4"/>
  <c r="AT35" i="4" s="1"/>
  <c r="L21" i="4"/>
  <c r="BD10" i="4" s="1"/>
  <c r="Q21" i="4"/>
  <c r="BL10" i="4" s="1"/>
  <c r="AV50" i="4" s="1"/>
  <c r="O21" i="4"/>
  <c r="BJ10" i="4" s="1"/>
  <c r="AT50" i="4" s="1"/>
  <c r="N21" i="4"/>
  <c r="BF10" i="4" s="1"/>
  <c r="AP50" i="4" s="1"/>
  <c r="P21" i="4"/>
  <c r="BK10" i="4" s="1"/>
  <c r="AU50" i="4" s="1"/>
  <c r="M21" i="4"/>
  <c r="BE10" i="4" s="1"/>
  <c r="Q22" i="4"/>
  <c r="BL11" i="4" s="1"/>
  <c r="AV51" i="4" s="1"/>
  <c r="N22" i="4"/>
  <c r="BF11" i="4" s="1"/>
  <c r="AP51" i="4" s="1"/>
  <c r="M22" i="4"/>
  <c r="BE11" i="4" s="1"/>
  <c r="AO51" i="4" s="1"/>
  <c r="L22" i="4"/>
  <c r="BD11" i="4" s="1"/>
  <c r="AN51" i="4" s="1"/>
  <c r="P22" i="4"/>
  <c r="BK11" i="4" s="1"/>
  <c r="AU51" i="4" s="1"/>
  <c r="O22" i="4"/>
  <c r="BJ11" i="4" s="1"/>
  <c r="AT51" i="4" s="1"/>
  <c r="AC22" i="1"/>
  <c r="AX30" i="1" s="1"/>
  <c r="AZ51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AK70" i="4" l="1" a="1"/>
  <c r="AK70" i="4" s="1"/>
  <c r="AO66" i="4" a="1"/>
  <c r="AO66" i="4" s="1"/>
  <c r="AX70" i="4" a="1"/>
  <c r="AX70" i="4" s="1"/>
  <c r="AV79" i="4" s="1" a="1"/>
  <c r="AV79" i="4" s="1"/>
  <c r="AN49" i="4"/>
  <c r="AO50" i="4"/>
  <c r="AU56" i="4"/>
  <c r="AN50" i="4"/>
  <c r="AU55" i="4"/>
  <c r="AT55" i="4"/>
  <c r="AT56" i="4"/>
  <c r="X32" i="2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P30" i="1" l="1"/>
  <c r="M30" i="1"/>
  <c r="AK66" i="4" a="1"/>
  <c r="AK66" i="4" s="1"/>
  <c r="AO70" i="4" a="1"/>
  <c r="AO70" i="4" s="1"/>
  <c r="BO15" i="2" a="1"/>
  <c r="AY31" i="2" a="1"/>
  <c r="BO9" i="2" a="1"/>
  <c r="BB50" i="2" s="1"/>
  <c r="BO15" i="2"/>
  <c r="BB57" i="2"/>
  <c r="C33" i="1"/>
  <c r="AL91" i="1" s="1"/>
  <c r="Z33" i="1"/>
  <c r="M33" i="1"/>
  <c r="D30" i="1"/>
  <c r="AM88" i="1" s="1"/>
  <c r="S21" i="1"/>
  <c r="X32" i="1"/>
  <c r="F30" i="1"/>
  <c r="AO88" i="1" s="1"/>
  <c r="N30" i="1"/>
  <c r="N33" i="1"/>
  <c r="C32" i="1"/>
  <c r="AL90" i="1" s="1"/>
  <c r="G33" i="1"/>
  <c r="AP91" i="1" s="1"/>
  <c r="W30" i="1"/>
  <c r="N29" i="1"/>
  <c r="F32" i="1"/>
  <c r="AO90" i="1" s="1"/>
  <c r="Z30" i="1"/>
  <c r="M29" i="1"/>
  <c r="D29" i="1"/>
  <c r="AM87" i="1" s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AP90" i="1" s="1"/>
  <c r="W29" i="1"/>
  <c r="AA30" i="1"/>
  <c r="F29" i="1"/>
  <c r="AO87" i="1" s="1"/>
  <c r="AA33" i="1"/>
  <c r="G29" i="1"/>
  <c r="AP87" i="1" s="1"/>
  <c r="C30" i="1"/>
  <c r="AL88" i="1" s="1"/>
  <c r="X29" i="1"/>
  <c r="D33" i="1"/>
  <c r="AM91" i="1" s="1"/>
  <c r="Y11" i="1"/>
  <c r="F33" i="1"/>
  <c r="AO91" i="1" s="1"/>
  <c r="Z29" i="1"/>
  <c r="AA29" i="1"/>
  <c r="D32" i="1"/>
  <c r="AM90" i="1" s="1"/>
  <c r="W33" i="1"/>
  <c r="S23" i="1"/>
  <c r="X30" i="1"/>
  <c r="G30" i="1"/>
  <c r="AP88" i="1" s="1"/>
  <c r="C29" i="1"/>
  <c r="AL87" i="1" s="1"/>
  <c r="O31" i="1"/>
  <c r="AC23" i="1"/>
  <c r="AX31" i="1" s="1"/>
  <c r="Z32" i="1"/>
  <c r="W32" i="1"/>
  <c r="AX6" i="1"/>
  <c r="AZ43" i="1" s="1"/>
  <c r="S24" i="1"/>
  <c r="I22" i="1"/>
  <c r="I25" i="1"/>
  <c r="I23" i="1"/>
  <c r="I24" i="1"/>
  <c r="I21" i="1"/>
  <c r="S20" i="1"/>
  <c r="AC20" i="1"/>
  <c r="AX28" i="1" s="1"/>
  <c r="AZ49" i="1" s="1"/>
  <c r="V28" i="1"/>
  <c r="B31" i="1"/>
  <c r="AK89" i="1" s="1"/>
  <c r="B28" i="1"/>
  <c r="AK86" i="1" s="1"/>
  <c r="Y10" i="1"/>
  <c r="E28" i="1"/>
  <c r="AN86" i="1" s="1"/>
  <c r="Y31" i="1"/>
  <c r="V31" i="1"/>
  <c r="Y28" i="1"/>
  <c r="E31" i="1"/>
  <c r="AN89" i="1" s="1"/>
  <c r="AC21" i="1"/>
  <c r="AX29" i="1" s="1"/>
  <c r="AZ50" i="1" s="1"/>
  <c r="M38" i="1" l="1"/>
  <c r="AX10" i="1"/>
  <c r="AX7" i="1"/>
  <c r="AZ44" i="1" s="1"/>
  <c r="AX11" i="1"/>
  <c r="AX8" i="1"/>
  <c r="AZ45" i="1" s="1"/>
  <c r="AX9" i="1"/>
  <c r="AK79" i="4" a="1"/>
  <c r="AK79" i="4" s="1"/>
  <c r="BN9" i="1" a="1"/>
  <c r="BN9" i="1" s="1"/>
  <c r="BN15" i="1" a="1"/>
  <c r="BB56" i="2"/>
  <c r="BB55" i="2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L37" i="1"/>
  <c r="N40" i="1"/>
  <c r="N38" i="1"/>
  <c r="G39" i="1"/>
  <c r="N37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Q23" i="1" l="1"/>
  <c r="BL15" i="1" s="1"/>
  <c r="BN15" i="1"/>
  <c r="AZ52" i="1" s="1"/>
  <c r="AZ53" i="1"/>
  <c r="AZ54" i="1"/>
  <c r="AZ48" i="1"/>
  <c r="AZ46" i="1"/>
  <c r="AZ47" i="1"/>
  <c r="AR80" i="4"/>
  <c r="AS88" i="4"/>
  <c r="AM87" i="4"/>
  <c r="AT81" i="4"/>
  <c r="AO81" i="4"/>
  <c r="AO87" i="4"/>
  <c r="AO88" i="4"/>
  <c r="AS81" i="4"/>
  <c r="AK81" i="4"/>
  <c r="AT84" i="4"/>
  <c r="AN85" i="4"/>
  <c r="AL88" i="4"/>
  <c r="AQ85" i="4"/>
  <c r="AQ83" i="4"/>
  <c r="AS83" i="4"/>
  <c r="AP88" i="4"/>
  <c r="AL79" i="4"/>
  <c r="AQ84" i="4"/>
  <c r="AT88" i="4"/>
  <c r="AN87" i="4"/>
  <c r="AT85" i="4"/>
  <c r="AP80" i="4"/>
  <c r="AK88" i="4"/>
  <c r="AM81" i="4"/>
  <c r="AO86" i="4"/>
  <c r="AT80" i="4"/>
  <c r="AS84" i="4"/>
  <c r="AN83" i="4"/>
  <c r="AM84" i="4"/>
  <c r="AR79" i="4"/>
  <c r="AR84" i="4"/>
  <c r="AL87" i="4"/>
  <c r="AP81" i="4"/>
  <c r="AQ87" i="4"/>
  <c r="AL82" i="4"/>
  <c r="AK83" i="4"/>
  <c r="AO85" i="4"/>
  <c r="AQ86" i="4"/>
  <c r="AK84" i="4"/>
  <c r="AM86" i="4"/>
  <c r="AT86" i="4"/>
  <c r="AO83" i="4"/>
  <c r="AQ82" i="4"/>
  <c r="AO80" i="4"/>
  <c r="AS82" i="4"/>
  <c r="AK82" i="4"/>
  <c r="AR88" i="4"/>
  <c r="AO79" i="4"/>
  <c r="AM79" i="4"/>
  <c r="AN80" i="4"/>
  <c r="AR86" i="4"/>
  <c r="AT82" i="4"/>
  <c r="AP84" i="4"/>
  <c r="AR81" i="4"/>
  <c r="AL84" i="4"/>
  <c r="AS87" i="4"/>
  <c r="AL81" i="4"/>
  <c r="AQ79" i="4"/>
  <c r="AK87" i="4"/>
  <c r="AP87" i="4"/>
  <c r="AO82" i="4"/>
  <c r="AK86" i="4"/>
  <c r="AK85" i="4"/>
  <c r="AM85" i="4"/>
  <c r="AQ81" i="4"/>
  <c r="AP85" i="4"/>
  <c r="AL80" i="4"/>
  <c r="AS85" i="4"/>
  <c r="AN88" i="4"/>
  <c r="AS79" i="4"/>
  <c r="AQ88" i="4"/>
  <c r="AM82" i="4"/>
  <c r="AM80" i="4"/>
  <c r="AN81" i="4"/>
  <c r="AR85" i="4"/>
  <c r="AN79" i="4"/>
  <c r="AT79" i="4"/>
  <c r="AS86" i="4"/>
  <c r="AO84" i="4"/>
  <c r="AP82" i="4"/>
  <c r="AR83" i="4"/>
  <c r="AL83" i="4"/>
  <c r="AP86" i="4"/>
  <c r="AN82" i="4"/>
  <c r="AS80" i="4"/>
  <c r="AN84" i="4"/>
  <c r="AM83" i="4"/>
  <c r="AL86" i="4"/>
  <c r="AN86" i="4"/>
  <c r="AL85" i="4"/>
  <c r="AR87" i="4"/>
  <c r="AT87" i="4"/>
  <c r="AM88" i="4"/>
  <c r="AR82" i="4"/>
  <c r="AK80" i="4"/>
  <c r="AP79" i="4"/>
  <c r="AQ80" i="4"/>
  <c r="AT83" i="4"/>
  <c r="AP83" i="4"/>
  <c r="AV64" i="1" a="1"/>
  <c r="AV64" i="1" s="1"/>
  <c r="AT75" i="1" s="1" a="1"/>
  <c r="AT75" i="1" s="1"/>
  <c r="AK69" i="2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X79" i="4" l="1" a="1"/>
  <c r="AN69" i="2" a="1"/>
  <c r="AN69" i="2" s="1"/>
  <c r="AK77" i="2" s="1" a="1"/>
  <c r="AU52" i="1"/>
  <c r="AP47" i="1"/>
  <c r="AN46" i="1"/>
  <c r="AU54" i="1"/>
  <c r="AN52" i="1"/>
  <c r="AK64" i="1" s="1" a="1"/>
  <c r="AK64" i="1" s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K60" i="1" l="1" a="1"/>
  <c r="AK60" i="1" s="1"/>
  <c r="AO64" i="1" a="1"/>
  <c r="AO64" i="1" s="1"/>
  <c r="AX79" i="4"/>
  <c r="AZ82" i="4"/>
  <c r="AZ83" i="4"/>
  <c r="AZ84" i="4"/>
  <c r="AZ85" i="4"/>
  <c r="AZ86" i="4"/>
  <c r="AZ101" i="4" a="1"/>
  <c r="AZ101" i="4" s="1"/>
  <c r="AL84" i="2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K71" i="1" l="1" a="1"/>
  <c r="AZ95" i="4" a="1"/>
  <c r="AZ95" i="4" s="1"/>
  <c r="BB93" i="4" s="1" a="1"/>
  <c r="AZ79" i="4"/>
  <c r="AV77" i="2" a="1"/>
  <c r="BD55" i="2" s="1" a="1"/>
  <c r="BD55" i="2" s="1"/>
  <c r="AQ71" i="1" l="1"/>
  <c r="AR78" i="1"/>
  <c r="AR76" i="1"/>
  <c r="AM78" i="1"/>
  <c r="AR71" i="1"/>
  <c r="AO72" i="1"/>
  <c r="AP76" i="1"/>
  <c r="AN75" i="1"/>
  <c r="AK77" i="1"/>
  <c r="AN77" i="1"/>
  <c r="AL75" i="1"/>
  <c r="AK78" i="1"/>
  <c r="AP74" i="1"/>
  <c r="AN73" i="1"/>
  <c r="AP78" i="1"/>
  <c r="AQ73" i="1"/>
  <c r="AK74" i="1"/>
  <c r="AO76" i="1"/>
  <c r="AN74" i="1"/>
  <c r="AO73" i="1"/>
  <c r="AO78" i="1"/>
  <c r="AK73" i="1"/>
  <c r="AK71" i="1"/>
  <c r="AR74" i="1"/>
  <c r="AM75" i="1"/>
  <c r="AM77" i="1"/>
  <c r="AN71" i="1"/>
  <c r="AK72" i="1"/>
  <c r="AL77" i="1"/>
  <c r="AO75" i="1"/>
  <c r="AP77" i="1"/>
  <c r="AR72" i="1"/>
  <c r="AL74" i="1"/>
  <c r="AM72" i="1"/>
  <c r="AP71" i="1"/>
  <c r="AQ77" i="1"/>
  <c r="AM71" i="1"/>
  <c r="AM73" i="1"/>
  <c r="AR77" i="1"/>
  <c r="AN78" i="1"/>
  <c r="AL78" i="1"/>
  <c r="AN72" i="1"/>
  <c r="AQ78" i="1"/>
  <c r="AK75" i="1"/>
  <c r="AQ74" i="1"/>
  <c r="AL71" i="1"/>
  <c r="AV71" i="1" s="1" a="1"/>
  <c r="AL72" i="1"/>
  <c r="AP75" i="1"/>
  <c r="AK76" i="1"/>
  <c r="AP72" i="1"/>
  <c r="AN76" i="1"/>
  <c r="AM74" i="1"/>
  <c r="AP73" i="1"/>
  <c r="AO71" i="1"/>
  <c r="AM76" i="1"/>
  <c r="AL76" i="1"/>
  <c r="AR75" i="1"/>
  <c r="AO77" i="1"/>
  <c r="AQ76" i="1"/>
  <c r="AR73" i="1"/>
  <c r="AQ72" i="1"/>
  <c r="AL73" i="1"/>
  <c r="AQ75" i="1"/>
  <c r="AO74" i="1"/>
  <c r="BB106" i="4"/>
  <c r="BB69" i="4" s="1"/>
  <c r="BB96" i="4"/>
  <c r="BB99" i="4"/>
  <c r="BB93" i="4"/>
  <c r="BB100" i="4"/>
  <c r="BB94" i="4"/>
  <c r="BB102" i="4"/>
  <c r="BB95" i="4"/>
  <c r="BB97" i="4"/>
  <c r="BB103" i="4"/>
  <c r="BB105" i="4"/>
  <c r="BB98" i="4"/>
  <c r="BB101" i="4"/>
  <c r="BB104" i="4"/>
  <c r="BB64" i="4" a="1"/>
  <c r="BB64" i="4" s="1"/>
  <c r="BC64" i="4" s="1" a="1"/>
  <c r="BC64" i="4" s="1"/>
  <c r="AX79" i="2"/>
  <c r="AX83" i="2"/>
  <c r="AX82" i="2"/>
  <c r="AX84" i="2"/>
  <c r="AV77" i="2"/>
  <c r="BD49" i="2" s="1" a="1"/>
  <c r="BD49" i="2" s="1"/>
  <c r="BF46" i="2" s="1" a="1"/>
  <c r="BB51" i="1" l="1" a="1"/>
  <c r="BB51" i="1" s="1"/>
  <c r="AX78" i="1"/>
  <c r="AX75" i="1"/>
  <c r="AX74" i="1"/>
  <c r="AV71" i="1"/>
  <c r="BF46" i="2"/>
  <c r="BF58" i="2"/>
  <c r="BF52" i="2"/>
  <c r="BF48" i="2"/>
  <c r="BF53" i="2"/>
  <c r="BF50" i="2"/>
  <c r="BF59" i="2"/>
  <c r="BF51" i="2"/>
  <c r="BF55" i="2"/>
  <c r="BF56" i="2"/>
  <c r="BF57" i="2"/>
  <c r="BF54" i="2"/>
  <c r="BF49" i="2"/>
  <c r="BF47" i="2"/>
  <c r="AX71" i="1" l="1"/>
  <c r="BB45" i="1" a="1"/>
  <c r="BB45" i="1" s="1"/>
  <c r="AR86" i="1" l="1" a="1"/>
  <c r="AR86" i="1" s="1"/>
  <c r="AV86" i="1" s="1" a="1"/>
  <c r="AV86" i="1" s="1"/>
  <c r="BD43" i="1" a="1"/>
  <c r="BD43" i="1" l="1"/>
  <c r="BD50" i="1"/>
  <c r="BD49" i="1"/>
  <c r="BD48" i="1"/>
  <c r="BD46" i="1"/>
  <c r="BD47" i="1"/>
  <c r="BD45" i="1"/>
  <c r="BD54" i="1"/>
  <c r="BD52" i="1"/>
  <c r="BD44" i="1"/>
  <c r="BD53" i="1"/>
  <c r="BD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<sst xmlns="http://schemas.openxmlformats.org/spreadsheetml/2006/main" count="463" uniqueCount="109">
  <si>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</si>
  <si>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</si>
  <si>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</si>
  <si>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</si>
  <si>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</si>
  <si>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</si>
  <si>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</si>
  <si>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</si>
  <si>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</si>
  <si>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</si>
  <si>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</si>
  <si>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</si>
  <si>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</si>
  <si>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</si>
  <si>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</si>
  <si>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</si>
  <si>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</si>
  <si>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</si>
  <si>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</si>
  <si>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</si>
  <si>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</si>
  <si>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</si>
  <si>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</si>
  <si>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</si>
  <si>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</si>
  <si>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</si>
  <si>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</si>
  <si>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</si>
  <si>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</si>
  <si>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</si>
  <si>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</si>
  <si>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</si>
  <si>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</si>
  <si>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</si>
  <si>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</si>
  <si>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</si>
  <si>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</si>
  <si>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</si>
  <si>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</si>
  <si>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</si>
  <si>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</si>
  <si>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</si>
  <si>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</si>
  <si>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</si>
  <si>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</si>
  <si>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</si>
  <si>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</si>
  <si>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</si>
  <si>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</si>
  <si>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</si>
  <si>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</si>
  <si>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</si>
  <si>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</si>
  <si>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</si>
  <si>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</si>
  <si>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</si>
  <si>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</si>
  <si>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</si>
  <si>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</si>
  <si>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</si>
  <si>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</si>
  <si>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</si>
  <si>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</si>
  <si>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</si>
  <si>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</si>
  <si>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</si>
  <si>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</si>
  <si>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</si>
  <si>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</si>
  <si>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</si>
  <si>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</si>
  <si>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</si>
  <si>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</si>
  <si>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</si>
  <si>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</si>
  <si>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</si>
  <si>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</si>
  <si>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</si>
  <si>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</si>
  <si>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</si>
  <si>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</si>
  <si>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</si>
  <si>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</si>
  <si>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</si>
  <si>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</si>
  <si>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</si>
  <si>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</si>
  <si>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</si>
  <si>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</si>
  <si>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</si>
  <si>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</si>
  <si>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</si>
  <si>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</si>
  <si>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</si>
  <si>
    <t>Elem 1 lok</t>
  </si>
  <si>
    <t>Elem 1 glob</t>
  </si>
  <si>
    <t>r14</t>
  </si>
  <si>
    <t>Jousivakio</t>
  </si>
  <si>
    <t>Nmm/rad</t>
  </si>
  <si>
    <t>kNm/rad</t>
  </si>
  <si>
    <t>Yhdistetty jäykkyysmatriisi (ilman tuen jousivakiota, tällä lasketaan tukireaktiot)</t>
  </si>
  <si>
    <t>Yhdistetty jäykkyysmatriisi (tuen jousivakion kanssa. Huom! Tällä lasketaan vain siirtymät. Tukireaktiot lasketaan ilman jousivakioita)</t>
  </si>
  <si>
    <t>Yleinen jousivakio</t>
  </si>
  <si>
    <t>siirtymät (lok)</t>
  </si>
  <si>
    <t>lukkovoimat (lok, kierretyt)</t>
  </si>
  <si>
    <t>Elementin 1 lokaalit solmupisteiden voimasuureet</t>
  </si>
  <si>
    <t>solmupisteiden voimavektorit</t>
  </si>
  <si>
    <t>-</t>
  </si>
  <si>
    <t>Jäykkyysmatriisi * lokaalit siirtymät - lokaalit lukkovoimat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</si>
</sst>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8" fontId="2" fillId="0" borderId="0" xfId="0" applyNumberFormat="1" applyFont="1"/>
    <xf numFmtId="165" fontId="2" fillId="0" borderId="0" xfId="0" applyNumberFormat="1" applyFont="1"/>
    <xf numFmtId="11" fontId="0" fillId="0" borderId="0" xfId="0" applyNumberFormat="1"/>
    <xf numFmtId="0" fontId="2" fillId="4" borderId="0" xfId="0" applyFont="1" applyFill="1" applyAlignment="1">
      <alignment horizontal="center" wrapText="1"/>
    </xf>
  </cellXfs>
  <cellStyles count="2">
    <cellStyle name="Neutraali" xfId="1" builtinId="28"/>
    <cellStyle name="Normaali" xfId="0" builtinId="0"/>
  </cellStyles>
  <dxfs count="1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272255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555812</xdr:colOff>
      <xdr:row>20</xdr:row>
      <xdr:rowOff>63558</xdr:rowOff>
    </xdr:from>
    <xdr:to>
      <xdr:col>63</xdr:col>
      <xdr:colOff>16380</xdr:colOff>
      <xdr:row>43</xdr:row>
      <xdr:rowOff>28196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45A9B-3F79-4246-B694-FDE6CF89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887959" y="3246029"/>
          <a:ext cx="6497862" cy="3572932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B958F5C-EC35-41A6-9889-2C2CB224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6878" y="276639"/>
          <a:ext cx="1678914" cy="2372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abSelected="1" topLeftCell="AG42" zoomScaleNormal="100" workbookViewId="0">
      <selection activeCell="AW81" sqref="AW81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53" width="9.28515625" style="1" bestFit="1" customWidth="1"/>
    <col min="54" max="54" width="12.42578125" style="1" bestFit="1" customWidth="1"/>
    <col min="55" max="55" width="9.28515625" style="1" bestFit="1" customWidth="1"/>
    <col min="56" max="56" width="11" style="1" bestFit="1" customWidth="1"/>
    <col min="57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-13333333.333333334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-30000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-30000000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v>10</v>
      </c>
      <c r="F15" s="1" t="s">
        <v>56</v>
      </c>
      <c r="L15" s="1" t="s">
        <v>18</v>
      </c>
      <c r="O15" s="14">
        <v>10</v>
      </c>
      <c r="P15" s="1" t="s">
        <v>56</v>
      </c>
      <c r="V15" s="1" t="s">
        <v>18</v>
      </c>
      <c r="Y15" s="14">
        <v>-5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-30000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-10000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-1.22514845490862E-12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-30000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6.1257422745431001E-13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-13333333.333333334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-30000000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6666666.666666667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-10000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-1.22514845490862E-12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-30000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6.1257422745431001E-13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-6666666.666666667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-E6/2*E14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-Y6/2*Y14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-10000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-E6/2*E15</f>
        <v>-20000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-O6/2*(O14+O15)</f>
        <v>-30000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-Y6/2*Y15</f>
        <v>10000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6.1257422745431001E-13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-1*(E15*E6^2)/12</f>
        <v>-13333333.333333334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-1*((O14+O15)*O6^2)/12</f>
        <v>-30000000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6666666.666666667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6666666.666666667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-E6/2*E14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-Y6/2*Y14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-10000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-E6/2*E15</f>
        <v>-20000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-O6/2*(O14+O15)</f>
        <v>-30000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-Y6/2*Y15</f>
        <v>10000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6.1257422745431001E-13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1*(E15*E6^2)/12</f>
        <v>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1*((O14+O15)*O6^2)/12</f>
        <v>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-6666666.666666667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-6666666.666666667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  <c r="BB42" s="9" t="s">
        <v>39</v>
      </c>
      <c r="BC42" s="80"/>
      <c r="BD42" s="80" t="s">
        <v>88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20000</v>
      </c>
      <c r="BA43" s="144" t="s">
        <v>52</v>
      </c>
      <c r="BB43" s="153" cm="1">
        <f t="array" ref="BB43:BB44">AX43:AX44</f>
        <v>0</v>
      </c>
      <c r="BC43" s="4"/>
      <c r="BD43" s="4">
        <f t="array" ref="BD43:BD54">MMULT(AK43:AV54,BB43:BB54)-AZ43:AZ54</f>
        <v>-20427.724341873007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-1.22514845490862E-12</v>
      </c>
      <c r="BA44" s="144" t="s">
        <v>51</v>
      </c>
      <c r="BB44" s="153">
        <v>0</v>
      </c>
      <c r="BC44" s="154"/>
      <c r="BD44" s="156">
        <v>23333.33333332961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-13333333.333333334</v>
      </c>
      <c r="BB45" s="153" cm="1">
        <f t="array" ref="BB45:BB48">AV71:AV74</f>
        <v>-3.6373783993449142E-2</v>
      </c>
      <c r="BC45" s="154"/>
      <c r="BD45" s="156">
        <v>-2.2351741790771484E-8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20000</v>
      </c>
      <c r="BB46" s="153">
        <v>81.935673318570522</v>
      </c>
      <c r="BC46" s="154"/>
      <c r="BD46" s="156">
        <v>-7.4505805969238281E-9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-30000</v>
      </c>
      <c r="BB47" s="153">
        <v>-4.4444444444442371E-2</v>
      </c>
      <c r="BC47" s="80"/>
      <c r="BD47" s="80">
        <v>5.8535079006105661E-9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-16666666.666666666</v>
      </c>
      <c r="BB48" s="157">
        <v>-3.9422822401248706E-3</v>
      </c>
      <c r="BC48" s="154"/>
      <c r="BD48" s="156">
        <v>0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-10000</v>
      </c>
      <c r="BA49" s="144" t="s">
        <v>53</v>
      </c>
      <c r="BB49" s="153" cm="1">
        <f t="array" ref="BB49:BB50">AX49:AX50</f>
        <v>0</v>
      </c>
      <c r="BC49" s="154"/>
      <c r="BD49" s="156">
        <v>427.7243418762082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6.1257422745431001E-13</v>
      </c>
      <c r="BA50" s="144" t="s">
        <v>54</v>
      </c>
      <c r="BB50" s="153">
        <v>0</v>
      </c>
      <c r="BC50" s="155"/>
      <c r="BD50" s="4">
        <v>36666.666666664547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6666666.666666667</v>
      </c>
      <c r="BB51" s="153" cm="1">
        <f t="array" ref="BB51:BB54">AV75:AV78</f>
        <v>-2.7444205424524807E-2</v>
      </c>
      <c r="BC51" s="154"/>
      <c r="BD51" s="156">
        <v>-9.3132257461547852E-9</v>
      </c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-10000</v>
      </c>
      <c r="BB52" s="153">
        <v>81.907712924773207</v>
      </c>
      <c r="BC52" s="155"/>
      <c r="BD52" s="4">
        <v>1.597072696313262E-9</v>
      </c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-30000</v>
      </c>
      <c r="BB53" s="153">
        <v>-6.9841269841270814E-2</v>
      </c>
      <c r="BC53" s="155"/>
      <c r="BD53" s="4">
        <v>0</v>
      </c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23333333.333333332</v>
      </c>
      <c r="BB54" s="158">
        <v>1.0766737745173162E-3</v>
      </c>
      <c r="BC54" s="155"/>
      <c r="BD54" s="4">
        <v>0</v>
      </c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153"/>
      <c r="BC55" s="155"/>
      <c r="BD55" s="155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153"/>
      <c r="BC56" s="80"/>
      <c r="BD56" s="80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-13333333.333333334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-30000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-16666666.666666666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6666666.666666667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-10000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-30000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23333333.333333332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-13333333.333333334</v>
      </c>
      <c r="AV71" s="153" cm="1">
        <f t="array" ref="AV71:AV78">MMULT(AK71:AR78,AT71:AT78)</f>
        <v>-3.6373783993449142E-2</v>
      </c>
      <c r="AW71" s="1" t="s">
        <v>57</v>
      </c>
      <c r="AX71" s="1">
        <f>1000*AV71</f>
        <v>-36.373783993449145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20000</v>
      </c>
      <c r="AV72" s="153">
        <v>81.935673318570522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-30000</v>
      </c>
      <c r="AV73" s="153">
        <v>-4.4444444444442371E-2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-16666666.666666666</v>
      </c>
      <c r="AV74" s="153">
        <v>-3.9422822401248706E-3</v>
      </c>
      <c r="AW74" s="1" t="s">
        <v>57</v>
      </c>
      <c r="AX74" s="1">
        <f>1000*AV74</f>
        <v>-3.9422822401248707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6666666.666666667</v>
      </c>
      <c r="AV75" s="153">
        <v>-2.7444205424524807E-2</v>
      </c>
      <c r="AW75" s="1" t="s">
        <v>57</v>
      </c>
      <c r="AX75" s="1">
        <f>1000*AV75</f>
        <v>-27.444205424524807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-10000</v>
      </c>
      <c r="AV76" s="153">
        <v>81.907712924773207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-30000</v>
      </c>
      <c r="AV77" s="153">
        <v>-6.9841269841270814E-2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23333333.333333332</v>
      </c>
      <c r="AV78" s="153">
        <v>1.0766737745173162E-3</v>
      </c>
      <c r="AW78" s="1" t="s">
        <v>57</v>
      </c>
      <c r="AX78" s="1">
        <f>1000*AV78</f>
        <v>1.0766737745173163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36:83" x14ac:dyDescent="0.2">
      <c r="AZ81" s="4"/>
      <c r="BB81" s="12"/>
      <c r="BE81" s="12"/>
      <c r="BK81" s="2"/>
    </row>
    <row r="82" spans="36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36:83" x14ac:dyDescent="0.2">
      <c r="AJ83" s="1" t="s">
        <v>105</v>
      </c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36:83" ht="12" customHeight="1" x14ac:dyDescent="0.2">
      <c r="AJ84" s="1" t="s">
        <v>108</v>
      </c>
      <c r="AT84" s="160" t="s">
        <v>104</v>
      </c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36:83" x14ac:dyDescent="0.2">
      <c r="AJ85" s="9"/>
      <c r="AK85" s="9">
        <v>1</v>
      </c>
      <c r="AL85" s="9">
        <v>2</v>
      </c>
      <c r="AM85" s="9">
        <v>3</v>
      </c>
      <c r="AN85" s="9">
        <v>4</v>
      </c>
      <c r="AO85" s="9">
        <v>5</v>
      </c>
      <c r="AP85" s="9">
        <v>6</v>
      </c>
      <c r="AQ85" s="4" t="s">
        <v>1</v>
      </c>
      <c r="AR85" s="9" t="s">
        <v>103</v>
      </c>
      <c r="AS85" s="4" t="s">
        <v>107</v>
      </c>
      <c r="AT85" s="160"/>
      <c r="AU85" s="4" t="s">
        <v>49</v>
      </c>
      <c r="AV85" s="9" t="s">
        <v>106</v>
      </c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36:83" x14ac:dyDescent="0.2">
      <c r="AJ86" s="9">
        <v>1</v>
      </c>
      <c r="AK86" s="3">
        <f>B28</f>
        <v>525000</v>
      </c>
      <c r="AL86" s="3">
        <f t="shared" ref="AL86:AP86" si="36">C28</f>
        <v>0</v>
      </c>
      <c r="AM86" s="3">
        <f t="shared" si="36"/>
        <v>0</v>
      </c>
      <c r="AN86" s="3">
        <f t="shared" si="36"/>
        <v>-525000</v>
      </c>
      <c r="AO86" s="3">
        <f t="shared" si="36"/>
        <v>0</v>
      </c>
      <c r="AP86" s="3">
        <f t="shared" si="36"/>
        <v>0</v>
      </c>
      <c r="AR86" s="1" cm="1">
        <f t="array" ref="AR86:AR91">MMULT(B45:G50,BB43:BB48)</f>
        <v>0</v>
      </c>
      <c r="AT86" s="3">
        <f>I28</f>
        <v>0</v>
      </c>
      <c r="AV86" s="3" cm="1">
        <f t="array" ref="AV86:AV91">MMULT(AK86:AP91,_xlfn.ANCHORARRAY(AR86))-AT86:AT91</f>
        <v>23333.33333332961</v>
      </c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36:83" x14ac:dyDescent="0.2">
      <c r="AJ87" s="9">
        <v>2</v>
      </c>
      <c r="AK87" s="3">
        <f t="shared" ref="AK87:AK91" si="37">B29</f>
        <v>0</v>
      </c>
      <c r="AL87" s="3">
        <f t="shared" ref="AL87:AL91" si="38">C29</f>
        <v>328.125</v>
      </c>
      <c r="AM87" s="3">
        <f t="shared" ref="AM87:AM91" si="39">D29</f>
        <v>656250</v>
      </c>
      <c r="AN87" s="3">
        <f t="shared" ref="AN87:AN91" si="40">E29</f>
        <v>0</v>
      </c>
      <c r="AO87" s="3">
        <f t="shared" ref="AO87:AO91" si="41">F29</f>
        <v>-328.125</v>
      </c>
      <c r="AP87" s="3">
        <f t="shared" ref="AP87:AP91" si="42">G29</f>
        <v>656250</v>
      </c>
      <c r="AR87" s="1">
        <v>0</v>
      </c>
      <c r="AT87" s="3">
        <f t="shared" ref="AT87:AT91" si="43">I29</f>
        <v>-20000</v>
      </c>
      <c r="AV87" s="1">
        <v>20427.72434187301</v>
      </c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88" spans="36:83" x14ac:dyDescent="0.2">
      <c r="AJ88" s="9">
        <v>3</v>
      </c>
      <c r="AK88" s="3">
        <f t="shared" si="37"/>
        <v>0</v>
      </c>
      <c r="AL88" s="3">
        <f t="shared" si="38"/>
        <v>656250</v>
      </c>
      <c r="AM88" s="3">
        <f t="shared" si="39"/>
        <v>1750000000</v>
      </c>
      <c r="AN88" s="3">
        <f t="shared" si="40"/>
        <v>0</v>
      </c>
      <c r="AO88" s="3">
        <f t="shared" si="41"/>
        <v>-656250</v>
      </c>
      <c r="AP88" s="3">
        <f t="shared" si="42"/>
        <v>875000000</v>
      </c>
      <c r="AR88" s="1">
        <v>-3.6373783993449142E-2</v>
      </c>
      <c r="AT88" s="3">
        <f t="shared" si="43"/>
        <v>-13333333.333333334</v>
      </c>
      <c r="AV88" s="1">
        <v>-2.2351741790771484E-8</v>
      </c>
    </row>
    <row r="89" spans="36:83" x14ac:dyDescent="0.2">
      <c r="AJ89" s="9">
        <v>4</v>
      </c>
      <c r="AK89" s="3">
        <f t="shared" si="37"/>
        <v>-525000</v>
      </c>
      <c r="AL89" s="3">
        <f t="shared" si="38"/>
        <v>0</v>
      </c>
      <c r="AM89" s="3">
        <f t="shared" si="39"/>
        <v>0</v>
      </c>
      <c r="AN89" s="3">
        <f t="shared" si="40"/>
        <v>525000</v>
      </c>
      <c r="AO89" s="3">
        <f t="shared" si="41"/>
        <v>0</v>
      </c>
      <c r="AP89" s="3">
        <f t="shared" si="42"/>
        <v>0</v>
      </c>
      <c r="AR89" s="1">
        <v>-4.4444444444437355E-2</v>
      </c>
      <c r="AT89" s="3">
        <f t="shared" si="43"/>
        <v>0</v>
      </c>
      <c r="AV89" s="1">
        <v>-23333.33333332961</v>
      </c>
    </row>
    <row r="90" spans="36:83" x14ac:dyDescent="0.2">
      <c r="AJ90" s="9">
        <v>5</v>
      </c>
      <c r="AK90" s="3">
        <f t="shared" si="37"/>
        <v>0</v>
      </c>
      <c r="AL90" s="3">
        <f t="shared" si="38"/>
        <v>-328.125</v>
      </c>
      <c r="AM90" s="3">
        <f t="shared" si="39"/>
        <v>-656250</v>
      </c>
      <c r="AN90" s="3">
        <f t="shared" si="40"/>
        <v>0</v>
      </c>
      <c r="AO90" s="3">
        <f t="shared" si="41"/>
        <v>328.125</v>
      </c>
      <c r="AP90" s="3">
        <f t="shared" si="42"/>
        <v>-656250</v>
      </c>
      <c r="AR90" s="1">
        <v>-81.935673318570522</v>
      </c>
      <c r="AT90" s="3">
        <f t="shared" si="43"/>
        <v>-20000</v>
      </c>
      <c r="AV90" s="1">
        <v>19572.27565812699</v>
      </c>
    </row>
    <row r="91" spans="36:83" x14ac:dyDescent="0.2">
      <c r="AJ91" s="9">
        <v>6</v>
      </c>
      <c r="AK91" s="3">
        <f t="shared" si="37"/>
        <v>0</v>
      </c>
      <c r="AL91" s="3">
        <f t="shared" si="38"/>
        <v>656250</v>
      </c>
      <c r="AM91" s="3">
        <f t="shared" si="39"/>
        <v>875000000</v>
      </c>
      <c r="AN91" s="3">
        <f t="shared" si="40"/>
        <v>0</v>
      </c>
      <c r="AO91" s="3">
        <f t="shared" si="41"/>
        <v>-656250</v>
      </c>
      <c r="AP91" s="3">
        <f t="shared" si="42"/>
        <v>1750000000</v>
      </c>
      <c r="AR91" s="1">
        <v>-3.9422822401248706E-3</v>
      </c>
      <c r="AT91" s="3">
        <f t="shared" si="43"/>
        <v>13333333.333333334</v>
      </c>
      <c r="AV91" s="1">
        <v>1710897.3674920481</v>
      </c>
    </row>
    <row r="94" spans="36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mergeCells count="1">
    <mergeCell ref="AT84:AT85"/>
  </mergeCells>
  <conditionalFormatting sqref="AK43:AV54">
    <cfRule type="expression" dxfId="14" priority="2">
      <formula>ABS(AK43)&lt;0.1</formula>
    </cfRule>
  </conditionalFormatting>
  <conditionalFormatting sqref="AZ43:AZ54">
    <cfRule type="expression" dxfId="13" priority="1">
      <formula>ABS(AZ43)&lt;0.1</formula>
    </cfRule>
  </conditionalFormatting>
  <conditionalFormatting sqref="BR166:BR168">
    <cfRule type="cellIs" dxfId="12" priority="4" operator="equal">
      <formula>"VIRHE!"</formula>
    </cfRule>
    <cfRule type="cellIs" dxfId="11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AJ27" zoomScaleNormal="100" workbookViewId="0">
      <selection activeCell="AN85" sqref="AN85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D46" s="32" cm="1">
        <f t="array" ref="BD46:BD48">AZ46:AZ48</f>
        <v>0</v>
      </c>
      <c r="BE46" s="4"/>
      <c r="BF46" s="4">
        <f t="array" ref="BF46:BF59">MMULT(AK46:AX59,BD46:BD59)-BB46:BB59</f>
        <v>-28750.65914106604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-1.22514845490862E-12</v>
      </c>
      <c r="BC47" s="144" t="s">
        <v>51</v>
      </c>
      <c r="BD47" s="32">
        <v>0</v>
      </c>
      <c r="BE47" s="154"/>
      <c r="BF47" s="154">
        <v>29999.999999999996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-13333333.333333334</v>
      </c>
      <c r="BC48" s="144" t="s">
        <v>83</v>
      </c>
      <c r="BD48" s="32">
        <v>0</v>
      </c>
      <c r="BE48" s="154"/>
      <c r="BF48" s="154">
        <v>35002636.564264163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20000</v>
      </c>
      <c r="BC49" s="1"/>
      <c r="BD49" s="153" cm="1">
        <f t="array" ref="BD49:BD51">AV77:AV79</f>
        <v>45.722320957757432</v>
      </c>
      <c r="BE49" s="154"/>
      <c r="BF49" s="154">
        <v>-1.076841726899147E-8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-30000</v>
      </c>
      <c r="BC50" s="1"/>
      <c r="BD50" s="153">
        <v>-5.7142857142859937E-2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-30000000</v>
      </c>
      <c r="BC51" s="1"/>
      <c r="BD51" s="157">
        <v>-6.4285714285714276E-3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-10000</v>
      </c>
      <c r="BC52" s="144" t="s">
        <v>53</v>
      </c>
      <c r="BD52" s="32" cm="1">
        <f t="array" ref="BD52:BD54">AZ52:AZ54</f>
        <v>0</v>
      </c>
      <c r="BE52" s="154"/>
      <c r="BF52" s="154">
        <v>8750.6591410658639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6.1257422745431001E-13</v>
      </c>
      <c r="BC53" s="144" t="s">
        <v>54</v>
      </c>
      <c r="BD53" s="32">
        <v>0</v>
      </c>
      <c r="BE53" s="155"/>
      <c r="BF53" s="155">
        <v>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6666666.666666667</v>
      </c>
      <c r="BC54" s="144" t="s">
        <v>86</v>
      </c>
      <c r="BD54" s="32">
        <v>0</v>
      </c>
      <c r="BE54" s="154"/>
      <c r="BF54" s="154">
        <v>4997363.4357365454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-10000</v>
      </c>
      <c r="BC55" s="1"/>
      <c r="BD55" s="153" cm="1">
        <f t="array" ref="BD55:BD59">AV80:AV84</f>
        <v>45.706250470816116</v>
      </c>
      <c r="BE55" s="155"/>
      <c r="BF55" s="155">
        <v>1.3978933566249907E-8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-30000</v>
      </c>
      <c r="BC56" s="1"/>
      <c r="BD56" s="153">
        <v>-5.7142857142859944E-2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30000000</v>
      </c>
      <c r="BC57" s="1"/>
      <c r="BD57" s="157">
        <v>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13333333.333333334</v>
      </c>
      <c r="BC58" s="155"/>
      <c r="BD58" s="157">
        <v>-9.5268227401114139E-3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-6666666.666666667</v>
      </c>
      <c r="BD59" s="157">
        <v>-2.0949367736079846E-2</v>
      </c>
      <c r="BF59" s="80">
        <v>1.3969838619232178E-8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BF46:BF50</f>
        <v>-28750.65914106604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>
        <v>29999.999999999996</v>
      </c>
      <c r="BC65" s="80">
        <v>28750.659141066044</v>
      </c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20000</v>
      </c>
      <c r="AW66" s="1"/>
      <c r="AX66" s="1"/>
      <c r="AY66"/>
      <c r="BB66" s="80">
        <v>35002636.564264163</v>
      </c>
      <c r="BC66" s="80">
        <v>35002636.564264163</v>
      </c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-30000</v>
      </c>
      <c r="AW67" s="1"/>
      <c r="AX67" s="1"/>
      <c r="AY67"/>
      <c r="BB67" s="80">
        <v>-1.076841726899147E-8</v>
      </c>
      <c r="BC67" s="80">
        <v>-6.5964548894581007E-25</v>
      </c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-30000000</v>
      </c>
      <c r="AW68" s="1"/>
      <c r="AX68" s="1"/>
      <c r="AY68"/>
      <c r="BB68" s="80">
        <v>0</v>
      </c>
      <c r="BC68" s="80">
        <v>1.076841726899147E-8</v>
      </c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-10000</v>
      </c>
      <c r="AW69" s="1"/>
      <c r="AX69" s="1"/>
      <c r="AY69"/>
      <c r="BB69" s="80">
        <f>BF59</f>
        <v>1.3969838619232178E-8</v>
      </c>
      <c r="BC69" s="80">
        <v>1.3969838619232178E-8</v>
      </c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-30000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-6666666.666666667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4</v>
      </c>
      <c r="AL76" s="9">
        <v>5</v>
      </c>
      <c r="AM76" s="9">
        <v>6</v>
      </c>
      <c r="AN76" s="9">
        <v>10</v>
      </c>
      <c r="AO76" s="9">
        <v>11</v>
      </c>
      <c r="AP76" s="9">
        <v>12</v>
      </c>
      <c r="AQ76" s="9">
        <v>13</v>
      </c>
      <c r="AR76" s="9">
        <v>14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20000</v>
      </c>
      <c r="AU77" s="1"/>
      <c r="AV77" s="153" cm="1">
        <f t="array" ref="AV77:AV84">MMULT(AK77:AR84,AT77:AT84)</f>
        <v>45.722320957757432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-30000</v>
      </c>
      <c r="AU78" s="1"/>
      <c r="AV78" s="153">
        <v>-5.7142857142859937E-2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-30000000</v>
      </c>
      <c r="AU79" s="1"/>
      <c r="AV79" s="153">
        <v>-6.4285714285714276E-3</v>
      </c>
      <c r="AW79" s="1" t="s">
        <v>57</v>
      </c>
      <c r="AX79" s="1">
        <f>1000*AV79</f>
        <v>-6.4285714285714279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-10000</v>
      </c>
      <c r="AU80" s="1"/>
      <c r="AV80" s="153">
        <v>45.706250470816116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-30000</v>
      </c>
      <c r="AU81" s="1"/>
      <c r="AV81" s="153">
        <v>-5.7142857142859944E-2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30000000</v>
      </c>
      <c r="AU82" s="1"/>
      <c r="AV82" s="153">
        <v>6.4285714285714276E-3</v>
      </c>
      <c r="AW82" s="1" t="s">
        <v>57</v>
      </c>
      <c r="AX82" s="1">
        <f>1000*AV82</f>
        <v>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13333333.333333334</v>
      </c>
      <c r="AU83" s="1"/>
      <c r="AV83" s="153">
        <v>-9.5268227401114139E-3</v>
      </c>
      <c r="AW83" s="1" t="s">
        <v>57</v>
      </c>
      <c r="AX83" s="1">
        <f>1000*AV83</f>
        <v>-9.5268227401114132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-6666666.666666667</v>
      </c>
      <c r="AU84" s="1"/>
      <c r="AV84" s="153">
        <v>-2.0949367736079846E-2</v>
      </c>
      <c r="AW84" s="1" t="s">
        <v>57</v>
      </c>
      <c r="AX84" s="1">
        <f>1000*AV84</f>
        <v>-20.949367736079846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6:AV73">
    <cfRule type="expression" dxfId="10" priority="1">
      <formula>ABS(AK66)&lt;0.1</formula>
    </cfRule>
  </conditionalFormatting>
  <conditionalFormatting sqref="AK6:AX60">
    <cfRule type="expression" dxfId="9" priority="2">
      <formula>ABS(AK6)&lt;0.1</formula>
    </cfRule>
  </conditionalFormatting>
  <conditionalFormatting sqref="AK90:AX103">
    <cfRule type="expression" dxfId="8" priority="3">
      <formula>ABS(AK90)&lt;0.1</formula>
    </cfRule>
  </conditionalFormatting>
  <conditionalFormatting sqref="BB46:BB59">
    <cfRule type="expression" dxfId="7" priority="4">
      <formula>ABS(BB46)&lt;0.1</formula>
    </cfRule>
  </conditionalFormatting>
  <conditionalFormatting sqref="BR172:BR174">
    <cfRule type="cellIs" dxfId="6" priority="6" operator="equal">
      <formula>"VIRHE!"</formula>
    </cfRule>
    <cfRule type="cellIs" dxfId="5" priority="7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C33C-A99E-4D9D-A1C8-724BB0D5FC4F}">
  <dimension ref="A1:CW233"/>
  <sheetViews>
    <sheetView zoomScale="85" zoomScaleNormal="85" workbookViewId="0">
      <selection activeCell="BG49" sqref="BG49"/>
    </sheetView>
  </sheetViews>
  <sheetFormatPr defaultRowHeight="12" x14ac:dyDescent="0.25"/>
  <cols>
    <col min="1" max="35" width="9.140625" style="80"/>
    <col min="36" max="36" width="10.7109375" style="80" customWidth="1"/>
    <col min="37" max="37" width="12.28515625" style="80" bestFit="1" customWidth="1"/>
    <col min="38" max="40" width="13.140625" style="80" bestFit="1" customWidth="1"/>
    <col min="41" max="41" width="13.28515625" style="80" bestFit="1" customWidth="1"/>
    <col min="42" max="44" width="13.140625" style="80" bestFit="1" customWidth="1"/>
    <col min="45" max="45" width="12.28515625" style="80" bestFit="1" customWidth="1"/>
    <col min="46" max="46" width="12.5703125" style="80" bestFit="1" customWidth="1"/>
    <col min="47" max="47" width="13.140625" style="80" bestFit="1" customWidth="1"/>
    <col min="48" max="48" width="12.42578125" style="80" bestFit="1" customWidth="1"/>
    <col min="49" max="49" width="11.5703125" style="80" bestFit="1" customWidth="1"/>
    <col min="50" max="50" width="17.1406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5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5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si="6"/>
        <v>-656250</v>
      </c>
      <c r="C22" s="37">
        <f t="shared" si="6"/>
        <v>4.0200183676689094E-11</v>
      </c>
      <c r="D22" s="37">
        <f t="shared" si="6"/>
        <v>1750000000</v>
      </c>
      <c r="E22" s="37">
        <f t="shared" si="6"/>
        <v>656250</v>
      </c>
      <c r="F22" s="37">
        <f t="shared" si="6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si="8"/>
        <v>-656250</v>
      </c>
      <c r="W22" s="20">
        <f t="shared" si="8"/>
        <v>4.0200183676689094E-11</v>
      </c>
      <c r="X22" s="20">
        <f t="shared" si="8"/>
        <v>1750000000</v>
      </c>
      <c r="Y22" s="20">
        <f t="shared" si="8"/>
        <v>656250</v>
      </c>
      <c r="Z22" s="20">
        <f t="shared" si="8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6"/>
        <v>-328.125</v>
      </c>
      <c r="C23" s="37">
        <f t="shared" si="6"/>
        <v>-3.2140046849512931E-11</v>
      </c>
      <c r="D23" s="37">
        <f t="shared" si="6"/>
        <v>656250</v>
      </c>
      <c r="E23" s="37">
        <f t="shared" si="6"/>
        <v>328.125</v>
      </c>
      <c r="F23" s="37">
        <f t="shared" si="6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8"/>
        <v>-328.125</v>
      </c>
      <c r="W23" s="20">
        <f t="shared" si="8"/>
        <v>-3.2140046849512931E-11</v>
      </c>
      <c r="X23" s="20">
        <f t="shared" si="8"/>
        <v>656250</v>
      </c>
      <c r="Y23" s="20">
        <f t="shared" si="8"/>
        <v>328.125</v>
      </c>
      <c r="Z23" s="20">
        <f t="shared" si="8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6"/>
        <v>-3.2140046849512931E-11</v>
      </c>
      <c r="C24" s="37">
        <f t="shared" si="6"/>
        <v>-525000</v>
      </c>
      <c r="D24" s="37">
        <f t="shared" si="6"/>
        <v>-4.0200183676689094E-11</v>
      </c>
      <c r="E24" s="37">
        <f t="shared" si="6"/>
        <v>3.2140046849512931E-11</v>
      </c>
      <c r="F24" s="37">
        <f t="shared" si="6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8"/>
        <v>-3.2140046849512931E-11</v>
      </c>
      <c r="W24" s="20">
        <f t="shared" si="8"/>
        <v>-525000</v>
      </c>
      <c r="X24" s="20">
        <f t="shared" si="8"/>
        <v>-4.0200183676689094E-11</v>
      </c>
      <c r="Y24" s="20">
        <f t="shared" si="8"/>
        <v>3.2140046849512931E-11</v>
      </c>
      <c r="Z24" s="20">
        <f t="shared" si="8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6"/>
        <v>-656250</v>
      </c>
      <c r="C25" s="37">
        <f t="shared" si="6"/>
        <v>4.0200183676689094E-11</v>
      </c>
      <c r="D25" s="37">
        <f t="shared" si="6"/>
        <v>875000000</v>
      </c>
      <c r="E25" s="37">
        <f t="shared" si="6"/>
        <v>656250</v>
      </c>
      <c r="F25" s="37">
        <f t="shared" si="6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8"/>
        <v>-656250</v>
      </c>
      <c r="W25" s="20">
        <f t="shared" si="8"/>
        <v>4.0200183676689094E-11</v>
      </c>
      <c r="X25" s="20">
        <f t="shared" si="8"/>
        <v>875000000</v>
      </c>
      <c r="Y25" s="20">
        <f t="shared" si="8"/>
        <v>656250</v>
      </c>
      <c r="Z25" s="20">
        <f t="shared" si="8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R31:AU31" si="9">W20</f>
        <v>3.2140046849512931E-11</v>
      </c>
      <c r="AS31" s="17">
        <f t="shared" si="9"/>
        <v>-656250</v>
      </c>
      <c r="AT31" s="17">
        <f t="shared" si="9"/>
        <v>-328.125</v>
      </c>
      <c r="AU31" s="17">
        <f t="shared" si="9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ref="AQ32:AU35" si="10">V21</f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2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P40" s="4"/>
      <c r="AQ40" s="4"/>
      <c r="AR40" s="4"/>
      <c r="AS40" s="4"/>
      <c r="AT40" s="4"/>
      <c r="AU40" s="4" t="s">
        <v>98</v>
      </c>
      <c r="AV40" s="4" t="s">
        <v>99</v>
      </c>
      <c r="AW40" s="4"/>
      <c r="AX40" s="80" t="s">
        <v>102</v>
      </c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 t="s">
        <v>97</v>
      </c>
      <c r="AN41" s="4"/>
      <c r="AO41" s="4"/>
      <c r="AP41" s="4"/>
      <c r="AQ41" s="4"/>
      <c r="AR41" s="4"/>
      <c r="AS41" s="4" t="s">
        <v>97</v>
      </c>
      <c r="AT41" s="4"/>
      <c r="AU41" s="7">
        <v>1000000000000</v>
      </c>
      <c r="AV41" s="7">
        <v>1000000</v>
      </c>
      <c r="AW41" s="4"/>
      <c r="AX41" s="7">
        <v>1000000000</v>
      </c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>
        <f>AX41</f>
        <v>1000000000</v>
      </c>
      <c r="AN42" s="4"/>
      <c r="AO42" s="4"/>
      <c r="AP42" s="4"/>
      <c r="AQ42" s="4"/>
      <c r="AR42" s="4"/>
      <c r="AS42" s="4">
        <f>AX41</f>
        <v>1000000000</v>
      </c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101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M46" si="20">AL6+BB6+AL25</f>
        <v>3.2140046849512931E-11</v>
      </c>
      <c r="AM46" s="89">
        <f t="shared" si="20"/>
        <v>-656250</v>
      </c>
      <c r="AN46" s="89">
        <f t="shared" ref="AN46:AX59" si="21">AN6+BD6+AN25</f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E46" s="4"/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si="21"/>
        <v>-3.2140046849512931E-11</v>
      </c>
      <c r="AO47" s="95">
        <f t="shared" si="21"/>
        <v>-525000</v>
      </c>
      <c r="AP47" s="96">
        <f t="shared" si="21"/>
        <v>0</v>
      </c>
      <c r="AQ47" s="97">
        <f t="shared" si="21"/>
        <v>0</v>
      </c>
      <c r="AR47" s="97">
        <f t="shared" ref="AR47:AR59" si="25">AR7+BH7+AR26</f>
        <v>0</v>
      </c>
      <c r="AS47" s="97">
        <f t="shared" ref="AS47:AS59" si="26">AS7+BI7+AS26</f>
        <v>0</v>
      </c>
      <c r="AT47" s="97">
        <f t="shared" si="21"/>
        <v>0</v>
      </c>
      <c r="AU47" s="97">
        <f t="shared" si="21"/>
        <v>0</v>
      </c>
      <c r="AV47" s="97">
        <f t="shared" si="21"/>
        <v>0</v>
      </c>
      <c r="AW47" s="98">
        <f t="shared" si="21"/>
        <v>4.0200183676689094E-11</v>
      </c>
      <c r="AX47" s="99">
        <f t="shared" si="21"/>
        <v>0</v>
      </c>
      <c r="AY47" s="1"/>
      <c r="AZ47" s="4">
        <v>0</v>
      </c>
      <c r="BA47" s="1"/>
      <c r="BB47" s="3">
        <f t="shared" ref="BB47:BB59" si="27">AY7+BO7+AY26</f>
        <v>-1.22514845490862E-12</v>
      </c>
      <c r="BC47" s="144" t="s">
        <v>51</v>
      </c>
      <c r="BE47" s="154"/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>AM8+BC8+AM27+AM42</f>
        <v>2750000000</v>
      </c>
      <c r="AN48" s="95">
        <f t="shared" si="21"/>
        <v>656250</v>
      </c>
      <c r="AO48" s="95">
        <f t="shared" si="21"/>
        <v>-4.0200183676689094E-11</v>
      </c>
      <c r="AP48" s="96">
        <f t="shared" si="21"/>
        <v>0</v>
      </c>
      <c r="AQ48" s="97">
        <f t="shared" si="21"/>
        <v>0</v>
      </c>
      <c r="AR48" s="97">
        <f t="shared" si="25"/>
        <v>0</v>
      </c>
      <c r="AS48" s="97">
        <f t="shared" si="26"/>
        <v>0</v>
      </c>
      <c r="AT48" s="97">
        <f t="shared" si="21"/>
        <v>0</v>
      </c>
      <c r="AU48" s="97">
        <f t="shared" si="21"/>
        <v>0</v>
      </c>
      <c r="AV48" s="97">
        <f t="shared" si="21"/>
        <v>0</v>
      </c>
      <c r="AW48" s="98">
        <f t="shared" si="21"/>
        <v>875000000</v>
      </c>
      <c r="AX48" s="99">
        <f t="shared" si="21"/>
        <v>0</v>
      </c>
      <c r="AY48" s="1"/>
      <c r="AZ48" s="4" t="s">
        <v>40</v>
      </c>
      <c r="BA48" s="1"/>
      <c r="BB48" s="3">
        <f t="shared" si="27"/>
        <v>-13333333.333333334</v>
      </c>
      <c r="BC48" s="144" t="s">
        <v>83</v>
      </c>
      <c r="BE48" s="154"/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1"/>
        <v>700328.125</v>
      </c>
      <c r="AO49" s="100">
        <f t="shared" si="21"/>
        <v>3.2140046849512931E-11</v>
      </c>
      <c r="AP49" s="101">
        <f t="shared" si="21"/>
        <v>0</v>
      </c>
      <c r="AQ49" s="96">
        <f t="shared" si="21"/>
        <v>0</v>
      </c>
      <c r="AR49" s="97">
        <f t="shared" si="25"/>
        <v>0</v>
      </c>
      <c r="AS49" s="97">
        <f t="shared" si="26"/>
        <v>0</v>
      </c>
      <c r="AT49" s="102">
        <f t="shared" si="21"/>
        <v>-700000</v>
      </c>
      <c r="AU49" s="101">
        <f t="shared" si="21"/>
        <v>0</v>
      </c>
      <c r="AV49" s="101">
        <f t="shared" si="21"/>
        <v>0</v>
      </c>
      <c r="AW49" s="98">
        <f t="shared" si="21"/>
        <v>656250</v>
      </c>
      <c r="AX49" s="99">
        <f t="shared" si="21"/>
        <v>0</v>
      </c>
      <c r="AY49" s="1"/>
      <c r="AZ49" s="4" t="s">
        <v>41</v>
      </c>
      <c r="BA49" s="1"/>
      <c r="BB49" s="3">
        <f t="shared" si="27"/>
        <v>20000</v>
      </c>
      <c r="BC49" s="1"/>
      <c r="BE49" s="154"/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1"/>
        <v>3.2140046849512931E-11</v>
      </c>
      <c r="AO50" s="100">
        <f t="shared" si="21"/>
        <v>525777.77777777775</v>
      </c>
      <c r="AP50" s="101">
        <f t="shared" si="21"/>
        <v>2333333.3333333335</v>
      </c>
      <c r="AQ50" s="96">
        <f t="shared" si="21"/>
        <v>0</v>
      </c>
      <c r="AR50" s="97">
        <f t="shared" si="25"/>
        <v>0</v>
      </c>
      <c r="AS50" s="97">
        <f t="shared" si="26"/>
        <v>0</v>
      </c>
      <c r="AT50" s="102">
        <f t="shared" si="21"/>
        <v>0</v>
      </c>
      <c r="AU50" s="101">
        <f t="shared" si="21"/>
        <v>-777.77777777777783</v>
      </c>
      <c r="AV50" s="101">
        <f t="shared" si="21"/>
        <v>2333333.3333333335</v>
      </c>
      <c r="AW50" s="98">
        <f t="shared" si="21"/>
        <v>-4.0200183676689094E-11</v>
      </c>
      <c r="AX50" s="99">
        <f t="shared" si="21"/>
        <v>0</v>
      </c>
      <c r="AY50" s="1"/>
      <c r="AZ50" s="4" t="s">
        <v>42</v>
      </c>
      <c r="BA50" s="1"/>
      <c r="BB50" s="3">
        <f t="shared" si="27"/>
        <v>-30000</v>
      </c>
      <c r="BC50" s="1"/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1"/>
        <v>0</v>
      </c>
      <c r="AO51" s="101">
        <f t="shared" si="21"/>
        <v>2333333.3333333335</v>
      </c>
      <c r="AP51" s="101">
        <f t="shared" si="21"/>
        <v>9333333333.333334</v>
      </c>
      <c r="AQ51" s="97">
        <f t="shared" si="21"/>
        <v>0</v>
      </c>
      <c r="AR51" s="97">
        <f t="shared" si="25"/>
        <v>0</v>
      </c>
      <c r="AS51" s="97">
        <f t="shared" si="26"/>
        <v>0</v>
      </c>
      <c r="AT51" s="102">
        <f t="shared" si="21"/>
        <v>0</v>
      </c>
      <c r="AU51" s="102">
        <f t="shared" si="21"/>
        <v>-2333333.3333333335</v>
      </c>
      <c r="AV51" s="102">
        <f t="shared" si="21"/>
        <v>4666666666.666667</v>
      </c>
      <c r="AW51" s="97">
        <f t="shared" si="21"/>
        <v>0</v>
      </c>
      <c r="AX51" s="99">
        <f t="shared" si="21"/>
        <v>0</v>
      </c>
      <c r="AY51" s="1"/>
      <c r="AZ51" s="4" t="s">
        <v>43</v>
      </c>
      <c r="BA51" s="1"/>
      <c r="BB51" s="3">
        <f t="shared" si="27"/>
        <v>-30000000</v>
      </c>
      <c r="BC51" s="1"/>
      <c r="BE51" s="154"/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1"/>
        <v>0</v>
      </c>
      <c r="AO52" s="96">
        <f t="shared" si="21"/>
        <v>0</v>
      </c>
      <c r="AP52" s="97">
        <f t="shared" si="21"/>
        <v>0</v>
      </c>
      <c r="AQ52" s="105">
        <f t="shared" si="21"/>
        <v>328.125</v>
      </c>
      <c r="AR52" s="106">
        <f t="shared" si="25"/>
        <v>3.2140046849512931E-11</v>
      </c>
      <c r="AS52" s="106">
        <f t="shared" si="26"/>
        <v>-656250</v>
      </c>
      <c r="AT52" s="106">
        <f t="shared" si="21"/>
        <v>-328.125</v>
      </c>
      <c r="AU52" s="105">
        <f t="shared" si="21"/>
        <v>-3.2140046849512931E-11</v>
      </c>
      <c r="AV52" s="96">
        <f t="shared" si="21"/>
        <v>0</v>
      </c>
      <c r="AW52" s="97">
        <f t="shared" si="21"/>
        <v>0</v>
      </c>
      <c r="AX52" s="107">
        <f t="shared" si="21"/>
        <v>-656250</v>
      </c>
      <c r="AY52" s="1"/>
      <c r="AZ52" s="4">
        <v>0</v>
      </c>
      <c r="BA52" s="1"/>
      <c r="BB52" s="3">
        <f t="shared" si="27"/>
        <v>-10000</v>
      </c>
      <c r="BC52" s="144" t="s">
        <v>53</v>
      </c>
      <c r="BE52" s="154"/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1"/>
        <v>0</v>
      </c>
      <c r="AO53" s="97">
        <f t="shared" si="21"/>
        <v>0</v>
      </c>
      <c r="AP53" s="97">
        <f t="shared" si="21"/>
        <v>0</v>
      </c>
      <c r="AQ53" s="106">
        <f t="shared" si="21"/>
        <v>3.2140046849512931E-11</v>
      </c>
      <c r="AR53" s="105">
        <f t="shared" si="25"/>
        <v>525000</v>
      </c>
      <c r="AS53" s="105">
        <f t="shared" si="26"/>
        <v>4.0200183676689094E-11</v>
      </c>
      <c r="AT53" s="105">
        <f t="shared" si="21"/>
        <v>-3.2140046849512931E-11</v>
      </c>
      <c r="AU53" s="105">
        <f t="shared" si="21"/>
        <v>-525000</v>
      </c>
      <c r="AV53" s="96">
        <f t="shared" si="21"/>
        <v>0</v>
      </c>
      <c r="AW53" s="97">
        <f t="shared" si="21"/>
        <v>0</v>
      </c>
      <c r="AX53" s="107">
        <f t="shared" si="21"/>
        <v>4.0200183676689094E-11</v>
      </c>
      <c r="AY53" s="1"/>
      <c r="AZ53" s="4">
        <v>0</v>
      </c>
      <c r="BA53" s="1"/>
      <c r="BB53" s="3">
        <f t="shared" si="27"/>
        <v>6.1257422745431001E-13</v>
      </c>
      <c r="BC53" s="144" t="s">
        <v>54</v>
      </c>
      <c r="BE53" s="155"/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1"/>
        <v>0</v>
      </c>
      <c r="AO54" s="97">
        <f t="shared" si="21"/>
        <v>0</v>
      </c>
      <c r="AP54" s="97">
        <f t="shared" si="21"/>
        <v>0</v>
      </c>
      <c r="AQ54" s="106">
        <f t="shared" si="21"/>
        <v>-656250</v>
      </c>
      <c r="AR54" s="105">
        <f t="shared" si="25"/>
        <v>4.0200183676689094E-11</v>
      </c>
      <c r="AS54" s="105">
        <f>AS14+BI14+AS33+AS42</f>
        <v>2750000000</v>
      </c>
      <c r="AT54" s="105">
        <f t="shared" si="21"/>
        <v>656250</v>
      </c>
      <c r="AU54" s="105">
        <f t="shared" si="21"/>
        <v>-4.0200183676689094E-11</v>
      </c>
      <c r="AV54" s="96">
        <f t="shared" si="21"/>
        <v>0</v>
      </c>
      <c r="AW54" s="97">
        <f t="shared" si="21"/>
        <v>0</v>
      </c>
      <c r="AX54" s="107">
        <f t="shared" si="21"/>
        <v>875000000</v>
      </c>
      <c r="AY54" s="1"/>
      <c r="AZ54" s="4" t="s">
        <v>96</v>
      </c>
      <c r="BA54" s="1"/>
      <c r="BB54" s="3">
        <f t="shared" si="27"/>
        <v>6666666.666666667</v>
      </c>
      <c r="BC54" s="144" t="s">
        <v>86</v>
      </c>
      <c r="BE54" s="154"/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1"/>
        <v>-700000</v>
      </c>
      <c r="AO55" s="102">
        <f t="shared" si="21"/>
        <v>0</v>
      </c>
      <c r="AP55" s="102">
        <f t="shared" si="21"/>
        <v>0</v>
      </c>
      <c r="AQ55" s="106">
        <f t="shared" si="21"/>
        <v>-328.125</v>
      </c>
      <c r="AR55" s="105">
        <f t="shared" si="25"/>
        <v>-3.2140046849512931E-11</v>
      </c>
      <c r="AS55" s="105">
        <f t="shared" si="26"/>
        <v>656250</v>
      </c>
      <c r="AT55" s="100">
        <f t="shared" si="21"/>
        <v>700328.125</v>
      </c>
      <c r="AU55" s="100">
        <f t="shared" si="21"/>
        <v>3.2140046849512931E-11</v>
      </c>
      <c r="AV55" s="101">
        <f t="shared" si="21"/>
        <v>0</v>
      </c>
      <c r="AW55" s="97">
        <f t="shared" si="21"/>
        <v>0</v>
      </c>
      <c r="AX55" s="107">
        <f t="shared" si="21"/>
        <v>656250</v>
      </c>
      <c r="AY55" s="1"/>
      <c r="AZ55" s="4" t="s">
        <v>45</v>
      </c>
      <c r="BA55" s="1"/>
      <c r="BB55" s="3">
        <f t="shared" si="27"/>
        <v>-10000</v>
      </c>
      <c r="BC55" s="1"/>
      <c r="BE55" s="155"/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1"/>
        <v>0</v>
      </c>
      <c r="AO56" s="101">
        <f t="shared" si="21"/>
        <v>-777.77777777777783</v>
      </c>
      <c r="AP56" s="102">
        <f t="shared" si="21"/>
        <v>-2333333.3333333335</v>
      </c>
      <c r="AQ56" s="105">
        <f t="shared" si="21"/>
        <v>-3.2140046849512931E-11</v>
      </c>
      <c r="AR56" s="105">
        <f t="shared" si="25"/>
        <v>-525000</v>
      </c>
      <c r="AS56" s="105">
        <f t="shared" si="26"/>
        <v>-4.0200183676689094E-11</v>
      </c>
      <c r="AT56" s="100">
        <f t="shared" si="21"/>
        <v>3.2140046849512931E-11</v>
      </c>
      <c r="AU56" s="100">
        <f t="shared" si="21"/>
        <v>525777.77777777775</v>
      </c>
      <c r="AV56" s="101">
        <f t="shared" si="21"/>
        <v>-2333333.3333333335</v>
      </c>
      <c r="AW56" s="97">
        <f t="shared" si="21"/>
        <v>0</v>
      </c>
      <c r="AX56" s="107">
        <f t="shared" si="21"/>
        <v>-4.0200183676689094E-11</v>
      </c>
      <c r="AY56" s="1"/>
      <c r="AZ56" s="4" t="s">
        <v>46</v>
      </c>
      <c r="BA56" s="1"/>
      <c r="BB56" s="3">
        <f t="shared" si="27"/>
        <v>-30000</v>
      </c>
      <c r="BC56" s="1"/>
      <c r="BE56" s="155"/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1"/>
        <v>0</v>
      </c>
      <c r="AO57" s="101">
        <f t="shared" si="21"/>
        <v>2333333.3333333335</v>
      </c>
      <c r="AP57" s="102">
        <f t="shared" si="21"/>
        <v>4666666666.666667</v>
      </c>
      <c r="AQ57" s="96">
        <f t="shared" si="21"/>
        <v>0</v>
      </c>
      <c r="AR57" s="96">
        <f t="shared" si="25"/>
        <v>0</v>
      </c>
      <c r="AS57" s="96">
        <f t="shared" si="26"/>
        <v>0</v>
      </c>
      <c r="AT57" s="101">
        <f t="shared" si="21"/>
        <v>0</v>
      </c>
      <c r="AU57" s="101">
        <f t="shared" si="21"/>
        <v>-2333333.3333333335</v>
      </c>
      <c r="AV57" s="101">
        <f t="shared" si="21"/>
        <v>9333333333.333334</v>
      </c>
      <c r="AW57" s="97">
        <f t="shared" si="21"/>
        <v>0</v>
      </c>
      <c r="AX57" s="99">
        <f t="shared" si="21"/>
        <v>0</v>
      </c>
      <c r="AY57" s="1"/>
      <c r="AZ57" s="4" t="s">
        <v>47</v>
      </c>
      <c r="BA57" s="1"/>
      <c r="BB57" s="3">
        <f t="shared" si="27"/>
        <v>30000000</v>
      </c>
      <c r="BC57" s="1"/>
      <c r="BE57" s="155"/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1"/>
        <v>656250</v>
      </c>
      <c r="AO58" s="98">
        <f t="shared" si="21"/>
        <v>-4.0200183676689094E-11</v>
      </c>
      <c r="AP58" s="97">
        <f t="shared" si="21"/>
        <v>0</v>
      </c>
      <c r="AQ58" s="97">
        <f t="shared" si="21"/>
        <v>0</v>
      </c>
      <c r="AR58" s="97">
        <f t="shared" si="25"/>
        <v>0</v>
      </c>
      <c r="AS58" s="97">
        <f t="shared" si="26"/>
        <v>0</v>
      </c>
      <c r="AT58" s="97">
        <f t="shared" si="21"/>
        <v>0</v>
      </c>
      <c r="AU58" s="97">
        <f t="shared" si="21"/>
        <v>0</v>
      </c>
      <c r="AV58" s="97">
        <f t="shared" si="21"/>
        <v>0</v>
      </c>
      <c r="AW58" s="98">
        <f t="shared" si="21"/>
        <v>1750000000</v>
      </c>
      <c r="AX58" s="99">
        <f t="shared" si="21"/>
        <v>0</v>
      </c>
      <c r="AY58" s="4"/>
      <c r="AZ58" s="4" t="s">
        <v>84</v>
      </c>
      <c r="BA58" s="155"/>
      <c r="BB58" s="3">
        <f t="shared" si="27"/>
        <v>13333333.333333334</v>
      </c>
      <c r="BC58" s="155"/>
      <c r="BE58" s="155"/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1"/>
        <v>0</v>
      </c>
      <c r="AO59" s="97">
        <f t="shared" si="21"/>
        <v>0</v>
      </c>
      <c r="AP59" s="97">
        <f t="shared" si="21"/>
        <v>0</v>
      </c>
      <c r="AQ59" s="106">
        <f t="shared" si="21"/>
        <v>-656250</v>
      </c>
      <c r="AR59" s="106">
        <f t="shared" si="25"/>
        <v>4.0200183676689094E-11</v>
      </c>
      <c r="AS59" s="106">
        <f t="shared" si="26"/>
        <v>875000000</v>
      </c>
      <c r="AT59" s="106">
        <f t="shared" si="21"/>
        <v>656250</v>
      </c>
      <c r="AU59" s="106">
        <f t="shared" si="21"/>
        <v>-4.0200183676689094E-11</v>
      </c>
      <c r="AV59" s="97">
        <f t="shared" si="21"/>
        <v>0</v>
      </c>
      <c r="AW59" s="97">
        <f t="shared" si="21"/>
        <v>0</v>
      </c>
      <c r="AX59" s="107">
        <f t="shared" si="21"/>
        <v>1750000000</v>
      </c>
      <c r="AY59" s="4"/>
      <c r="AZ59" s="4" t="s">
        <v>85</v>
      </c>
      <c r="BA59" s="155"/>
      <c r="BB59" s="3">
        <f t="shared" si="27"/>
        <v>-6666666.666666667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BB93:BB97</f>
        <v>-26621.960592212021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x14ac:dyDescent="0.2">
      <c r="AJ65" s="9"/>
      <c r="AK65" s="9">
        <v>3</v>
      </c>
      <c r="AL65" s="9">
        <v>4</v>
      </c>
      <c r="AM65" s="9">
        <v>5</v>
      </c>
      <c r="AN65" s="9">
        <v>6</v>
      </c>
      <c r="AO65" s="9">
        <v>9</v>
      </c>
      <c r="AP65" s="9">
        <v>10</v>
      </c>
      <c r="AQ65" s="9">
        <v>11</v>
      </c>
      <c r="AR65" s="9">
        <v>12</v>
      </c>
      <c r="AS65" s="9">
        <v>13</v>
      </c>
      <c r="AT65" s="9">
        <v>14</v>
      </c>
      <c r="AU65" s="4" t="s">
        <v>1</v>
      </c>
      <c r="AV65" s="9" t="s">
        <v>39</v>
      </c>
      <c r="AW65" s="4" t="s">
        <v>49</v>
      </c>
      <c r="AX65" s="141" t="s">
        <v>50</v>
      </c>
      <c r="AY65" s="1"/>
      <c r="AZ65" s="1"/>
      <c r="BB65" s="111">
        <v>29999.999999999996</v>
      </c>
      <c r="BC65" s="80">
        <v>26621.960592212024</v>
      </c>
      <c r="BE65" s="111"/>
    </row>
    <row r="66" spans="5:74" x14ac:dyDescent="0.2">
      <c r="AJ66" s="78">
        <v>3</v>
      </c>
      <c r="AK66" s="116" cm="1">
        <f t="array" ref="AK66:AN69">AM48:AP51</f>
        <v>2750000000</v>
      </c>
      <c r="AL66" s="80">
        <v>656250</v>
      </c>
      <c r="AM66" s="80">
        <v>-4.0200183676689094E-11</v>
      </c>
      <c r="AN66" s="80">
        <v>0</v>
      </c>
      <c r="AO66" s="116" cm="1">
        <f t="array" ref="AO66:AT69">AS48:AX51</f>
        <v>0</v>
      </c>
      <c r="AP66" s="80">
        <v>0</v>
      </c>
      <c r="AQ66" s="80">
        <v>0</v>
      </c>
      <c r="AR66" s="80">
        <v>0</v>
      </c>
      <c r="AS66" s="80">
        <v>875000000</v>
      </c>
      <c r="AT66" s="80">
        <v>0</v>
      </c>
      <c r="AX66" s="116" cm="1">
        <f t="array" ref="AX66:AX69">BB48:BB51</f>
        <v>-13333333.333333334</v>
      </c>
      <c r="BB66" s="80">
        <v>26487842.36884813</v>
      </c>
      <c r="BC66" s="80">
        <v>26487842.36884813</v>
      </c>
    </row>
    <row r="67" spans="5:74" x14ac:dyDescent="0.2">
      <c r="AJ67" s="78">
        <v>4</v>
      </c>
      <c r="AK67" s="80">
        <v>656250</v>
      </c>
      <c r="AL67" s="3">
        <v>700328.125</v>
      </c>
      <c r="AM67" s="3">
        <v>3.2140046849512931E-11</v>
      </c>
      <c r="AN67" s="3">
        <v>0</v>
      </c>
      <c r="AO67" s="80">
        <v>0</v>
      </c>
      <c r="AP67" s="3">
        <v>-700000</v>
      </c>
      <c r="AQ67" s="3">
        <v>0</v>
      </c>
      <c r="AR67" s="3">
        <v>0</v>
      </c>
      <c r="AS67" s="3">
        <v>656250</v>
      </c>
      <c r="AT67" s="3">
        <v>0</v>
      </c>
      <c r="AU67" s="3"/>
      <c r="AV67" s="7" t="str" cm="1">
        <f t="array" ref="AV67:AV69">AZ49:AZ51</f>
        <v>r21</v>
      </c>
      <c r="AW67" s="1"/>
      <c r="AX67" s="145">
        <v>20000</v>
      </c>
      <c r="AY67" s="1"/>
      <c r="AZ67" s="1"/>
      <c r="BB67" s="80">
        <v>-2.35741026699543E-9</v>
      </c>
      <c r="BC67" s="80">
        <v>-1.4440887730975842E-25</v>
      </c>
    </row>
    <row r="68" spans="5:74" x14ac:dyDescent="0.2">
      <c r="AJ68" s="78">
        <v>5</v>
      </c>
      <c r="AK68" s="80">
        <v>-4.0200183676689094E-11</v>
      </c>
      <c r="AL68" s="3">
        <v>3.2140046849512931E-11</v>
      </c>
      <c r="AM68" s="3">
        <v>525777.77777777775</v>
      </c>
      <c r="AN68" s="3">
        <v>2333333.3333333335</v>
      </c>
      <c r="AO68" s="80">
        <v>0</v>
      </c>
      <c r="AP68" s="3">
        <v>0</v>
      </c>
      <c r="AQ68" s="3">
        <v>-777.77777777777783</v>
      </c>
      <c r="AR68" s="3">
        <v>2333333.3333333335</v>
      </c>
      <c r="AS68" s="3">
        <v>-4.0200183676689094E-11</v>
      </c>
      <c r="AT68" s="3">
        <v>0</v>
      </c>
      <c r="AU68" s="3"/>
      <c r="AV68" s="7" t="str">
        <v>r22</v>
      </c>
      <c r="AW68" s="1"/>
      <c r="AX68" s="142">
        <v>-30000</v>
      </c>
      <c r="AY68" s="1"/>
      <c r="AZ68" s="1"/>
      <c r="BB68" s="80">
        <v>0</v>
      </c>
      <c r="BC68" s="80">
        <v>2.35741026699543E-9</v>
      </c>
      <c r="BO68" s="115"/>
      <c r="BR68" s="139"/>
    </row>
    <row r="69" spans="5:74" x14ac:dyDescent="0.2">
      <c r="AJ69" s="78">
        <v>6</v>
      </c>
      <c r="AK69" s="80">
        <v>0</v>
      </c>
      <c r="AL69" s="3">
        <v>0</v>
      </c>
      <c r="AM69" s="3">
        <v>2333333.3333333335</v>
      </c>
      <c r="AN69" s="3">
        <v>9333333333.333334</v>
      </c>
      <c r="AO69" s="80">
        <v>0</v>
      </c>
      <c r="AP69" s="3">
        <v>0</v>
      </c>
      <c r="AQ69" s="3">
        <v>-2333333.3333333335</v>
      </c>
      <c r="AR69" s="3">
        <v>4666666666.666667</v>
      </c>
      <c r="AS69" s="3">
        <v>0</v>
      </c>
      <c r="AT69" s="3">
        <v>0</v>
      </c>
      <c r="AU69" s="3"/>
      <c r="AV69" s="7" t="str">
        <v>r23</v>
      </c>
      <c r="AW69" s="1"/>
      <c r="AX69" s="142">
        <v>-30000000</v>
      </c>
      <c r="AY69" s="1"/>
      <c r="AZ69" s="1"/>
      <c r="BB69" s="80">
        <f>BB106</f>
        <v>-3.4458935260772705E-8</v>
      </c>
      <c r="BC69" s="80">
        <v>-3.4458935260772705E-8</v>
      </c>
      <c r="BR69" s="139"/>
    </row>
    <row r="70" spans="5:74" x14ac:dyDescent="0.2">
      <c r="AJ70" s="78">
        <v>9</v>
      </c>
      <c r="AK70" s="116" cm="1">
        <f t="array" ref="AK70:AN75">AM54:AP59</f>
        <v>0</v>
      </c>
      <c r="AL70" s="80">
        <v>0</v>
      </c>
      <c r="AM70" s="80">
        <v>0</v>
      </c>
      <c r="AN70" s="80">
        <v>0</v>
      </c>
      <c r="AO70" s="116" cm="1">
        <f t="array" ref="AO70:AT75">AS54:AX59</f>
        <v>2750000000</v>
      </c>
      <c r="AP70" s="80">
        <v>656250</v>
      </c>
      <c r="AQ70" s="80">
        <v>-4.0200183676689094E-11</v>
      </c>
      <c r="AR70" s="80">
        <v>0</v>
      </c>
      <c r="AS70" s="80">
        <v>0</v>
      </c>
      <c r="AT70" s="80">
        <v>875000000</v>
      </c>
      <c r="AX70" s="116" cm="1">
        <f t="array" ref="AX70:AX75">BB54:BB59</f>
        <v>6666666.666666667</v>
      </c>
      <c r="BR70" s="139"/>
    </row>
    <row r="71" spans="5:74" x14ac:dyDescent="0.2">
      <c r="AJ71" s="78">
        <v>10</v>
      </c>
      <c r="AK71" s="80">
        <v>0</v>
      </c>
      <c r="AL71" s="3">
        <v>-700000</v>
      </c>
      <c r="AM71" s="3">
        <v>0</v>
      </c>
      <c r="AN71" s="3">
        <v>0</v>
      </c>
      <c r="AO71" s="80">
        <v>656250</v>
      </c>
      <c r="AP71" s="3">
        <v>700328.125</v>
      </c>
      <c r="AQ71" s="3">
        <v>3.2140046849512931E-11</v>
      </c>
      <c r="AR71" s="3">
        <v>0</v>
      </c>
      <c r="AS71" s="3">
        <v>0</v>
      </c>
      <c r="AT71" s="3">
        <v>656250</v>
      </c>
      <c r="AU71" s="3"/>
      <c r="AV71" s="7" t="str" cm="1">
        <f t="array" ref="AV71:AV75">AZ55:AZ59</f>
        <v>r41</v>
      </c>
      <c r="AW71" s="1"/>
      <c r="AX71" s="145">
        <v>-10000</v>
      </c>
      <c r="AY71" s="1"/>
      <c r="AZ71" s="1"/>
      <c r="BR71" s="139"/>
    </row>
    <row r="72" spans="5:74" x14ac:dyDescent="0.2">
      <c r="AJ72" s="78">
        <v>11</v>
      </c>
      <c r="AK72" s="80">
        <v>0</v>
      </c>
      <c r="AL72" s="3">
        <v>0</v>
      </c>
      <c r="AM72" s="1">
        <v>-777.77777777777783</v>
      </c>
      <c r="AN72" s="1">
        <v>-2333333.3333333335</v>
      </c>
      <c r="AO72" s="80">
        <v>-4.0200183676689094E-11</v>
      </c>
      <c r="AP72" s="1">
        <v>3.2140046849512931E-11</v>
      </c>
      <c r="AQ72" s="3">
        <v>525777.77777777775</v>
      </c>
      <c r="AR72" s="1">
        <v>-2333333.3333333335</v>
      </c>
      <c r="AS72" s="1">
        <v>0</v>
      </c>
      <c r="AT72" s="1">
        <v>-4.0200183676689094E-11</v>
      </c>
      <c r="AU72" s="1" t="s">
        <v>1</v>
      </c>
      <c r="AV72" s="4" t="str">
        <v>r42</v>
      </c>
      <c r="AW72" s="1"/>
      <c r="AX72" s="3">
        <v>-30000</v>
      </c>
      <c r="AY72" s="1"/>
      <c r="AZ72" s="1"/>
      <c r="BC72" s="112"/>
      <c r="BD72" s="112"/>
      <c r="BR72" s="139"/>
    </row>
    <row r="73" spans="5:74" x14ac:dyDescent="0.2">
      <c r="AJ73" s="78">
        <v>12</v>
      </c>
      <c r="AK73" s="80">
        <v>0</v>
      </c>
      <c r="AL73" s="1">
        <v>0</v>
      </c>
      <c r="AM73" s="1">
        <v>2333333.3333333335</v>
      </c>
      <c r="AN73" s="1">
        <v>4666666666.666667</v>
      </c>
      <c r="AO73" s="80">
        <v>0</v>
      </c>
      <c r="AP73" s="1">
        <v>0</v>
      </c>
      <c r="AQ73" s="1">
        <v>-2333333.3333333335</v>
      </c>
      <c r="AR73" s="1">
        <v>9333333333.333334</v>
      </c>
      <c r="AS73" s="1">
        <v>0</v>
      </c>
      <c r="AT73" s="1">
        <v>0</v>
      </c>
      <c r="AU73" s="1"/>
      <c r="AV73" s="4" t="str">
        <v>r43</v>
      </c>
      <c r="AW73" s="1"/>
      <c r="AX73" s="1">
        <v>30000000</v>
      </c>
      <c r="AY73" s="1"/>
      <c r="AZ73" s="1"/>
      <c r="BR73" s="139"/>
    </row>
    <row r="74" spans="5:74" x14ac:dyDescent="0.2">
      <c r="AJ74" s="78">
        <v>13</v>
      </c>
      <c r="AK74" s="80">
        <v>875000000</v>
      </c>
      <c r="AL74" s="1">
        <v>656250</v>
      </c>
      <c r="AM74" s="1">
        <v>-4.0200183676689094E-11</v>
      </c>
      <c r="AN74" s="1">
        <v>0</v>
      </c>
      <c r="AO74" s="80">
        <v>0</v>
      </c>
      <c r="AP74" s="1">
        <v>0</v>
      </c>
      <c r="AQ74" s="1">
        <v>0</v>
      </c>
      <c r="AR74" s="1">
        <v>0</v>
      </c>
      <c r="AS74" s="1">
        <v>1750000000</v>
      </c>
      <c r="AT74" s="1">
        <v>0</v>
      </c>
      <c r="AU74" s="1"/>
      <c r="AV74" s="4" t="str">
        <v>r24</v>
      </c>
      <c r="AW74" s="1"/>
      <c r="AX74" s="1">
        <v>13333333.333333334</v>
      </c>
      <c r="AY74" s="1"/>
      <c r="AZ74" s="1"/>
      <c r="BR74" s="139"/>
    </row>
    <row r="75" spans="5:74" x14ac:dyDescent="0.2">
      <c r="AJ75" s="78">
        <v>14</v>
      </c>
      <c r="AK75" s="80">
        <v>0</v>
      </c>
      <c r="AL75" s="1">
        <v>0</v>
      </c>
      <c r="AM75" s="1">
        <v>0</v>
      </c>
      <c r="AN75" s="1">
        <v>0</v>
      </c>
      <c r="AO75" s="80">
        <v>875000000</v>
      </c>
      <c r="AP75" s="1">
        <v>656250</v>
      </c>
      <c r="AQ75" s="1">
        <v>-4.0200183676689094E-11</v>
      </c>
      <c r="AR75" s="1">
        <v>0</v>
      </c>
      <c r="AS75" s="1">
        <v>0</v>
      </c>
      <c r="AT75" s="1">
        <v>1750000000</v>
      </c>
      <c r="AU75" s="1"/>
      <c r="AV75" s="4" t="str">
        <v>r44</v>
      </c>
      <c r="AW75" s="1"/>
      <c r="AX75" s="1">
        <v>-6666666.666666667</v>
      </c>
      <c r="AY75" s="1"/>
      <c r="AZ75" s="1"/>
      <c r="BR75" s="139"/>
    </row>
    <row r="76" spans="5:74" x14ac:dyDescent="0.2">
      <c r="E76" s="120"/>
      <c r="F76" s="121"/>
      <c r="AG76" s="115"/>
      <c r="AH76" s="115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"/>
      <c r="AV76" s="1"/>
      <c r="AW76" s="1"/>
      <c r="AX76" s="1"/>
      <c r="AY76" s="1"/>
      <c r="AZ76" s="1"/>
    </row>
    <row r="77" spans="5:74" x14ac:dyDescent="0.2">
      <c r="AG77" s="115"/>
      <c r="AH77" s="115"/>
      <c r="AI77" s="115"/>
      <c r="AJ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5:74" x14ac:dyDescent="0.2">
      <c r="AJ78" s="9"/>
      <c r="AK78" s="9">
        <v>3</v>
      </c>
      <c r="AL78" s="9">
        <v>4</v>
      </c>
      <c r="AM78" s="9">
        <v>5</v>
      </c>
      <c r="AN78" s="9">
        <v>6</v>
      </c>
      <c r="AO78" s="9">
        <v>9</v>
      </c>
      <c r="AP78" s="9">
        <v>10</v>
      </c>
      <c r="AQ78" s="9">
        <v>11</v>
      </c>
      <c r="AR78" s="9">
        <v>12</v>
      </c>
      <c r="AS78" s="9">
        <v>13</v>
      </c>
      <c r="AT78" s="9">
        <v>14</v>
      </c>
      <c r="AU78" s="4" t="s">
        <v>1</v>
      </c>
      <c r="AV78" s="141" t="s">
        <v>50</v>
      </c>
      <c r="AW78" s="146" t="s">
        <v>49</v>
      </c>
      <c r="AX78" s="9" t="s">
        <v>39</v>
      </c>
      <c r="AY78" s="1"/>
      <c r="AZ78" s="1"/>
    </row>
    <row r="79" spans="5:74" x14ac:dyDescent="0.2">
      <c r="AJ79" s="78">
        <v>3</v>
      </c>
      <c r="AK79" s="80">
        <f t="array" ref="AK79:AT88">MINVERSE(AK66:AT75)</f>
        <v>7.1622340650135318E-10</v>
      </c>
      <c r="AL79" s="1">
        <v>-2.0000506743904883E-6</v>
      </c>
      <c r="AM79" s="1">
        <v>1.2252622749378122E-22</v>
      </c>
      <c r="AN79" s="1">
        <v>-3.7940010021390362E-30</v>
      </c>
      <c r="AO79" s="80">
        <v>2.8377659349830427E-10</v>
      </c>
      <c r="AP79" s="1">
        <v>-1.9999493256070958E-6</v>
      </c>
      <c r="AQ79" s="1">
        <v>1.2250346348779486E-22</v>
      </c>
      <c r="AR79" s="1">
        <v>-3.7940009867235347E-30</v>
      </c>
      <c r="AS79" s="1">
        <v>3.9190729964575671E-10</v>
      </c>
      <c r="AT79" s="1">
        <v>6.0809270035350902E-10</v>
      </c>
      <c r="AU79" s="1"/>
      <c r="AV79" s="3" cm="1">
        <f t="array" ref="AV79:AV88">AX66:AX75</f>
        <v>-13333333.333333334</v>
      </c>
      <c r="AW79" s="1"/>
      <c r="AX79" s="153" cm="1">
        <f t="array" ref="AX79:AX88">MMULT(AK79:AT88,_xlfn.ANCHORARRAY(AV79))</f>
        <v>-2.6487842368848134E-2</v>
      </c>
      <c r="AY79" s="1" t="s">
        <v>57</v>
      </c>
      <c r="AZ79" s="1">
        <f>1000*AX79</f>
        <v>-26.487842368848135</v>
      </c>
      <c r="BK79" s="115"/>
    </row>
    <row r="80" spans="5:74" x14ac:dyDescent="0.2">
      <c r="AJ80" s="78">
        <v>4</v>
      </c>
      <c r="AK80" s="80">
        <v>-2.0000506743904891E-6</v>
      </c>
      <c r="AL80" s="1">
        <v>1.409559522903773E-2</v>
      </c>
      <c r="AM80" s="3">
        <v>-8.6340149391284776E-19</v>
      </c>
      <c r="AN80" s="3">
        <v>7.2918728578043125E-27</v>
      </c>
      <c r="AO80" s="80">
        <v>-1.9999493256070967E-6</v>
      </c>
      <c r="AP80" s="1">
        <v>1.409488096142144E-2</v>
      </c>
      <c r="AQ80" s="1">
        <v>-8.6335774267588764E-19</v>
      </c>
      <c r="AR80" s="1">
        <v>7.2918727491288568E-27</v>
      </c>
      <c r="AS80" s="1">
        <v>-4.2858228736939046E-6</v>
      </c>
      <c r="AT80" s="1">
        <v>-4.2856056977294918E-6</v>
      </c>
      <c r="AU80" s="1"/>
      <c r="AV80" s="80">
        <v>20000</v>
      </c>
      <c r="AW80" s="1"/>
      <c r="AX80" s="153">
        <v>125.72384145664401</v>
      </c>
      <c r="AY80" s="1" t="s">
        <v>3</v>
      </c>
      <c r="AZ80" s="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78">
        <v>5</v>
      </c>
      <c r="AK81" s="80">
        <v>1.2252622749378124E-22</v>
      </c>
      <c r="AL81" s="1">
        <v>-8.6340149391284785E-19</v>
      </c>
      <c r="AM81" s="3">
        <v>1.9047619047619047E-6</v>
      </c>
      <c r="AN81" s="3">
        <v>-3.1746031746030363E-10</v>
      </c>
      <c r="AO81" s="80">
        <v>1.2250346348779489E-22</v>
      </c>
      <c r="AP81" s="1">
        <v>-8.6335774267588793E-19</v>
      </c>
      <c r="AQ81" s="1">
        <v>-9.5161973539299131E-23</v>
      </c>
      <c r="AR81" s="1">
        <v>-3.1746031746030363E-10</v>
      </c>
      <c r="AS81" s="1">
        <v>2.6255620177238831E-22</v>
      </c>
      <c r="AT81" s="1">
        <v>2.6250742175956048E-22</v>
      </c>
      <c r="AU81" s="1"/>
      <c r="AV81" s="1">
        <v>-30000</v>
      </c>
      <c r="AW81" s="1"/>
      <c r="AX81" s="153">
        <v>-5.7142857142864836E-2</v>
      </c>
      <c r="AY81" s="1" t="s">
        <v>3</v>
      </c>
      <c r="AZ81" s="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78">
        <v>6</v>
      </c>
      <c r="AK82" s="80">
        <v>-3.7940009977236085E-30</v>
      </c>
      <c r="AL82" s="1">
        <v>7.291872826677192E-27</v>
      </c>
      <c r="AM82" s="1">
        <v>-3.1746031746031748E-10</v>
      </c>
      <c r="AN82" s="1">
        <v>1.4296296296296294E-10</v>
      </c>
      <c r="AO82" s="80">
        <v>3.7940009977188602E-30</v>
      </c>
      <c r="AP82" s="1">
        <v>-7.2918728266405353E-27</v>
      </c>
      <c r="AQ82" s="1">
        <v>3.1746031746031748E-10</v>
      </c>
      <c r="AR82" s="1">
        <v>-7.1322751322751319E-11</v>
      </c>
      <c r="AS82" s="1">
        <v>-8.1300021379791663E-30</v>
      </c>
      <c r="AT82" s="1">
        <v>8.1300021379671712E-30</v>
      </c>
      <c r="AU82" s="1"/>
      <c r="AV82" s="1">
        <v>-30000000</v>
      </c>
      <c r="AW82" s="1"/>
      <c r="AX82" s="153">
        <v>-6.4285714285714276E-3</v>
      </c>
      <c r="AY82" s="1" t="s">
        <v>57</v>
      </c>
      <c r="AZ82" s="1">
        <f>1000*AX82</f>
        <v>-6.4285714285714279</v>
      </c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78">
        <v>9</v>
      </c>
      <c r="AK83" s="80">
        <v>2.8377659349830427E-10</v>
      </c>
      <c r="AL83" s="1">
        <v>-1.9999493256070963E-6</v>
      </c>
      <c r="AM83" s="1">
        <v>1.2250346348779486E-22</v>
      </c>
      <c r="AN83" s="1">
        <v>3.7940009933014076E-30</v>
      </c>
      <c r="AO83" s="80">
        <v>7.1622340650135318E-10</v>
      </c>
      <c r="AP83" s="1">
        <v>-2.0000506743904887E-6</v>
      </c>
      <c r="AQ83" s="1">
        <v>1.2252622749378117E-22</v>
      </c>
      <c r="AR83" s="1">
        <v>3.7940010087223539E-30</v>
      </c>
      <c r="AS83" s="1">
        <v>6.0809270035350913E-10</v>
      </c>
      <c r="AT83" s="1">
        <v>3.9190729964575655E-10</v>
      </c>
      <c r="AU83" s="1"/>
      <c r="AV83" s="3">
        <v>6666666.666666667</v>
      </c>
      <c r="AW83" s="1"/>
      <c r="AX83" s="153">
        <v>-1.3512157631130343E-2</v>
      </c>
      <c r="AY83" s="1" t="s">
        <v>57</v>
      </c>
      <c r="AZ83" s="1">
        <f>1000*AX83</f>
        <v>-13.512157631130343</v>
      </c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78">
        <v>10</v>
      </c>
      <c r="AK84" s="80">
        <v>-1.9999493256070967E-6</v>
      </c>
      <c r="AL84" s="1">
        <v>1.4094880961421441E-2</v>
      </c>
      <c r="AM84" s="1">
        <v>-8.6335774267588774E-19</v>
      </c>
      <c r="AN84" s="1">
        <v>-7.2918727955111963E-27</v>
      </c>
      <c r="AO84" s="80">
        <v>-2.0000506743904887E-6</v>
      </c>
      <c r="AP84" s="1">
        <v>1.4095595229037729E-2</v>
      </c>
      <c r="AQ84" s="3">
        <v>-8.6340149391284747E-19</v>
      </c>
      <c r="AR84" s="1">
        <v>-7.2918729041921493E-27</v>
      </c>
      <c r="AS84" s="1">
        <v>-4.2856056977294926E-6</v>
      </c>
      <c r="AT84" s="1">
        <v>-4.2858228736939038E-6</v>
      </c>
      <c r="AU84" s="1"/>
      <c r="AV84" s="1">
        <v>-10000</v>
      </c>
      <c r="AW84" s="1"/>
      <c r="AX84" s="153">
        <v>125.70472997177573</v>
      </c>
      <c r="AY84" s="1" t="s">
        <v>3</v>
      </c>
      <c r="AZ84" s="1">
        <f>1000*AX84</f>
        <v>125704.72997177573</v>
      </c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78">
        <v>11</v>
      </c>
      <c r="AK85" s="80">
        <v>1.2250346348779489E-22</v>
      </c>
      <c r="AL85" s="1">
        <v>-8.6335774267588774E-19</v>
      </c>
      <c r="AM85" s="1">
        <v>-2.8157900965701176E-25</v>
      </c>
      <c r="AN85" s="1">
        <v>3.1746031746031748E-10</v>
      </c>
      <c r="AO85" s="80">
        <v>1.225262274937812E-22</v>
      </c>
      <c r="AP85" s="1">
        <v>-8.6340149391284766E-19</v>
      </c>
      <c r="AQ85" s="3">
        <v>1.9047619047619047E-6</v>
      </c>
      <c r="AR85" s="1">
        <v>3.1746031746031743E-10</v>
      </c>
      <c r="AS85" s="1">
        <v>2.6250742175956048E-22</v>
      </c>
      <c r="AT85" s="1">
        <v>2.6255620177238831E-22</v>
      </c>
      <c r="AU85" s="1"/>
      <c r="AV85" s="1">
        <v>-30000</v>
      </c>
      <c r="AW85" s="1"/>
      <c r="AX85" s="153">
        <v>-5.7142857142864843E-2</v>
      </c>
      <c r="AY85" s="1" t="s">
        <v>3</v>
      </c>
      <c r="AZ85" s="1">
        <f>1000*AX85</f>
        <v>-57.142857142864841</v>
      </c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">
      <c r="AJ86" s="78">
        <v>12</v>
      </c>
      <c r="AK86" s="80">
        <v>-3.7940009977236085E-30</v>
      </c>
      <c r="AL86" s="1">
        <v>7.291872826677192E-27</v>
      </c>
      <c r="AM86" s="1">
        <v>-3.1746031746031748E-10</v>
      </c>
      <c r="AN86" s="1">
        <v>-7.1322751322751306E-11</v>
      </c>
      <c r="AO86" s="80">
        <v>3.7940009977188602E-30</v>
      </c>
      <c r="AP86" s="1">
        <v>-7.2918728266405353E-27</v>
      </c>
      <c r="AQ86" s="1">
        <v>3.1746031746031748E-10</v>
      </c>
      <c r="AR86" s="1">
        <v>1.4296296296296294E-10</v>
      </c>
      <c r="AS86" s="1">
        <v>-8.1300021379791663E-30</v>
      </c>
      <c r="AT86" s="1">
        <v>8.1300021379671712E-30</v>
      </c>
      <c r="AU86" s="1"/>
      <c r="AV86" s="1">
        <v>30000000</v>
      </c>
      <c r="AW86" s="1"/>
      <c r="AX86" s="153">
        <v>6.4285714285714276E-3</v>
      </c>
      <c r="AY86" s="1" t="s">
        <v>57</v>
      </c>
      <c r="AZ86" s="1">
        <f>1000*AX86</f>
        <v>6.4285714285714279</v>
      </c>
      <c r="BC86" s="110"/>
      <c r="BD86" s="110"/>
      <c r="BE86" s="111"/>
    </row>
    <row r="87" spans="1:79" x14ac:dyDescent="0.2">
      <c r="AJ87" s="78">
        <v>13</v>
      </c>
      <c r="AK87" s="80">
        <v>3.9190729964575676E-10</v>
      </c>
      <c r="AL87" s="80">
        <v>-4.2858228736939055E-6</v>
      </c>
      <c r="AM87" s="80">
        <v>2.6255620177238831E-22</v>
      </c>
      <c r="AN87" s="80">
        <v>-8.130002147446818E-30</v>
      </c>
      <c r="AO87" s="80">
        <v>6.0809270035350913E-10</v>
      </c>
      <c r="AP87" s="80">
        <v>-4.2856056977294926E-6</v>
      </c>
      <c r="AQ87" s="80">
        <v>2.6250742175956043E-22</v>
      </c>
      <c r="AR87" s="80">
        <v>-8.1300021143889485E-30</v>
      </c>
      <c r="AS87" s="80">
        <v>1.9826584992409073E-9</v>
      </c>
      <c r="AT87" s="80">
        <v>1.3030557864718051E-9</v>
      </c>
      <c r="AU87" s="1"/>
      <c r="AV87" s="1">
        <v>13333333.333333334</v>
      </c>
      <c r="AW87" s="1"/>
      <c r="AX87" s="1">
        <v>-2.6283471742769834E-2</v>
      </c>
      <c r="AY87" s="1" t="s">
        <v>57</v>
      </c>
      <c r="AZ87" s="1"/>
      <c r="BB87" s="111"/>
      <c r="BE87" s="111"/>
      <c r="BK87" s="115"/>
    </row>
    <row r="88" spans="1:79" x14ac:dyDescent="0.2">
      <c r="AJ88" s="78">
        <v>14</v>
      </c>
      <c r="AK88" s="80">
        <v>6.0809270035350913E-10</v>
      </c>
      <c r="AL88" s="80">
        <v>-4.2856056977294926E-6</v>
      </c>
      <c r="AM88" s="80">
        <v>2.6250742175956048E-22</v>
      </c>
      <c r="AN88" s="80">
        <v>8.13000212850302E-30</v>
      </c>
      <c r="AO88" s="80">
        <v>3.9190729964575671E-10</v>
      </c>
      <c r="AP88" s="80">
        <v>-4.2858228736939046E-6</v>
      </c>
      <c r="AQ88" s="80">
        <v>2.6255620177238826E-22</v>
      </c>
      <c r="AR88" s="80">
        <v>8.1300021615479037E-30</v>
      </c>
      <c r="AS88" s="80">
        <v>1.3030557864718051E-9</v>
      </c>
      <c r="AT88" s="80">
        <v>1.9826584992409073E-9</v>
      </c>
      <c r="AV88" s="80">
        <v>-6666666.666666667</v>
      </c>
      <c r="AX88" s="80">
        <v>-4.4192718733374561E-2</v>
      </c>
      <c r="AY88" s="80" t="s">
        <v>57</v>
      </c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"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J91" s="79" t="s">
        <v>100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J92" s="78"/>
      <c r="AK92" s="78">
        <v>1</v>
      </c>
      <c r="AL92" s="78">
        <v>2</v>
      </c>
      <c r="AM92" s="78">
        <v>3</v>
      </c>
      <c r="AN92" s="78">
        <v>4</v>
      </c>
      <c r="AO92" s="78">
        <v>5</v>
      </c>
      <c r="AP92" s="78">
        <v>6</v>
      </c>
      <c r="AQ92" s="78">
        <v>7</v>
      </c>
      <c r="AR92" s="78">
        <v>8</v>
      </c>
      <c r="AS92" s="78">
        <v>9</v>
      </c>
      <c r="AT92" s="78">
        <v>10</v>
      </c>
      <c r="AU92" s="78">
        <v>11</v>
      </c>
      <c r="AV92" s="78">
        <v>12</v>
      </c>
      <c r="AW92" s="78">
        <v>13</v>
      </c>
      <c r="AX92" s="78">
        <v>14</v>
      </c>
      <c r="AZ92" s="9" t="s">
        <v>39</v>
      </c>
      <c r="BB92" s="9" t="s">
        <v>88</v>
      </c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J93" s="78">
        <v>1</v>
      </c>
      <c r="AK93" s="16">
        <f>AK6+BA6+AK25</f>
        <v>328.125</v>
      </c>
      <c r="AL93" s="16">
        <f t="shared" ref="AL93:AX93" si="28">AL6+BB6+AL25</f>
        <v>3.2140046849512931E-11</v>
      </c>
      <c r="AM93" s="16">
        <f t="shared" si="28"/>
        <v>-656250</v>
      </c>
      <c r="AN93" s="16">
        <f t="shared" si="28"/>
        <v>-328.125</v>
      </c>
      <c r="AO93" s="16">
        <f t="shared" si="28"/>
        <v>-3.2140046849512931E-11</v>
      </c>
      <c r="AP93" s="16">
        <f t="shared" si="28"/>
        <v>0</v>
      </c>
      <c r="AQ93" s="16">
        <f t="shared" si="28"/>
        <v>0</v>
      </c>
      <c r="AR93" s="16">
        <f t="shared" si="28"/>
        <v>0</v>
      </c>
      <c r="AS93" s="16">
        <f t="shared" si="28"/>
        <v>0</v>
      </c>
      <c r="AT93" s="16">
        <f t="shared" si="28"/>
        <v>0</v>
      </c>
      <c r="AU93" s="16">
        <f t="shared" si="28"/>
        <v>0</v>
      </c>
      <c r="AV93" s="16">
        <f t="shared" si="28"/>
        <v>0</v>
      </c>
      <c r="AW93" s="16">
        <f t="shared" si="28"/>
        <v>-656250</v>
      </c>
      <c r="AX93" s="16">
        <f t="shared" si="28"/>
        <v>0</v>
      </c>
      <c r="AZ93" s="157">
        <v>0</v>
      </c>
      <c r="BB93" s="4">
        <f t="array" ref="BB93:BB106">MMULT(AK93:AX106,AZ93:AZ106)-BB46:BB59</f>
        <v>-26621.960592212021</v>
      </c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J94" s="78">
        <v>2</v>
      </c>
      <c r="AK94" s="16">
        <f t="shared" ref="AK94:AK106" si="29">AK7+BA7+AK26</f>
        <v>3.2140046849512931E-11</v>
      </c>
      <c r="AL94" s="16">
        <f t="shared" ref="AL94:AL106" si="30">AL7+BB7+AL26</f>
        <v>525000</v>
      </c>
      <c r="AM94" s="16">
        <f t="shared" ref="AM94:AM106" si="31">AM7+BC7+AM26</f>
        <v>4.0200183676689094E-11</v>
      </c>
      <c r="AN94" s="16">
        <f t="shared" ref="AN94:AN106" si="32">AN7+BD7+AN26</f>
        <v>-3.2140046849512931E-11</v>
      </c>
      <c r="AO94" s="16">
        <f t="shared" ref="AO94:AO106" si="33">AO7+BE7+AO26</f>
        <v>-525000</v>
      </c>
      <c r="AP94" s="16">
        <f t="shared" ref="AP94:AP106" si="34">AP7+BF7+AP26</f>
        <v>0</v>
      </c>
      <c r="AQ94" s="16">
        <f t="shared" ref="AQ94:AQ106" si="35">AQ7+BG7+AQ26</f>
        <v>0</v>
      </c>
      <c r="AR94" s="16">
        <f t="shared" ref="AR94:AR106" si="36">AR7+BH7+AR26</f>
        <v>0</v>
      </c>
      <c r="AS94" s="16">
        <f t="shared" ref="AS94:AS106" si="37">AS7+BI7+AS26</f>
        <v>0</v>
      </c>
      <c r="AT94" s="16">
        <f t="shared" ref="AT94:AT106" si="38">AT7+BJ7+AT26</f>
        <v>0</v>
      </c>
      <c r="AU94" s="16">
        <f t="shared" ref="AU94:AU106" si="39">AU7+BK7+AU26</f>
        <v>0</v>
      </c>
      <c r="AV94" s="16">
        <f t="shared" ref="AV94:AV106" si="40">AV7+BL7+AV26</f>
        <v>0</v>
      </c>
      <c r="AW94" s="16">
        <f t="shared" ref="AW94:AW106" si="41">AW7+BM7+AW26</f>
        <v>4.0200183676689094E-11</v>
      </c>
      <c r="AX94" s="16">
        <f t="shared" ref="AX94:AX106" si="42">AX7+BN7+AX26</f>
        <v>0</v>
      </c>
      <c r="AZ94" s="157">
        <v>0</v>
      </c>
      <c r="BB94" s="154">
        <v>29999.999999999996</v>
      </c>
    </row>
    <row r="95" spans="1:79" x14ac:dyDescent="0.2">
      <c r="AJ95" s="78">
        <v>3</v>
      </c>
      <c r="AK95" s="16">
        <f t="shared" si="29"/>
        <v>-656250</v>
      </c>
      <c r="AL95" s="16">
        <f t="shared" si="30"/>
        <v>4.0200183676689094E-11</v>
      </c>
      <c r="AM95" s="16">
        <f t="shared" si="31"/>
        <v>1750000000</v>
      </c>
      <c r="AN95" s="16">
        <f t="shared" si="32"/>
        <v>656250</v>
      </c>
      <c r="AO95" s="16">
        <f t="shared" si="33"/>
        <v>-4.0200183676689094E-11</v>
      </c>
      <c r="AP95" s="16">
        <f t="shared" si="34"/>
        <v>0</v>
      </c>
      <c r="AQ95" s="16">
        <f t="shared" si="35"/>
        <v>0</v>
      </c>
      <c r="AR95" s="16">
        <f t="shared" si="36"/>
        <v>0</v>
      </c>
      <c r="AS95" s="16">
        <f t="shared" si="37"/>
        <v>0</v>
      </c>
      <c r="AT95" s="16">
        <f t="shared" si="38"/>
        <v>0</v>
      </c>
      <c r="AU95" s="16">
        <f t="shared" si="39"/>
        <v>0</v>
      </c>
      <c r="AV95" s="16">
        <f t="shared" si="40"/>
        <v>0</v>
      </c>
      <c r="AW95" s="16">
        <f t="shared" si="41"/>
        <v>875000000</v>
      </c>
      <c r="AX95" s="16">
        <f t="shared" si="42"/>
        <v>0</v>
      </c>
      <c r="AZ95" s="157" cm="1">
        <f t="array" ref="AZ95:AZ98">AX79:AX82</f>
        <v>-2.6487842368848134E-2</v>
      </c>
      <c r="BB95" s="154">
        <v>26487842.36884813</v>
      </c>
    </row>
    <row r="96" spans="1:79" x14ac:dyDescent="0.2">
      <c r="AJ96" s="78">
        <v>4</v>
      </c>
      <c r="AK96" s="16">
        <f t="shared" si="29"/>
        <v>-328.125</v>
      </c>
      <c r="AL96" s="16">
        <f t="shared" si="30"/>
        <v>-3.2140046849512931E-11</v>
      </c>
      <c r="AM96" s="16">
        <f t="shared" si="31"/>
        <v>656250</v>
      </c>
      <c r="AN96" s="16">
        <f t="shared" si="32"/>
        <v>700328.125</v>
      </c>
      <c r="AO96" s="16">
        <f t="shared" si="33"/>
        <v>3.2140046849512931E-11</v>
      </c>
      <c r="AP96" s="16">
        <f t="shared" si="34"/>
        <v>0</v>
      </c>
      <c r="AQ96" s="16">
        <f t="shared" si="35"/>
        <v>0</v>
      </c>
      <c r="AR96" s="16">
        <f t="shared" si="36"/>
        <v>0</v>
      </c>
      <c r="AS96" s="16">
        <f t="shared" si="37"/>
        <v>0</v>
      </c>
      <c r="AT96" s="16">
        <f t="shared" si="38"/>
        <v>-700000</v>
      </c>
      <c r="AU96" s="16">
        <f t="shared" si="39"/>
        <v>0</v>
      </c>
      <c r="AV96" s="16">
        <f t="shared" si="40"/>
        <v>0</v>
      </c>
      <c r="AW96" s="16">
        <f t="shared" si="41"/>
        <v>656250</v>
      </c>
      <c r="AX96" s="16">
        <f t="shared" si="42"/>
        <v>0</v>
      </c>
      <c r="AZ96" s="157">
        <v>125.72384145664401</v>
      </c>
      <c r="BB96" s="154">
        <v>-2.35741026699543E-9</v>
      </c>
    </row>
    <row r="97" spans="23:70" x14ac:dyDescent="0.2">
      <c r="AJ97" s="78">
        <v>5</v>
      </c>
      <c r="AK97" s="16">
        <f t="shared" si="29"/>
        <v>-3.2140046849512931E-11</v>
      </c>
      <c r="AL97" s="16">
        <f t="shared" si="30"/>
        <v>-525000</v>
      </c>
      <c r="AM97" s="16">
        <f t="shared" si="31"/>
        <v>-4.0200183676689094E-11</v>
      </c>
      <c r="AN97" s="16">
        <f t="shared" si="32"/>
        <v>3.2140046849512931E-11</v>
      </c>
      <c r="AO97" s="16">
        <f t="shared" si="33"/>
        <v>525777.77777777775</v>
      </c>
      <c r="AP97" s="16">
        <f t="shared" si="34"/>
        <v>2333333.3333333335</v>
      </c>
      <c r="AQ97" s="16">
        <f t="shared" si="35"/>
        <v>0</v>
      </c>
      <c r="AR97" s="16">
        <f t="shared" si="36"/>
        <v>0</v>
      </c>
      <c r="AS97" s="16">
        <f t="shared" si="37"/>
        <v>0</v>
      </c>
      <c r="AT97" s="16">
        <f t="shared" si="38"/>
        <v>0</v>
      </c>
      <c r="AU97" s="16">
        <f t="shared" si="39"/>
        <v>-777.77777777777783</v>
      </c>
      <c r="AV97" s="16">
        <f t="shared" si="40"/>
        <v>2333333.3333333335</v>
      </c>
      <c r="AW97" s="16">
        <f t="shared" si="41"/>
        <v>-4.0200183676689094E-11</v>
      </c>
      <c r="AX97" s="16">
        <f t="shared" si="42"/>
        <v>0</v>
      </c>
      <c r="AZ97" s="157">
        <v>-5.7142857142864836E-2</v>
      </c>
      <c r="BB97" s="80">
        <v>0</v>
      </c>
    </row>
    <row r="98" spans="23:70" x14ac:dyDescent="0.2">
      <c r="AJ98" s="78">
        <v>6</v>
      </c>
      <c r="AK98" s="16">
        <f t="shared" si="29"/>
        <v>0</v>
      </c>
      <c r="AL98" s="16">
        <f t="shared" si="30"/>
        <v>0</v>
      </c>
      <c r="AM98" s="16">
        <f t="shared" si="31"/>
        <v>0</v>
      </c>
      <c r="AN98" s="16">
        <f t="shared" si="32"/>
        <v>0</v>
      </c>
      <c r="AO98" s="16">
        <f t="shared" si="33"/>
        <v>2333333.3333333335</v>
      </c>
      <c r="AP98" s="16">
        <f t="shared" si="34"/>
        <v>9333333333.333334</v>
      </c>
      <c r="AQ98" s="16">
        <f t="shared" si="35"/>
        <v>0</v>
      </c>
      <c r="AR98" s="16">
        <f t="shared" si="36"/>
        <v>0</v>
      </c>
      <c r="AS98" s="16">
        <f t="shared" si="37"/>
        <v>0</v>
      </c>
      <c r="AT98" s="16">
        <f t="shared" si="38"/>
        <v>0</v>
      </c>
      <c r="AU98" s="16">
        <f t="shared" si="39"/>
        <v>-2333333.3333333335</v>
      </c>
      <c r="AV98" s="16">
        <f t="shared" si="40"/>
        <v>4666666666.666667</v>
      </c>
      <c r="AW98" s="16">
        <f t="shared" si="41"/>
        <v>0</v>
      </c>
      <c r="AX98" s="16">
        <f t="shared" si="42"/>
        <v>0</v>
      </c>
      <c r="AZ98" s="157">
        <v>-6.4285714285714276E-3</v>
      </c>
      <c r="BB98" s="154">
        <v>0</v>
      </c>
    </row>
    <row r="99" spans="23:70" x14ac:dyDescent="0.2">
      <c r="AJ99" s="78">
        <v>7</v>
      </c>
      <c r="AK99" s="16">
        <f t="shared" si="29"/>
        <v>0</v>
      </c>
      <c r="AL99" s="16">
        <f t="shared" si="30"/>
        <v>0</v>
      </c>
      <c r="AM99" s="16">
        <f t="shared" si="31"/>
        <v>0</v>
      </c>
      <c r="AN99" s="16">
        <f t="shared" si="32"/>
        <v>0</v>
      </c>
      <c r="AO99" s="16">
        <f t="shared" si="33"/>
        <v>0</v>
      </c>
      <c r="AP99" s="16">
        <f t="shared" si="34"/>
        <v>0</v>
      </c>
      <c r="AQ99" s="16">
        <f t="shared" si="35"/>
        <v>328.125</v>
      </c>
      <c r="AR99" s="16">
        <f t="shared" si="36"/>
        <v>3.2140046849512931E-11</v>
      </c>
      <c r="AS99" s="16">
        <f t="shared" si="37"/>
        <v>-656250</v>
      </c>
      <c r="AT99" s="16">
        <f t="shared" si="38"/>
        <v>-328.125</v>
      </c>
      <c r="AU99" s="16">
        <f t="shared" si="39"/>
        <v>-3.2140046849512931E-11</v>
      </c>
      <c r="AV99" s="16">
        <f t="shared" si="40"/>
        <v>0</v>
      </c>
      <c r="AW99" s="16">
        <f t="shared" si="41"/>
        <v>0</v>
      </c>
      <c r="AX99" s="16">
        <f t="shared" si="42"/>
        <v>-656250</v>
      </c>
      <c r="AZ99" s="157">
        <v>0</v>
      </c>
      <c r="BB99" s="154">
        <v>6621.9605922174342</v>
      </c>
    </row>
    <row r="100" spans="23:70" x14ac:dyDescent="0.2">
      <c r="AJ100" s="78">
        <v>8</v>
      </c>
      <c r="AK100" s="16">
        <f t="shared" si="29"/>
        <v>0</v>
      </c>
      <c r="AL100" s="16">
        <f t="shared" si="30"/>
        <v>0</v>
      </c>
      <c r="AM100" s="16">
        <f t="shared" si="31"/>
        <v>0</v>
      </c>
      <c r="AN100" s="16">
        <f t="shared" si="32"/>
        <v>0</v>
      </c>
      <c r="AO100" s="16">
        <f t="shared" si="33"/>
        <v>0</v>
      </c>
      <c r="AP100" s="16">
        <f t="shared" si="34"/>
        <v>0</v>
      </c>
      <c r="AQ100" s="16">
        <f t="shared" si="35"/>
        <v>3.2140046849512931E-11</v>
      </c>
      <c r="AR100" s="16">
        <f t="shared" si="36"/>
        <v>525000</v>
      </c>
      <c r="AS100" s="16">
        <f t="shared" si="37"/>
        <v>4.0200183676689094E-11</v>
      </c>
      <c r="AT100" s="16">
        <f t="shared" si="38"/>
        <v>-3.2140046849512931E-11</v>
      </c>
      <c r="AU100" s="16">
        <f t="shared" si="39"/>
        <v>-525000</v>
      </c>
      <c r="AV100" s="16">
        <f t="shared" si="40"/>
        <v>0</v>
      </c>
      <c r="AW100" s="16">
        <f t="shared" si="41"/>
        <v>0</v>
      </c>
      <c r="AX100" s="16">
        <f t="shared" si="42"/>
        <v>4.0200183676689094E-11</v>
      </c>
      <c r="AZ100" s="157">
        <v>0</v>
      </c>
      <c r="BB100" s="155">
        <v>30000</v>
      </c>
      <c r="BC100" s="112"/>
      <c r="BD100" s="112"/>
    </row>
    <row r="101" spans="23:70" x14ac:dyDescent="0.2">
      <c r="AJ101" s="78">
        <v>9</v>
      </c>
      <c r="AK101" s="16">
        <f t="shared" si="29"/>
        <v>0</v>
      </c>
      <c r="AL101" s="16">
        <f t="shared" si="30"/>
        <v>0</v>
      </c>
      <c r="AM101" s="16">
        <f t="shared" si="31"/>
        <v>0</v>
      </c>
      <c r="AN101" s="16">
        <f t="shared" si="32"/>
        <v>0</v>
      </c>
      <c r="AO101" s="16">
        <f t="shared" si="33"/>
        <v>0</v>
      </c>
      <c r="AP101" s="16">
        <f t="shared" si="34"/>
        <v>0</v>
      </c>
      <c r="AQ101" s="16">
        <f t="shared" si="35"/>
        <v>-656250</v>
      </c>
      <c r="AR101" s="16">
        <f t="shared" si="36"/>
        <v>4.0200183676689094E-11</v>
      </c>
      <c r="AS101" s="16">
        <f t="shared" si="37"/>
        <v>1750000000</v>
      </c>
      <c r="AT101" s="16">
        <f t="shared" si="38"/>
        <v>656250</v>
      </c>
      <c r="AU101" s="16">
        <f t="shared" si="39"/>
        <v>-4.0200183676689094E-11</v>
      </c>
      <c r="AV101" s="16">
        <f t="shared" si="40"/>
        <v>0</v>
      </c>
      <c r="AW101" s="16">
        <f t="shared" si="41"/>
        <v>0</v>
      </c>
      <c r="AX101" s="16">
        <f t="shared" si="42"/>
        <v>875000000</v>
      </c>
      <c r="AZ101" s="157" cm="1">
        <f t="array" ref="AZ101:AZ106">AX83:AX88</f>
        <v>-1.3512157631130343E-2</v>
      </c>
      <c r="BB101" s="154">
        <v>13512157.631130319</v>
      </c>
    </row>
    <row r="102" spans="23:70" x14ac:dyDescent="0.2">
      <c r="AJ102" s="78">
        <v>10</v>
      </c>
      <c r="AK102" s="16">
        <f t="shared" si="29"/>
        <v>0</v>
      </c>
      <c r="AL102" s="16">
        <f t="shared" si="30"/>
        <v>0</v>
      </c>
      <c r="AM102" s="16">
        <f t="shared" si="31"/>
        <v>0</v>
      </c>
      <c r="AN102" s="16">
        <f t="shared" si="32"/>
        <v>-700000</v>
      </c>
      <c r="AO102" s="16">
        <f t="shared" si="33"/>
        <v>0</v>
      </c>
      <c r="AP102" s="16">
        <f t="shared" si="34"/>
        <v>0</v>
      </c>
      <c r="AQ102" s="16">
        <f t="shared" si="35"/>
        <v>-328.125</v>
      </c>
      <c r="AR102" s="16">
        <f t="shared" si="36"/>
        <v>-3.2140046849512931E-11</v>
      </c>
      <c r="AS102" s="16">
        <f t="shared" si="37"/>
        <v>656250</v>
      </c>
      <c r="AT102" s="16">
        <f t="shared" si="38"/>
        <v>700328.125</v>
      </c>
      <c r="AU102" s="16">
        <f t="shared" si="39"/>
        <v>3.2140046849512931E-11</v>
      </c>
      <c r="AV102" s="16">
        <f t="shared" si="40"/>
        <v>0</v>
      </c>
      <c r="AW102" s="16">
        <f t="shared" si="41"/>
        <v>0</v>
      </c>
      <c r="AX102" s="16">
        <f t="shared" si="42"/>
        <v>656250</v>
      </c>
      <c r="AZ102" s="157">
        <v>125.70472997177573</v>
      </c>
      <c r="BB102" s="155">
        <v>2.7903297450393438E-9</v>
      </c>
    </row>
    <row r="103" spans="23:70" x14ac:dyDescent="0.2">
      <c r="AJ103" s="78">
        <v>11</v>
      </c>
      <c r="AK103" s="16">
        <f t="shared" si="29"/>
        <v>0</v>
      </c>
      <c r="AL103" s="16">
        <f t="shared" si="30"/>
        <v>0</v>
      </c>
      <c r="AM103" s="16">
        <f t="shared" si="31"/>
        <v>0</v>
      </c>
      <c r="AN103" s="16">
        <f t="shared" si="32"/>
        <v>0</v>
      </c>
      <c r="AO103" s="16">
        <f t="shared" si="33"/>
        <v>-777.77777777777783</v>
      </c>
      <c r="AP103" s="16">
        <f t="shared" si="34"/>
        <v>-2333333.3333333335</v>
      </c>
      <c r="AQ103" s="16">
        <f t="shared" si="35"/>
        <v>-3.2140046849512931E-11</v>
      </c>
      <c r="AR103" s="16">
        <f t="shared" si="36"/>
        <v>-525000</v>
      </c>
      <c r="AS103" s="16">
        <f t="shared" si="37"/>
        <v>-4.0200183676689094E-11</v>
      </c>
      <c r="AT103" s="16">
        <f t="shared" si="38"/>
        <v>3.2140046849512931E-11</v>
      </c>
      <c r="AU103" s="16">
        <f t="shared" si="39"/>
        <v>525777.77777777775</v>
      </c>
      <c r="AV103" s="16">
        <f t="shared" si="40"/>
        <v>-2333333.3333333335</v>
      </c>
      <c r="AW103" s="16">
        <f t="shared" si="41"/>
        <v>0</v>
      </c>
      <c r="AX103" s="16">
        <f t="shared" si="42"/>
        <v>-4.0200183676689094E-11</v>
      </c>
      <c r="AZ103" s="157">
        <v>-5.7142857142864843E-2</v>
      </c>
      <c r="BB103" s="155">
        <v>0</v>
      </c>
    </row>
    <row r="104" spans="23:70" x14ac:dyDescent="0.2">
      <c r="AJ104" s="78">
        <v>12</v>
      </c>
      <c r="AK104" s="16">
        <f t="shared" si="29"/>
        <v>0</v>
      </c>
      <c r="AL104" s="16">
        <f t="shared" si="30"/>
        <v>0</v>
      </c>
      <c r="AM104" s="16">
        <f t="shared" si="31"/>
        <v>0</v>
      </c>
      <c r="AN104" s="16">
        <f t="shared" si="32"/>
        <v>0</v>
      </c>
      <c r="AO104" s="16">
        <f t="shared" si="33"/>
        <v>2333333.3333333335</v>
      </c>
      <c r="AP104" s="16">
        <f t="shared" si="34"/>
        <v>4666666666.666667</v>
      </c>
      <c r="AQ104" s="16">
        <f t="shared" si="35"/>
        <v>0</v>
      </c>
      <c r="AR104" s="16">
        <f t="shared" si="36"/>
        <v>0</v>
      </c>
      <c r="AS104" s="16">
        <f t="shared" si="37"/>
        <v>0</v>
      </c>
      <c r="AT104" s="16">
        <f t="shared" si="38"/>
        <v>0</v>
      </c>
      <c r="AU104" s="16">
        <f t="shared" si="39"/>
        <v>-2333333.3333333335</v>
      </c>
      <c r="AV104" s="16">
        <f t="shared" si="40"/>
        <v>9333333333.333334</v>
      </c>
      <c r="AW104" s="16">
        <f t="shared" si="41"/>
        <v>0</v>
      </c>
      <c r="AX104" s="16">
        <f t="shared" si="42"/>
        <v>0</v>
      </c>
      <c r="AZ104" s="157">
        <v>6.4285714285714276E-3</v>
      </c>
      <c r="BB104" s="155">
        <v>0</v>
      </c>
    </row>
    <row r="105" spans="23:70" x14ac:dyDescent="0.2">
      <c r="AJ105" s="78">
        <v>13</v>
      </c>
      <c r="AK105" s="16">
        <f t="shared" si="29"/>
        <v>-656250</v>
      </c>
      <c r="AL105" s="16">
        <f t="shared" si="30"/>
        <v>4.0200183676689094E-11</v>
      </c>
      <c r="AM105" s="16">
        <f t="shared" si="31"/>
        <v>875000000</v>
      </c>
      <c r="AN105" s="16">
        <f t="shared" si="32"/>
        <v>656250</v>
      </c>
      <c r="AO105" s="16">
        <f t="shared" si="33"/>
        <v>-4.0200183676689094E-11</v>
      </c>
      <c r="AP105" s="16">
        <f t="shared" si="34"/>
        <v>0</v>
      </c>
      <c r="AQ105" s="16">
        <f t="shared" si="35"/>
        <v>0</v>
      </c>
      <c r="AR105" s="16">
        <f t="shared" si="36"/>
        <v>0</v>
      </c>
      <c r="AS105" s="16">
        <f t="shared" si="37"/>
        <v>0</v>
      </c>
      <c r="AT105" s="16">
        <f t="shared" si="38"/>
        <v>0</v>
      </c>
      <c r="AU105" s="16">
        <f t="shared" si="39"/>
        <v>0</v>
      </c>
      <c r="AV105" s="16">
        <f t="shared" si="40"/>
        <v>0</v>
      </c>
      <c r="AW105" s="16">
        <f t="shared" si="41"/>
        <v>1750000000</v>
      </c>
      <c r="AX105" s="16">
        <f t="shared" si="42"/>
        <v>0</v>
      </c>
      <c r="AZ105" s="157">
        <v>-2.6283471742769834E-2</v>
      </c>
      <c r="BB105" s="155">
        <v>-2.7939677238464355E-8</v>
      </c>
    </row>
    <row r="106" spans="23:70" x14ac:dyDescent="0.2">
      <c r="AJ106" s="78">
        <v>14</v>
      </c>
      <c r="AK106" s="16">
        <f t="shared" si="29"/>
        <v>0</v>
      </c>
      <c r="AL106" s="16">
        <f t="shared" si="30"/>
        <v>0</v>
      </c>
      <c r="AM106" s="16">
        <f t="shared" si="31"/>
        <v>0</v>
      </c>
      <c r="AN106" s="16">
        <f t="shared" si="32"/>
        <v>0</v>
      </c>
      <c r="AO106" s="16">
        <f t="shared" si="33"/>
        <v>0</v>
      </c>
      <c r="AP106" s="16">
        <f t="shared" si="34"/>
        <v>0</v>
      </c>
      <c r="AQ106" s="16">
        <f t="shared" si="35"/>
        <v>-656250</v>
      </c>
      <c r="AR106" s="16">
        <f t="shared" si="36"/>
        <v>4.0200183676689094E-11</v>
      </c>
      <c r="AS106" s="16">
        <f t="shared" si="37"/>
        <v>875000000</v>
      </c>
      <c r="AT106" s="16">
        <f t="shared" si="38"/>
        <v>656250</v>
      </c>
      <c r="AU106" s="16">
        <f t="shared" si="39"/>
        <v>-4.0200183676689094E-11</v>
      </c>
      <c r="AV106" s="16">
        <f t="shared" si="40"/>
        <v>0</v>
      </c>
      <c r="AW106" s="16">
        <f t="shared" si="41"/>
        <v>0</v>
      </c>
      <c r="AX106" s="16">
        <f t="shared" si="42"/>
        <v>1750000000</v>
      </c>
      <c r="AZ106" s="157">
        <v>-4.4192718733374561E-2</v>
      </c>
      <c r="BB106" s="80">
        <v>-3.4458935260772705E-8</v>
      </c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conditionalFormatting sqref="AK6:AX39 AK40:AN40 AP40:AW40 AK41:AX60 AL67:AN69 AP67:AX69 AL71:AN75 AP71:AX75">
    <cfRule type="expression" dxfId="4" priority="2">
      <formula>ABS(AK6)&lt;0.1</formula>
    </cfRule>
  </conditionalFormatting>
  <conditionalFormatting sqref="AK90:AX106">
    <cfRule type="expression" dxfId="3" priority="1">
      <formula>ABS(AK90)&lt;0.1</formula>
    </cfRule>
  </conditionalFormatting>
  <conditionalFormatting sqref="BB46:BB59">
    <cfRule type="expression" dxfId="2" priority="5">
      <formula>ABS(BB46)&lt;0.1</formula>
    </cfRule>
  </conditionalFormatting>
  <conditionalFormatting sqref="BR172:BR174">
    <cfRule type="cellIs" dxfId="1" priority="6" operator="equal">
      <formula>"VIRHE!"</formula>
    </cfRule>
    <cfRule type="cellIs" dxfId="0" priority="7" operator="equal">
      <formula>"OK!"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L14:R34"/>
  <sheetViews>
    <sheetView zoomScaleNormal="100" workbookViewId="0">
      <selection activeCell="N16" sqref="N16"/>
    </sheetView>
  </sheetViews>
  <sheetFormatPr defaultRowHeight="15" x14ac:dyDescent="0.25"/>
  <sheetData>
    <row r="14" spans="12:14" x14ac:dyDescent="0.25">
      <c r="L14" t="s">
        <v>93</v>
      </c>
    </row>
    <row r="15" spans="12:14" x14ac:dyDescent="0.25">
      <c r="L15" s="159">
        <v>10000000</v>
      </c>
      <c r="M15">
        <f>6*N31*O31/M31^3*L15</f>
        <v>3750</v>
      </c>
      <c r="N15">
        <f>O31*(2*N31-O31)/M31^2*L15</f>
        <v>2500000</v>
      </c>
    </row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v>2000</v>
      </c>
      <c r="O31">
        <f>M31-N31</f>
        <v>2000</v>
      </c>
      <c r="P31">
        <v>2500</v>
      </c>
      <c r="Q31">
        <v>1250</v>
      </c>
      <c r="R31">
        <v>10</v>
      </c>
    </row>
    <row r="33" spans="13:13" x14ac:dyDescent="0.25">
      <c r="M33">
        <f>P31/M31^3*((2*N31+M31)*O31^2+1/4*(N31-O31)*P31^2)*R31</f>
        <v>12500</v>
      </c>
    </row>
    <row r="34" spans="13:13" x14ac:dyDescent="0.25">
      <c r="M34">
        <f>P31/M31^2*(N31*O31^2+1/12*(N31-2*O31)*P31^2)*R31</f>
        <v>10872395.833333332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Ilman vapautuksia</vt:lpstr>
      <vt:lpstr>Vapautuksilla</vt:lpstr>
      <vt:lpstr>Jousituet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2025-05-15T02:05:22Z</dcterms:modified>
</cp:coreProperties>
</file>