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T-Materijali\2. Godina\MA273 - Osnove Verovatnoce i Statistike\Ispit\Reseni ispiti\Novembar 2023\"/>
    </mc:Choice>
  </mc:AlternateContent>
  <xr:revisionPtr revIDLastSave="0" documentId="8_{D80C2D39-7F9A-4F58-ACC4-002512E85352}" xr6:coauthVersionLast="47" xr6:coauthVersionMax="47" xr10:uidLastSave="{00000000-0000-0000-0000-000000000000}"/>
  <bookViews>
    <workbookView xWindow="-120" yWindow="-120" windowWidth="29040" windowHeight="15840" xr2:uid="{0D3CC999-DBE9-4DE9-BBDE-28027455B7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M19" i="1"/>
  <c r="M18" i="1"/>
  <c r="T7" i="1"/>
  <c r="S7" i="1"/>
  <c r="P14" i="1"/>
  <c r="P13" i="1"/>
  <c r="P12" i="1"/>
  <c r="P11" i="1"/>
  <c r="P10" i="1"/>
  <c r="P9" i="1"/>
  <c r="P8" i="1"/>
  <c r="O8" i="1"/>
  <c r="O9" i="1"/>
  <c r="O10" i="1"/>
  <c r="O11" i="1"/>
  <c r="O12" i="1"/>
  <c r="O13" i="1"/>
  <c r="O14" i="1"/>
  <c r="M14" i="1"/>
  <c r="M13" i="1"/>
  <c r="M12" i="1"/>
  <c r="M11" i="1"/>
  <c r="M10" i="1"/>
  <c r="M9" i="1"/>
  <c r="M8" i="1"/>
  <c r="M7" i="1"/>
  <c r="P7" i="1" s="1"/>
  <c r="Q7" i="1" s="1"/>
  <c r="Q8" i="1" s="1"/>
  <c r="Q9" i="1" s="1"/>
  <c r="Q10" i="1" s="1"/>
  <c r="Q11" i="1" s="1"/>
  <c r="Q12" i="1" s="1"/>
  <c r="Q13" i="1" s="1"/>
  <c r="Q14" i="1" s="1"/>
  <c r="N2" i="1"/>
  <c r="M2" i="1"/>
  <c r="L2" i="1"/>
  <c r="O7" i="1" l="1"/>
  <c r="N7" i="1"/>
  <c r="N8" i="1" s="1"/>
  <c r="N9" i="1" s="1"/>
  <c r="N10" i="1" s="1"/>
  <c r="N11" i="1" s="1"/>
  <c r="N12" i="1" s="1"/>
  <c r="N13" i="1" s="1"/>
  <c r="N14" i="1" s="1"/>
</calcChain>
</file>

<file path=xl/sharedStrings.xml><?xml version="1.0" encoding="utf-8"?>
<sst xmlns="http://schemas.openxmlformats.org/spreadsheetml/2006/main" count="13" uniqueCount="13">
  <si>
    <t>max godina</t>
  </si>
  <si>
    <t>min godina</t>
  </si>
  <si>
    <t>interval</t>
  </si>
  <si>
    <t>0-5</t>
  </si>
  <si>
    <t>frekvencija</t>
  </si>
  <si>
    <t>opseg godina</t>
  </si>
  <si>
    <t>kumulativ ispod</t>
  </si>
  <si>
    <t>kumulativ iznad</t>
  </si>
  <si>
    <t>relativna frekvencija</t>
  </si>
  <si>
    <t>kumulativna frekvencija</t>
  </si>
  <si>
    <t>aritmeticka sredina</t>
  </si>
  <si>
    <t>mod</t>
  </si>
  <si>
    <t>kvartili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</si>
</sst>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75B3-6E47-44F6-B0FD-599C94C493D2}">
  <dimension ref="A1:T20"/>
  <sheetViews>
    <sheetView tabSelected="1" topLeftCell="B1" workbookViewId="0">
      <selection activeCell="M21" sqref="M21"/>
    </sheetView>
  </sheetViews>
  <sheetFormatPr defaultRowHeight="15" x14ac:dyDescent="0.25"/>
  <cols>
    <col min="2" max="2" width="13" customWidth="1"/>
    <col min="12" max="12" width="14.140625" customWidth="1"/>
    <col min="13" max="14" width="17.7109375" customWidth="1"/>
    <col min="15" max="15" width="18.42578125" customWidth="1"/>
    <col min="16" max="16" width="20.5703125" customWidth="1"/>
    <col min="17" max="17" width="23.7109375" customWidth="1"/>
    <col min="19" max="19" width="19.7109375" customWidth="1"/>
    <col min="20" max="20" width="13.7109375" customWidth="1"/>
    <col min="21" max="21" width="15.28515625" customWidth="1"/>
  </cols>
  <sheetData>
    <row r="1" spans="1:20" x14ac:dyDescent="0.25">
      <c r="A1">
        <v>1</v>
      </c>
      <c r="B1">
        <v>10</v>
      </c>
      <c r="C1">
        <v>7</v>
      </c>
      <c r="D1">
        <v>16</v>
      </c>
      <c r="E1">
        <v>8</v>
      </c>
      <c r="F1">
        <v>4</v>
      </c>
      <c r="G1">
        <v>12</v>
      </c>
      <c r="H1">
        <v>5</v>
      </c>
      <c r="I1">
        <v>2</v>
      </c>
      <c r="J1">
        <v>2</v>
      </c>
      <c r="L1" t="s">
        <v>0</v>
      </c>
      <c r="M1" t="s">
        <v>1</v>
      </c>
      <c r="N1" t="s">
        <v>2</v>
      </c>
    </row>
    <row r="2" spans="1:20" x14ac:dyDescent="0.25">
      <c r="A2">
        <v>5</v>
      </c>
      <c r="B2">
        <v>7</v>
      </c>
      <c r="C2">
        <v>9</v>
      </c>
      <c r="D2">
        <v>10</v>
      </c>
      <c r="E2">
        <v>13</v>
      </c>
      <c r="F2">
        <v>15</v>
      </c>
      <c r="G2">
        <v>18</v>
      </c>
      <c r="H2">
        <v>20</v>
      </c>
      <c r="I2">
        <v>1</v>
      </c>
      <c r="J2">
        <v>22</v>
      </c>
      <c r="L2">
        <f>MAX(A1:J5)</f>
        <v>38</v>
      </c>
      <c r="M2">
        <f>MIN(A1:J5)</f>
        <v>1</v>
      </c>
      <c r="N2">
        <f>(L2-M2)/7</f>
        <v>5.2857142857142856</v>
      </c>
    </row>
    <row r="3" spans="1:20" x14ac:dyDescent="0.25">
      <c r="A3">
        <v>30</v>
      </c>
      <c r="B3">
        <v>35</v>
      </c>
      <c r="C3">
        <v>4</v>
      </c>
      <c r="D3">
        <v>8</v>
      </c>
      <c r="E3">
        <v>6</v>
      </c>
      <c r="F3">
        <v>3</v>
      </c>
      <c r="G3">
        <v>15</v>
      </c>
      <c r="H3">
        <v>17</v>
      </c>
      <c r="I3">
        <v>29</v>
      </c>
      <c r="J3">
        <v>36</v>
      </c>
    </row>
    <row r="4" spans="1:20" x14ac:dyDescent="0.25">
      <c r="A4">
        <v>3</v>
      </c>
      <c r="B4">
        <v>9</v>
      </c>
      <c r="C4">
        <v>15</v>
      </c>
      <c r="D4">
        <v>6</v>
      </c>
      <c r="E4">
        <v>7</v>
      </c>
      <c r="F4">
        <v>38</v>
      </c>
      <c r="G4">
        <v>13</v>
      </c>
      <c r="H4">
        <v>10</v>
      </c>
      <c r="I4">
        <v>12</v>
      </c>
      <c r="J4">
        <v>15</v>
      </c>
    </row>
    <row r="5" spans="1:20" x14ac:dyDescent="0.25">
      <c r="A5">
        <v>14</v>
      </c>
      <c r="B5">
        <v>18</v>
      </c>
      <c r="C5">
        <v>10</v>
      </c>
      <c r="D5">
        <v>5</v>
      </c>
      <c r="E5">
        <v>3</v>
      </c>
      <c r="F5">
        <v>2</v>
      </c>
      <c r="G5">
        <v>1</v>
      </c>
      <c r="H5">
        <v>21</v>
      </c>
      <c r="I5">
        <v>19</v>
      </c>
      <c r="J5">
        <v>11</v>
      </c>
    </row>
    <row r="6" spans="1:20" x14ac:dyDescent="0.25">
      <c r="L6" t="s">
        <v>5</v>
      </c>
      <c r="M6" t="s">
        <v>4</v>
      </c>
      <c r="N6" t="s">
        <v>6</v>
      </c>
      <c r="O6" t="s">
        <v>7</v>
      </c>
      <c r="P6" t="s">
        <v>8</v>
      </c>
      <c r="Q6" t="s">
        <v>9</v>
      </c>
      <c r="S6" t="s">
        <v>10</v>
      </c>
      <c r="T6" t="s">
        <v>11</v>
      </c>
    </row>
    <row r="7" spans="1:20" x14ac:dyDescent="0.25">
      <c r="K7">
        <v>7</v>
      </c>
      <c r="L7" t="s">
        <v>3</v>
      </c>
      <c r="M7">
        <f>COUNTIFS(A1:J6,"&gt;=0",A1:J6,"&lt;6")</f>
        <v>14</v>
      </c>
      <c r="N7">
        <f>SUM(M7)</f>
        <v>14</v>
      </c>
      <c r="O7">
        <f>SUM(M7,O8)</f>
        <v>50</v>
      </c>
      <c r="P7">
        <f>M7/50*100</f>
        <v>28.000000000000004</v>
      </c>
      <c r="Q7">
        <f>SUM(P7)</f>
        <v>28.000000000000004</v>
      </c>
      <c r="S7">
        <f>AVERAGE(A1:J5)</f>
        <v>12.04</v>
      </c>
      <c r="T7">
        <f>_xlfn.MODE.SNGL(A1:J5)</f>
        <v>10</v>
      </c>
    </row>
    <row r="8" spans="1:20" x14ac:dyDescent="0.25">
      <c r="K8">
        <v>8</v>
      </c>
      <c r="L8" s="1">
        <v>0.25694444444444442</v>
      </c>
      <c r="M8">
        <f>COUNTIFS(A1:J5,"&gt;=6",A1:J5,"&lt;11")</f>
        <v>13</v>
      </c>
      <c r="N8">
        <f>SUM(N7,M8)</f>
        <v>27</v>
      </c>
      <c r="O8">
        <f>SUM(M8,O9)</f>
        <v>36</v>
      </c>
      <c r="P8">
        <f>M8/50*100</f>
        <v>26</v>
      </c>
      <c r="Q8">
        <f>SUM(Q7,P8)</f>
        <v>54</v>
      </c>
    </row>
    <row r="9" spans="1:20" x14ac:dyDescent="0.25">
      <c r="K9">
        <v>9</v>
      </c>
      <c r="L9" s="1">
        <v>0.46875</v>
      </c>
      <c r="M9">
        <f>COUNTIFS(A1:J5,"&gt;=11",A1:J5,"&lt;16")</f>
        <v>10</v>
      </c>
      <c r="N9">
        <f>SUM(N8,M9)</f>
        <v>37</v>
      </c>
      <c r="O9">
        <f>SUM(M9,O10)</f>
        <v>23</v>
      </c>
      <c r="P9">
        <f>M9/50*100</f>
        <v>20</v>
      </c>
      <c r="Q9">
        <f>SUM(Q8,P9)</f>
        <v>74</v>
      </c>
    </row>
    <row r="10" spans="1:20" x14ac:dyDescent="0.25">
      <c r="K10">
        <v>10</v>
      </c>
      <c r="L10" s="1">
        <v>0.68055555555555558</v>
      </c>
      <c r="M10">
        <f>COUNTIFS(A1:J5,"&gt;=16",A1:J5,"&lt;21")</f>
        <v>6</v>
      </c>
      <c r="N10">
        <f>SUM(N9,M10)</f>
        <v>43</v>
      </c>
      <c r="O10">
        <f>SUM(M10,O11)</f>
        <v>13</v>
      </c>
      <c r="P10">
        <f>M10/50*100</f>
        <v>12</v>
      </c>
      <c r="Q10">
        <f>SUM(Q9,P10)</f>
        <v>86</v>
      </c>
    </row>
    <row r="11" spans="1:20" x14ac:dyDescent="0.25">
      <c r="K11">
        <v>11</v>
      </c>
      <c r="L11" s="1">
        <v>0.89236111111111116</v>
      </c>
      <c r="M11">
        <f>COUNTIFS(A1:J5,"&gt;=21",A1:J5,"&lt;26")</f>
        <v>2</v>
      </c>
      <c r="N11">
        <f>SUM(N10,M11)</f>
        <v>45</v>
      </c>
      <c r="O11">
        <f>SUM(M11,O12)</f>
        <v>7</v>
      </c>
      <c r="P11">
        <f>M11/50*100</f>
        <v>4</v>
      </c>
      <c r="Q11">
        <f>SUM(Q10,P11)</f>
        <v>90</v>
      </c>
    </row>
    <row r="12" spans="1:20" x14ac:dyDescent="0.25">
      <c r="K12">
        <v>12</v>
      </c>
      <c r="L12" s="2">
        <v>1.1041666666666667</v>
      </c>
      <c r="M12">
        <f>COUNTIFS(A1:J5,"&gt;=26",A1:J5,"&lt;31")</f>
        <v>2</v>
      </c>
      <c r="N12">
        <f>SUM(N11,M12)</f>
        <v>47</v>
      </c>
      <c r="O12">
        <f>SUM(M12,O13)</f>
        <v>5</v>
      </c>
      <c r="P12">
        <f>M12/50*100</f>
        <v>4</v>
      </c>
      <c r="Q12">
        <f>SUM(Q11,P12)</f>
        <v>94</v>
      </c>
    </row>
    <row r="13" spans="1:20" x14ac:dyDescent="0.25">
      <c r="K13">
        <v>13</v>
      </c>
      <c r="L13" s="2">
        <v>1.3159722222222223</v>
      </c>
      <c r="M13">
        <f>COUNTIFS(A1:J5,"&gt;=31",A1:J5,"&lt;36")</f>
        <v>1</v>
      </c>
      <c r="N13">
        <f>SUM(N12,M13)</f>
        <v>48</v>
      </c>
      <c r="O13">
        <f>SUM(M13,O14)</f>
        <v>3</v>
      </c>
      <c r="P13">
        <f>M13/50*100</f>
        <v>2</v>
      </c>
      <c r="Q13">
        <f>SUM(Q12,P13)</f>
        <v>96</v>
      </c>
    </row>
    <row r="14" spans="1:20" x14ac:dyDescent="0.25">
      <c r="K14">
        <v>14</v>
      </c>
      <c r="L14" s="2">
        <v>1.5277777777777777</v>
      </c>
      <c r="M14">
        <f>COUNTIFS(A1:J5,"&gt;=36",A1:J5,"&lt;41")</f>
        <v>2</v>
      </c>
      <c r="N14">
        <f>SUM(N13,M14)</f>
        <v>50</v>
      </c>
      <c r="O14">
        <f>SUM(M14)</f>
        <v>2</v>
      </c>
      <c r="P14">
        <f>M14/50*100</f>
        <v>4</v>
      </c>
      <c r="Q14">
        <f>SUM(Q13,P14)</f>
        <v>100</v>
      </c>
    </row>
    <row r="15" spans="1:20" x14ac:dyDescent="0.25">
      <c r="L15" s="2"/>
    </row>
    <row r="17" spans="13:13" x14ac:dyDescent="0.25">
      <c r="M17" t="s">
        <v>12</v>
      </c>
    </row>
    <row r="18" spans="13:13" x14ac:dyDescent="0.25">
      <c r="M18">
        <f>_xlfn.QUARTILE.INC(A1:J5,1)</f>
        <v>5</v>
      </c>
    </row>
    <row r="19" spans="13:13" x14ac:dyDescent="0.25">
      <c r="M19">
        <f>_xlfn.QUARTILE.INC(A1:J5,2)</f>
        <v>10</v>
      </c>
    </row>
    <row r="20" spans="13:13" x14ac:dyDescent="0.25">
      <c r="M20">
        <f>_xlfn.QUARTILE.INC(A1:J5,3)</f>
        <v>15.75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</dc:creator>
  <cp:lastModifiedBy>Petar</cp:lastModifiedBy>
  <dcterms:created xsi:type="dcterms:W3CDTF">2024-07-08T09:00:00Z</dcterms:created>
  <dcterms:modified xsi:type="dcterms:W3CDTF">2024-07-08T10:31:21Z</dcterms:modified>
</cp:coreProperties>
</file>