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s" sheetId="1" r:id="rId4"/>
    <sheet state="visible" name="Recipe" sheetId="2" r:id="rId5"/>
    <sheet state="visible" name="Monthly Product Sales" sheetId="3" r:id="rId6"/>
    <sheet state="visible" name="Monthly Consumption" sheetId="4" r:id="rId7"/>
    <sheet state="visible" name="Stock level" sheetId="5" r:id="rId8"/>
    <sheet state="visible" name="Report" sheetId="6" r:id="rId9"/>
  </sheets>
  <definedNames>
    <definedName hidden="1" localSheetId="2" name="_xlnm._FilterDatabase">'Monthly Product Sales'!$A$1:$B$15</definedName>
    <definedName hidden="1" localSheetId="3" name="_xlnm._FilterDatabase">'Monthly Consumption'!$A$2:$S$27</definedName>
  </definedNames>
  <calcPr/>
</workbook>
</file>

<file path=xl/sharedStrings.xml><?xml version="1.0" encoding="utf-8"?>
<sst xmlns="http://schemas.openxmlformats.org/spreadsheetml/2006/main" count="262" uniqueCount="79">
  <si>
    <t>s/no.</t>
  </si>
  <si>
    <t>SKUs</t>
  </si>
  <si>
    <t>Quantity</t>
  </si>
  <si>
    <t>Units</t>
  </si>
  <si>
    <t>Nutella</t>
  </si>
  <si>
    <t>kgs</t>
  </si>
  <si>
    <t>Ice cream</t>
  </si>
  <si>
    <t>Chocolate</t>
  </si>
  <si>
    <t>pcs</t>
  </si>
  <si>
    <t>Milk</t>
  </si>
  <si>
    <t>l</t>
  </si>
  <si>
    <t>Oreo</t>
  </si>
  <si>
    <t>packets</t>
  </si>
  <si>
    <t>Sugar</t>
  </si>
  <si>
    <t>Almonds</t>
  </si>
  <si>
    <t>Choco Chips</t>
  </si>
  <si>
    <t>Caramel</t>
  </si>
  <si>
    <t>Egg</t>
  </si>
  <si>
    <t>Wheat</t>
  </si>
  <si>
    <t>Chicken</t>
  </si>
  <si>
    <t>Onion</t>
  </si>
  <si>
    <t>Ferrero Rocher</t>
  </si>
  <si>
    <t>kitkat</t>
  </si>
  <si>
    <t xml:space="preserve">Potatao </t>
  </si>
  <si>
    <t>Ketchup</t>
  </si>
  <si>
    <t>Mustard Sauce</t>
  </si>
  <si>
    <t>Chilli</t>
  </si>
  <si>
    <t>Pepper</t>
  </si>
  <si>
    <t>Tomato</t>
  </si>
  <si>
    <t>Broccoli</t>
  </si>
  <si>
    <t>Carrot</t>
  </si>
  <si>
    <t>Cucumber</t>
  </si>
  <si>
    <t>Bread</t>
  </si>
  <si>
    <t>SKU</t>
  </si>
  <si>
    <t>Nutella shake</t>
  </si>
  <si>
    <t>Belgian chocolate</t>
  </si>
  <si>
    <t>Oreo shake</t>
  </si>
  <si>
    <t>Caramel Carnival</t>
  </si>
  <si>
    <t>Tripple choco chip</t>
  </si>
  <si>
    <t>Kitkat</t>
  </si>
  <si>
    <t>Egg Roll</t>
  </si>
  <si>
    <t>Spicy Honey Hot Chicken Sandwich</t>
  </si>
  <si>
    <t>Aloo Wrap</t>
  </si>
  <si>
    <t>Keema Egg (Anda) Pulao</t>
  </si>
  <si>
    <t>The Veg Grill Box</t>
  </si>
  <si>
    <t>BBQ Chicken Wrap</t>
  </si>
  <si>
    <t>g</t>
  </si>
  <si>
    <t>ml</t>
  </si>
  <si>
    <t>bars</t>
  </si>
  <si>
    <t>slices</t>
  </si>
  <si>
    <t>Product Names</t>
  </si>
  <si>
    <t>Monthly Consumption</t>
  </si>
  <si>
    <t>Sunday Roast Chicken</t>
  </si>
  <si>
    <t>Total</t>
  </si>
  <si>
    <t>SKU no.</t>
  </si>
  <si>
    <t>SKU name</t>
  </si>
  <si>
    <t>Unit</t>
  </si>
  <si>
    <t>Consumption</t>
  </si>
  <si>
    <t>STORE A</t>
  </si>
  <si>
    <t>STORE B</t>
  </si>
  <si>
    <t>STORE C</t>
  </si>
  <si>
    <t>STORE D</t>
  </si>
  <si>
    <t>STORE E</t>
  </si>
  <si>
    <t>STORE F</t>
  </si>
  <si>
    <t>STORE stock total</t>
  </si>
  <si>
    <t>Stock in hand</t>
  </si>
  <si>
    <t>Order QUantity</t>
  </si>
  <si>
    <t>Required order quantity</t>
  </si>
  <si>
    <t>&lt;1 month</t>
  </si>
  <si>
    <t>&lt;15 days</t>
  </si>
  <si>
    <t>&lt;1 week</t>
  </si>
  <si>
    <t>Order Quantity</t>
  </si>
  <si>
    <t>Stock Remaining</t>
  </si>
  <si>
    <t>Color</t>
  </si>
  <si>
    <t>Days Stock lasts</t>
  </si>
  <si>
    <t>less than 1 week</t>
  </si>
  <si>
    <t>less than 15 days</t>
  </si>
  <si>
    <t>less than a month</t>
  </si>
  <si>
    <t>sufficient for a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</si>
</sst>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rgb="FF1C1C1C"/>
      <name val="Okra"/>
    </font>
    <font>
      <b/>
      <color rgb="FF1C1C1C"/>
      <name val="Arial"/>
    </font>
    <font>
      <b/>
      <sz val="14.0"/>
      <color theme="1"/>
      <name val="Arial"/>
    </font>
    <font>
      <b/>
      <sz val="14.0"/>
      <color theme="1"/>
      <name val="Calibri"/>
    </font>
    <font>
      <color theme="1"/>
      <name val="Arial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6D01"/>
        <bgColor rgb="FFFF6D01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4" numFmtId="0" xfId="0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1" fillId="3" fontId="2" numFmtId="0" xfId="0" applyAlignment="1" applyBorder="1" applyFont="1">
      <alignment readingOrder="0"/>
    </xf>
    <xf borderId="2" fillId="4" fontId="2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4" fillId="5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4" fillId="6" fontId="2" numFmtId="0" xfId="0" applyAlignment="1" applyBorder="1" applyFill="1" applyFont="1">
      <alignment readingOrder="0"/>
    </xf>
    <xf borderId="6" fillId="7" fontId="2" numFmtId="0" xfId="0" applyAlignment="1" applyBorder="1" applyFill="1" applyFont="1">
      <alignment readingOrder="0"/>
    </xf>
    <xf borderId="7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4" t="s">
        <v>4</v>
      </c>
      <c r="C2" s="3">
        <v>100.0</v>
      </c>
      <c r="D2" s="5" t="s">
        <v>5</v>
      </c>
    </row>
    <row r="3">
      <c r="A3" s="3">
        <v>2.0</v>
      </c>
      <c r="B3" s="4" t="s">
        <v>6</v>
      </c>
      <c r="C3" s="3">
        <v>100.0</v>
      </c>
      <c r="D3" s="5" t="s">
        <v>5</v>
      </c>
    </row>
    <row r="4">
      <c r="A4" s="3">
        <v>3.0</v>
      </c>
      <c r="B4" s="4" t="s">
        <v>7</v>
      </c>
      <c r="C4" s="3">
        <v>1000.0</v>
      </c>
      <c r="D4" s="5" t="s">
        <v>8</v>
      </c>
    </row>
    <row r="5">
      <c r="A5" s="3">
        <v>4.0</v>
      </c>
      <c r="B5" s="4" t="s">
        <v>9</v>
      </c>
      <c r="C5" s="3">
        <v>50.0</v>
      </c>
      <c r="D5" s="5" t="s">
        <v>10</v>
      </c>
    </row>
    <row r="6">
      <c r="A6" s="3">
        <v>5.0</v>
      </c>
      <c r="B6" s="4" t="s">
        <v>11</v>
      </c>
      <c r="C6" s="3">
        <v>100.0</v>
      </c>
      <c r="D6" s="5" t="s">
        <v>12</v>
      </c>
    </row>
    <row r="7">
      <c r="A7" s="3">
        <v>6.0</v>
      </c>
      <c r="B7" s="4" t="s">
        <v>13</v>
      </c>
      <c r="C7" s="3">
        <v>15.0</v>
      </c>
      <c r="D7" s="5" t="s">
        <v>5</v>
      </c>
    </row>
    <row r="8">
      <c r="A8" s="3">
        <v>7.0</v>
      </c>
      <c r="B8" s="4" t="s">
        <v>14</v>
      </c>
      <c r="C8" s="5">
        <v>5.0</v>
      </c>
      <c r="D8" s="5" t="s">
        <v>12</v>
      </c>
    </row>
    <row r="9">
      <c r="A9" s="5">
        <v>8.0</v>
      </c>
      <c r="B9" s="6" t="s">
        <v>15</v>
      </c>
      <c r="C9" s="5">
        <v>5.0</v>
      </c>
      <c r="D9" s="5" t="s">
        <v>5</v>
      </c>
    </row>
    <row r="10">
      <c r="A10" s="5">
        <v>9.0</v>
      </c>
      <c r="B10" s="6" t="s">
        <v>16</v>
      </c>
      <c r="C10" s="5">
        <v>5.0</v>
      </c>
      <c r="D10" s="5" t="s">
        <v>5</v>
      </c>
    </row>
    <row r="11">
      <c r="A11" s="5">
        <v>10.0</v>
      </c>
      <c r="B11" s="6" t="s">
        <v>17</v>
      </c>
      <c r="C11" s="5">
        <v>200.0</v>
      </c>
      <c r="D11" s="5" t="s">
        <v>8</v>
      </c>
    </row>
    <row r="12">
      <c r="A12" s="5">
        <v>11.0</v>
      </c>
      <c r="B12" s="6" t="s">
        <v>18</v>
      </c>
      <c r="C12" s="5">
        <v>25.0</v>
      </c>
      <c r="D12" s="5" t="s">
        <v>5</v>
      </c>
    </row>
    <row r="13">
      <c r="A13" s="5">
        <v>12.0</v>
      </c>
      <c r="B13" s="6" t="s">
        <v>19</v>
      </c>
      <c r="C13" s="5">
        <v>25.0</v>
      </c>
      <c r="D13" s="5" t="s">
        <v>5</v>
      </c>
    </row>
    <row r="14">
      <c r="A14" s="5">
        <v>13.0</v>
      </c>
      <c r="B14" s="6" t="s">
        <v>20</v>
      </c>
      <c r="C14" s="5">
        <v>20.0</v>
      </c>
      <c r="D14" s="5" t="s">
        <v>5</v>
      </c>
    </row>
    <row r="15">
      <c r="A15" s="5">
        <v>14.0</v>
      </c>
      <c r="B15" s="4" t="s">
        <v>21</v>
      </c>
      <c r="C15" s="5">
        <v>50.0</v>
      </c>
      <c r="D15" s="5" t="s">
        <v>12</v>
      </c>
    </row>
    <row r="16">
      <c r="A16" s="5">
        <v>15.0</v>
      </c>
      <c r="B16" s="4" t="s">
        <v>22</v>
      </c>
      <c r="C16" s="5">
        <v>50.0</v>
      </c>
      <c r="D16" s="5" t="s">
        <v>12</v>
      </c>
    </row>
    <row r="17">
      <c r="A17" s="5">
        <v>16.0</v>
      </c>
      <c r="B17" s="6" t="s">
        <v>23</v>
      </c>
      <c r="C17" s="5">
        <v>100.0</v>
      </c>
      <c r="D17" s="5" t="s">
        <v>5</v>
      </c>
    </row>
    <row r="18">
      <c r="A18" s="5">
        <v>17.0</v>
      </c>
      <c r="B18" s="6" t="s">
        <v>24</v>
      </c>
      <c r="C18" s="5">
        <v>10.0</v>
      </c>
      <c r="D18" s="5" t="s">
        <v>10</v>
      </c>
    </row>
    <row r="19">
      <c r="A19" s="5">
        <v>18.0</v>
      </c>
      <c r="B19" s="6" t="s">
        <v>25</v>
      </c>
      <c r="C19" s="5">
        <v>10.0</v>
      </c>
      <c r="D19" s="5" t="s">
        <v>10</v>
      </c>
    </row>
    <row r="20">
      <c r="A20" s="5">
        <v>19.0</v>
      </c>
      <c r="B20" s="6" t="s">
        <v>26</v>
      </c>
      <c r="C20" s="5">
        <v>2.0</v>
      </c>
      <c r="D20" s="5" t="s">
        <v>5</v>
      </c>
    </row>
    <row r="21">
      <c r="A21" s="5">
        <v>20.0</v>
      </c>
      <c r="B21" s="6" t="s">
        <v>27</v>
      </c>
      <c r="C21" s="5">
        <v>3.0</v>
      </c>
      <c r="D21" s="5" t="s">
        <v>5</v>
      </c>
    </row>
    <row r="22">
      <c r="A22" s="5">
        <v>21.0</v>
      </c>
      <c r="B22" s="6" t="s">
        <v>28</v>
      </c>
      <c r="C22" s="5">
        <v>15.0</v>
      </c>
      <c r="D22" s="5" t="s">
        <v>5</v>
      </c>
    </row>
    <row r="23">
      <c r="A23" s="5">
        <v>22.0</v>
      </c>
      <c r="B23" s="6" t="s">
        <v>29</v>
      </c>
      <c r="C23" s="5">
        <v>2.0</v>
      </c>
      <c r="D23" s="5" t="s">
        <v>5</v>
      </c>
    </row>
    <row r="24">
      <c r="A24" s="5">
        <v>23.0</v>
      </c>
      <c r="B24" s="6" t="s">
        <v>30</v>
      </c>
      <c r="C24" s="5">
        <v>3.0</v>
      </c>
      <c r="D24" s="5" t="s">
        <v>5</v>
      </c>
    </row>
    <row r="25">
      <c r="A25" s="5">
        <v>24.0</v>
      </c>
      <c r="B25" s="6" t="s">
        <v>31</v>
      </c>
      <c r="C25" s="5">
        <v>5.0</v>
      </c>
      <c r="D25" s="5" t="s">
        <v>5</v>
      </c>
    </row>
    <row r="26">
      <c r="A26" s="5">
        <v>25.0</v>
      </c>
      <c r="B26" s="6" t="s">
        <v>32</v>
      </c>
      <c r="C26" s="5">
        <v>30.0</v>
      </c>
      <c r="D26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63"/>
    <col customWidth="1" min="5" max="5" width="14.75"/>
    <col customWidth="1" min="6" max="6" width="9.88"/>
    <col customWidth="1" min="7" max="7" width="14.0"/>
    <col customWidth="1" min="8" max="8" width="11.13"/>
    <col customWidth="1" min="9" max="9" width="12.38"/>
    <col customWidth="1" min="10" max="10" width="5.75"/>
    <col customWidth="1" min="11" max="11" width="9.25"/>
    <col customWidth="1" min="12" max="12" width="9.88"/>
    <col customWidth="1" min="13" max="13" width="10.13"/>
    <col customWidth="1" min="14" max="14" width="10.0"/>
    <col customWidth="1" min="15" max="15" width="14.88"/>
    <col customWidth="1" min="16" max="27" width="16.75"/>
  </cols>
  <sheetData>
    <row r="1">
      <c r="A1" s="1" t="s">
        <v>0</v>
      </c>
      <c r="B1" s="7" t="s">
        <v>33</v>
      </c>
      <c r="C1" s="8" t="s">
        <v>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21</v>
      </c>
      <c r="J1" s="7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10" t="s">
        <v>45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3">
        <v>1.0</v>
      </c>
      <c r="B2" s="4" t="s">
        <v>4</v>
      </c>
      <c r="C2" s="5" t="s">
        <v>46</v>
      </c>
      <c r="D2" s="3">
        <v>250.0</v>
      </c>
      <c r="E2" s="11"/>
      <c r="F2" s="11"/>
      <c r="G2" s="11"/>
      <c r="H2" s="3">
        <v>50.0</v>
      </c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3">
        <v>2.0</v>
      </c>
      <c r="B3" s="4" t="s">
        <v>6</v>
      </c>
      <c r="C3" s="5" t="s">
        <v>46</v>
      </c>
      <c r="D3" s="3"/>
      <c r="E3" s="3">
        <v>150.0</v>
      </c>
      <c r="F3" s="3">
        <v>100.0</v>
      </c>
      <c r="G3" s="3">
        <v>150.0</v>
      </c>
      <c r="H3" s="3">
        <v>150.0</v>
      </c>
      <c r="I3" s="3">
        <v>100.0</v>
      </c>
      <c r="J3" s="3">
        <v>100.0</v>
      </c>
      <c r="K3" s="12"/>
      <c r="L3" s="12"/>
      <c r="M3" s="12"/>
      <c r="N3" s="12"/>
      <c r="O3" s="12"/>
      <c r="P3" s="5"/>
      <c r="Q3" s="5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3">
        <v>3.0</v>
      </c>
      <c r="B4" s="4" t="s">
        <v>7</v>
      </c>
      <c r="C4" s="5" t="s">
        <v>8</v>
      </c>
      <c r="D4" s="3"/>
      <c r="E4" s="3">
        <v>5.0</v>
      </c>
      <c r="F4" s="11"/>
      <c r="G4" s="11"/>
      <c r="H4" s="3">
        <v>5.0</v>
      </c>
      <c r="I4" s="3">
        <v>4.0</v>
      </c>
      <c r="J4" s="11"/>
      <c r="K4" s="12"/>
      <c r="L4" s="12"/>
      <c r="M4" s="12"/>
      <c r="N4" s="12"/>
      <c r="O4" s="12"/>
      <c r="P4" s="5"/>
      <c r="Q4" s="5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">
        <v>4.0</v>
      </c>
      <c r="B5" s="4" t="s">
        <v>9</v>
      </c>
      <c r="C5" s="5" t="s">
        <v>47</v>
      </c>
      <c r="D5" s="3">
        <v>250.0</v>
      </c>
      <c r="E5" s="3">
        <v>100.0</v>
      </c>
      <c r="F5" s="3">
        <v>100.0</v>
      </c>
      <c r="G5" s="3">
        <v>100.0</v>
      </c>
      <c r="H5" s="3">
        <v>100.0</v>
      </c>
      <c r="I5" s="3">
        <v>100.0</v>
      </c>
      <c r="J5" s="3">
        <v>150.0</v>
      </c>
      <c r="K5" s="12"/>
      <c r="L5" s="12"/>
      <c r="M5" s="12"/>
      <c r="N5" s="12"/>
      <c r="O5" s="12"/>
      <c r="P5" s="12"/>
      <c r="Q5" s="5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">
        <v>5.0</v>
      </c>
      <c r="B6" s="4" t="s">
        <v>11</v>
      </c>
      <c r="C6" s="5" t="s">
        <v>12</v>
      </c>
      <c r="D6" s="3"/>
      <c r="E6" s="11"/>
      <c r="F6" s="3">
        <v>1.0</v>
      </c>
      <c r="G6" s="11"/>
      <c r="H6" s="11"/>
      <c r="I6" s="11"/>
      <c r="J6" s="11"/>
      <c r="K6" s="12"/>
      <c r="L6" s="12"/>
      <c r="M6" s="12"/>
      <c r="N6" s="12"/>
      <c r="O6" s="12"/>
      <c r="P6" s="12"/>
      <c r="Q6" s="5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">
        <v>6.0</v>
      </c>
      <c r="B7" s="4" t="s">
        <v>13</v>
      </c>
      <c r="C7" s="5" t="s">
        <v>46</v>
      </c>
      <c r="D7" s="3">
        <v>100.0</v>
      </c>
      <c r="E7" s="3">
        <v>100.0</v>
      </c>
      <c r="F7" s="3">
        <v>100.0</v>
      </c>
      <c r="G7" s="3">
        <v>50.0</v>
      </c>
      <c r="H7" s="11"/>
      <c r="I7" s="3">
        <v>100.0</v>
      </c>
      <c r="J7" s="3">
        <v>100.0</v>
      </c>
      <c r="K7" s="12"/>
      <c r="L7" s="12"/>
      <c r="M7" s="12"/>
      <c r="N7" s="12"/>
      <c r="O7" s="12"/>
      <c r="P7" s="12"/>
      <c r="Q7" s="5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3">
        <v>7.0</v>
      </c>
      <c r="B8" s="4" t="s">
        <v>14</v>
      </c>
      <c r="C8" s="5" t="s">
        <v>8</v>
      </c>
      <c r="D8" s="3"/>
      <c r="E8" s="11"/>
      <c r="F8" s="11"/>
      <c r="G8" s="3">
        <v>5.0</v>
      </c>
      <c r="H8" s="11"/>
      <c r="I8" s="3">
        <v>4.0</v>
      </c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5">
        <v>8.0</v>
      </c>
      <c r="B9" s="6" t="s">
        <v>15</v>
      </c>
      <c r="C9" s="5" t="s">
        <v>46</v>
      </c>
      <c r="D9" s="5"/>
      <c r="E9" s="5">
        <v>20.0</v>
      </c>
      <c r="F9" s="5">
        <v>20.0</v>
      </c>
      <c r="G9" s="12"/>
      <c r="H9" s="5">
        <v>30.0</v>
      </c>
      <c r="I9" s="5">
        <v>20.0</v>
      </c>
      <c r="J9" s="5">
        <v>30.0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">
        <v>9.0</v>
      </c>
      <c r="B10" s="6" t="s">
        <v>16</v>
      </c>
      <c r="C10" s="5" t="s">
        <v>46</v>
      </c>
      <c r="D10" s="5"/>
      <c r="E10" s="12"/>
      <c r="F10" s="12"/>
      <c r="G10" s="5">
        <v>50.0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5">
        <v>10.0</v>
      </c>
      <c r="B11" s="6" t="s">
        <v>17</v>
      </c>
      <c r="C11" s="5" t="s">
        <v>8</v>
      </c>
      <c r="D11" s="5"/>
      <c r="E11" s="12"/>
      <c r="F11" s="12"/>
      <c r="G11" s="12"/>
      <c r="H11" s="12"/>
      <c r="I11" s="12"/>
      <c r="J11" s="12"/>
      <c r="K11" s="5">
        <v>1.0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5">
        <v>11.0</v>
      </c>
      <c r="B12" s="6" t="s">
        <v>18</v>
      </c>
      <c r="C12" s="5" t="s">
        <v>46</v>
      </c>
      <c r="D12" s="5"/>
      <c r="E12" s="12"/>
      <c r="F12" s="12"/>
      <c r="G12" s="12"/>
      <c r="H12" s="12"/>
      <c r="I12" s="12"/>
      <c r="J12" s="12"/>
      <c r="K12" s="5">
        <v>100.0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5">
        <v>12.0</v>
      </c>
      <c r="B13" s="6" t="s">
        <v>19</v>
      </c>
      <c r="C13" s="5" t="s">
        <v>46</v>
      </c>
      <c r="D13" s="5"/>
      <c r="E13" s="12"/>
      <c r="F13" s="12"/>
      <c r="G13" s="12"/>
      <c r="H13" s="12"/>
      <c r="I13" s="12"/>
      <c r="J13" s="12"/>
      <c r="K13" s="12"/>
      <c r="L13" s="5">
        <v>250.0</v>
      </c>
      <c r="M13" s="12"/>
      <c r="N13" s="12"/>
      <c r="O13" s="12"/>
      <c r="P13" s="5">
        <v>300.0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>
        <v>13.0</v>
      </c>
      <c r="B14" s="6" t="s">
        <v>20</v>
      </c>
      <c r="C14" s="5" t="s">
        <v>46</v>
      </c>
      <c r="D14" s="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5">
        <v>14.0</v>
      </c>
      <c r="B15" s="4" t="s">
        <v>21</v>
      </c>
      <c r="C15" s="5" t="s">
        <v>8</v>
      </c>
      <c r="D15" s="5"/>
      <c r="E15" s="12"/>
      <c r="F15" s="12"/>
      <c r="G15" s="12"/>
      <c r="H15" s="12"/>
      <c r="I15" s="5">
        <v>4.0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5">
        <v>15.0</v>
      </c>
      <c r="B16" s="4" t="s">
        <v>22</v>
      </c>
      <c r="C16" s="5" t="s">
        <v>48</v>
      </c>
      <c r="D16" s="5"/>
      <c r="E16" s="12"/>
      <c r="F16" s="12"/>
      <c r="G16" s="12"/>
      <c r="H16" s="12"/>
      <c r="I16" s="12"/>
      <c r="J16" s="5">
        <v>3.0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5">
        <v>16.0</v>
      </c>
      <c r="B17" s="6" t="s">
        <v>23</v>
      </c>
      <c r="C17" s="5" t="s">
        <v>46</v>
      </c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5">
        <v>17.0</v>
      </c>
      <c r="B18" s="6" t="s">
        <v>24</v>
      </c>
      <c r="C18" s="5" t="s">
        <v>46</v>
      </c>
      <c r="D18" s="5"/>
      <c r="E18" s="12"/>
      <c r="F18" s="12"/>
      <c r="G18" s="12"/>
      <c r="H18" s="12"/>
      <c r="I18" s="12"/>
      <c r="J18" s="12"/>
      <c r="K18" s="5">
        <v>20.0</v>
      </c>
      <c r="L18" s="5">
        <v>20.0</v>
      </c>
      <c r="M18" s="5">
        <v>20.0</v>
      </c>
      <c r="N18" s="5">
        <v>20.0</v>
      </c>
      <c r="O18" s="5">
        <v>10.0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5">
        <v>18.0</v>
      </c>
      <c r="B19" s="6" t="s">
        <v>25</v>
      </c>
      <c r="C19" s="5" t="s">
        <v>46</v>
      </c>
      <c r="D19" s="5"/>
      <c r="E19" s="12"/>
      <c r="F19" s="12"/>
      <c r="G19" s="12"/>
      <c r="H19" s="12"/>
      <c r="I19" s="12"/>
      <c r="J19" s="12"/>
      <c r="K19" s="5">
        <v>20.0</v>
      </c>
      <c r="L19" s="5">
        <v>30.0</v>
      </c>
      <c r="M19" s="5">
        <v>10.0</v>
      </c>
      <c r="N19" s="12"/>
      <c r="O19" s="12"/>
      <c r="P19" s="5">
        <v>20.0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>
        <v>19.0</v>
      </c>
      <c r="B20" s="6" t="s">
        <v>26</v>
      </c>
      <c r="C20" s="5" t="s">
        <v>8</v>
      </c>
      <c r="D20" s="5"/>
      <c r="E20" s="12"/>
      <c r="F20" s="12"/>
      <c r="G20" s="12"/>
      <c r="H20" s="12"/>
      <c r="I20" s="12"/>
      <c r="J20" s="12"/>
      <c r="K20" s="5">
        <v>2.0</v>
      </c>
      <c r="L20" s="5">
        <v>1.0</v>
      </c>
      <c r="M20" s="5">
        <v>4.0</v>
      </c>
      <c r="N20" s="5">
        <v>3.0</v>
      </c>
      <c r="O20" s="5">
        <v>2.0</v>
      </c>
      <c r="P20" s="5">
        <v>4.0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>
        <v>20.0</v>
      </c>
      <c r="B21" s="6" t="s">
        <v>27</v>
      </c>
      <c r="C21" s="5" t="s">
        <v>46</v>
      </c>
      <c r="D21" s="5"/>
      <c r="E21" s="12"/>
      <c r="F21" s="12"/>
      <c r="G21" s="12"/>
      <c r="H21" s="12"/>
      <c r="I21" s="12"/>
      <c r="J21" s="12"/>
      <c r="K21" s="5">
        <v>10.0</v>
      </c>
      <c r="L21" s="5">
        <v>15.0</v>
      </c>
      <c r="M21" s="5">
        <v>20.0</v>
      </c>
      <c r="N21" s="5">
        <v>30.0</v>
      </c>
      <c r="O21" s="5">
        <v>10.0</v>
      </c>
      <c r="P21" s="5">
        <v>30.0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>
        <v>21.0</v>
      </c>
      <c r="B22" s="6" t="s">
        <v>28</v>
      </c>
      <c r="C22" s="5" t="s">
        <v>49</v>
      </c>
      <c r="D22" s="5"/>
      <c r="E22" s="12"/>
      <c r="F22" s="12"/>
      <c r="G22" s="12"/>
      <c r="H22" s="12"/>
      <c r="I22" s="12"/>
      <c r="J22" s="12"/>
      <c r="K22" s="5">
        <v>4.0</v>
      </c>
      <c r="L22" s="5">
        <v>5.0</v>
      </c>
      <c r="M22" s="5">
        <v>4.0</v>
      </c>
      <c r="N22" s="5">
        <v>8.0</v>
      </c>
      <c r="O22" s="5">
        <v>3.0</v>
      </c>
      <c r="P22" s="5">
        <v>5.0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>
        <v>22.0</v>
      </c>
      <c r="B23" s="6" t="s">
        <v>29</v>
      </c>
      <c r="C23" s="5" t="s">
        <v>8</v>
      </c>
      <c r="D23" s="5"/>
      <c r="E23" s="12"/>
      <c r="F23" s="12"/>
      <c r="G23" s="12"/>
      <c r="H23" s="12"/>
      <c r="I23" s="12"/>
      <c r="J23" s="12"/>
      <c r="K23" s="12"/>
      <c r="L23" s="12"/>
      <c r="M23" s="12"/>
      <c r="N23" s="5">
        <v>2.0</v>
      </c>
      <c r="O23" s="5">
        <v>3.0</v>
      </c>
      <c r="P23" s="5">
        <v>4.0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>
        <v>23.0</v>
      </c>
      <c r="B24" s="6" t="s">
        <v>30</v>
      </c>
      <c r="C24" s="5" t="s">
        <v>49</v>
      </c>
      <c r="D24" s="5"/>
      <c r="E24" s="12"/>
      <c r="F24" s="12"/>
      <c r="G24" s="12"/>
      <c r="H24" s="12"/>
      <c r="I24" s="12"/>
      <c r="J24" s="12"/>
      <c r="K24" s="12"/>
      <c r="L24" s="12"/>
      <c r="M24" s="12"/>
      <c r="N24" s="5">
        <v>4.0</v>
      </c>
      <c r="O24" s="5">
        <v>8.0</v>
      </c>
      <c r="P24" s="5">
        <v>6.0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>
        <v>24.0</v>
      </c>
      <c r="B25" s="6" t="s">
        <v>31</v>
      </c>
      <c r="C25" s="5" t="s">
        <v>49</v>
      </c>
      <c r="D25" s="5"/>
      <c r="E25" s="12"/>
      <c r="F25" s="12"/>
      <c r="G25" s="12"/>
      <c r="H25" s="12"/>
      <c r="I25" s="12"/>
      <c r="J25" s="12"/>
      <c r="K25" s="5">
        <v>2.0</v>
      </c>
      <c r="L25" s="5">
        <v>4.0</v>
      </c>
      <c r="M25" s="12"/>
      <c r="N25" s="5">
        <v>4.0</v>
      </c>
      <c r="O25" s="12"/>
      <c r="P25" s="5">
        <v>6.0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>
        <v>25.0</v>
      </c>
      <c r="B26" s="6" t="s">
        <v>32</v>
      </c>
      <c r="C26" s="5" t="s">
        <v>49</v>
      </c>
      <c r="D26" s="5"/>
      <c r="E26" s="12"/>
      <c r="F26" s="12"/>
      <c r="G26" s="12"/>
      <c r="H26" s="12"/>
      <c r="I26" s="12"/>
      <c r="J26" s="12"/>
      <c r="K26" s="12"/>
      <c r="L26" s="5">
        <v>3.0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5"/>
      <c r="C27" s="5"/>
      <c r="E27" s="12"/>
      <c r="F27" s="12"/>
      <c r="G27" s="12"/>
      <c r="H27" s="12"/>
      <c r="I27" s="12"/>
      <c r="J27" s="12"/>
      <c r="K27" s="12"/>
      <c r="L27" s="5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5"/>
      <c r="C28" s="5"/>
      <c r="E28" s="12"/>
      <c r="F28" s="12"/>
      <c r="G28" s="12"/>
      <c r="H28" s="12"/>
      <c r="I28" s="12"/>
      <c r="J28" s="12"/>
      <c r="K28" s="12"/>
      <c r="L28" s="5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5"/>
      <c r="C29" s="5"/>
      <c r="E29" s="12"/>
      <c r="F29" s="12"/>
      <c r="G29" s="12"/>
      <c r="H29" s="12"/>
      <c r="I29" s="12"/>
      <c r="J29" s="12"/>
      <c r="K29" s="12"/>
      <c r="L29" s="5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5"/>
      <c r="B30" s="13"/>
      <c r="C30" s="5"/>
      <c r="E30" s="12"/>
      <c r="F30" s="12"/>
      <c r="G30" s="12"/>
      <c r="H30" s="12"/>
      <c r="I30" s="12"/>
      <c r="J30" s="12"/>
      <c r="K30" s="12"/>
      <c r="L30" s="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5"/>
      <c r="B31" s="13"/>
      <c r="C31" s="5"/>
      <c r="E31" s="12"/>
      <c r="F31" s="12"/>
      <c r="G31" s="12"/>
      <c r="H31" s="12"/>
      <c r="I31" s="12"/>
      <c r="J31" s="12"/>
      <c r="K31" s="12"/>
      <c r="L31" s="5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5"/>
      <c r="B32" s="13"/>
      <c r="C32" s="5"/>
      <c r="E32" s="12"/>
      <c r="F32" s="12"/>
      <c r="G32" s="12"/>
      <c r="H32" s="12"/>
      <c r="I32" s="12"/>
      <c r="J32" s="12"/>
      <c r="K32" s="12"/>
      <c r="L32" s="5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5"/>
      <c r="B33" s="13"/>
      <c r="C33" s="5"/>
      <c r="E33" s="12"/>
      <c r="F33" s="12"/>
      <c r="G33" s="12"/>
      <c r="H33" s="12"/>
      <c r="I33" s="12"/>
      <c r="J33" s="12"/>
      <c r="K33" s="12"/>
      <c r="L33" s="5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5"/>
      <c r="B34" s="13"/>
      <c r="C34" s="5"/>
      <c r="E34" s="12"/>
      <c r="F34" s="12"/>
      <c r="G34" s="12"/>
      <c r="H34" s="12"/>
      <c r="I34" s="12"/>
      <c r="J34" s="12"/>
      <c r="K34" s="12"/>
      <c r="L34" s="5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5"/>
      <c r="B35" s="13"/>
      <c r="C35" s="5"/>
      <c r="E35" s="12"/>
      <c r="F35" s="12"/>
      <c r="G35" s="12"/>
      <c r="H35" s="12"/>
      <c r="I35" s="12"/>
      <c r="J35" s="12"/>
      <c r="K35" s="12"/>
      <c r="L35" s="5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5"/>
      <c r="B36" s="13"/>
      <c r="C36" s="5"/>
      <c r="E36" s="12"/>
      <c r="F36" s="12"/>
      <c r="G36" s="12"/>
      <c r="H36" s="12"/>
      <c r="I36" s="12"/>
      <c r="J36" s="12"/>
      <c r="K36" s="12"/>
      <c r="L36" s="5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5"/>
      <c r="B37" s="13"/>
      <c r="C37" s="5"/>
      <c r="E37" s="12"/>
      <c r="F37" s="12"/>
      <c r="G37" s="12"/>
      <c r="H37" s="12"/>
      <c r="I37" s="12"/>
      <c r="J37" s="12"/>
      <c r="K37" s="12"/>
      <c r="L37" s="5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5"/>
      <c r="B38" s="13"/>
      <c r="C38" s="5"/>
      <c r="E38" s="12"/>
      <c r="F38" s="12"/>
      <c r="G38" s="12"/>
      <c r="H38" s="12"/>
      <c r="I38" s="12"/>
      <c r="J38" s="12"/>
      <c r="K38" s="12"/>
      <c r="L38" s="5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5"/>
      <c r="B39" s="13"/>
      <c r="C39" s="5"/>
      <c r="E39" s="12"/>
      <c r="F39" s="12"/>
      <c r="G39" s="12"/>
      <c r="H39" s="12"/>
      <c r="I39" s="12"/>
      <c r="J39" s="12"/>
      <c r="K39" s="12"/>
      <c r="L39" s="5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5"/>
      <c r="B40" s="13"/>
      <c r="C40" s="5"/>
      <c r="E40" s="12"/>
      <c r="F40" s="12"/>
      <c r="G40" s="12"/>
      <c r="H40" s="12"/>
      <c r="I40" s="12"/>
      <c r="J40" s="12"/>
      <c r="K40" s="12"/>
      <c r="L40" s="5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5"/>
      <c r="B41" s="13"/>
      <c r="C41" s="5"/>
      <c r="E41" s="12"/>
      <c r="F41" s="12"/>
      <c r="G41" s="12"/>
      <c r="H41" s="12"/>
      <c r="I41" s="12"/>
      <c r="J41" s="12"/>
      <c r="K41" s="12"/>
      <c r="L41" s="5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35.38"/>
  </cols>
  <sheetData>
    <row r="1">
      <c r="A1" s="14" t="s">
        <v>50</v>
      </c>
      <c r="B1" s="15" t="s">
        <v>51</v>
      </c>
    </row>
    <row r="2" ht="15.75" customHeight="1">
      <c r="A2" s="16" t="s">
        <v>42</v>
      </c>
      <c r="B2" s="17">
        <v>32.0</v>
      </c>
    </row>
    <row r="3">
      <c r="A3" s="16" t="s">
        <v>45</v>
      </c>
      <c r="B3" s="17">
        <v>75.0</v>
      </c>
    </row>
    <row r="4">
      <c r="A4" s="18" t="s">
        <v>35</v>
      </c>
      <c r="B4" s="17">
        <v>54.0</v>
      </c>
    </row>
    <row r="5">
      <c r="A5" s="18" t="s">
        <v>37</v>
      </c>
      <c r="B5" s="17">
        <v>23.0</v>
      </c>
    </row>
    <row r="6">
      <c r="A6" s="16" t="s">
        <v>40</v>
      </c>
      <c r="B6" s="17">
        <v>45.0</v>
      </c>
    </row>
    <row r="7">
      <c r="A7" s="18" t="s">
        <v>21</v>
      </c>
      <c r="B7" s="17">
        <v>26.0</v>
      </c>
    </row>
    <row r="8">
      <c r="A8" s="16" t="s">
        <v>43</v>
      </c>
      <c r="B8" s="17">
        <v>12.0</v>
      </c>
    </row>
    <row r="9">
      <c r="A9" s="18" t="s">
        <v>39</v>
      </c>
      <c r="B9" s="17">
        <v>56.0</v>
      </c>
    </row>
    <row r="10">
      <c r="A10" s="18" t="s">
        <v>34</v>
      </c>
      <c r="B10" s="17">
        <v>48.0</v>
      </c>
    </row>
    <row r="11">
      <c r="A11" s="18" t="s">
        <v>36</v>
      </c>
      <c r="B11" s="17">
        <v>76.0</v>
      </c>
    </row>
    <row r="12">
      <c r="A12" s="16" t="s">
        <v>41</v>
      </c>
      <c r="B12" s="17">
        <v>45.0</v>
      </c>
    </row>
    <row r="13">
      <c r="A13" s="16" t="s">
        <v>52</v>
      </c>
      <c r="B13" s="17">
        <v>12.0</v>
      </c>
    </row>
    <row r="14">
      <c r="A14" s="16" t="s">
        <v>44</v>
      </c>
      <c r="B14" s="17">
        <v>56.0</v>
      </c>
    </row>
    <row r="15">
      <c r="A15" s="18" t="s">
        <v>38</v>
      </c>
      <c r="B15" s="17">
        <v>45.0</v>
      </c>
    </row>
  </sheetData>
  <autoFilter ref="$A$1:$B$15">
    <sortState ref="A1:B15">
      <sortCondition ref="A1:A15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13"/>
    <col customWidth="1" min="6" max="6" width="14.25"/>
    <col customWidth="1" min="7" max="7" width="15.0"/>
    <col customWidth="1" min="9" max="9" width="7.5"/>
    <col customWidth="1" min="10" max="10" width="8.38"/>
    <col customWidth="1" min="11" max="11" width="11.0"/>
    <col customWidth="1" min="12" max="12" width="10.0"/>
    <col customWidth="1" min="13" max="13" width="10.25"/>
    <col customWidth="1" min="14" max="14" width="11.38"/>
    <col customWidth="1" min="15" max="15" width="12.25"/>
    <col customWidth="1" min="16" max="16" width="11.63"/>
  </cols>
  <sheetData>
    <row r="1">
      <c r="A1" s="1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  <c r="N1" s="7">
        <v>13.0</v>
      </c>
      <c r="O1" s="7">
        <v>14.0</v>
      </c>
      <c r="P1" s="7">
        <v>15.0</v>
      </c>
      <c r="Q1" s="7">
        <v>16.0</v>
      </c>
      <c r="R1" s="7">
        <v>17.0</v>
      </c>
      <c r="S1" s="7"/>
      <c r="T1" s="7"/>
      <c r="U1" s="7"/>
      <c r="V1" s="7"/>
      <c r="W1" s="7"/>
      <c r="X1" s="7"/>
      <c r="Y1" s="7"/>
    </row>
    <row r="2">
      <c r="A2" s="1" t="s">
        <v>0</v>
      </c>
      <c r="B2" s="7" t="s">
        <v>33</v>
      </c>
      <c r="C2" s="8" t="s">
        <v>3</v>
      </c>
      <c r="D2" s="8" t="s">
        <v>53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21</v>
      </c>
      <c r="K2" s="7" t="s">
        <v>39</v>
      </c>
      <c r="L2" s="9" t="s">
        <v>40</v>
      </c>
      <c r="M2" s="9" t="s">
        <v>41</v>
      </c>
      <c r="N2" s="9" t="s">
        <v>42</v>
      </c>
      <c r="O2" s="9" t="s">
        <v>43</v>
      </c>
      <c r="P2" s="9" t="s">
        <v>44</v>
      </c>
      <c r="Q2" s="9" t="s">
        <v>45</v>
      </c>
    </row>
    <row r="3">
      <c r="A3" s="3">
        <v>7.0</v>
      </c>
      <c r="B3" s="4" t="s">
        <v>14</v>
      </c>
      <c r="C3" s="3" t="str">
        <f>iferror(VLOOKUP($B3,Recipe!$B$2:$P$26,C$1,0),0)</f>
        <v>pcs</v>
      </c>
      <c r="D3" s="12">
        <f t="shared" ref="D3:D27" si="1">SUM(E3:Q3)</f>
        <v>219</v>
      </c>
      <c r="E3" s="3">
        <f>iferror(VLOOKUP($B3,Recipe!$B$1:$P$26,D$1,0),0)*IFERROR(VLOOKUP(E$2,'Monthly Product Sales'!$A$1:$B$15,2,0),0)</f>
        <v>0</v>
      </c>
      <c r="F3" s="3">
        <f>iferror(VLOOKUP($B3,Recipe!$B$1:$P$26,E$1,0),0)*IFERROR(VLOOKUP(F$2,'Monthly Product Sales'!$A$1:$B$15,2,0),0)</f>
        <v>0</v>
      </c>
      <c r="G3" s="3">
        <f>iferror(VLOOKUP($B3,Recipe!$B$1:$P$26,F$1,0),0)*IFERROR(VLOOKUP(G$2,'Monthly Product Sales'!$A$1:$B$15,2,0),0)</f>
        <v>0</v>
      </c>
      <c r="H3" s="3">
        <f>iferror(VLOOKUP($B3,Recipe!$B$1:$P$26,G$1,0),0)*IFERROR(VLOOKUP(H$2,'Monthly Product Sales'!$A$1:$B$15,2,0),0)</f>
        <v>115</v>
      </c>
      <c r="I3" s="3">
        <f>iferror(VLOOKUP($B3,Recipe!$B$1:$P$26,H$1,0),0)*IFERROR(VLOOKUP(I$2,'Monthly Product Sales'!$A$1:$B$15,2,0),0)</f>
        <v>0</v>
      </c>
      <c r="J3" s="3">
        <f>iferror(VLOOKUP($B3,Recipe!$B$1:$P$26,I$1,0),0)*IFERROR(VLOOKUP(J$2,'Monthly Product Sales'!$A$1:$B$15,2,0),0)</f>
        <v>104</v>
      </c>
      <c r="K3" s="3">
        <f>iferror(VLOOKUP($B3,Recipe!$B$1:$P$26,J$1,0),0)*IFERROR(VLOOKUP(K$2,'Monthly Product Sales'!$A$1:$B$15,2,0),0)</f>
        <v>0</v>
      </c>
      <c r="L3" s="3">
        <f>iferror(VLOOKUP($B3,Recipe!$B$1:$P$26,K$1,0),0)*IFERROR(VLOOKUP(L$2,'Monthly Product Sales'!$A$1:$B$15,2,0),0)</f>
        <v>0</v>
      </c>
      <c r="M3" s="3">
        <f>iferror(VLOOKUP($B3,Recipe!$B$1:$P$26,L$1,0),0)*IFERROR(VLOOKUP(M$2,'Monthly Product Sales'!$A$1:$B$15,2,0),0)</f>
        <v>0</v>
      </c>
      <c r="N3" s="3">
        <f>iferror(VLOOKUP($B3,Recipe!$B$1:$P$26,M$1,0),0)*IFERROR(VLOOKUP(N$2,'Monthly Product Sales'!$A$1:$B$15,2,0),0)</f>
        <v>0</v>
      </c>
      <c r="O3" s="3">
        <f>iferror(VLOOKUP($B3,Recipe!$B$1:$P$26,N$1,0),0)*IFERROR(VLOOKUP(O$2,'Monthly Product Sales'!$A$1:$B$15,2,0),0)</f>
        <v>0</v>
      </c>
      <c r="P3" s="3">
        <f>iferror(VLOOKUP($B3,Recipe!$B$1:$P$26,O$1,0),0)*IFERROR(VLOOKUP(P$2,'Monthly Product Sales'!$A$1:$B$15,2,0),0)</f>
        <v>0</v>
      </c>
      <c r="Q3" s="3">
        <f>iferror(VLOOKUP($B3,Recipe!$B$1:$P$26,P$1,0),0)*IFERROR(VLOOKUP(Q$2,'Monthly Product Sales'!$A$1:$B$15,2,0),0)</f>
        <v>0</v>
      </c>
    </row>
    <row r="4">
      <c r="A4" s="5">
        <v>25.0</v>
      </c>
      <c r="B4" s="6" t="s">
        <v>32</v>
      </c>
      <c r="C4" s="3" t="str">
        <f>iferror(VLOOKUP($B4,Recipe!$B$2:$P$26,C$1,0),0)</f>
        <v>slices</v>
      </c>
      <c r="D4" s="12">
        <f t="shared" si="1"/>
        <v>135</v>
      </c>
      <c r="E4" s="3">
        <f>iferror(VLOOKUP($B4,Recipe!$B$1:$P$26,D$1,0),0)*IFERROR(VLOOKUP(E$2,'Monthly Product Sales'!$A$1:$B$15,2,0),0)</f>
        <v>0</v>
      </c>
      <c r="F4" s="3">
        <f>iferror(VLOOKUP($B4,Recipe!$B$1:$P$26,E$1,0),0)*IFERROR(VLOOKUP(F$2,'Monthly Product Sales'!$A$1:$B$15,2,0),0)</f>
        <v>0</v>
      </c>
      <c r="G4" s="3">
        <f>iferror(VLOOKUP($B4,Recipe!$B$1:$P$26,F$1,0),0)*IFERROR(VLOOKUP(G$2,'Monthly Product Sales'!$A$1:$B$15,2,0),0)</f>
        <v>0</v>
      </c>
      <c r="H4" s="3">
        <f>iferror(VLOOKUP($B4,Recipe!$B$1:$P$26,G$1,0),0)*IFERROR(VLOOKUP(H$2,'Monthly Product Sales'!$A$1:$B$15,2,0),0)</f>
        <v>0</v>
      </c>
      <c r="I4" s="3">
        <f>iferror(VLOOKUP($B4,Recipe!$B$1:$P$26,H$1,0),0)*IFERROR(VLOOKUP(I$2,'Monthly Product Sales'!$A$1:$B$15,2,0),0)</f>
        <v>0</v>
      </c>
      <c r="J4" s="3">
        <f>iferror(VLOOKUP($B4,Recipe!$B$1:$P$26,I$1,0),0)*IFERROR(VLOOKUP(J$2,'Monthly Product Sales'!$A$1:$B$15,2,0),0)</f>
        <v>0</v>
      </c>
      <c r="K4" s="3">
        <f>iferror(VLOOKUP($B4,Recipe!$B$1:$P$26,J$1,0),0)*IFERROR(VLOOKUP(K$2,'Monthly Product Sales'!$A$1:$B$15,2,0),0)</f>
        <v>0</v>
      </c>
      <c r="L4" s="3">
        <f>iferror(VLOOKUP($B4,Recipe!$B$1:$P$26,K$1,0),0)*IFERROR(VLOOKUP(L$2,'Monthly Product Sales'!$A$1:$B$15,2,0),0)</f>
        <v>0</v>
      </c>
      <c r="M4" s="3">
        <f>iferror(VLOOKUP($B4,Recipe!$B$1:$P$26,L$1,0),0)*IFERROR(VLOOKUP(M$2,'Monthly Product Sales'!$A$1:$B$15,2,0),0)</f>
        <v>135</v>
      </c>
      <c r="N4" s="3">
        <f>iferror(VLOOKUP($B4,Recipe!$B$1:$P$26,M$1,0),0)*IFERROR(VLOOKUP(N$2,'Monthly Product Sales'!$A$1:$B$15,2,0),0)</f>
        <v>0</v>
      </c>
      <c r="O4" s="3">
        <f>iferror(VLOOKUP($B4,Recipe!$B$1:$P$26,N$1,0),0)*IFERROR(VLOOKUP(O$2,'Monthly Product Sales'!$A$1:$B$15,2,0),0)</f>
        <v>0</v>
      </c>
      <c r="P4" s="3">
        <f>iferror(VLOOKUP($B4,Recipe!$B$1:$P$26,O$1,0),0)*IFERROR(VLOOKUP(P$2,'Monthly Product Sales'!$A$1:$B$15,2,0),0)</f>
        <v>0</v>
      </c>
      <c r="Q4" s="3">
        <f>iferror(VLOOKUP($B4,Recipe!$B$1:$P$26,P$1,0),0)*IFERROR(VLOOKUP(Q$2,'Monthly Product Sales'!$A$1:$B$15,2,0),0)</f>
        <v>0</v>
      </c>
    </row>
    <row r="5">
      <c r="A5" s="5">
        <v>22.0</v>
      </c>
      <c r="B5" s="6" t="s">
        <v>29</v>
      </c>
      <c r="C5" s="3" t="str">
        <f>iferror(VLOOKUP($B5,Recipe!$B$2:$P$26,C$1,0),0)</f>
        <v>pcs</v>
      </c>
      <c r="D5" s="12">
        <f t="shared" si="1"/>
        <v>492</v>
      </c>
      <c r="E5" s="3">
        <f>iferror(VLOOKUP($B5,Recipe!$B$1:$P$26,D$1,0),0)*IFERROR(VLOOKUP(E$2,'Monthly Product Sales'!$A$1:$B$15,2,0),0)</f>
        <v>0</v>
      </c>
      <c r="F5" s="3">
        <f>iferror(VLOOKUP($B5,Recipe!$B$1:$P$26,E$1,0),0)*IFERROR(VLOOKUP(F$2,'Monthly Product Sales'!$A$1:$B$15,2,0),0)</f>
        <v>0</v>
      </c>
      <c r="G5" s="3">
        <f>iferror(VLOOKUP($B5,Recipe!$B$1:$P$26,F$1,0),0)*IFERROR(VLOOKUP(G$2,'Monthly Product Sales'!$A$1:$B$15,2,0),0)</f>
        <v>0</v>
      </c>
      <c r="H5" s="3">
        <f>iferror(VLOOKUP($B5,Recipe!$B$1:$P$26,G$1,0),0)*IFERROR(VLOOKUP(H$2,'Monthly Product Sales'!$A$1:$B$15,2,0),0)</f>
        <v>0</v>
      </c>
      <c r="I5" s="3">
        <f>iferror(VLOOKUP($B5,Recipe!$B$1:$P$26,H$1,0),0)*IFERROR(VLOOKUP(I$2,'Monthly Product Sales'!$A$1:$B$15,2,0),0)</f>
        <v>0</v>
      </c>
      <c r="J5" s="3">
        <f>iferror(VLOOKUP($B5,Recipe!$B$1:$P$26,I$1,0),0)*IFERROR(VLOOKUP(J$2,'Monthly Product Sales'!$A$1:$B$15,2,0),0)</f>
        <v>0</v>
      </c>
      <c r="K5" s="3">
        <f>iferror(VLOOKUP($B5,Recipe!$B$1:$P$26,J$1,0),0)*IFERROR(VLOOKUP(K$2,'Monthly Product Sales'!$A$1:$B$15,2,0),0)</f>
        <v>0</v>
      </c>
      <c r="L5" s="3">
        <f>iferror(VLOOKUP($B5,Recipe!$B$1:$P$26,K$1,0),0)*IFERROR(VLOOKUP(L$2,'Monthly Product Sales'!$A$1:$B$15,2,0),0)</f>
        <v>0</v>
      </c>
      <c r="M5" s="3">
        <f>iferror(VLOOKUP($B5,Recipe!$B$1:$P$26,L$1,0),0)*IFERROR(VLOOKUP(M$2,'Monthly Product Sales'!$A$1:$B$15,2,0),0)</f>
        <v>0</v>
      </c>
      <c r="N5" s="3">
        <f>iferror(VLOOKUP($B5,Recipe!$B$1:$P$26,M$1,0),0)*IFERROR(VLOOKUP(N$2,'Monthly Product Sales'!$A$1:$B$15,2,0),0)</f>
        <v>0</v>
      </c>
      <c r="O5" s="3">
        <f>iferror(VLOOKUP($B5,Recipe!$B$1:$P$26,N$1,0),0)*IFERROR(VLOOKUP(O$2,'Monthly Product Sales'!$A$1:$B$15,2,0),0)</f>
        <v>24</v>
      </c>
      <c r="P5" s="3">
        <f>iferror(VLOOKUP($B5,Recipe!$B$1:$P$26,O$1,0),0)*IFERROR(VLOOKUP(P$2,'Monthly Product Sales'!$A$1:$B$15,2,0),0)</f>
        <v>168</v>
      </c>
      <c r="Q5" s="3">
        <f>iferror(VLOOKUP($B5,Recipe!$B$1:$P$26,P$1,0),0)*IFERROR(VLOOKUP(Q$2,'Monthly Product Sales'!$A$1:$B$15,2,0),0)</f>
        <v>300</v>
      </c>
    </row>
    <row r="6">
      <c r="A6" s="5">
        <v>9.0</v>
      </c>
      <c r="B6" s="6" t="s">
        <v>16</v>
      </c>
      <c r="C6" s="3" t="str">
        <f>iferror(VLOOKUP($B6,Recipe!$B$2:$P$26,C$1,0),0)</f>
        <v>g</v>
      </c>
      <c r="D6" s="12">
        <f t="shared" si="1"/>
        <v>1150</v>
      </c>
      <c r="E6" s="3">
        <f>iferror(VLOOKUP($B6,Recipe!$B$1:$P$26,D$1,0),0)*IFERROR(VLOOKUP(E$2,'Monthly Product Sales'!$A$1:$B$15,2,0),0)</f>
        <v>0</v>
      </c>
      <c r="F6" s="3">
        <f>iferror(VLOOKUP($B6,Recipe!$B$1:$P$26,E$1,0),0)*IFERROR(VLOOKUP(F$2,'Monthly Product Sales'!$A$1:$B$15,2,0),0)</f>
        <v>0</v>
      </c>
      <c r="G6" s="3">
        <f>iferror(VLOOKUP($B6,Recipe!$B$1:$P$26,F$1,0),0)*IFERROR(VLOOKUP(G$2,'Monthly Product Sales'!$A$1:$B$15,2,0),0)</f>
        <v>0</v>
      </c>
      <c r="H6" s="3">
        <f>iferror(VLOOKUP($B6,Recipe!$B$1:$P$26,G$1,0),0)*IFERROR(VLOOKUP(H$2,'Monthly Product Sales'!$A$1:$B$15,2,0),0)</f>
        <v>1150</v>
      </c>
      <c r="I6" s="3">
        <f>iferror(VLOOKUP($B6,Recipe!$B$1:$P$26,H$1,0),0)*IFERROR(VLOOKUP(I$2,'Monthly Product Sales'!$A$1:$B$15,2,0),0)</f>
        <v>0</v>
      </c>
      <c r="J6" s="3">
        <f>iferror(VLOOKUP($B6,Recipe!$B$1:$P$26,I$1,0),0)*IFERROR(VLOOKUP(J$2,'Monthly Product Sales'!$A$1:$B$15,2,0),0)</f>
        <v>0</v>
      </c>
      <c r="K6" s="3">
        <f>iferror(VLOOKUP($B6,Recipe!$B$1:$P$26,J$1,0),0)*IFERROR(VLOOKUP(K$2,'Monthly Product Sales'!$A$1:$B$15,2,0),0)</f>
        <v>0</v>
      </c>
      <c r="L6" s="3">
        <f>iferror(VLOOKUP($B6,Recipe!$B$1:$P$26,K$1,0),0)*IFERROR(VLOOKUP(L$2,'Monthly Product Sales'!$A$1:$B$15,2,0),0)</f>
        <v>0</v>
      </c>
      <c r="M6" s="3">
        <f>iferror(VLOOKUP($B6,Recipe!$B$1:$P$26,L$1,0),0)*IFERROR(VLOOKUP(M$2,'Monthly Product Sales'!$A$1:$B$15,2,0),0)</f>
        <v>0</v>
      </c>
      <c r="N6" s="3">
        <f>iferror(VLOOKUP($B6,Recipe!$B$1:$P$26,M$1,0),0)*IFERROR(VLOOKUP(N$2,'Monthly Product Sales'!$A$1:$B$15,2,0),0)</f>
        <v>0</v>
      </c>
      <c r="O6" s="3">
        <f>iferror(VLOOKUP($B6,Recipe!$B$1:$P$26,N$1,0),0)*IFERROR(VLOOKUP(O$2,'Monthly Product Sales'!$A$1:$B$15,2,0),0)</f>
        <v>0</v>
      </c>
      <c r="P6" s="3">
        <f>iferror(VLOOKUP($B6,Recipe!$B$1:$P$26,O$1,0),0)*IFERROR(VLOOKUP(P$2,'Monthly Product Sales'!$A$1:$B$15,2,0),0)</f>
        <v>0</v>
      </c>
      <c r="Q6" s="3">
        <f>iferror(VLOOKUP($B6,Recipe!$B$1:$P$26,P$1,0),0)*IFERROR(VLOOKUP(Q$2,'Monthly Product Sales'!$A$1:$B$15,2,0),0)</f>
        <v>0</v>
      </c>
    </row>
    <row r="7">
      <c r="A7" s="5">
        <v>23.0</v>
      </c>
      <c r="B7" s="6" t="s">
        <v>30</v>
      </c>
      <c r="C7" s="3" t="str">
        <f>iferror(VLOOKUP($B7,Recipe!$B$2:$P$26,C$1,0),0)</f>
        <v>slices</v>
      </c>
      <c r="D7" s="12">
        <f t="shared" si="1"/>
        <v>946</v>
      </c>
      <c r="E7" s="3">
        <f>iferror(VLOOKUP($B7,Recipe!$B$1:$P$26,D$1,0),0)*IFERROR(VLOOKUP(E$2,'Monthly Product Sales'!$A$1:$B$15,2,0),0)</f>
        <v>0</v>
      </c>
      <c r="F7" s="3">
        <f>iferror(VLOOKUP($B7,Recipe!$B$1:$P$26,E$1,0),0)*IFERROR(VLOOKUP(F$2,'Monthly Product Sales'!$A$1:$B$15,2,0),0)</f>
        <v>0</v>
      </c>
      <c r="G7" s="3">
        <f>iferror(VLOOKUP($B7,Recipe!$B$1:$P$26,F$1,0),0)*IFERROR(VLOOKUP(G$2,'Monthly Product Sales'!$A$1:$B$15,2,0),0)</f>
        <v>0</v>
      </c>
      <c r="H7" s="3">
        <f>iferror(VLOOKUP($B7,Recipe!$B$1:$P$26,G$1,0),0)*IFERROR(VLOOKUP(H$2,'Monthly Product Sales'!$A$1:$B$15,2,0),0)</f>
        <v>0</v>
      </c>
      <c r="I7" s="3">
        <f>iferror(VLOOKUP($B7,Recipe!$B$1:$P$26,H$1,0),0)*IFERROR(VLOOKUP(I$2,'Monthly Product Sales'!$A$1:$B$15,2,0),0)</f>
        <v>0</v>
      </c>
      <c r="J7" s="3">
        <f>iferror(VLOOKUP($B7,Recipe!$B$1:$P$26,I$1,0),0)*IFERROR(VLOOKUP(J$2,'Monthly Product Sales'!$A$1:$B$15,2,0),0)</f>
        <v>0</v>
      </c>
      <c r="K7" s="3">
        <f>iferror(VLOOKUP($B7,Recipe!$B$1:$P$26,J$1,0),0)*IFERROR(VLOOKUP(K$2,'Monthly Product Sales'!$A$1:$B$15,2,0),0)</f>
        <v>0</v>
      </c>
      <c r="L7" s="3">
        <f>iferror(VLOOKUP($B7,Recipe!$B$1:$P$26,K$1,0),0)*IFERROR(VLOOKUP(L$2,'Monthly Product Sales'!$A$1:$B$15,2,0),0)</f>
        <v>0</v>
      </c>
      <c r="M7" s="3">
        <f>iferror(VLOOKUP($B7,Recipe!$B$1:$P$26,L$1,0),0)*IFERROR(VLOOKUP(M$2,'Monthly Product Sales'!$A$1:$B$15,2,0),0)</f>
        <v>0</v>
      </c>
      <c r="N7" s="3">
        <f>iferror(VLOOKUP($B7,Recipe!$B$1:$P$26,M$1,0),0)*IFERROR(VLOOKUP(N$2,'Monthly Product Sales'!$A$1:$B$15,2,0),0)</f>
        <v>0</v>
      </c>
      <c r="O7" s="3">
        <f>iferror(VLOOKUP($B7,Recipe!$B$1:$P$26,N$1,0),0)*IFERROR(VLOOKUP(O$2,'Monthly Product Sales'!$A$1:$B$15,2,0),0)</f>
        <v>48</v>
      </c>
      <c r="P7" s="3">
        <f>iferror(VLOOKUP($B7,Recipe!$B$1:$P$26,O$1,0),0)*IFERROR(VLOOKUP(P$2,'Monthly Product Sales'!$A$1:$B$15,2,0),0)</f>
        <v>448</v>
      </c>
      <c r="Q7" s="3">
        <f>iferror(VLOOKUP($B7,Recipe!$B$1:$P$26,P$1,0),0)*IFERROR(VLOOKUP(Q$2,'Monthly Product Sales'!$A$1:$B$15,2,0),0)</f>
        <v>450</v>
      </c>
    </row>
    <row r="8">
      <c r="A8" s="5">
        <v>12.0</v>
      </c>
      <c r="B8" s="6" t="s">
        <v>19</v>
      </c>
      <c r="C8" s="3" t="str">
        <f>iferror(VLOOKUP($B8,Recipe!$B$2:$P$26,C$1,0),0)</f>
        <v>g</v>
      </c>
      <c r="D8" s="12">
        <f t="shared" si="1"/>
        <v>33750</v>
      </c>
      <c r="E8" s="3">
        <f>iferror(VLOOKUP($B8,Recipe!$B$1:$P$26,D$1,0),0)*IFERROR(VLOOKUP(E$2,'Monthly Product Sales'!$A$1:$B$15,2,0),0)</f>
        <v>0</v>
      </c>
      <c r="F8" s="3">
        <f>iferror(VLOOKUP($B8,Recipe!$B$1:$P$26,E$1,0),0)*IFERROR(VLOOKUP(F$2,'Monthly Product Sales'!$A$1:$B$15,2,0),0)</f>
        <v>0</v>
      </c>
      <c r="G8" s="3">
        <f>iferror(VLOOKUP($B8,Recipe!$B$1:$P$26,F$1,0),0)*IFERROR(VLOOKUP(G$2,'Monthly Product Sales'!$A$1:$B$15,2,0),0)</f>
        <v>0</v>
      </c>
      <c r="H8" s="3">
        <f>iferror(VLOOKUP($B8,Recipe!$B$1:$P$26,G$1,0),0)*IFERROR(VLOOKUP(H$2,'Monthly Product Sales'!$A$1:$B$15,2,0),0)</f>
        <v>0</v>
      </c>
      <c r="I8" s="3">
        <f>iferror(VLOOKUP($B8,Recipe!$B$1:$P$26,H$1,0),0)*IFERROR(VLOOKUP(I$2,'Monthly Product Sales'!$A$1:$B$15,2,0),0)</f>
        <v>0</v>
      </c>
      <c r="J8" s="3">
        <f>iferror(VLOOKUP($B8,Recipe!$B$1:$P$26,I$1,0),0)*IFERROR(VLOOKUP(J$2,'Monthly Product Sales'!$A$1:$B$15,2,0),0)</f>
        <v>0</v>
      </c>
      <c r="K8" s="3">
        <f>iferror(VLOOKUP($B8,Recipe!$B$1:$P$26,J$1,0),0)*IFERROR(VLOOKUP(K$2,'Monthly Product Sales'!$A$1:$B$15,2,0),0)</f>
        <v>0</v>
      </c>
      <c r="L8" s="3">
        <f>iferror(VLOOKUP($B8,Recipe!$B$1:$P$26,K$1,0),0)*IFERROR(VLOOKUP(L$2,'Monthly Product Sales'!$A$1:$B$15,2,0),0)</f>
        <v>0</v>
      </c>
      <c r="M8" s="3">
        <f>iferror(VLOOKUP($B8,Recipe!$B$1:$P$26,L$1,0),0)*IFERROR(VLOOKUP(M$2,'Monthly Product Sales'!$A$1:$B$15,2,0),0)</f>
        <v>11250</v>
      </c>
      <c r="N8" s="3">
        <f>iferror(VLOOKUP($B8,Recipe!$B$1:$P$26,M$1,0),0)*IFERROR(VLOOKUP(N$2,'Monthly Product Sales'!$A$1:$B$15,2,0),0)</f>
        <v>0</v>
      </c>
      <c r="O8" s="3">
        <f>iferror(VLOOKUP($B8,Recipe!$B$1:$P$26,N$1,0),0)*IFERROR(VLOOKUP(O$2,'Monthly Product Sales'!$A$1:$B$15,2,0),0)</f>
        <v>0</v>
      </c>
      <c r="P8" s="3">
        <f>iferror(VLOOKUP($B8,Recipe!$B$1:$P$26,O$1,0),0)*IFERROR(VLOOKUP(P$2,'Monthly Product Sales'!$A$1:$B$15,2,0),0)</f>
        <v>0</v>
      </c>
      <c r="Q8" s="3">
        <f>iferror(VLOOKUP($B8,Recipe!$B$1:$P$26,P$1,0),0)*IFERROR(VLOOKUP(Q$2,'Monthly Product Sales'!$A$1:$B$15,2,0),0)</f>
        <v>22500</v>
      </c>
    </row>
    <row r="9">
      <c r="A9" s="5">
        <v>19.0</v>
      </c>
      <c r="B9" s="6" t="s">
        <v>26</v>
      </c>
      <c r="C9" s="3" t="str">
        <f>iferror(VLOOKUP($B9,Recipe!$B$2:$P$26,C$1,0),0)</f>
        <v>pcs</v>
      </c>
      <c r="D9" s="12">
        <f t="shared" si="1"/>
        <v>711</v>
      </c>
      <c r="E9" s="3">
        <f>iferror(VLOOKUP($B9,Recipe!$B$1:$P$26,D$1,0),0)*IFERROR(VLOOKUP(E$2,'Monthly Product Sales'!$A$1:$B$15,2,0),0)</f>
        <v>0</v>
      </c>
      <c r="F9" s="3">
        <f>iferror(VLOOKUP($B9,Recipe!$B$1:$P$26,E$1,0),0)*IFERROR(VLOOKUP(F$2,'Monthly Product Sales'!$A$1:$B$15,2,0),0)</f>
        <v>0</v>
      </c>
      <c r="G9" s="3">
        <f>iferror(VLOOKUP($B9,Recipe!$B$1:$P$26,F$1,0),0)*IFERROR(VLOOKUP(G$2,'Monthly Product Sales'!$A$1:$B$15,2,0),0)</f>
        <v>0</v>
      </c>
      <c r="H9" s="3">
        <f>iferror(VLOOKUP($B9,Recipe!$B$1:$P$26,G$1,0),0)*IFERROR(VLOOKUP(H$2,'Monthly Product Sales'!$A$1:$B$15,2,0),0)</f>
        <v>0</v>
      </c>
      <c r="I9" s="3">
        <f>iferror(VLOOKUP($B9,Recipe!$B$1:$P$26,H$1,0),0)*IFERROR(VLOOKUP(I$2,'Monthly Product Sales'!$A$1:$B$15,2,0),0)</f>
        <v>0</v>
      </c>
      <c r="J9" s="3">
        <f>iferror(VLOOKUP($B9,Recipe!$B$1:$P$26,I$1,0),0)*IFERROR(VLOOKUP(J$2,'Monthly Product Sales'!$A$1:$B$15,2,0),0)</f>
        <v>0</v>
      </c>
      <c r="K9" s="3">
        <f>iferror(VLOOKUP($B9,Recipe!$B$1:$P$26,J$1,0),0)*IFERROR(VLOOKUP(K$2,'Monthly Product Sales'!$A$1:$B$15,2,0),0)</f>
        <v>0</v>
      </c>
      <c r="L9" s="3">
        <f>iferror(VLOOKUP($B9,Recipe!$B$1:$P$26,K$1,0),0)*IFERROR(VLOOKUP(L$2,'Monthly Product Sales'!$A$1:$B$15,2,0),0)</f>
        <v>90</v>
      </c>
      <c r="M9" s="3">
        <f>iferror(VLOOKUP($B9,Recipe!$B$1:$P$26,L$1,0),0)*IFERROR(VLOOKUP(M$2,'Monthly Product Sales'!$A$1:$B$15,2,0),0)</f>
        <v>45</v>
      </c>
      <c r="N9" s="3">
        <f>iferror(VLOOKUP($B9,Recipe!$B$1:$P$26,M$1,0),0)*IFERROR(VLOOKUP(N$2,'Monthly Product Sales'!$A$1:$B$15,2,0),0)</f>
        <v>128</v>
      </c>
      <c r="O9" s="3">
        <f>iferror(VLOOKUP($B9,Recipe!$B$1:$P$26,N$1,0),0)*IFERROR(VLOOKUP(O$2,'Monthly Product Sales'!$A$1:$B$15,2,0),0)</f>
        <v>36</v>
      </c>
      <c r="P9" s="3">
        <f>iferror(VLOOKUP($B9,Recipe!$B$1:$P$26,O$1,0),0)*IFERROR(VLOOKUP(P$2,'Monthly Product Sales'!$A$1:$B$15,2,0),0)</f>
        <v>112</v>
      </c>
      <c r="Q9" s="3">
        <f>iferror(VLOOKUP($B9,Recipe!$B$1:$P$26,P$1,0),0)*IFERROR(VLOOKUP(Q$2,'Monthly Product Sales'!$A$1:$B$15,2,0),0)</f>
        <v>300</v>
      </c>
    </row>
    <row r="10">
      <c r="A10" s="3">
        <v>3.0</v>
      </c>
      <c r="B10" s="4" t="s">
        <v>7</v>
      </c>
      <c r="C10" s="3" t="str">
        <f>iferror(VLOOKUP($B10,Recipe!$B$2:$P$26,C$1,0),0)</f>
        <v>pcs</v>
      </c>
      <c r="D10" s="12">
        <f t="shared" si="1"/>
        <v>599</v>
      </c>
      <c r="E10" s="3">
        <f>iferror(VLOOKUP($B10,Recipe!$B$1:$P$26,D$1,0),0)*IFERROR(VLOOKUP(E$2,'Monthly Product Sales'!$A$1:$B$15,2,0),0)</f>
        <v>0</v>
      </c>
      <c r="F10" s="3">
        <f>iferror(VLOOKUP($B10,Recipe!$B$1:$P$26,E$1,0),0)*IFERROR(VLOOKUP(F$2,'Monthly Product Sales'!$A$1:$B$15,2,0),0)</f>
        <v>270</v>
      </c>
      <c r="G10" s="3">
        <f>iferror(VLOOKUP($B10,Recipe!$B$1:$P$26,F$1,0),0)*IFERROR(VLOOKUP(G$2,'Monthly Product Sales'!$A$1:$B$15,2,0),0)</f>
        <v>0</v>
      </c>
      <c r="H10" s="3">
        <f>iferror(VLOOKUP($B10,Recipe!$B$1:$P$26,G$1,0),0)*IFERROR(VLOOKUP(H$2,'Monthly Product Sales'!$A$1:$B$15,2,0),0)</f>
        <v>0</v>
      </c>
      <c r="I10" s="3">
        <f>iferror(VLOOKUP($B10,Recipe!$B$1:$P$26,H$1,0),0)*IFERROR(VLOOKUP(I$2,'Monthly Product Sales'!$A$1:$B$15,2,0),0)</f>
        <v>225</v>
      </c>
      <c r="J10" s="3">
        <f>iferror(VLOOKUP($B10,Recipe!$B$1:$P$26,I$1,0),0)*IFERROR(VLOOKUP(J$2,'Monthly Product Sales'!$A$1:$B$15,2,0),0)</f>
        <v>104</v>
      </c>
      <c r="K10" s="3">
        <f>iferror(VLOOKUP($B10,Recipe!$B$1:$P$26,J$1,0),0)*IFERROR(VLOOKUP(K$2,'Monthly Product Sales'!$A$1:$B$15,2,0),0)</f>
        <v>0</v>
      </c>
      <c r="L10" s="3">
        <f>iferror(VLOOKUP($B10,Recipe!$B$1:$P$26,K$1,0),0)*IFERROR(VLOOKUP(L$2,'Monthly Product Sales'!$A$1:$B$15,2,0),0)</f>
        <v>0</v>
      </c>
      <c r="M10" s="3">
        <f>iferror(VLOOKUP($B10,Recipe!$B$1:$P$26,L$1,0),0)*IFERROR(VLOOKUP(M$2,'Monthly Product Sales'!$A$1:$B$15,2,0),0)</f>
        <v>0</v>
      </c>
      <c r="N10" s="3">
        <f>iferror(VLOOKUP($B10,Recipe!$B$1:$P$26,M$1,0),0)*IFERROR(VLOOKUP(N$2,'Monthly Product Sales'!$A$1:$B$15,2,0),0)</f>
        <v>0</v>
      </c>
      <c r="O10" s="3">
        <f>iferror(VLOOKUP($B10,Recipe!$B$1:$P$26,N$1,0),0)*IFERROR(VLOOKUP(O$2,'Monthly Product Sales'!$A$1:$B$15,2,0),0)</f>
        <v>0</v>
      </c>
      <c r="P10" s="3">
        <f>iferror(VLOOKUP($B10,Recipe!$B$1:$P$26,O$1,0),0)*IFERROR(VLOOKUP(P$2,'Monthly Product Sales'!$A$1:$B$15,2,0),0)</f>
        <v>0</v>
      </c>
      <c r="Q10" s="3">
        <f>iferror(VLOOKUP($B10,Recipe!$B$1:$P$26,P$1,0),0)*IFERROR(VLOOKUP(Q$2,'Monthly Product Sales'!$A$1:$B$15,2,0),0)</f>
        <v>0</v>
      </c>
    </row>
    <row r="11">
      <c r="A11" s="5">
        <v>8.0</v>
      </c>
      <c r="B11" s="6" t="s">
        <v>15</v>
      </c>
      <c r="C11" s="3" t="str">
        <f>iferror(VLOOKUP($B11,Recipe!$B$2:$P$26,C$1,0),0)</f>
        <v>g</v>
      </c>
      <c r="D11" s="12">
        <f t="shared" si="1"/>
        <v>6150</v>
      </c>
      <c r="E11" s="3">
        <f>iferror(VLOOKUP($B11,Recipe!$B$1:$P$26,D$1,0),0)*IFERROR(VLOOKUP(E$2,'Monthly Product Sales'!$A$1:$B$15,2,0),0)</f>
        <v>0</v>
      </c>
      <c r="F11" s="3">
        <f>iferror(VLOOKUP($B11,Recipe!$B$1:$P$26,E$1,0),0)*IFERROR(VLOOKUP(F$2,'Monthly Product Sales'!$A$1:$B$15,2,0),0)</f>
        <v>1080</v>
      </c>
      <c r="G11" s="3">
        <f>iferror(VLOOKUP($B11,Recipe!$B$1:$P$26,F$1,0),0)*IFERROR(VLOOKUP(G$2,'Monthly Product Sales'!$A$1:$B$15,2,0),0)</f>
        <v>1520</v>
      </c>
      <c r="H11" s="3">
        <f>iferror(VLOOKUP($B11,Recipe!$B$1:$P$26,G$1,0),0)*IFERROR(VLOOKUP(H$2,'Monthly Product Sales'!$A$1:$B$15,2,0),0)</f>
        <v>0</v>
      </c>
      <c r="I11" s="3">
        <f>iferror(VLOOKUP($B11,Recipe!$B$1:$P$26,H$1,0),0)*IFERROR(VLOOKUP(I$2,'Monthly Product Sales'!$A$1:$B$15,2,0),0)</f>
        <v>1350</v>
      </c>
      <c r="J11" s="3">
        <f>iferror(VLOOKUP($B11,Recipe!$B$1:$P$26,I$1,0),0)*IFERROR(VLOOKUP(J$2,'Monthly Product Sales'!$A$1:$B$15,2,0),0)</f>
        <v>520</v>
      </c>
      <c r="K11" s="3">
        <f>iferror(VLOOKUP($B11,Recipe!$B$1:$P$26,J$1,0),0)*IFERROR(VLOOKUP(K$2,'Monthly Product Sales'!$A$1:$B$15,2,0),0)</f>
        <v>1680</v>
      </c>
      <c r="L11" s="3">
        <f>iferror(VLOOKUP($B11,Recipe!$B$1:$P$26,K$1,0),0)*IFERROR(VLOOKUP(L$2,'Monthly Product Sales'!$A$1:$B$15,2,0),0)</f>
        <v>0</v>
      </c>
      <c r="M11" s="3">
        <f>iferror(VLOOKUP($B11,Recipe!$B$1:$P$26,L$1,0),0)*IFERROR(VLOOKUP(M$2,'Monthly Product Sales'!$A$1:$B$15,2,0),0)</f>
        <v>0</v>
      </c>
      <c r="N11" s="3">
        <f>iferror(VLOOKUP($B11,Recipe!$B$1:$P$26,M$1,0),0)*IFERROR(VLOOKUP(N$2,'Monthly Product Sales'!$A$1:$B$15,2,0),0)</f>
        <v>0</v>
      </c>
      <c r="O11" s="3">
        <f>iferror(VLOOKUP($B11,Recipe!$B$1:$P$26,N$1,0),0)*IFERROR(VLOOKUP(O$2,'Monthly Product Sales'!$A$1:$B$15,2,0),0)</f>
        <v>0</v>
      </c>
      <c r="P11" s="3">
        <f>iferror(VLOOKUP($B11,Recipe!$B$1:$P$26,O$1,0),0)*IFERROR(VLOOKUP(P$2,'Monthly Product Sales'!$A$1:$B$15,2,0),0)</f>
        <v>0</v>
      </c>
      <c r="Q11" s="3">
        <f>iferror(VLOOKUP($B11,Recipe!$B$1:$P$26,P$1,0),0)*IFERROR(VLOOKUP(Q$2,'Monthly Product Sales'!$A$1:$B$15,2,0),0)</f>
        <v>0</v>
      </c>
    </row>
    <row r="12">
      <c r="A12" s="5">
        <v>24.0</v>
      </c>
      <c r="B12" s="6" t="s">
        <v>31</v>
      </c>
      <c r="C12" s="3" t="str">
        <f>iferror(VLOOKUP($B12,Recipe!$B$2:$P$26,C$1,0),0)</f>
        <v>slices</v>
      </c>
      <c r="D12" s="12">
        <f t="shared" si="1"/>
        <v>768</v>
      </c>
      <c r="E12" s="3">
        <f>iferror(VLOOKUP($B12,Recipe!$B$1:$P$26,D$1,0),0)*IFERROR(VLOOKUP(E$2,'Monthly Product Sales'!$A$1:$B$15,2,0),0)</f>
        <v>0</v>
      </c>
      <c r="F12" s="3">
        <f>iferror(VLOOKUP($B12,Recipe!$B$1:$P$26,E$1,0),0)*IFERROR(VLOOKUP(F$2,'Monthly Product Sales'!$A$1:$B$15,2,0),0)</f>
        <v>0</v>
      </c>
      <c r="G12" s="3">
        <f>iferror(VLOOKUP($B12,Recipe!$B$1:$P$26,F$1,0),0)*IFERROR(VLOOKUP(G$2,'Monthly Product Sales'!$A$1:$B$15,2,0),0)</f>
        <v>0</v>
      </c>
      <c r="H12" s="3">
        <f>iferror(VLOOKUP($B12,Recipe!$B$1:$P$26,G$1,0),0)*IFERROR(VLOOKUP(H$2,'Monthly Product Sales'!$A$1:$B$15,2,0),0)</f>
        <v>0</v>
      </c>
      <c r="I12" s="3">
        <f>iferror(VLOOKUP($B12,Recipe!$B$1:$P$26,H$1,0),0)*IFERROR(VLOOKUP(I$2,'Monthly Product Sales'!$A$1:$B$15,2,0),0)</f>
        <v>0</v>
      </c>
      <c r="J12" s="3">
        <f>iferror(VLOOKUP($B12,Recipe!$B$1:$P$26,I$1,0),0)*IFERROR(VLOOKUP(J$2,'Monthly Product Sales'!$A$1:$B$15,2,0),0)</f>
        <v>0</v>
      </c>
      <c r="K12" s="3">
        <f>iferror(VLOOKUP($B12,Recipe!$B$1:$P$26,J$1,0),0)*IFERROR(VLOOKUP(K$2,'Monthly Product Sales'!$A$1:$B$15,2,0),0)</f>
        <v>0</v>
      </c>
      <c r="L12" s="3">
        <f>iferror(VLOOKUP($B12,Recipe!$B$1:$P$26,K$1,0),0)*IFERROR(VLOOKUP(L$2,'Monthly Product Sales'!$A$1:$B$15,2,0),0)</f>
        <v>90</v>
      </c>
      <c r="M12" s="3">
        <f>iferror(VLOOKUP($B12,Recipe!$B$1:$P$26,L$1,0),0)*IFERROR(VLOOKUP(M$2,'Monthly Product Sales'!$A$1:$B$15,2,0),0)</f>
        <v>180</v>
      </c>
      <c r="N12" s="3">
        <f>iferror(VLOOKUP($B12,Recipe!$B$1:$P$26,M$1,0),0)*IFERROR(VLOOKUP(N$2,'Monthly Product Sales'!$A$1:$B$15,2,0),0)</f>
        <v>0</v>
      </c>
      <c r="O12" s="3">
        <f>iferror(VLOOKUP($B12,Recipe!$B$1:$P$26,N$1,0),0)*IFERROR(VLOOKUP(O$2,'Monthly Product Sales'!$A$1:$B$15,2,0),0)</f>
        <v>48</v>
      </c>
      <c r="P12" s="3">
        <f>iferror(VLOOKUP($B12,Recipe!$B$1:$P$26,O$1,0),0)*IFERROR(VLOOKUP(P$2,'Monthly Product Sales'!$A$1:$B$15,2,0),0)</f>
        <v>0</v>
      </c>
      <c r="Q12" s="3">
        <f>iferror(VLOOKUP($B12,Recipe!$B$1:$P$26,P$1,0),0)*IFERROR(VLOOKUP(Q$2,'Monthly Product Sales'!$A$1:$B$15,2,0),0)</f>
        <v>450</v>
      </c>
    </row>
    <row r="13">
      <c r="A13" s="5">
        <v>10.0</v>
      </c>
      <c r="B13" s="6" t="s">
        <v>17</v>
      </c>
      <c r="C13" s="3" t="str">
        <f>iferror(VLOOKUP($B13,Recipe!$B$2:$P$26,C$1,0),0)</f>
        <v>pcs</v>
      </c>
      <c r="D13" s="12">
        <f t="shared" si="1"/>
        <v>45</v>
      </c>
      <c r="E13" s="3">
        <f>iferror(VLOOKUP($B13,Recipe!$B$1:$P$26,D$1,0),0)*IFERROR(VLOOKUP(E$2,'Monthly Product Sales'!$A$1:$B$15,2,0),0)</f>
        <v>0</v>
      </c>
      <c r="F13" s="3">
        <f>iferror(VLOOKUP($B13,Recipe!$B$1:$P$26,E$1,0),0)*IFERROR(VLOOKUP(F$2,'Monthly Product Sales'!$A$1:$B$15,2,0),0)</f>
        <v>0</v>
      </c>
      <c r="G13" s="3">
        <f>iferror(VLOOKUP($B13,Recipe!$B$1:$P$26,F$1,0),0)*IFERROR(VLOOKUP(G$2,'Monthly Product Sales'!$A$1:$B$15,2,0),0)</f>
        <v>0</v>
      </c>
      <c r="H13" s="3">
        <f>iferror(VLOOKUP($B13,Recipe!$B$1:$P$26,G$1,0),0)*IFERROR(VLOOKUP(H$2,'Monthly Product Sales'!$A$1:$B$15,2,0),0)</f>
        <v>0</v>
      </c>
      <c r="I13" s="3">
        <f>iferror(VLOOKUP($B13,Recipe!$B$1:$P$26,H$1,0),0)*IFERROR(VLOOKUP(I$2,'Monthly Product Sales'!$A$1:$B$15,2,0),0)</f>
        <v>0</v>
      </c>
      <c r="J13" s="3">
        <f>iferror(VLOOKUP($B13,Recipe!$B$1:$P$26,I$1,0),0)*IFERROR(VLOOKUP(J$2,'Monthly Product Sales'!$A$1:$B$15,2,0),0)</f>
        <v>0</v>
      </c>
      <c r="K13" s="3">
        <f>iferror(VLOOKUP($B13,Recipe!$B$1:$P$26,J$1,0),0)*IFERROR(VLOOKUP(K$2,'Monthly Product Sales'!$A$1:$B$15,2,0),0)</f>
        <v>0</v>
      </c>
      <c r="L13" s="3">
        <f>iferror(VLOOKUP($B13,Recipe!$B$1:$P$26,K$1,0),0)*IFERROR(VLOOKUP(L$2,'Monthly Product Sales'!$A$1:$B$15,2,0),0)</f>
        <v>45</v>
      </c>
      <c r="M13" s="3">
        <f>iferror(VLOOKUP($B13,Recipe!$B$1:$P$26,L$1,0),0)*IFERROR(VLOOKUP(M$2,'Monthly Product Sales'!$A$1:$B$15,2,0),0)</f>
        <v>0</v>
      </c>
      <c r="N13" s="3">
        <f>iferror(VLOOKUP($B13,Recipe!$B$1:$P$26,M$1,0),0)*IFERROR(VLOOKUP(N$2,'Monthly Product Sales'!$A$1:$B$15,2,0),0)</f>
        <v>0</v>
      </c>
      <c r="O13" s="3">
        <f>iferror(VLOOKUP($B13,Recipe!$B$1:$P$26,N$1,0),0)*IFERROR(VLOOKUP(O$2,'Monthly Product Sales'!$A$1:$B$15,2,0),0)</f>
        <v>0</v>
      </c>
      <c r="P13" s="3">
        <f>iferror(VLOOKUP($B13,Recipe!$B$1:$P$26,O$1,0),0)*IFERROR(VLOOKUP(P$2,'Monthly Product Sales'!$A$1:$B$15,2,0),0)</f>
        <v>0</v>
      </c>
      <c r="Q13" s="3">
        <f>iferror(VLOOKUP($B13,Recipe!$B$1:$P$26,P$1,0),0)*IFERROR(VLOOKUP(Q$2,'Monthly Product Sales'!$A$1:$B$15,2,0),0)</f>
        <v>0</v>
      </c>
    </row>
    <row r="14">
      <c r="A14" s="5">
        <v>14.0</v>
      </c>
      <c r="B14" s="4" t="s">
        <v>21</v>
      </c>
      <c r="C14" s="3" t="str">
        <f>iferror(VLOOKUP($B14,Recipe!$B$2:$P$26,C$1,0),0)</f>
        <v>pcs</v>
      </c>
      <c r="D14" s="12">
        <f t="shared" si="1"/>
        <v>104</v>
      </c>
      <c r="E14" s="3">
        <f>iferror(VLOOKUP($B14,Recipe!$B$1:$P$26,D$1,0),0)*IFERROR(VLOOKUP(E$2,'Monthly Product Sales'!$A$1:$B$15,2,0),0)</f>
        <v>0</v>
      </c>
      <c r="F14" s="3">
        <f>iferror(VLOOKUP($B14,Recipe!$B$1:$P$26,E$1,0),0)*IFERROR(VLOOKUP(F$2,'Monthly Product Sales'!$A$1:$B$15,2,0),0)</f>
        <v>0</v>
      </c>
      <c r="G14" s="3">
        <f>iferror(VLOOKUP($B14,Recipe!$B$1:$P$26,F$1,0),0)*IFERROR(VLOOKUP(G$2,'Monthly Product Sales'!$A$1:$B$15,2,0),0)</f>
        <v>0</v>
      </c>
      <c r="H14" s="3">
        <f>iferror(VLOOKUP($B14,Recipe!$B$1:$P$26,G$1,0),0)*IFERROR(VLOOKUP(H$2,'Monthly Product Sales'!$A$1:$B$15,2,0),0)</f>
        <v>0</v>
      </c>
      <c r="I14" s="3">
        <f>iferror(VLOOKUP($B14,Recipe!$B$1:$P$26,H$1,0),0)*IFERROR(VLOOKUP(I$2,'Monthly Product Sales'!$A$1:$B$15,2,0),0)</f>
        <v>0</v>
      </c>
      <c r="J14" s="3">
        <f>iferror(VLOOKUP($B14,Recipe!$B$1:$P$26,I$1,0),0)*IFERROR(VLOOKUP(J$2,'Monthly Product Sales'!$A$1:$B$15,2,0),0)</f>
        <v>104</v>
      </c>
      <c r="K14" s="3">
        <f>iferror(VLOOKUP($B14,Recipe!$B$1:$P$26,J$1,0),0)*IFERROR(VLOOKUP(K$2,'Monthly Product Sales'!$A$1:$B$15,2,0),0)</f>
        <v>0</v>
      </c>
      <c r="L14" s="3">
        <f>iferror(VLOOKUP($B14,Recipe!$B$1:$P$26,K$1,0),0)*IFERROR(VLOOKUP(L$2,'Monthly Product Sales'!$A$1:$B$15,2,0),0)</f>
        <v>0</v>
      </c>
      <c r="M14" s="3">
        <f>iferror(VLOOKUP($B14,Recipe!$B$1:$P$26,L$1,0),0)*IFERROR(VLOOKUP(M$2,'Monthly Product Sales'!$A$1:$B$15,2,0),0)</f>
        <v>0</v>
      </c>
      <c r="N14" s="3">
        <f>iferror(VLOOKUP($B14,Recipe!$B$1:$P$26,M$1,0),0)*IFERROR(VLOOKUP(N$2,'Monthly Product Sales'!$A$1:$B$15,2,0),0)</f>
        <v>0</v>
      </c>
      <c r="O14" s="3">
        <f>iferror(VLOOKUP($B14,Recipe!$B$1:$P$26,N$1,0),0)*IFERROR(VLOOKUP(O$2,'Monthly Product Sales'!$A$1:$B$15,2,0),0)</f>
        <v>0</v>
      </c>
      <c r="P14" s="3">
        <f>iferror(VLOOKUP($B14,Recipe!$B$1:$P$26,O$1,0),0)*IFERROR(VLOOKUP(P$2,'Monthly Product Sales'!$A$1:$B$15,2,0),0)</f>
        <v>0</v>
      </c>
      <c r="Q14" s="3">
        <f>iferror(VLOOKUP($B14,Recipe!$B$1:$P$26,P$1,0),0)*IFERROR(VLOOKUP(Q$2,'Monthly Product Sales'!$A$1:$B$15,2,0),0)</f>
        <v>0</v>
      </c>
    </row>
    <row r="15">
      <c r="A15" s="3">
        <v>2.0</v>
      </c>
      <c r="B15" s="4" t="s">
        <v>6</v>
      </c>
      <c r="C15" s="3" t="str">
        <f>iferror(VLOOKUP($B15,Recipe!$B$2:$P$26,C$1,0),0)</f>
        <v>g</v>
      </c>
      <c r="D15" s="12">
        <f t="shared" si="1"/>
        <v>34100</v>
      </c>
      <c r="E15" s="3">
        <f>iferror(VLOOKUP($B15,Recipe!$B$1:$P$26,D$1,0),0)*IFERROR(VLOOKUP(E$2,'Monthly Product Sales'!$A$1:$B$15,2,0),0)</f>
        <v>0</v>
      </c>
      <c r="F15" s="3">
        <f>iferror(VLOOKUP($B15,Recipe!$B$1:$P$26,E$1,0),0)*IFERROR(VLOOKUP(F$2,'Monthly Product Sales'!$A$1:$B$15,2,0),0)</f>
        <v>8100</v>
      </c>
      <c r="G15" s="3">
        <f>iferror(VLOOKUP($B15,Recipe!$B$1:$P$26,F$1,0),0)*IFERROR(VLOOKUP(G$2,'Monthly Product Sales'!$A$1:$B$15,2,0),0)</f>
        <v>7600</v>
      </c>
      <c r="H15" s="3">
        <f>iferror(VLOOKUP($B15,Recipe!$B$1:$P$26,G$1,0),0)*IFERROR(VLOOKUP(H$2,'Monthly Product Sales'!$A$1:$B$15,2,0),0)</f>
        <v>3450</v>
      </c>
      <c r="I15" s="3">
        <f>iferror(VLOOKUP($B15,Recipe!$B$1:$P$26,H$1,0),0)*IFERROR(VLOOKUP(I$2,'Monthly Product Sales'!$A$1:$B$15,2,0),0)</f>
        <v>6750</v>
      </c>
      <c r="J15" s="3">
        <f>iferror(VLOOKUP($B15,Recipe!$B$1:$P$26,I$1,0),0)*IFERROR(VLOOKUP(J$2,'Monthly Product Sales'!$A$1:$B$15,2,0),0)</f>
        <v>2600</v>
      </c>
      <c r="K15" s="3">
        <f>iferror(VLOOKUP($B15,Recipe!$B$1:$P$26,J$1,0),0)*IFERROR(VLOOKUP(K$2,'Monthly Product Sales'!$A$1:$B$15,2,0),0)</f>
        <v>5600</v>
      </c>
      <c r="L15" s="3">
        <f>iferror(VLOOKUP($B15,Recipe!$B$1:$P$26,K$1,0),0)*IFERROR(VLOOKUP(L$2,'Monthly Product Sales'!$A$1:$B$15,2,0),0)</f>
        <v>0</v>
      </c>
      <c r="M15" s="3">
        <f>iferror(VLOOKUP($B15,Recipe!$B$1:$P$26,L$1,0),0)*IFERROR(VLOOKUP(M$2,'Monthly Product Sales'!$A$1:$B$15,2,0),0)</f>
        <v>0</v>
      </c>
      <c r="N15" s="3">
        <f>iferror(VLOOKUP($B15,Recipe!$B$1:$P$26,M$1,0),0)*IFERROR(VLOOKUP(N$2,'Monthly Product Sales'!$A$1:$B$15,2,0),0)</f>
        <v>0</v>
      </c>
      <c r="O15" s="3">
        <f>iferror(VLOOKUP($B15,Recipe!$B$1:$P$26,N$1,0),0)*IFERROR(VLOOKUP(O$2,'Monthly Product Sales'!$A$1:$B$15,2,0),0)</f>
        <v>0</v>
      </c>
      <c r="P15" s="3">
        <f>iferror(VLOOKUP($B15,Recipe!$B$1:$P$26,O$1,0),0)*IFERROR(VLOOKUP(P$2,'Monthly Product Sales'!$A$1:$B$15,2,0),0)</f>
        <v>0</v>
      </c>
      <c r="Q15" s="3">
        <f>iferror(VLOOKUP($B15,Recipe!$B$1:$P$26,P$1,0),0)*IFERROR(VLOOKUP(Q$2,'Monthly Product Sales'!$A$1:$B$15,2,0),0)</f>
        <v>0</v>
      </c>
    </row>
    <row r="16">
      <c r="A16" s="5">
        <v>17.0</v>
      </c>
      <c r="B16" s="6" t="s">
        <v>24</v>
      </c>
      <c r="C16" s="3" t="str">
        <f>iferror(VLOOKUP($B16,Recipe!$B$2:$P$26,C$1,0),0)</f>
        <v>g</v>
      </c>
      <c r="D16" s="12">
        <f t="shared" si="1"/>
        <v>3240</v>
      </c>
      <c r="E16" s="3">
        <f>iferror(VLOOKUP($B16,Recipe!$B$1:$P$26,D$1,0),0)*IFERROR(VLOOKUP(E$2,'Monthly Product Sales'!$A$1:$B$15,2,0),0)</f>
        <v>0</v>
      </c>
      <c r="F16" s="3">
        <f>iferror(VLOOKUP($B16,Recipe!$B$1:$P$26,E$1,0),0)*IFERROR(VLOOKUP(F$2,'Monthly Product Sales'!$A$1:$B$15,2,0),0)</f>
        <v>0</v>
      </c>
      <c r="G16" s="3">
        <f>iferror(VLOOKUP($B16,Recipe!$B$1:$P$26,F$1,0),0)*IFERROR(VLOOKUP(G$2,'Monthly Product Sales'!$A$1:$B$15,2,0),0)</f>
        <v>0</v>
      </c>
      <c r="H16" s="3">
        <f>iferror(VLOOKUP($B16,Recipe!$B$1:$P$26,G$1,0),0)*IFERROR(VLOOKUP(H$2,'Monthly Product Sales'!$A$1:$B$15,2,0),0)</f>
        <v>0</v>
      </c>
      <c r="I16" s="3">
        <f>iferror(VLOOKUP($B16,Recipe!$B$1:$P$26,H$1,0),0)*IFERROR(VLOOKUP(I$2,'Monthly Product Sales'!$A$1:$B$15,2,0),0)</f>
        <v>0</v>
      </c>
      <c r="J16" s="3">
        <f>iferror(VLOOKUP($B16,Recipe!$B$1:$P$26,I$1,0),0)*IFERROR(VLOOKUP(J$2,'Monthly Product Sales'!$A$1:$B$15,2,0),0)</f>
        <v>0</v>
      </c>
      <c r="K16" s="3">
        <f>iferror(VLOOKUP($B16,Recipe!$B$1:$P$26,J$1,0),0)*IFERROR(VLOOKUP(K$2,'Monthly Product Sales'!$A$1:$B$15,2,0),0)</f>
        <v>0</v>
      </c>
      <c r="L16" s="3">
        <f>iferror(VLOOKUP($B16,Recipe!$B$1:$P$26,K$1,0),0)*IFERROR(VLOOKUP(L$2,'Monthly Product Sales'!$A$1:$B$15,2,0),0)</f>
        <v>900</v>
      </c>
      <c r="M16" s="3">
        <f>iferror(VLOOKUP($B16,Recipe!$B$1:$P$26,L$1,0),0)*IFERROR(VLOOKUP(M$2,'Monthly Product Sales'!$A$1:$B$15,2,0),0)</f>
        <v>900</v>
      </c>
      <c r="N16" s="3">
        <f>iferror(VLOOKUP($B16,Recipe!$B$1:$P$26,M$1,0),0)*IFERROR(VLOOKUP(N$2,'Monthly Product Sales'!$A$1:$B$15,2,0),0)</f>
        <v>640</v>
      </c>
      <c r="O16" s="3">
        <f>iferror(VLOOKUP($B16,Recipe!$B$1:$P$26,N$1,0),0)*IFERROR(VLOOKUP(O$2,'Monthly Product Sales'!$A$1:$B$15,2,0),0)</f>
        <v>240</v>
      </c>
      <c r="P16" s="3">
        <f>iferror(VLOOKUP($B16,Recipe!$B$1:$P$26,O$1,0),0)*IFERROR(VLOOKUP(P$2,'Monthly Product Sales'!$A$1:$B$15,2,0),0)</f>
        <v>560</v>
      </c>
      <c r="Q16" s="3">
        <f>iferror(VLOOKUP($B16,Recipe!$B$1:$P$26,P$1,0),0)*IFERROR(VLOOKUP(Q$2,'Monthly Product Sales'!$A$1:$B$15,2,0),0)</f>
        <v>0</v>
      </c>
    </row>
    <row r="17">
      <c r="A17" s="5">
        <v>15.0</v>
      </c>
      <c r="B17" s="4" t="s">
        <v>22</v>
      </c>
      <c r="C17" s="3" t="str">
        <f>iferror(VLOOKUP($B17,Recipe!$B$2:$P$26,C$1,0),0)</f>
        <v>bars</v>
      </c>
      <c r="D17" s="12">
        <f t="shared" si="1"/>
        <v>168</v>
      </c>
      <c r="E17" s="3">
        <f>iferror(VLOOKUP($B17,Recipe!$B$1:$P$26,D$1,0),0)*IFERROR(VLOOKUP(E$2,'Monthly Product Sales'!$A$1:$B$15,2,0),0)</f>
        <v>0</v>
      </c>
      <c r="F17" s="3">
        <f>iferror(VLOOKUP($B17,Recipe!$B$1:$P$26,E$1,0),0)*IFERROR(VLOOKUP(F$2,'Monthly Product Sales'!$A$1:$B$15,2,0),0)</f>
        <v>0</v>
      </c>
      <c r="G17" s="3">
        <f>iferror(VLOOKUP($B17,Recipe!$B$1:$P$26,F$1,0),0)*IFERROR(VLOOKUP(G$2,'Monthly Product Sales'!$A$1:$B$15,2,0),0)</f>
        <v>0</v>
      </c>
      <c r="H17" s="3">
        <f>iferror(VLOOKUP($B17,Recipe!$B$1:$P$26,G$1,0),0)*IFERROR(VLOOKUP(H$2,'Monthly Product Sales'!$A$1:$B$15,2,0),0)</f>
        <v>0</v>
      </c>
      <c r="I17" s="3">
        <f>iferror(VLOOKUP($B17,Recipe!$B$1:$P$26,H$1,0),0)*IFERROR(VLOOKUP(I$2,'Monthly Product Sales'!$A$1:$B$15,2,0),0)</f>
        <v>0</v>
      </c>
      <c r="J17" s="3">
        <f>iferror(VLOOKUP($B17,Recipe!$B$1:$P$26,I$1,0),0)*IFERROR(VLOOKUP(J$2,'Monthly Product Sales'!$A$1:$B$15,2,0),0)</f>
        <v>0</v>
      </c>
      <c r="K17" s="3">
        <f>iferror(VLOOKUP($B17,Recipe!$B$1:$P$26,J$1,0),0)*IFERROR(VLOOKUP(K$2,'Monthly Product Sales'!$A$1:$B$15,2,0),0)</f>
        <v>168</v>
      </c>
      <c r="L17" s="3">
        <f>iferror(VLOOKUP($B17,Recipe!$B$1:$P$26,K$1,0),0)*IFERROR(VLOOKUP(L$2,'Monthly Product Sales'!$A$1:$B$15,2,0),0)</f>
        <v>0</v>
      </c>
      <c r="M17" s="3">
        <f>iferror(VLOOKUP($B17,Recipe!$B$1:$P$26,L$1,0),0)*IFERROR(VLOOKUP(M$2,'Monthly Product Sales'!$A$1:$B$15,2,0),0)</f>
        <v>0</v>
      </c>
      <c r="N17" s="3">
        <f>iferror(VLOOKUP($B17,Recipe!$B$1:$P$26,M$1,0),0)*IFERROR(VLOOKUP(N$2,'Monthly Product Sales'!$A$1:$B$15,2,0),0)</f>
        <v>0</v>
      </c>
      <c r="O17" s="3">
        <f>iferror(VLOOKUP($B17,Recipe!$B$1:$P$26,N$1,0),0)*IFERROR(VLOOKUP(O$2,'Monthly Product Sales'!$A$1:$B$15,2,0),0)</f>
        <v>0</v>
      </c>
      <c r="P17" s="3">
        <f>iferror(VLOOKUP($B17,Recipe!$B$1:$P$26,O$1,0),0)*IFERROR(VLOOKUP(P$2,'Monthly Product Sales'!$A$1:$B$15,2,0),0)</f>
        <v>0</v>
      </c>
      <c r="Q17" s="3">
        <f>iferror(VLOOKUP($B17,Recipe!$B$1:$P$26,P$1,0),0)*IFERROR(VLOOKUP(Q$2,'Monthly Product Sales'!$A$1:$B$15,2,0),0)</f>
        <v>0</v>
      </c>
    </row>
    <row r="18">
      <c r="A18" s="3">
        <v>4.0</v>
      </c>
      <c r="B18" s="4" t="s">
        <v>9</v>
      </c>
      <c r="C18" s="3" t="str">
        <f>iferror(VLOOKUP($B18,Recipe!$B$2:$P$26,C$1,0),0)</f>
        <v>ml</v>
      </c>
      <c r="D18" s="12">
        <f t="shared" si="1"/>
        <v>42800</v>
      </c>
      <c r="E18" s="3">
        <f>iferror(VLOOKUP($B18,Recipe!$B$1:$P$26,D$1,0),0)*IFERROR(VLOOKUP(E$2,'Monthly Product Sales'!$A$1:$B$15,2,0),0)</f>
        <v>12000</v>
      </c>
      <c r="F18" s="3">
        <f>iferror(VLOOKUP($B18,Recipe!$B$1:$P$26,E$1,0),0)*IFERROR(VLOOKUP(F$2,'Monthly Product Sales'!$A$1:$B$15,2,0),0)</f>
        <v>5400</v>
      </c>
      <c r="G18" s="3">
        <f>iferror(VLOOKUP($B18,Recipe!$B$1:$P$26,F$1,0),0)*IFERROR(VLOOKUP(G$2,'Monthly Product Sales'!$A$1:$B$15,2,0),0)</f>
        <v>7600</v>
      </c>
      <c r="H18" s="3">
        <f>iferror(VLOOKUP($B18,Recipe!$B$1:$P$26,G$1,0),0)*IFERROR(VLOOKUP(H$2,'Monthly Product Sales'!$A$1:$B$15,2,0),0)</f>
        <v>2300</v>
      </c>
      <c r="I18" s="3">
        <f>iferror(VLOOKUP($B18,Recipe!$B$1:$P$26,H$1,0),0)*IFERROR(VLOOKUP(I$2,'Monthly Product Sales'!$A$1:$B$15,2,0),0)</f>
        <v>4500</v>
      </c>
      <c r="J18" s="3">
        <f>iferror(VLOOKUP($B18,Recipe!$B$1:$P$26,I$1,0),0)*IFERROR(VLOOKUP(J$2,'Monthly Product Sales'!$A$1:$B$15,2,0),0)</f>
        <v>2600</v>
      </c>
      <c r="K18" s="3">
        <f>iferror(VLOOKUP($B18,Recipe!$B$1:$P$26,J$1,0),0)*IFERROR(VLOOKUP(K$2,'Monthly Product Sales'!$A$1:$B$15,2,0),0)</f>
        <v>8400</v>
      </c>
      <c r="L18" s="3">
        <f>iferror(VLOOKUP($B18,Recipe!$B$1:$P$26,K$1,0),0)*IFERROR(VLOOKUP(L$2,'Monthly Product Sales'!$A$1:$B$15,2,0),0)</f>
        <v>0</v>
      </c>
      <c r="M18" s="3">
        <f>iferror(VLOOKUP($B18,Recipe!$B$1:$P$26,L$1,0),0)*IFERROR(VLOOKUP(M$2,'Monthly Product Sales'!$A$1:$B$15,2,0),0)</f>
        <v>0</v>
      </c>
      <c r="N18" s="3">
        <f>iferror(VLOOKUP($B18,Recipe!$B$1:$P$26,M$1,0),0)*IFERROR(VLOOKUP(N$2,'Monthly Product Sales'!$A$1:$B$15,2,0),0)</f>
        <v>0</v>
      </c>
      <c r="O18" s="3">
        <f>iferror(VLOOKUP($B18,Recipe!$B$1:$P$26,N$1,0),0)*IFERROR(VLOOKUP(O$2,'Monthly Product Sales'!$A$1:$B$15,2,0),0)</f>
        <v>0</v>
      </c>
      <c r="P18" s="3">
        <f>iferror(VLOOKUP($B18,Recipe!$B$1:$P$26,O$1,0),0)*IFERROR(VLOOKUP(P$2,'Monthly Product Sales'!$A$1:$B$15,2,0),0)</f>
        <v>0</v>
      </c>
      <c r="Q18" s="3">
        <f>iferror(VLOOKUP($B18,Recipe!$B$1:$P$26,P$1,0),0)*IFERROR(VLOOKUP(Q$2,'Monthly Product Sales'!$A$1:$B$15,2,0),0)</f>
        <v>0</v>
      </c>
    </row>
    <row r="19">
      <c r="A19" s="5">
        <v>18.0</v>
      </c>
      <c r="B19" s="6" t="s">
        <v>25</v>
      </c>
      <c r="C19" s="3" t="str">
        <f>iferror(VLOOKUP($B19,Recipe!$B$2:$P$26,C$1,0),0)</f>
        <v>g</v>
      </c>
      <c r="D19" s="12">
        <f t="shared" si="1"/>
        <v>4070</v>
      </c>
      <c r="E19" s="3">
        <f>iferror(VLOOKUP($B19,Recipe!$B$1:$P$26,D$1,0),0)*IFERROR(VLOOKUP(E$2,'Monthly Product Sales'!$A$1:$B$15,2,0),0)</f>
        <v>0</v>
      </c>
      <c r="F19" s="3">
        <f>iferror(VLOOKUP($B19,Recipe!$B$1:$P$26,E$1,0),0)*IFERROR(VLOOKUP(F$2,'Monthly Product Sales'!$A$1:$B$15,2,0),0)</f>
        <v>0</v>
      </c>
      <c r="G19" s="3">
        <f>iferror(VLOOKUP($B19,Recipe!$B$1:$P$26,F$1,0),0)*IFERROR(VLOOKUP(G$2,'Monthly Product Sales'!$A$1:$B$15,2,0),0)</f>
        <v>0</v>
      </c>
      <c r="H19" s="3">
        <f>iferror(VLOOKUP($B19,Recipe!$B$1:$P$26,G$1,0),0)*IFERROR(VLOOKUP(H$2,'Monthly Product Sales'!$A$1:$B$15,2,0),0)</f>
        <v>0</v>
      </c>
      <c r="I19" s="3">
        <f>iferror(VLOOKUP($B19,Recipe!$B$1:$P$26,H$1,0),0)*IFERROR(VLOOKUP(I$2,'Monthly Product Sales'!$A$1:$B$15,2,0),0)</f>
        <v>0</v>
      </c>
      <c r="J19" s="3">
        <f>iferror(VLOOKUP($B19,Recipe!$B$1:$P$26,I$1,0),0)*IFERROR(VLOOKUP(J$2,'Monthly Product Sales'!$A$1:$B$15,2,0),0)</f>
        <v>0</v>
      </c>
      <c r="K19" s="3">
        <f>iferror(VLOOKUP($B19,Recipe!$B$1:$P$26,J$1,0),0)*IFERROR(VLOOKUP(K$2,'Monthly Product Sales'!$A$1:$B$15,2,0),0)</f>
        <v>0</v>
      </c>
      <c r="L19" s="3">
        <f>iferror(VLOOKUP($B19,Recipe!$B$1:$P$26,K$1,0),0)*IFERROR(VLOOKUP(L$2,'Monthly Product Sales'!$A$1:$B$15,2,0),0)</f>
        <v>900</v>
      </c>
      <c r="M19" s="3">
        <f>iferror(VLOOKUP($B19,Recipe!$B$1:$P$26,L$1,0),0)*IFERROR(VLOOKUP(M$2,'Monthly Product Sales'!$A$1:$B$15,2,0),0)</f>
        <v>1350</v>
      </c>
      <c r="N19" s="3">
        <f>iferror(VLOOKUP($B19,Recipe!$B$1:$P$26,M$1,0),0)*IFERROR(VLOOKUP(N$2,'Monthly Product Sales'!$A$1:$B$15,2,0),0)</f>
        <v>320</v>
      </c>
      <c r="O19" s="3">
        <f>iferror(VLOOKUP($B19,Recipe!$B$1:$P$26,N$1,0),0)*IFERROR(VLOOKUP(O$2,'Monthly Product Sales'!$A$1:$B$15,2,0),0)</f>
        <v>0</v>
      </c>
      <c r="P19" s="3">
        <f>iferror(VLOOKUP($B19,Recipe!$B$1:$P$26,O$1,0),0)*IFERROR(VLOOKUP(P$2,'Monthly Product Sales'!$A$1:$B$15,2,0),0)</f>
        <v>0</v>
      </c>
      <c r="Q19" s="3">
        <f>iferror(VLOOKUP($B19,Recipe!$B$1:$P$26,P$1,0),0)*IFERROR(VLOOKUP(Q$2,'Monthly Product Sales'!$A$1:$B$15,2,0),0)</f>
        <v>1500</v>
      </c>
    </row>
    <row r="20">
      <c r="A20" s="3">
        <v>1.0</v>
      </c>
      <c r="B20" s="4" t="s">
        <v>4</v>
      </c>
      <c r="C20" s="3" t="str">
        <f>iferror(VLOOKUP($B20,Recipe!$B$2:$P$26,C$1,0),0)</f>
        <v>g</v>
      </c>
      <c r="D20" s="12">
        <f t="shared" si="1"/>
        <v>14250</v>
      </c>
      <c r="E20" s="3">
        <f>iferror(VLOOKUP($B20,Recipe!$B$1:$P$26,D$1,0),0)*IFERROR(VLOOKUP(E$2,'Monthly Product Sales'!$A$1:$B$15,2,0),0)</f>
        <v>12000</v>
      </c>
      <c r="F20" s="3">
        <f>iferror(VLOOKUP($B20,Recipe!$B$1:$P$26,E$1,0),0)*IFERROR(VLOOKUP(F$2,'Monthly Product Sales'!$A$1:$B$15,2,0),0)</f>
        <v>0</v>
      </c>
      <c r="G20" s="3">
        <f>iferror(VLOOKUP($B20,Recipe!$B$1:$P$26,F$1,0),0)*IFERROR(VLOOKUP(G$2,'Monthly Product Sales'!$A$1:$B$15,2,0),0)</f>
        <v>0</v>
      </c>
      <c r="H20" s="3">
        <f>iferror(VLOOKUP($B20,Recipe!$B$1:$P$26,G$1,0),0)*IFERROR(VLOOKUP(H$2,'Monthly Product Sales'!$A$1:$B$15,2,0),0)</f>
        <v>0</v>
      </c>
      <c r="I20" s="3">
        <f>iferror(VLOOKUP($B20,Recipe!$B$1:$P$26,H$1,0),0)*IFERROR(VLOOKUP(I$2,'Monthly Product Sales'!$A$1:$B$15,2,0),0)</f>
        <v>2250</v>
      </c>
      <c r="J20" s="3">
        <f>iferror(VLOOKUP($B20,Recipe!$B$1:$P$26,I$1,0),0)*IFERROR(VLOOKUP(J$2,'Monthly Product Sales'!$A$1:$B$15,2,0),0)</f>
        <v>0</v>
      </c>
      <c r="K20" s="3">
        <f>iferror(VLOOKUP($B20,Recipe!$B$1:$P$26,J$1,0),0)*IFERROR(VLOOKUP(K$2,'Monthly Product Sales'!$A$1:$B$15,2,0),0)</f>
        <v>0</v>
      </c>
      <c r="L20" s="3">
        <f>iferror(VLOOKUP($B20,Recipe!$B$1:$P$26,K$1,0),0)*IFERROR(VLOOKUP(L$2,'Monthly Product Sales'!$A$1:$B$15,2,0),0)</f>
        <v>0</v>
      </c>
      <c r="M20" s="3">
        <f>iferror(VLOOKUP($B20,Recipe!$B$1:$P$26,L$1,0),0)*IFERROR(VLOOKUP(M$2,'Monthly Product Sales'!$A$1:$B$15,2,0),0)</f>
        <v>0</v>
      </c>
      <c r="N20" s="3">
        <f>iferror(VLOOKUP($B20,Recipe!$B$1:$P$26,M$1,0),0)*IFERROR(VLOOKUP(N$2,'Monthly Product Sales'!$A$1:$B$15,2,0),0)</f>
        <v>0</v>
      </c>
      <c r="O20" s="3">
        <f>iferror(VLOOKUP($B20,Recipe!$B$1:$P$26,N$1,0),0)*IFERROR(VLOOKUP(O$2,'Monthly Product Sales'!$A$1:$B$15,2,0),0)</f>
        <v>0</v>
      </c>
      <c r="P20" s="3">
        <f>iferror(VLOOKUP($B20,Recipe!$B$1:$P$26,O$1,0),0)*IFERROR(VLOOKUP(P$2,'Monthly Product Sales'!$A$1:$B$15,2,0),0)</f>
        <v>0</v>
      </c>
      <c r="Q20" s="3">
        <f>iferror(VLOOKUP($B20,Recipe!$B$1:$P$26,P$1,0),0)*IFERROR(VLOOKUP(Q$2,'Monthly Product Sales'!$A$1:$B$15,2,0),0)</f>
        <v>0</v>
      </c>
    </row>
    <row r="21">
      <c r="A21" s="5">
        <v>13.0</v>
      </c>
      <c r="B21" s="6" t="s">
        <v>20</v>
      </c>
      <c r="C21" s="3" t="str">
        <f>iferror(VLOOKUP($B21,Recipe!$B$2:$P$26,C$1,0),0)</f>
        <v>g</v>
      </c>
      <c r="D21" s="12">
        <f t="shared" si="1"/>
        <v>0</v>
      </c>
      <c r="E21" s="3">
        <f>iferror(VLOOKUP($B21,Recipe!$B$1:$P$26,D$1,0),0)*IFERROR(VLOOKUP(E$2,'Monthly Product Sales'!$A$1:$B$15,2,0),0)</f>
        <v>0</v>
      </c>
      <c r="F21" s="3">
        <f>iferror(VLOOKUP($B21,Recipe!$B$1:$P$26,E$1,0),0)*IFERROR(VLOOKUP(F$2,'Monthly Product Sales'!$A$1:$B$15,2,0),0)</f>
        <v>0</v>
      </c>
      <c r="G21" s="3">
        <f>iferror(VLOOKUP($B21,Recipe!$B$1:$P$26,F$1,0),0)*IFERROR(VLOOKUP(G$2,'Monthly Product Sales'!$A$1:$B$15,2,0),0)</f>
        <v>0</v>
      </c>
      <c r="H21" s="3">
        <f>iferror(VLOOKUP($B21,Recipe!$B$1:$P$26,G$1,0),0)*IFERROR(VLOOKUP(H$2,'Monthly Product Sales'!$A$1:$B$15,2,0),0)</f>
        <v>0</v>
      </c>
      <c r="I21" s="3">
        <f>iferror(VLOOKUP($B21,Recipe!$B$1:$P$26,H$1,0),0)*IFERROR(VLOOKUP(I$2,'Monthly Product Sales'!$A$1:$B$15,2,0),0)</f>
        <v>0</v>
      </c>
      <c r="J21" s="3">
        <f>iferror(VLOOKUP($B21,Recipe!$B$1:$P$26,I$1,0),0)*IFERROR(VLOOKUP(J$2,'Monthly Product Sales'!$A$1:$B$15,2,0),0)</f>
        <v>0</v>
      </c>
      <c r="K21" s="3">
        <f>iferror(VLOOKUP($B21,Recipe!$B$1:$P$26,J$1,0),0)*IFERROR(VLOOKUP(K$2,'Monthly Product Sales'!$A$1:$B$15,2,0),0)</f>
        <v>0</v>
      </c>
      <c r="L21" s="3">
        <f>iferror(VLOOKUP($B21,Recipe!$B$1:$P$26,K$1,0),0)*IFERROR(VLOOKUP(L$2,'Monthly Product Sales'!$A$1:$B$15,2,0),0)</f>
        <v>0</v>
      </c>
      <c r="M21" s="3">
        <f>iferror(VLOOKUP($B21,Recipe!$B$1:$P$26,L$1,0),0)*IFERROR(VLOOKUP(M$2,'Monthly Product Sales'!$A$1:$B$15,2,0),0)</f>
        <v>0</v>
      </c>
      <c r="N21" s="3">
        <f>iferror(VLOOKUP($B21,Recipe!$B$1:$P$26,M$1,0),0)*IFERROR(VLOOKUP(N$2,'Monthly Product Sales'!$A$1:$B$15,2,0),0)</f>
        <v>0</v>
      </c>
      <c r="O21" s="3">
        <f>iferror(VLOOKUP($B21,Recipe!$B$1:$P$26,N$1,0),0)*IFERROR(VLOOKUP(O$2,'Monthly Product Sales'!$A$1:$B$15,2,0),0)</f>
        <v>0</v>
      </c>
      <c r="P21" s="3">
        <f>iferror(VLOOKUP($B21,Recipe!$B$1:$P$26,O$1,0),0)*IFERROR(VLOOKUP(P$2,'Monthly Product Sales'!$A$1:$B$15,2,0),0)</f>
        <v>0</v>
      </c>
      <c r="Q21" s="3">
        <f>iferror(VLOOKUP($B21,Recipe!$B$1:$P$26,P$1,0),0)*IFERROR(VLOOKUP(Q$2,'Monthly Product Sales'!$A$1:$B$15,2,0),0)</f>
        <v>0</v>
      </c>
    </row>
    <row r="22">
      <c r="A22" s="3">
        <v>5.0</v>
      </c>
      <c r="B22" s="4" t="s">
        <v>11</v>
      </c>
      <c r="C22" s="3" t="str">
        <f>iferror(VLOOKUP($B22,Recipe!$B$2:$P$26,C$1,0),0)</f>
        <v>packets</v>
      </c>
      <c r="D22" s="12">
        <f t="shared" si="1"/>
        <v>76</v>
      </c>
      <c r="E22" s="3">
        <f>iferror(VLOOKUP($B22,Recipe!$B$1:$P$26,D$1,0),0)*IFERROR(VLOOKUP(E$2,'Monthly Product Sales'!$A$1:$B$15,2,0),0)</f>
        <v>0</v>
      </c>
      <c r="F22" s="3">
        <f>iferror(VLOOKUP($B22,Recipe!$B$1:$P$26,E$1,0),0)*IFERROR(VLOOKUP(F$2,'Monthly Product Sales'!$A$1:$B$15,2,0),0)</f>
        <v>0</v>
      </c>
      <c r="G22" s="3">
        <f>iferror(VLOOKUP($B22,Recipe!$B$1:$P$26,F$1,0),0)*IFERROR(VLOOKUP(G$2,'Monthly Product Sales'!$A$1:$B$15,2,0),0)</f>
        <v>76</v>
      </c>
      <c r="H22" s="3">
        <f>iferror(VLOOKUP($B22,Recipe!$B$1:$P$26,G$1,0),0)*IFERROR(VLOOKUP(H$2,'Monthly Product Sales'!$A$1:$B$15,2,0),0)</f>
        <v>0</v>
      </c>
      <c r="I22" s="3">
        <f>iferror(VLOOKUP($B22,Recipe!$B$1:$P$26,H$1,0),0)*IFERROR(VLOOKUP(I$2,'Monthly Product Sales'!$A$1:$B$15,2,0),0)</f>
        <v>0</v>
      </c>
      <c r="J22" s="3">
        <f>iferror(VLOOKUP($B22,Recipe!$B$1:$P$26,I$1,0),0)*IFERROR(VLOOKUP(J$2,'Monthly Product Sales'!$A$1:$B$15,2,0),0)</f>
        <v>0</v>
      </c>
      <c r="K22" s="3">
        <f>iferror(VLOOKUP($B22,Recipe!$B$1:$P$26,J$1,0),0)*IFERROR(VLOOKUP(K$2,'Monthly Product Sales'!$A$1:$B$15,2,0),0)</f>
        <v>0</v>
      </c>
      <c r="L22" s="3">
        <f>iferror(VLOOKUP($B22,Recipe!$B$1:$P$26,K$1,0),0)*IFERROR(VLOOKUP(L$2,'Monthly Product Sales'!$A$1:$B$15,2,0),0)</f>
        <v>0</v>
      </c>
      <c r="M22" s="3">
        <f>iferror(VLOOKUP($B22,Recipe!$B$1:$P$26,L$1,0),0)*IFERROR(VLOOKUP(M$2,'Monthly Product Sales'!$A$1:$B$15,2,0),0)</f>
        <v>0</v>
      </c>
      <c r="N22" s="3">
        <f>iferror(VLOOKUP($B22,Recipe!$B$1:$P$26,M$1,0),0)*IFERROR(VLOOKUP(N$2,'Monthly Product Sales'!$A$1:$B$15,2,0),0)</f>
        <v>0</v>
      </c>
      <c r="O22" s="3">
        <f>iferror(VLOOKUP($B22,Recipe!$B$1:$P$26,N$1,0),0)*IFERROR(VLOOKUP(O$2,'Monthly Product Sales'!$A$1:$B$15,2,0),0)</f>
        <v>0</v>
      </c>
      <c r="P22" s="3">
        <f>iferror(VLOOKUP($B22,Recipe!$B$1:$P$26,O$1,0),0)*IFERROR(VLOOKUP(P$2,'Monthly Product Sales'!$A$1:$B$15,2,0),0)</f>
        <v>0</v>
      </c>
      <c r="Q22" s="3">
        <f>iferror(VLOOKUP($B22,Recipe!$B$1:$P$26,P$1,0),0)*IFERROR(VLOOKUP(Q$2,'Monthly Product Sales'!$A$1:$B$15,2,0),0)</f>
        <v>0</v>
      </c>
    </row>
    <row r="23">
      <c r="A23" s="5">
        <v>20.0</v>
      </c>
      <c r="B23" s="6" t="s">
        <v>27</v>
      </c>
      <c r="C23" s="3" t="str">
        <f>iferror(VLOOKUP($B23,Recipe!$B$2:$P$26,C$1,0),0)</f>
        <v>g</v>
      </c>
      <c r="D23" s="12">
        <f t="shared" si="1"/>
        <v>4935</v>
      </c>
      <c r="E23" s="3">
        <f>iferror(VLOOKUP($B23,Recipe!$B$1:$P$26,D$1,0),0)*IFERROR(VLOOKUP(E$2,'Monthly Product Sales'!$A$1:$B$15,2,0),0)</f>
        <v>0</v>
      </c>
      <c r="F23" s="3">
        <f>iferror(VLOOKUP($B23,Recipe!$B$1:$P$26,E$1,0),0)*IFERROR(VLOOKUP(F$2,'Monthly Product Sales'!$A$1:$B$15,2,0),0)</f>
        <v>0</v>
      </c>
      <c r="G23" s="3">
        <f>iferror(VLOOKUP($B23,Recipe!$B$1:$P$26,F$1,0),0)*IFERROR(VLOOKUP(G$2,'Monthly Product Sales'!$A$1:$B$15,2,0),0)</f>
        <v>0</v>
      </c>
      <c r="H23" s="3">
        <f>iferror(VLOOKUP($B23,Recipe!$B$1:$P$26,G$1,0),0)*IFERROR(VLOOKUP(H$2,'Monthly Product Sales'!$A$1:$B$15,2,0),0)</f>
        <v>0</v>
      </c>
      <c r="I23" s="3">
        <f>iferror(VLOOKUP($B23,Recipe!$B$1:$P$26,H$1,0),0)*IFERROR(VLOOKUP(I$2,'Monthly Product Sales'!$A$1:$B$15,2,0),0)</f>
        <v>0</v>
      </c>
      <c r="J23" s="3">
        <f>iferror(VLOOKUP($B23,Recipe!$B$1:$P$26,I$1,0),0)*IFERROR(VLOOKUP(J$2,'Monthly Product Sales'!$A$1:$B$15,2,0),0)</f>
        <v>0</v>
      </c>
      <c r="K23" s="3">
        <f>iferror(VLOOKUP($B23,Recipe!$B$1:$P$26,J$1,0),0)*IFERROR(VLOOKUP(K$2,'Monthly Product Sales'!$A$1:$B$15,2,0),0)</f>
        <v>0</v>
      </c>
      <c r="L23" s="3">
        <f>iferror(VLOOKUP($B23,Recipe!$B$1:$P$26,K$1,0),0)*IFERROR(VLOOKUP(L$2,'Monthly Product Sales'!$A$1:$B$15,2,0),0)</f>
        <v>450</v>
      </c>
      <c r="M23" s="3">
        <f>iferror(VLOOKUP($B23,Recipe!$B$1:$P$26,L$1,0),0)*IFERROR(VLOOKUP(M$2,'Monthly Product Sales'!$A$1:$B$15,2,0),0)</f>
        <v>675</v>
      </c>
      <c r="N23" s="3">
        <f>iferror(VLOOKUP($B23,Recipe!$B$1:$P$26,M$1,0),0)*IFERROR(VLOOKUP(N$2,'Monthly Product Sales'!$A$1:$B$15,2,0),0)</f>
        <v>640</v>
      </c>
      <c r="O23" s="3">
        <f>iferror(VLOOKUP($B23,Recipe!$B$1:$P$26,N$1,0),0)*IFERROR(VLOOKUP(O$2,'Monthly Product Sales'!$A$1:$B$15,2,0),0)</f>
        <v>360</v>
      </c>
      <c r="P23" s="3">
        <f>iferror(VLOOKUP($B23,Recipe!$B$1:$P$26,O$1,0),0)*IFERROR(VLOOKUP(P$2,'Monthly Product Sales'!$A$1:$B$15,2,0),0)</f>
        <v>560</v>
      </c>
      <c r="Q23" s="3">
        <f>iferror(VLOOKUP($B23,Recipe!$B$1:$P$26,P$1,0),0)*IFERROR(VLOOKUP(Q$2,'Monthly Product Sales'!$A$1:$B$15,2,0),0)</f>
        <v>2250</v>
      </c>
    </row>
    <row r="24">
      <c r="A24" s="5">
        <v>16.0</v>
      </c>
      <c r="B24" s="6" t="s">
        <v>23</v>
      </c>
      <c r="C24" s="3" t="str">
        <f>iferror(VLOOKUP($B24,Recipe!$B$2:$P$26,C$1,0),0)</f>
        <v>g</v>
      </c>
      <c r="D24" s="12">
        <f t="shared" si="1"/>
        <v>0</v>
      </c>
      <c r="E24" s="3">
        <f>iferror(VLOOKUP($B24,Recipe!$B$1:$P$26,D$1,0),0)*IFERROR(VLOOKUP(E$2,'Monthly Product Sales'!$A$1:$B$15,2,0),0)</f>
        <v>0</v>
      </c>
      <c r="F24" s="3">
        <f>iferror(VLOOKUP($B24,Recipe!$B$1:$P$26,E$1,0),0)*IFERROR(VLOOKUP(F$2,'Monthly Product Sales'!$A$1:$B$15,2,0),0)</f>
        <v>0</v>
      </c>
      <c r="G24" s="3">
        <f>iferror(VLOOKUP($B24,Recipe!$B$1:$P$26,F$1,0),0)*IFERROR(VLOOKUP(G$2,'Monthly Product Sales'!$A$1:$B$15,2,0),0)</f>
        <v>0</v>
      </c>
      <c r="H24" s="3">
        <f>iferror(VLOOKUP($B24,Recipe!$B$1:$P$26,G$1,0),0)*IFERROR(VLOOKUP(H$2,'Monthly Product Sales'!$A$1:$B$15,2,0),0)</f>
        <v>0</v>
      </c>
      <c r="I24" s="3">
        <f>iferror(VLOOKUP($B24,Recipe!$B$1:$P$26,H$1,0),0)*IFERROR(VLOOKUP(I$2,'Monthly Product Sales'!$A$1:$B$15,2,0),0)</f>
        <v>0</v>
      </c>
      <c r="J24" s="3">
        <f>iferror(VLOOKUP($B24,Recipe!$B$1:$P$26,I$1,0),0)*IFERROR(VLOOKUP(J$2,'Monthly Product Sales'!$A$1:$B$15,2,0),0)</f>
        <v>0</v>
      </c>
      <c r="K24" s="3">
        <f>iferror(VLOOKUP($B24,Recipe!$B$1:$P$26,J$1,0),0)*IFERROR(VLOOKUP(K$2,'Monthly Product Sales'!$A$1:$B$15,2,0),0)</f>
        <v>0</v>
      </c>
      <c r="L24" s="3">
        <f>iferror(VLOOKUP($B24,Recipe!$B$1:$P$26,K$1,0),0)*IFERROR(VLOOKUP(L$2,'Monthly Product Sales'!$A$1:$B$15,2,0),0)</f>
        <v>0</v>
      </c>
      <c r="M24" s="3">
        <f>iferror(VLOOKUP($B24,Recipe!$B$1:$P$26,L$1,0),0)*IFERROR(VLOOKUP(M$2,'Monthly Product Sales'!$A$1:$B$15,2,0),0)</f>
        <v>0</v>
      </c>
      <c r="N24" s="3">
        <f>iferror(VLOOKUP($B24,Recipe!$B$1:$P$26,M$1,0),0)*IFERROR(VLOOKUP(N$2,'Monthly Product Sales'!$A$1:$B$15,2,0),0)</f>
        <v>0</v>
      </c>
      <c r="O24" s="3">
        <f>iferror(VLOOKUP($B24,Recipe!$B$1:$P$26,N$1,0),0)*IFERROR(VLOOKUP(O$2,'Monthly Product Sales'!$A$1:$B$15,2,0),0)</f>
        <v>0</v>
      </c>
      <c r="P24" s="3">
        <f>iferror(VLOOKUP($B24,Recipe!$B$1:$P$26,O$1,0),0)*IFERROR(VLOOKUP(P$2,'Monthly Product Sales'!$A$1:$B$15,2,0),0)</f>
        <v>0</v>
      </c>
      <c r="Q24" s="3">
        <f>iferror(VLOOKUP($B24,Recipe!$B$1:$P$26,P$1,0),0)*IFERROR(VLOOKUP(Q$2,'Monthly Product Sales'!$A$1:$B$15,2,0),0)</f>
        <v>0</v>
      </c>
    </row>
    <row r="25">
      <c r="A25" s="3">
        <v>6.0</v>
      </c>
      <c r="B25" s="4" t="s">
        <v>13</v>
      </c>
      <c r="C25" s="3" t="str">
        <f>iferror(VLOOKUP($B25,Recipe!$B$2:$P$26,C$1,0),0)</f>
        <v>g</v>
      </c>
      <c r="D25" s="12">
        <f t="shared" si="1"/>
        <v>27150</v>
      </c>
      <c r="E25" s="3">
        <f>iferror(VLOOKUP($B25,Recipe!$B$1:$P$26,D$1,0),0)*IFERROR(VLOOKUP(E$2,'Monthly Product Sales'!$A$1:$B$15,2,0),0)</f>
        <v>4800</v>
      </c>
      <c r="F25" s="3">
        <f>iferror(VLOOKUP($B25,Recipe!$B$1:$P$26,E$1,0),0)*IFERROR(VLOOKUP(F$2,'Monthly Product Sales'!$A$1:$B$15,2,0),0)</f>
        <v>5400</v>
      </c>
      <c r="G25" s="3">
        <f>iferror(VLOOKUP($B25,Recipe!$B$1:$P$26,F$1,0),0)*IFERROR(VLOOKUP(G$2,'Monthly Product Sales'!$A$1:$B$15,2,0),0)</f>
        <v>7600</v>
      </c>
      <c r="H25" s="3">
        <f>iferror(VLOOKUP($B25,Recipe!$B$1:$P$26,G$1,0),0)*IFERROR(VLOOKUP(H$2,'Monthly Product Sales'!$A$1:$B$15,2,0),0)</f>
        <v>1150</v>
      </c>
      <c r="I25" s="3">
        <f>iferror(VLOOKUP($B25,Recipe!$B$1:$P$26,H$1,0),0)*IFERROR(VLOOKUP(I$2,'Monthly Product Sales'!$A$1:$B$15,2,0),0)</f>
        <v>0</v>
      </c>
      <c r="J25" s="3">
        <f>iferror(VLOOKUP($B25,Recipe!$B$1:$P$26,I$1,0),0)*IFERROR(VLOOKUP(J$2,'Monthly Product Sales'!$A$1:$B$15,2,0),0)</f>
        <v>2600</v>
      </c>
      <c r="K25" s="3">
        <f>iferror(VLOOKUP($B25,Recipe!$B$1:$P$26,J$1,0),0)*IFERROR(VLOOKUP(K$2,'Monthly Product Sales'!$A$1:$B$15,2,0),0)</f>
        <v>5600</v>
      </c>
      <c r="L25" s="3">
        <f>iferror(VLOOKUP($B25,Recipe!$B$1:$P$26,K$1,0),0)*IFERROR(VLOOKUP(L$2,'Monthly Product Sales'!$A$1:$B$15,2,0),0)</f>
        <v>0</v>
      </c>
      <c r="M25" s="3">
        <f>iferror(VLOOKUP($B25,Recipe!$B$1:$P$26,L$1,0),0)*IFERROR(VLOOKUP(M$2,'Monthly Product Sales'!$A$1:$B$15,2,0),0)</f>
        <v>0</v>
      </c>
      <c r="N25" s="3">
        <f>iferror(VLOOKUP($B25,Recipe!$B$1:$P$26,M$1,0),0)*IFERROR(VLOOKUP(N$2,'Monthly Product Sales'!$A$1:$B$15,2,0),0)</f>
        <v>0</v>
      </c>
      <c r="O25" s="3">
        <f>iferror(VLOOKUP($B25,Recipe!$B$1:$P$26,N$1,0),0)*IFERROR(VLOOKUP(O$2,'Monthly Product Sales'!$A$1:$B$15,2,0),0)</f>
        <v>0</v>
      </c>
      <c r="P25" s="3">
        <f>iferror(VLOOKUP($B25,Recipe!$B$1:$P$26,O$1,0),0)*IFERROR(VLOOKUP(P$2,'Monthly Product Sales'!$A$1:$B$15,2,0),0)</f>
        <v>0</v>
      </c>
      <c r="Q25" s="3">
        <f>iferror(VLOOKUP($B25,Recipe!$B$1:$P$26,P$1,0),0)*IFERROR(VLOOKUP(Q$2,'Monthly Product Sales'!$A$1:$B$15,2,0),0)</f>
        <v>0</v>
      </c>
    </row>
    <row r="26">
      <c r="A26" s="5">
        <v>21.0</v>
      </c>
      <c r="B26" s="6" t="s">
        <v>28</v>
      </c>
      <c r="C26" s="3" t="str">
        <f>iferror(VLOOKUP($B26,Recipe!$B$2:$P$26,C$1,0),0)</f>
        <v>slices</v>
      </c>
      <c r="D26" s="12">
        <f t="shared" si="1"/>
        <v>1172</v>
      </c>
      <c r="E26" s="3">
        <f>iferror(VLOOKUP($B26,Recipe!$B$1:$P$26,D$1,0),0)*IFERROR(VLOOKUP(E$2,'Monthly Product Sales'!$A$1:$B$15,2,0),0)</f>
        <v>0</v>
      </c>
      <c r="F26" s="3">
        <f>iferror(VLOOKUP($B26,Recipe!$B$1:$P$26,E$1,0),0)*IFERROR(VLOOKUP(F$2,'Monthly Product Sales'!$A$1:$B$15,2,0),0)</f>
        <v>0</v>
      </c>
      <c r="G26" s="3">
        <f>iferror(VLOOKUP($B26,Recipe!$B$1:$P$26,F$1,0),0)*IFERROR(VLOOKUP(G$2,'Monthly Product Sales'!$A$1:$B$15,2,0),0)</f>
        <v>0</v>
      </c>
      <c r="H26" s="3">
        <f>iferror(VLOOKUP($B26,Recipe!$B$1:$P$26,G$1,0),0)*IFERROR(VLOOKUP(H$2,'Monthly Product Sales'!$A$1:$B$15,2,0),0)</f>
        <v>0</v>
      </c>
      <c r="I26" s="3">
        <f>iferror(VLOOKUP($B26,Recipe!$B$1:$P$26,H$1,0),0)*IFERROR(VLOOKUP(I$2,'Monthly Product Sales'!$A$1:$B$15,2,0),0)</f>
        <v>0</v>
      </c>
      <c r="J26" s="3">
        <f>iferror(VLOOKUP($B26,Recipe!$B$1:$P$26,I$1,0),0)*IFERROR(VLOOKUP(J$2,'Monthly Product Sales'!$A$1:$B$15,2,0),0)</f>
        <v>0</v>
      </c>
      <c r="K26" s="3">
        <f>iferror(VLOOKUP($B26,Recipe!$B$1:$P$26,J$1,0),0)*IFERROR(VLOOKUP(K$2,'Monthly Product Sales'!$A$1:$B$15,2,0),0)</f>
        <v>0</v>
      </c>
      <c r="L26" s="3">
        <f>iferror(VLOOKUP($B26,Recipe!$B$1:$P$26,K$1,0),0)*IFERROR(VLOOKUP(L$2,'Monthly Product Sales'!$A$1:$B$15,2,0),0)</f>
        <v>180</v>
      </c>
      <c r="M26" s="3">
        <f>iferror(VLOOKUP($B26,Recipe!$B$1:$P$26,L$1,0),0)*IFERROR(VLOOKUP(M$2,'Monthly Product Sales'!$A$1:$B$15,2,0),0)</f>
        <v>225</v>
      </c>
      <c r="N26" s="3">
        <f>iferror(VLOOKUP($B26,Recipe!$B$1:$P$26,M$1,0),0)*IFERROR(VLOOKUP(N$2,'Monthly Product Sales'!$A$1:$B$15,2,0),0)</f>
        <v>128</v>
      </c>
      <c r="O26" s="3">
        <f>iferror(VLOOKUP($B26,Recipe!$B$1:$P$26,N$1,0),0)*IFERROR(VLOOKUP(O$2,'Monthly Product Sales'!$A$1:$B$15,2,0),0)</f>
        <v>96</v>
      </c>
      <c r="P26" s="3">
        <f>iferror(VLOOKUP($B26,Recipe!$B$1:$P$26,O$1,0),0)*IFERROR(VLOOKUP(P$2,'Monthly Product Sales'!$A$1:$B$15,2,0),0)</f>
        <v>168</v>
      </c>
      <c r="Q26" s="3">
        <f>iferror(VLOOKUP($B26,Recipe!$B$1:$P$26,P$1,0),0)*IFERROR(VLOOKUP(Q$2,'Monthly Product Sales'!$A$1:$B$15,2,0),0)</f>
        <v>375</v>
      </c>
    </row>
    <row r="27">
      <c r="A27" s="5">
        <v>11.0</v>
      </c>
      <c r="B27" s="6" t="s">
        <v>18</v>
      </c>
      <c r="C27" s="3" t="str">
        <f>iferror(VLOOKUP($B27,Recipe!$B$2:$P$26,C$1,0),0)</f>
        <v>g</v>
      </c>
      <c r="D27" s="12">
        <f t="shared" si="1"/>
        <v>4500</v>
      </c>
      <c r="E27" s="3">
        <f>iferror(VLOOKUP($B27,Recipe!$B$1:$P$26,D$1,0),0)*IFERROR(VLOOKUP(E$2,'Monthly Product Sales'!$A$1:$B$15,2,0),0)</f>
        <v>0</v>
      </c>
      <c r="F27" s="3">
        <f>iferror(VLOOKUP($B27,Recipe!$B$1:$P$26,E$1,0),0)*IFERROR(VLOOKUP(F$2,'Monthly Product Sales'!$A$1:$B$15,2,0),0)</f>
        <v>0</v>
      </c>
      <c r="G27" s="3">
        <f>iferror(VLOOKUP($B27,Recipe!$B$1:$P$26,F$1,0),0)*IFERROR(VLOOKUP(G$2,'Monthly Product Sales'!$A$1:$B$15,2,0),0)</f>
        <v>0</v>
      </c>
      <c r="H27" s="3">
        <f>iferror(VLOOKUP($B27,Recipe!$B$1:$P$26,G$1,0),0)*IFERROR(VLOOKUP(H$2,'Monthly Product Sales'!$A$1:$B$15,2,0),0)</f>
        <v>0</v>
      </c>
      <c r="I27" s="3">
        <f>iferror(VLOOKUP($B27,Recipe!$B$1:$P$26,H$1,0),0)*IFERROR(VLOOKUP(I$2,'Monthly Product Sales'!$A$1:$B$15,2,0),0)</f>
        <v>0</v>
      </c>
      <c r="J27" s="3">
        <f>iferror(VLOOKUP($B27,Recipe!$B$1:$P$26,I$1,0),0)*IFERROR(VLOOKUP(J$2,'Monthly Product Sales'!$A$1:$B$15,2,0),0)</f>
        <v>0</v>
      </c>
      <c r="K27" s="3">
        <f>iferror(VLOOKUP($B27,Recipe!$B$1:$P$26,J$1,0),0)*IFERROR(VLOOKUP(K$2,'Monthly Product Sales'!$A$1:$B$15,2,0),0)</f>
        <v>0</v>
      </c>
      <c r="L27" s="3">
        <f>iferror(VLOOKUP($B27,Recipe!$B$1:$P$26,K$1,0),0)*IFERROR(VLOOKUP(L$2,'Monthly Product Sales'!$A$1:$B$15,2,0),0)</f>
        <v>4500</v>
      </c>
      <c r="M27" s="3">
        <f>iferror(VLOOKUP($B27,Recipe!$B$1:$P$26,L$1,0),0)*IFERROR(VLOOKUP(M$2,'Monthly Product Sales'!$A$1:$B$15,2,0),0)</f>
        <v>0</v>
      </c>
      <c r="N27" s="3">
        <f>iferror(VLOOKUP($B27,Recipe!$B$1:$P$26,M$1,0),0)*IFERROR(VLOOKUP(N$2,'Monthly Product Sales'!$A$1:$B$15,2,0),0)</f>
        <v>0</v>
      </c>
      <c r="O27" s="3">
        <f>iferror(VLOOKUP($B27,Recipe!$B$1:$P$26,N$1,0),0)*IFERROR(VLOOKUP(O$2,'Monthly Product Sales'!$A$1:$B$15,2,0),0)</f>
        <v>0</v>
      </c>
      <c r="P27" s="3">
        <f>iferror(VLOOKUP($B27,Recipe!$B$1:$P$26,O$1,0),0)*IFERROR(VLOOKUP(P$2,'Monthly Product Sales'!$A$1:$B$15,2,0),0)</f>
        <v>0</v>
      </c>
      <c r="Q27" s="3">
        <f>iferror(VLOOKUP($B27,Recipe!$B$1:$P$26,P$1,0),0)*IFERROR(VLOOKUP(Q$2,'Monthly Product Sales'!$A$1:$B$15,2,0),0)</f>
        <v>0</v>
      </c>
    </row>
  </sheetData>
  <autoFilter ref="$A$2:$S$27">
    <sortState ref="A2:S27">
      <sortCondition ref="B2:B2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63"/>
    <col customWidth="1" min="4" max="4" width="12.38"/>
    <col customWidth="1" min="11" max="11" width="15.25"/>
  </cols>
  <sheetData>
    <row r="1"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  <c r="H1" s="13">
        <v>7.0</v>
      </c>
      <c r="I1" s="13">
        <v>8.0</v>
      </c>
      <c r="J1" s="13">
        <v>9.0</v>
      </c>
      <c r="K1" s="13">
        <v>10.0</v>
      </c>
    </row>
    <row r="2">
      <c r="A2" s="6" t="s">
        <v>54</v>
      </c>
      <c r="B2" s="6" t="s">
        <v>55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60</v>
      </c>
      <c r="H2" s="6" t="s">
        <v>61</v>
      </c>
      <c r="I2" s="6" t="s">
        <v>62</v>
      </c>
      <c r="J2" s="6" t="s">
        <v>63</v>
      </c>
      <c r="K2" s="6" t="s">
        <v>64</v>
      </c>
      <c r="Q2" s="6" t="s">
        <v>65</v>
      </c>
      <c r="R2" s="6" t="s">
        <v>66</v>
      </c>
      <c r="S2" s="6" t="s">
        <v>67</v>
      </c>
      <c r="T2" s="19" t="s">
        <v>68</v>
      </c>
      <c r="U2" s="19" t="s">
        <v>69</v>
      </c>
      <c r="V2" s="19" t="s">
        <v>70</v>
      </c>
    </row>
    <row r="3">
      <c r="A3" s="5">
        <v>1.0</v>
      </c>
      <c r="B3" s="4" t="s">
        <v>4</v>
      </c>
      <c r="C3" s="20" t="str">
        <f>VLOOKUP(B3,'Monthly Consumption'!$B$3:$Q$27,'Monthly Consumption'!C$1,0)</f>
        <v>g</v>
      </c>
      <c r="D3" s="20">
        <f>VLOOKUP($B3,'Monthly Consumption'!$B$2:$D$27,3,0)</f>
        <v>14250</v>
      </c>
      <c r="E3" s="13">
        <v>2300.0</v>
      </c>
      <c r="F3" s="13">
        <v>1850.0</v>
      </c>
      <c r="G3" s="13">
        <v>2500.0</v>
      </c>
      <c r="H3" s="13">
        <v>2300.0</v>
      </c>
      <c r="I3" s="13">
        <v>3300.0</v>
      </c>
      <c r="J3" s="13">
        <v>1890.0</v>
      </c>
      <c r="K3" s="20">
        <f t="shared" ref="K3:K27" si="1">SUM(E3:J3)</f>
        <v>14140</v>
      </c>
    </row>
    <row r="4">
      <c r="A4" s="5">
        <v>2.0</v>
      </c>
      <c r="B4" s="4" t="s">
        <v>6</v>
      </c>
      <c r="C4" s="20" t="str">
        <f>VLOOKUP(B4,'Monthly Consumption'!$B$3:$Q$27,'Monthly Consumption'!C$1,0)</f>
        <v>g</v>
      </c>
      <c r="D4" s="20">
        <f>VLOOKUP($B4,'Monthly Consumption'!$B$2:$D$27,3,0)</f>
        <v>34100</v>
      </c>
      <c r="E4" s="13">
        <v>5500.0</v>
      </c>
      <c r="F4" s="13">
        <v>5500.0</v>
      </c>
      <c r="G4" s="13">
        <v>5500.0</v>
      </c>
      <c r="H4" s="13">
        <v>5500.0</v>
      </c>
      <c r="I4" s="13">
        <v>6600.0</v>
      </c>
      <c r="J4" s="13">
        <v>5500.0</v>
      </c>
      <c r="K4" s="20">
        <f t="shared" si="1"/>
        <v>34100</v>
      </c>
    </row>
    <row r="5">
      <c r="A5" s="5">
        <v>3.0</v>
      </c>
      <c r="B5" s="4" t="s">
        <v>7</v>
      </c>
      <c r="C5" s="20" t="str">
        <f>VLOOKUP(B5,'Monthly Consumption'!$B$3:$Q$27,'Monthly Consumption'!C$1,0)</f>
        <v>pcs</v>
      </c>
      <c r="D5" s="20">
        <f>VLOOKUP($B5,'Monthly Consumption'!$B$2:$D$27,3,0)</f>
        <v>599</v>
      </c>
      <c r="E5" s="13">
        <v>100.0</v>
      </c>
      <c r="F5" s="13">
        <v>100.0</v>
      </c>
      <c r="G5" s="13">
        <v>100.0</v>
      </c>
      <c r="H5" s="13">
        <v>100.0</v>
      </c>
      <c r="I5" s="13">
        <v>100.0</v>
      </c>
      <c r="J5" s="13">
        <v>50.0</v>
      </c>
      <c r="K5" s="20">
        <f t="shared" si="1"/>
        <v>550</v>
      </c>
    </row>
    <row r="6">
      <c r="A6" s="5">
        <v>4.0</v>
      </c>
      <c r="B6" s="4" t="s">
        <v>9</v>
      </c>
      <c r="C6" s="20" t="str">
        <f>VLOOKUP(B6,'Monthly Consumption'!$B$3:$Q$27,'Monthly Consumption'!C$1,0)</f>
        <v>ml</v>
      </c>
      <c r="D6" s="20">
        <f>VLOOKUP($B6,'Monthly Consumption'!$B$2:$D$27,3,0)</f>
        <v>42800</v>
      </c>
      <c r="E6" s="13">
        <v>7000.0</v>
      </c>
      <c r="F6" s="13">
        <v>7000.0</v>
      </c>
      <c r="G6" s="13">
        <v>7000.0</v>
      </c>
      <c r="H6" s="13">
        <v>7000.0</v>
      </c>
      <c r="I6" s="13">
        <v>7800.0</v>
      </c>
      <c r="J6" s="13">
        <v>7000.0</v>
      </c>
      <c r="K6" s="20">
        <f t="shared" si="1"/>
        <v>42800</v>
      </c>
    </row>
    <row r="7">
      <c r="A7" s="5">
        <v>5.0</v>
      </c>
      <c r="B7" s="4" t="s">
        <v>11</v>
      </c>
      <c r="C7" s="20" t="str">
        <f>VLOOKUP(B7,'Monthly Consumption'!$B$3:$Q$27,'Monthly Consumption'!C$1,0)</f>
        <v>packets</v>
      </c>
      <c r="D7" s="20">
        <f>VLOOKUP($B7,'Monthly Consumption'!$B$2:$D$27,3,0)</f>
        <v>76</v>
      </c>
      <c r="E7" s="13">
        <v>10.0</v>
      </c>
      <c r="F7" s="13">
        <v>10.0</v>
      </c>
      <c r="G7" s="13">
        <v>10.0</v>
      </c>
      <c r="H7" s="13">
        <v>10.0</v>
      </c>
      <c r="I7" s="13">
        <v>10.0</v>
      </c>
      <c r="J7" s="13">
        <v>10.0</v>
      </c>
      <c r="K7" s="20">
        <f t="shared" si="1"/>
        <v>60</v>
      </c>
    </row>
    <row r="8">
      <c r="A8" s="5">
        <v>6.0</v>
      </c>
      <c r="B8" s="4" t="s">
        <v>13</v>
      </c>
      <c r="C8" s="20" t="str">
        <f>VLOOKUP(B8,'Monthly Consumption'!$B$3:$Q$27,'Monthly Consumption'!C$1,0)</f>
        <v>g</v>
      </c>
      <c r="D8" s="20">
        <f>VLOOKUP($B8,'Monthly Consumption'!$B$2:$D$27,3,0)</f>
        <v>27150</v>
      </c>
      <c r="E8" s="13">
        <v>4000.0</v>
      </c>
      <c r="F8" s="13">
        <v>4000.0</v>
      </c>
      <c r="G8" s="13">
        <v>4000.0</v>
      </c>
      <c r="H8" s="13">
        <v>4000.0</v>
      </c>
      <c r="I8" s="13">
        <v>4000.0</v>
      </c>
      <c r="J8" s="13">
        <v>4000.0</v>
      </c>
      <c r="K8" s="20">
        <f t="shared" si="1"/>
        <v>24000</v>
      </c>
    </row>
    <row r="9">
      <c r="A9" s="5">
        <v>7.0</v>
      </c>
      <c r="B9" s="4" t="s">
        <v>14</v>
      </c>
      <c r="C9" s="20" t="str">
        <f>VLOOKUP(B9,'Monthly Consumption'!$B$3:$Q$27,'Monthly Consumption'!C$1,0)</f>
        <v>pcs</v>
      </c>
      <c r="D9" s="20">
        <f>VLOOKUP($B9,'Monthly Consumption'!$B$2:$D$27,3,0)</f>
        <v>219</v>
      </c>
      <c r="E9" s="13">
        <v>33.0</v>
      </c>
      <c r="F9" s="13">
        <v>39.0</v>
      </c>
      <c r="G9" s="13">
        <v>30.0</v>
      </c>
      <c r="H9" s="13">
        <v>35.0</v>
      </c>
      <c r="I9" s="13">
        <v>28.0</v>
      </c>
      <c r="J9" s="13">
        <v>37.0</v>
      </c>
      <c r="K9" s="20">
        <f t="shared" si="1"/>
        <v>202</v>
      </c>
    </row>
    <row r="10">
      <c r="A10" s="5">
        <v>8.0</v>
      </c>
      <c r="B10" s="6" t="s">
        <v>15</v>
      </c>
      <c r="C10" s="20" t="str">
        <f>VLOOKUP(B10,'Monthly Consumption'!$B$3:$Q$27,'Monthly Consumption'!C$1,0)</f>
        <v>g</v>
      </c>
      <c r="D10" s="20">
        <f>VLOOKUP($B10,'Monthly Consumption'!$B$2:$D$27,3,0)</f>
        <v>6150</v>
      </c>
      <c r="E10" s="13">
        <v>1000.0</v>
      </c>
      <c r="F10" s="13">
        <v>1000.0</v>
      </c>
      <c r="G10" s="13">
        <v>1000.0</v>
      </c>
      <c r="H10" s="13">
        <v>1000.0</v>
      </c>
      <c r="I10" s="13">
        <v>1000.0</v>
      </c>
      <c r="J10" s="13">
        <v>1000.0</v>
      </c>
      <c r="K10" s="20">
        <f t="shared" si="1"/>
        <v>6000</v>
      </c>
    </row>
    <row r="11">
      <c r="A11" s="5">
        <v>9.0</v>
      </c>
      <c r="B11" s="6" t="s">
        <v>16</v>
      </c>
      <c r="C11" s="20" t="str">
        <f>VLOOKUP(B11,'Monthly Consumption'!$B$3:$Q$27,'Monthly Consumption'!C$1,0)</f>
        <v>g</v>
      </c>
      <c r="D11" s="20">
        <f>VLOOKUP($B11,'Monthly Consumption'!$B$2:$D$27,3,0)</f>
        <v>1150</v>
      </c>
      <c r="E11" s="13">
        <v>180.0</v>
      </c>
      <c r="F11" s="13">
        <v>180.0</v>
      </c>
      <c r="G11" s="13">
        <v>180.0</v>
      </c>
      <c r="H11" s="13">
        <v>180.0</v>
      </c>
      <c r="I11" s="13">
        <v>250.0</v>
      </c>
      <c r="J11" s="13">
        <v>180.0</v>
      </c>
      <c r="K11" s="20">
        <f t="shared" si="1"/>
        <v>1150</v>
      </c>
    </row>
    <row r="12">
      <c r="A12" s="5">
        <v>10.0</v>
      </c>
      <c r="B12" s="6" t="s">
        <v>17</v>
      </c>
      <c r="C12" s="20" t="str">
        <f>VLOOKUP(B12,'Monthly Consumption'!$B$3:$Q$27,'Monthly Consumption'!C$1,0)</f>
        <v>pcs</v>
      </c>
      <c r="D12" s="20">
        <f>VLOOKUP($B12,'Monthly Consumption'!$B$2:$D$27,3,0)</f>
        <v>45</v>
      </c>
      <c r="E12" s="13">
        <v>7.0</v>
      </c>
      <c r="F12" s="13">
        <v>5.0</v>
      </c>
      <c r="G12" s="13">
        <v>8.0</v>
      </c>
      <c r="H12" s="13">
        <v>9.0</v>
      </c>
      <c r="I12" s="13">
        <v>10.0</v>
      </c>
      <c r="J12" s="13">
        <v>6.0</v>
      </c>
      <c r="K12" s="20">
        <f t="shared" si="1"/>
        <v>45</v>
      </c>
    </row>
    <row r="13">
      <c r="A13" s="5">
        <v>11.0</v>
      </c>
      <c r="B13" s="6" t="s">
        <v>18</v>
      </c>
      <c r="C13" s="20" t="str">
        <f>VLOOKUP(B13,'Monthly Consumption'!$B$3:$Q$27,'Monthly Consumption'!C$1,0)</f>
        <v>g</v>
      </c>
      <c r="D13" s="20">
        <f>VLOOKUP($B13,'Monthly Consumption'!$B$2:$D$27,3,0)</f>
        <v>4500</v>
      </c>
      <c r="E13" s="13">
        <v>730.0</v>
      </c>
      <c r="F13" s="13">
        <v>750.0</v>
      </c>
      <c r="G13" s="13">
        <v>740.0</v>
      </c>
      <c r="H13" s="13">
        <v>700.0</v>
      </c>
      <c r="I13" s="13">
        <v>750.0</v>
      </c>
      <c r="J13" s="13">
        <v>700.0</v>
      </c>
      <c r="K13" s="20">
        <f t="shared" si="1"/>
        <v>4370</v>
      </c>
    </row>
    <row r="14">
      <c r="A14" s="5">
        <v>12.0</v>
      </c>
      <c r="B14" s="6" t="s">
        <v>19</v>
      </c>
      <c r="C14" s="20" t="str">
        <f>VLOOKUP(B14,'Monthly Consumption'!$B$3:$Q$27,'Monthly Consumption'!C$1,0)</f>
        <v>g</v>
      </c>
      <c r="D14" s="20">
        <f>VLOOKUP($B14,'Monthly Consumption'!$B$2:$D$27,3,0)</f>
        <v>33750</v>
      </c>
      <c r="E14" s="13">
        <v>2200.0</v>
      </c>
      <c r="F14" s="13">
        <v>2400.0</v>
      </c>
      <c r="G14" s="13">
        <v>2300.0</v>
      </c>
      <c r="H14" s="13">
        <v>2000.0</v>
      </c>
      <c r="I14" s="13">
        <v>2100.0</v>
      </c>
      <c r="J14" s="13">
        <v>2500.0</v>
      </c>
      <c r="K14" s="20">
        <f t="shared" si="1"/>
        <v>13500</v>
      </c>
    </row>
    <row r="15">
      <c r="A15" s="5">
        <v>13.0</v>
      </c>
      <c r="B15" s="6" t="s">
        <v>20</v>
      </c>
      <c r="C15" s="20" t="str">
        <f>VLOOKUP(B15,'Monthly Consumption'!$B$3:$Q$27,'Monthly Consumption'!C$1,0)</f>
        <v>g</v>
      </c>
      <c r="D15" s="20">
        <f>VLOOKUP($B15,'Monthly Consumption'!$B$2:$D$27,3,0)</f>
        <v>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20">
        <f t="shared" si="1"/>
        <v>0</v>
      </c>
    </row>
    <row r="16">
      <c r="A16" s="5">
        <v>14.0</v>
      </c>
      <c r="B16" s="4" t="s">
        <v>21</v>
      </c>
      <c r="C16" s="20" t="str">
        <f>VLOOKUP(B16,'Monthly Consumption'!$B$3:$Q$27,'Monthly Consumption'!C$1,0)</f>
        <v>pcs</v>
      </c>
      <c r="D16" s="20">
        <f>VLOOKUP($B16,'Monthly Consumption'!$B$2:$D$27,3,0)</f>
        <v>104</v>
      </c>
      <c r="E16" s="13">
        <v>20.0</v>
      </c>
      <c r="F16" s="13">
        <v>15.0</v>
      </c>
      <c r="G16" s="13">
        <v>20.0</v>
      </c>
      <c r="H16" s="13">
        <v>18.0</v>
      </c>
      <c r="I16" s="13">
        <v>15.0</v>
      </c>
      <c r="J16" s="13">
        <v>16.0</v>
      </c>
      <c r="K16" s="20">
        <f t="shared" si="1"/>
        <v>104</v>
      </c>
    </row>
    <row r="17">
      <c r="A17" s="5">
        <v>15.0</v>
      </c>
      <c r="B17" s="4" t="s">
        <v>22</v>
      </c>
      <c r="C17" s="20" t="str">
        <f>VLOOKUP(B17,'Monthly Consumption'!$B$3:$Q$27,'Monthly Consumption'!C$1,0)</f>
        <v>bars</v>
      </c>
      <c r="D17" s="20">
        <f>VLOOKUP($B17,'Monthly Consumption'!$B$2:$D$27,3,0)</f>
        <v>168</v>
      </c>
      <c r="E17" s="13">
        <v>30.0</v>
      </c>
      <c r="F17" s="13">
        <v>20.0</v>
      </c>
      <c r="G17" s="13">
        <v>30.0</v>
      </c>
      <c r="H17" s="13">
        <v>15.0</v>
      </c>
      <c r="I17" s="13">
        <v>30.0</v>
      </c>
      <c r="J17" s="13">
        <v>30.0</v>
      </c>
      <c r="K17" s="20">
        <f t="shared" si="1"/>
        <v>155</v>
      </c>
    </row>
    <row r="18">
      <c r="A18" s="5">
        <v>16.0</v>
      </c>
      <c r="B18" s="6" t="s">
        <v>23</v>
      </c>
      <c r="C18" s="20" t="str">
        <f>VLOOKUP(B18,'Monthly Consumption'!$B$3:$Q$27,'Monthly Consumption'!C$1,0)</f>
        <v>g</v>
      </c>
      <c r="D18" s="20">
        <f>VLOOKUP($B18,'Monthly Consumption'!$B$2:$D$27,3,0)</f>
        <v>0</v>
      </c>
      <c r="E18" s="13">
        <v>0.0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20">
        <f t="shared" si="1"/>
        <v>0</v>
      </c>
    </row>
    <row r="19">
      <c r="A19" s="5">
        <v>17.0</v>
      </c>
      <c r="B19" s="6" t="s">
        <v>24</v>
      </c>
      <c r="C19" s="20" t="str">
        <f>VLOOKUP(B19,'Monthly Consumption'!$B$3:$Q$27,'Monthly Consumption'!C$1,0)</f>
        <v>g</v>
      </c>
      <c r="D19" s="20">
        <f>VLOOKUP($B19,'Monthly Consumption'!$B$2:$D$27,3,0)</f>
        <v>3240</v>
      </c>
      <c r="E19" s="13">
        <v>700.0</v>
      </c>
      <c r="F19" s="13">
        <v>400.0</v>
      </c>
      <c r="G19" s="13">
        <v>350.0</v>
      </c>
      <c r="H19" s="13">
        <v>680.0</v>
      </c>
      <c r="I19" s="13">
        <v>650.0</v>
      </c>
      <c r="J19" s="13">
        <v>400.0</v>
      </c>
      <c r="K19" s="20">
        <f t="shared" si="1"/>
        <v>3180</v>
      </c>
    </row>
    <row r="20">
      <c r="A20" s="5">
        <v>18.0</v>
      </c>
      <c r="B20" s="6" t="s">
        <v>25</v>
      </c>
      <c r="C20" s="20" t="str">
        <f>VLOOKUP(B20,'Monthly Consumption'!$B$3:$Q$27,'Monthly Consumption'!C$1,0)</f>
        <v>g</v>
      </c>
      <c r="D20" s="20">
        <f>VLOOKUP($B20,'Monthly Consumption'!$B$2:$D$27,3,0)</f>
        <v>4070</v>
      </c>
      <c r="E20" s="13">
        <v>300.0</v>
      </c>
      <c r="F20" s="13">
        <v>500.0</v>
      </c>
      <c r="G20" s="13">
        <v>480.0</v>
      </c>
      <c r="H20" s="13">
        <v>640.0</v>
      </c>
      <c r="I20" s="13">
        <v>480.0</v>
      </c>
      <c r="J20" s="13">
        <v>400.0</v>
      </c>
      <c r="K20" s="20">
        <f t="shared" si="1"/>
        <v>2800</v>
      </c>
    </row>
    <row r="21">
      <c r="A21" s="5">
        <v>19.0</v>
      </c>
      <c r="B21" s="6" t="s">
        <v>26</v>
      </c>
      <c r="C21" s="20" t="str">
        <f>VLOOKUP(B21,'Monthly Consumption'!$B$3:$Q$27,'Monthly Consumption'!C$1,0)</f>
        <v>pcs</v>
      </c>
      <c r="D21" s="20">
        <f>VLOOKUP($B21,'Monthly Consumption'!$B$2:$D$27,3,0)</f>
        <v>711</v>
      </c>
      <c r="E21" s="13">
        <v>100.0</v>
      </c>
      <c r="F21" s="13">
        <v>70.0</v>
      </c>
      <c r="G21" s="13">
        <v>89.0</v>
      </c>
      <c r="H21" s="13">
        <v>60.0</v>
      </c>
      <c r="I21" s="13">
        <v>40.0</v>
      </c>
      <c r="J21" s="13">
        <v>100.0</v>
      </c>
      <c r="K21" s="20">
        <f t="shared" si="1"/>
        <v>459</v>
      </c>
    </row>
    <row r="22">
      <c r="A22" s="5">
        <v>20.0</v>
      </c>
      <c r="B22" s="6" t="s">
        <v>27</v>
      </c>
      <c r="C22" s="20" t="str">
        <f>VLOOKUP(B22,'Monthly Consumption'!$B$3:$Q$27,'Monthly Consumption'!C$1,0)</f>
        <v>g</v>
      </c>
      <c r="D22" s="20">
        <f>VLOOKUP($B22,'Monthly Consumption'!$B$2:$D$27,3,0)</f>
        <v>4935</v>
      </c>
      <c r="E22" s="13">
        <v>460.0</v>
      </c>
      <c r="F22" s="13">
        <v>300.0</v>
      </c>
      <c r="G22" s="13">
        <v>600.0</v>
      </c>
      <c r="H22" s="13">
        <v>480.0</v>
      </c>
      <c r="I22" s="13">
        <v>550.0</v>
      </c>
      <c r="J22" s="13">
        <v>600.0</v>
      </c>
      <c r="K22" s="20">
        <f t="shared" si="1"/>
        <v>2990</v>
      </c>
    </row>
    <row r="23">
      <c r="A23" s="5">
        <v>21.0</v>
      </c>
      <c r="B23" s="6" t="s">
        <v>28</v>
      </c>
      <c r="C23" s="20" t="str">
        <f>VLOOKUP(B23,'Monthly Consumption'!$B$3:$Q$27,'Monthly Consumption'!C$1,0)</f>
        <v>slices</v>
      </c>
      <c r="D23" s="20">
        <f>VLOOKUP($B23,'Monthly Consumption'!$B$2:$D$27,3,0)</f>
        <v>1172</v>
      </c>
      <c r="E23" s="13">
        <v>180.0</v>
      </c>
      <c r="F23" s="13">
        <v>100.0</v>
      </c>
      <c r="G23" s="13">
        <v>130.0</v>
      </c>
      <c r="H23" s="13">
        <v>120.0</v>
      </c>
      <c r="I23" s="13">
        <v>140.0</v>
      </c>
      <c r="J23" s="13">
        <v>100.0</v>
      </c>
      <c r="K23" s="20">
        <f t="shared" si="1"/>
        <v>770</v>
      </c>
    </row>
    <row r="24">
      <c r="A24" s="5">
        <v>22.0</v>
      </c>
      <c r="B24" s="6" t="s">
        <v>29</v>
      </c>
      <c r="C24" s="20" t="str">
        <f>VLOOKUP(B24,'Monthly Consumption'!$B$3:$Q$27,'Monthly Consumption'!C$1,0)</f>
        <v>pcs</v>
      </c>
      <c r="D24" s="20">
        <f>VLOOKUP($B24,'Monthly Consumption'!$B$2:$D$27,3,0)</f>
        <v>492</v>
      </c>
      <c r="E24" s="13">
        <v>40.0</v>
      </c>
      <c r="F24" s="13">
        <v>50.0</v>
      </c>
      <c r="G24" s="13">
        <v>35.0</v>
      </c>
      <c r="H24" s="13">
        <v>30.0</v>
      </c>
      <c r="I24" s="13">
        <v>50.0</v>
      </c>
      <c r="J24" s="13">
        <v>35.0</v>
      </c>
      <c r="K24" s="20">
        <f t="shared" si="1"/>
        <v>240</v>
      </c>
    </row>
    <row r="25">
      <c r="A25" s="5">
        <v>23.0</v>
      </c>
      <c r="B25" s="6" t="s">
        <v>30</v>
      </c>
      <c r="C25" s="20" t="str">
        <f>VLOOKUP(B25,'Monthly Consumption'!$B$3:$Q$27,'Monthly Consumption'!C$1,0)</f>
        <v>slices</v>
      </c>
      <c r="D25" s="20">
        <f>VLOOKUP($B25,'Monthly Consumption'!$B$2:$D$27,3,0)</f>
        <v>946</v>
      </c>
      <c r="E25" s="13">
        <v>70.0</v>
      </c>
      <c r="F25" s="13">
        <v>75.0</v>
      </c>
      <c r="G25" s="13">
        <v>60.0</v>
      </c>
      <c r="H25" s="13">
        <v>55.0</v>
      </c>
      <c r="I25" s="13">
        <v>80.0</v>
      </c>
      <c r="J25" s="13">
        <v>90.0</v>
      </c>
      <c r="K25" s="20">
        <f t="shared" si="1"/>
        <v>430</v>
      </c>
    </row>
    <row r="26">
      <c r="A26" s="5">
        <v>24.0</v>
      </c>
      <c r="B26" s="6" t="s">
        <v>31</v>
      </c>
      <c r="C26" s="20" t="str">
        <f>VLOOKUP(B26,'Monthly Consumption'!$B$3:$Q$27,'Monthly Consumption'!C$1,0)</f>
        <v>slices</v>
      </c>
      <c r="D26" s="20">
        <f>VLOOKUP($B26,'Monthly Consumption'!$B$2:$D$27,3,0)</f>
        <v>768</v>
      </c>
      <c r="E26" s="13">
        <v>75.0</v>
      </c>
      <c r="F26" s="13">
        <v>60.0</v>
      </c>
      <c r="G26" s="13">
        <v>50.0</v>
      </c>
      <c r="H26" s="13">
        <v>85.0</v>
      </c>
      <c r="I26" s="13">
        <v>70.0</v>
      </c>
      <c r="J26" s="13">
        <v>40.0</v>
      </c>
      <c r="K26" s="20">
        <f t="shared" si="1"/>
        <v>380</v>
      </c>
    </row>
    <row r="27">
      <c r="A27" s="5">
        <v>25.0</v>
      </c>
      <c r="B27" s="6" t="s">
        <v>32</v>
      </c>
      <c r="C27" s="20" t="str">
        <f>VLOOKUP(B27,'Monthly Consumption'!$B$3:$Q$27,'Monthly Consumption'!C$1,0)</f>
        <v>slices</v>
      </c>
      <c r="D27" s="20">
        <f>VLOOKUP($B27,'Monthly Consumption'!$B$2:$D$27,3,0)</f>
        <v>135</v>
      </c>
      <c r="E27" s="13">
        <v>20.0</v>
      </c>
      <c r="F27" s="13">
        <v>20.0</v>
      </c>
      <c r="G27" s="13">
        <v>20.0</v>
      </c>
      <c r="H27" s="13">
        <v>20.0</v>
      </c>
      <c r="I27" s="13">
        <v>20.0</v>
      </c>
      <c r="J27" s="13">
        <v>20.0</v>
      </c>
      <c r="K27" s="20">
        <f t="shared" si="1"/>
        <v>120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1.25"/>
    <col customWidth="1" min="8" max="8" width="15.25"/>
    <col customWidth="1" min="11" max="11" width="15.75"/>
    <col customWidth="1" min="14" max="14" width="20.0"/>
  </cols>
  <sheetData>
    <row r="1">
      <c r="A1" s="13">
        <v>1.0</v>
      </c>
      <c r="B1" s="13">
        <v>2.0</v>
      </c>
      <c r="C1" s="13">
        <v>3.0</v>
      </c>
      <c r="D1" s="13">
        <v>4.0</v>
      </c>
      <c r="E1" s="13">
        <v>5.0</v>
      </c>
      <c r="F1" s="13">
        <v>6.0</v>
      </c>
      <c r="G1" s="13">
        <v>7.0</v>
      </c>
      <c r="H1" s="13">
        <v>8.0</v>
      </c>
      <c r="I1" s="13">
        <v>9.0</v>
      </c>
      <c r="J1" s="13">
        <v>10.0</v>
      </c>
      <c r="K1" s="13">
        <v>11.0</v>
      </c>
    </row>
    <row r="2">
      <c r="A2" s="21" t="s">
        <v>54</v>
      </c>
      <c r="B2" s="21" t="s">
        <v>55</v>
      </c>
      <c r="C2" s="21" t="s">
        <v>56</v>
      </c>
      <c r="D2" s="21" t="s">
        <v>57</v>
      </c>
      <c r="E2" s="21" t="s">
        <v>65</v>
      </c>
      <c r="F2" s="21" t="s">
        <v>71</v>
      </c>
      <c r="G2" s="21" t="s">
        <v>67</v>
      </c>
      <c r="H2" s="22" t="s">
        <v>68</v>
      </c>
      <c r="I2" s="22" t="s">
        <v>69</v>
      </c>
      <c r="J2" s="22" t="s">
        <v>70</v>
      </c>
      <c r="K2" s="22" t="s">
        <v>72</v>
      </c>
    </row>
    <row r="3">
      <c r="A3" s="5">
        <v>1.0</v>
      </c>
      <c r="B3" s="4" t="s">
        <v>4</v>
      </c>
      <c r="C3" s="20" t="str">
        <f>VLOOKUP($B3,'Monthly Consumption'!$B$3:$Q$27,B$1,0)</f>
        <v>g</v>
      </c>
      <c r="D3" s="20">
        <f>VLOOKUP($B3,'Monthly Consumption'!$B$3:$Q$27,3,0)</f>
        <v>14250</v>
      </c>
      <c r="E3" s="13">
        <v>9500.0</v>
      </c>
      <c r="F3" s="20">
        <f>iferror(VLOOKUP(B3,'Stock level'!$B$2:$K$27,10,0),0)</f>
        <v>14140</v>
      </c>
      <c r="G3" s="20">
        <f t="shared" ref="G3:G27" si="1">F3-E3</f>
        <v>4640</v>
      </c>
      <c r="H3" s="20">
        <f t="shared" ref="H3:H27" si="2">if(E3&gt;(D3*25)/30,1,0)</f>
        <v>0</v>
      </c>
      <c r="I3" s="20">
        <f t="shared" ref="I3:I27" si="3">if(E3&gt;(D3*15)/30,1,0)</f>
        <v>1</v>
      </c>
      <c r="J3" s="20">
        <f t="shared" ref="J3:J27" si="4">if(E3&gt;(D3*7)/30,1,0)</f>
        <v>1</v>
      </c>
      <c r="K3" s="12">
        <f t="shared" ref="K3:K27" si="5">SUM(H3:J3)</f>
        <v>2</v>
      </c>
    </row>
    <row r="4">
      <c r="A4" s="5">
        <v>2.0</v>
      </c>
      <c r="B4" s="4" t="s">
        <v>6</v>
      </c>
      <c r="C4" s="20" t="str">
        <f>VLOOKUP($B4,'Monthly Consumption'!$B$3:$Q$27,B$1,0)</f>
        <v>g</v>
      </c>
      <c r="D4" s="20">
        <f>VLOOKUP($B4,'Monthly Consumption'!$B$3:$Q$27,3,0)</f>
        <v>34100</v>
      </c>
      <c r="E4" s="13">
        <v>25000.0</v>
      </c>
      <c r="F4" s="20">
        <f>iferror(VLOOKUP(B4,'Stock level'!$B$2:$K$27,10,0),0)</f>
        <v>34100</v>
      </c>
      <c r="G4" s="20">
        <f t="shared" si="1"/>
        <v>9100</v>
      </c>
      <c r="H4" s="20">
        <f t="shared" si="2"/>
        <v>0</v>
      </c>
      <c r="I4" s="20">
        <f t="shared" si="3"/>
        <v>1</v>
      </c>
      <c r="J4" s="20">
        <f t="shared" si="4"/>
        <v>1</v>
      </c>
      <c r="K4" s="12">
        <f t="shared" si="5"/>
        <v>2</v>
      </c>
    </row>
    <row r="5">
      <c r="A5" s="5">
        <v>3.0</v>
      </c>
      <c r="B5" s="4" t="s">
        <v>7</v>
      </c>
      <c r="C5" s="20" t="str">
        <f>VLOOKUP($B5,'Monthly Consumption'!$B$3:$Q$27,B$1,0)</f>
        <v>pcs</v>
      </c>
      <c r="D5" s="20">
        <f>VLOOKUP($B5,'Monthly Consumption'!$B$3:$Q$27,3,0)</f>
        <v>599</v>
      </c>
      <c r="E5" s="13">
        <v>300.0</v>
      </c>
      <c r="F5" s="20">
        <f>iferror(VLOOKUP(B5,'Stock level'!$B$2:$K$27,10,0),0)</f>
        <v>550</v>
      </c>
      <c r="G5" s="20">
        <f t="shared" si="1"/>
        <v>250</v>
      </c>
      <c r="H5" s="20">
        <f t="shared" si="2"/>
        <v>0</v>
      </c>
      <c r="I5" s="20">
        <f t="shared" si="3"/>
        <v>1</v>
      </c>
      <c r="J5" s="20">
        <f t="shared" si="4"/>
        <v>1</v>
      </c>
      <c r="K5" s="12">
        <f t="shared" si="5"/>
        <v>2</v>
      </c>
      <c r="M5" s="23" t="s">
        <v>73</v>
      </c>
      <c r="N5" s="23" t="s">
        <v>74</v>
      </c>
    </row>
    <row r="6">
      <c r="A6" s="5">
        <v>4.0</v>
      </c>
      <c r="B6" s="4" t="s">
        <v>9</v>
      </c>
      <c r="C6" s="20" t="str">
        <f>VLOOKUP($B6,'Monthly Consumption'!$B$3:$Q$27,B$1,0)</f>
        <v>ml</v>
      </c>
      <c r="D6" s="20">
        <f>VLOOKUP($B6,'Monthly Consumption'!$B$3:$Q$27,3,0)</f>
        <v>42800</v>
      </c>
      <c r="E6" s="13">
        <v>15000.0</v>
      </c>
      <c r="F6" s="20">
        <f>iferror(VLOOKUP(B6,'Stock level'!$B$2:$K$27,10,0),0)</f>
        <v>42800</v>
      </c>
      <c r="G6" s="20">
        <f t="shared" si="1"/>
        <v>27800</v>
      </c>
      <c r="H6" s="20">
        <f t="shared" si="2"/>
        <v>0</v>
      </c>
      <c r="I6" s="20">
        <f t="shared" si="3"/>
        <v>0</v>
      </c>
      <c r="J6" s="20">
        <f t="shared" si="4"/>
        <v>1</v>
      </c>
      <c r="K6" s="12">
        <f t="shared" si="5"/>
        <v>1</v>
      </c>
      <c r="M6" s="24">
        <v>0.0</v>
      </c>
      <c r="N6" s="25" t="s">
        <v>75</v>
      </c>
    </row>
    <row r="7">
      <c r="A7" s="5">
        <v>5.0</v>
      </c>
      <c r="B7" s="4" t="s">
        <v>11</v>
      </c>
      <c r="C7" s="20" t="str">
        <f>VLOOKUP($B7,'Monthly Consumption'!$B$3:$Q$27,B$1,0)</f>
        <v>packets</v>
      </c>
      <c r="D7" s="20">
        <f>VLOOKUP($B7,'Monthly Consumption'!$B$3:$Q$27,3,0)</f>
        <v>76</v>
      </c>
      <c r="E7" s="13">
        <v>30.0</v>
      </c>
      <c r="F7" s="20">
        <f>iferror(VLOOKUP(B7,'Stock level'!$B$2:$K$27,10,0),0)</f>
        <v>60</v>
      </c>
      <c r="G7" s="20">
        <f t="shared" si="1"/>
        <v>30</v>
      </c>
      <c r="H7" s="20">
        <f t="shared" si="2"/>
        <v>0</v>
      </c>
      <c r="I7" s="20">
        <f t="shared" si="3"/>
        <v>0</v>
      </c>
      <c r="J7" s="20">
        <f t="shared" si="4"/>
        <v>1</v>
      </c>
      <c r="K7" s="12">
        <f t="shared" si="5"/>
        <v>1</v>
      </c>
      <c r="M7" s="26">
        <v>1.0</v>
      </c>
      <c r="N7" s="27" t="s">
        <v>76</v>
      </c>
    </row>
    <row r="8">
      <c r="A8" s="5">
        <v>6.0</v>
      </c>
      <c r="B8" s="4" t="s">
        <v>13</v>
      </c>
      <c r="C8" s="20" t="str">
        <f>VLOOKUP($B8,'Monthly Consumption'!$B$3:$Q$27,B$1,0)</f>
        <v>g</v>
      </c>
      <c r="D8" s="20">
        <f>VLOOKUP($B8,'Monthly Consumption'!$B$3:$Q$27,3,0)</f>
        <v>27150</v>
      </c>
      <c r="E8" s="13">
        <v>6000.0</v>
      </c>
      <c r="F8" s="20">
        <f>iferror(VLOOKUP(B8,'Stock level'!$B$2:$K$27,10,0),0)</f>
        <v>24000</v>
      </c>
      <c r="G8" s="20">
        <f t="shared" si="1"/>
        <v>18000</v>
      </c>
      <c r="H8" s="20">
        <f t="shared" si="2"/>
        <v>0</v>
      </c>
      <c r="I8" s="20">
        <f t="shared" si="3"/>
        <v>0</v>
      </c>
      <c r="J8" s="20">
        <f t="shared" si="4"/>
        <v>0</v>
      </c>
      <c r="K8" s="12">
        <f t="shared" si="5"/>
        <v>0</v>
      </c>
      <c r="M8" s="28">
        <v>2.0</v>
      </c>
      <c r="N8" s="27" t="s">
        <v>77</v>
      </c>
    </row>
    <row r="9">
      <c r="A9" s="5">
        <v>7.0</v>
      </c>
      <c r="B9" s="4" t="s">
        <v>14</v>
      </c>
      <c r="C9" s="20" t="str">
        <f>VLOOKUP($B9,'Monthly Consumption'!$B$3:$Q$27,B$1,0)</f>
        <v>pcs</v>
      </c>
      <c r="D9" s="20">
        <f>VLOOKUP($B9,'Monthly Consumption'!$B$3:$Q$27,3,0)</f>
        <v>219</v>
      </c>
      <c r="E9" s="13">
        <v>90.0</v>
      </c>
      <c r="F9" s="20">
        <f>iferror(VLOOKUP(B9,'Stock level'!$B$2:$K$27,10,0),0)</f>
        <v>202</v>
      </c>
      <c r="G9" s="20">
        <f t="shared" si="1"/>
        <v>112</v>
      </c>
      <c r="H9" s="20">
        <f t="shared" si="2"/>
        <v>0</v>
      </c>
      <c r="I9" s="20">
        <f t="shared" si="3"/>
        <v>0</v>
      </c>
      <c r="J9" s="20">
        <f t="shared" si="4"/>
        <v>1</v>
      </c>
      <c r="K9" s="12">
        <f t="shared" si="5"/>
        <v>1</v>
      </c>
      <c r="M9" s="29">
        <v>3.0</v>
      </c>
      <c r="N9" s="30" t="s">
        <v>78</v>
      </c>
    </row>
    <row r="10">
      <c r="A10" s="5">
        <v>8.0</v>
      </c>
      <c r="B10" s="6" t="s">
        <v>15</v>
      </c>
      <c r="C10" s="20" t="str">
        <f>VLOOKUP($B10,'Monthly Consumption'!$B$3:$Q$27,B$1,0)</f>
        <v>g</v>
      </c>
      <c r="D10" s="20">
        <f>VLOOKUP($B10,'Monthly Consumption'!$B$3:$Q$27,3,0)</f>
        <v>6150</v>
      </c>
      <c r="E10" s="13">
        <v>5600.0</v>
      </c>
      <c r="F10" s="20">
        <f>iferror(VLOOKUP(B10,'Stock level'!$B$2:$K$27,10,0),0)</f>
        <v>6000</v>
      </c>
      <c r="G10" s="20">
        <f t="shared" si="1"/>
        <v>400</v>
      </c>
      <c r="H10" s="20">
        <f t="shared" si="2"/>
        <v>1</v>
      </c>
      <c r="I10" s="20">
        <f t="shared" si="3"/>
        <v>1</v>
      </c>
      <c r="J10" s="20">
        <f t="shared" si="4"/>
        <v>1</v>
      </c>
      <c r="K10" s="12">
        <f t="shared" si="5"/>
        <v>3</v>
      </c>
    </row>
    <row r="11">
      <c r="A11" s="5">
        <v>9.0</v>
      </c>
      <c r="B11" s="6" t="s">
        <v>16</v>
      </c>
      <c r="C11" s="20" t="str">
        <f>VLOOKUP($B11,'Monthly Consumption'!$B$3:$Q$27,B$1,0)</f>
        <v>g</v>
      </c>
      <c r="D11" s="20">
        <f>VLOOKUP($B11,'Monthly Consumption'!$B$3:$Q$27,3,0)</f>
        <v>1150</v>
      </c>
      <c r="E11" s="13">
        <v>450.0</v>
      </c>
      <c r="F11" s="20">
        <f>iferror(VLOOKUP(B11,'Stock level'!$B$2:$K$27,10,0),0)</f>
        <v>1150</v>
      </c>
      <c r="G11" s="20">
        <f t="shared" si="1"/>
        <v>700</v>
      </c>
      <c r="H11" s="20">
        <f t="shared" si="2"/>
        <v>0</v>
      </c>
      <c r="I11" s="20">
        <f t="shared" si="3"/>
        <v>0</v>
      </c>
      <c r="J11" s="20">
        <f t="shared" si="4"/>
        <v>1</v>
      </c>
      <c r="K11" s="12">
        <f t="shared" si="5"/>
        <v>1</v>
      </c>
    </row>
    <row r="12">
      <c r="A12" s="5">
        <v>10.0</v>
      </c>
      <c r="B12" s="6" t="s">
        <v>17</v>
      </c>
      <c r="C12" s="20" t="str">
        <f>VLOOKUP($B12,'Monthly Consumption'!$B$3:$Q$27,B$1,0)</f>
        <v>pcs</v>
      </c>
      <c r="D12" s="20">
        <f>VLOOKUP($B12,'Monthly Consumption'!$B$3:$Q$27,3,0)</f>
        <v>45</v>
      </c>
      <c r="E12" s="13">
        <v>40.0</v>
      </c>
      <c r="F12" s="20">
        <f>iferror(VLOOKUP(B12,'Stock level'!$B$2:$K$27,10,0),0)</f>
        <v>45</v>
      </c>
      <c r="G12" s="20">
        <f t="shared" si="1"/>
        <v>5</v>
      </c>
      <c r="H12" s="20">
        <f t="shared" si="2"/>
        <v>1</v>
      </c>
      <c r="I12" s="20">
        <f t="shared" si="3"/>
        <v>1</v>
      </c>
      <c r="J12" s="20">
        <f t="shared" si="4"/>
        <v>1</v>
      </c>
      <c r="K12" s="12">
        <f t="shared" si="5"/>
        <v>3</v>
      </c>
    </row>
    <row r="13">
      <c r="A13" s="5">
        <v>11.0</v>
      </c>
      <c r="B13" s="6" t="s">
        <v>18</v>
      </c>
      <c r="C13" s="20" t="str">
        <f>VLOOKUP($B13,'Monthly Consumption'!$B$3:$Q$27,B$1,0)</f>
        <v>g</v>
      </c>
      <c r="D13" s="20">
        <f>VLOOKUP($B13,'Monthly Consumption'!$B$3:$Q$27,3,0)</f>
        <v>4500</v>
      </c>
      <c r="E13" s="13">
        <v>4000.0</v>
      </c>
      <c r="F13" s="20">
        <f>iferror(VLOOKUP(B13,'Stock level'!$B$2:$K$27,10,0),0)</f>
        <v>4370</v>
      </c>
      <c r="G13" s="20">
        <f t="shared" si="1"/>
        <v>370</v>
      </c>
      <c r="H13" s="20">
        <f t="shared" si="2"/>
        <v>1</v>
      </c>
      <c r="I13" s="20">
        <f t="shared" si="3"/>
        <v>1</v>
      </c>
      <c r="J13" s="20">
        <f t="shared" si="4"/>
        <v>1</v>
      </c>
      <c r="K13" s="12">
        <f t="shared" si="5"/>
        <v>3</v>
      </c>
    </row>
    <row r="14">
      <c r="A14" s="5">
        <v>12.0</v>
      </c>
      <c r="B14" s="6" t="s">
        <v>19</v>
      </c>
      <c r="C14" s="20" t="str">
        <f>VLOOKUP($B14,'Monthly Consumption'!$B$3:$Q$27,B$1,0)</f>
        <v>g</v>
      </c>
      <c r="D14" s="20">
        <f>VLOOKUP($B14,'Monthly Consumption'!$B$3:$Q$27,3,0)</f>
        <v>33750</v>
      </c>
      <c r="E14" s="13">
        <v>10000.0</v>
      </c>
      <c r="F14" s="20">
        <f>iferror(VLOOKUP(B14,'Stock level'!$B$2:$K$27,10,0),0)</f>
        <v>13500</v>
      </c>
      <c r="G14" s="20">
        <f t="shared" si="1"/>
        <v>3500</v>
      </c>
      <c r="H14" s="20">
        <f t="shared" si="2"/>
        <v>0</v>
      </c>
      <c r="I14" s="20">
        <f t="shared" si="3"/>
        <v>0</v>
      </c>
      <c r="J14" s="20">
        <f t="shared" si="4"/>
        <v>1</v>
      </c>
      <c r="K14" s="12">
        <f t="shared" si="5"/>
        <v>1</v>
      </c>
    </row>
    <row r="15">
      <c r="A15" s="5">
        <v>13.0</v>
      </c>
      <c r="B15" s="6" t="s">
        <v>20</v>
      </c>
      <c r="C15" s="20" t="str">
        <f>VLOOKUP($B15,'Monthly Consumption'!$B$3:$Q$27,B$1,0)</f>
        <v>g</v>
      </c>
      <c r="D15" s="20">
        <f>VLOOKUP($B15,'Monthly Consumption'!$B$3:$Q$27,3,0)</f>
        <v>0</v>
      </c>
      <c r="E15" s="13">
        <v>0.0</v>
      </c>
      <c r="F15" s="20">
        <f>iferror(VLOOKUP(B15,'Stock level'!$B$2:$K$27,10,0),0)</f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0">
        <f t="shared" si="4"/>
        <v>0</v>
      </c>
      <c r="K15" s="12">
        <f t="shared" si="5"/>
        <v>0</v>
      </c>
    </row>
    <row r="16">
      <c r="A16" s="5">
        <v>14.0</v>
      </c>
      <c r="B16" s="4" t="s">
        <v>21</v>
      </c>
      <c r="C16" s="20" t="str">
        <f>VLOOKUP($B16,'Monthly Consumption'!$B$3:$Q$27,B$1,0)</f>
        <v>pcs</v>
      </c>
      <c r="D16" s="20">
        <f>VLOOKUP($B16,'Monthly Consumption'!$B$3:$Q$27,3,0)</f>
        <v>104</v>
      </c>
      <c r="E16" s="13">
        <v>90.0</v>
      </c>
      <c r="F16" s="20">
        <f>iferror(VLOOKUP(B16,'Stock level'!$B$2:$K$27,10,0),0)</f>
        <v>104</v>
      </c>
      <c r="G16" s="20">
        <f t="shared" si="1"/>
        <v>14</v>
      </c>
      <c r="H16" s="20">
        <f t="shared" si="2"/>
        <v>1</v>
      </c>
      <c r="I16" s="20">
        <f t="shared" si="3"/>
        <v>1</v>
      </c>
      <c r="J16" s="20">
        <f t="shared" si="4"/>
        <v>1</v>
      </c>
      <c r="K16" s="12">
        <f t="shared" si="5"/>
        <v>3</v>
      </c>
    </row>
    <row r="17">
      <c r="A17" s="5">
        <v>15.0</v>
      </c>
      <c r="B17" s="4" t="s">
        <v>22</v>
      </c>
      <c r="C17" s="20" t="str">
        <f>VLOOKUP($B17,'Monthly Consumption'!$B$3:$Q$27,B$1,0)</f>
        <v>bars</v>
      </c>
      <c r="D17" s="20">
        <f>VLOOKUP($B17,'Monthly Consumption'!$B$3:$Q$27,3,0)</f>
        <v>168</v>
      </c>
      <c r="E17" s="13">
        <v>60.0</v>
      </c>
      <c r="F17" s="20">
        <f>iferror(VLOOKUP(B17,'Stock level'!$B$2:$K$27,10,0),0)</f>
        <v>155</v>
      </c>
      <c r="G17" s="20">
        <f t="shared" si="1"/>
        <v>95</v>
      </c>
      <c r="H17" s="20">
        <f t="shared" si="2"/>
        <v>0</v>
      </c>
      <c r="I17" s="20">
        <f t="shared" si="3"/>
        <v>0</v>
      </c>
      <c r="J17" s="20">
        <f t="shared" si="4"/>
        <v>1</v>
      </c>
      <c r="K17" s="12">
        <f t="shared" si="5"/>
        <v>1</v>
      </c>
    </row>
    <row r="18">
      <c r="A18" s="5">
        <v>16.0</v>
      </c>
      <c r="B18" s="6" t="s">
        <v>23</v>
      </c>
      <c r="C18" s="20" t="str">
        <f>VLOOKUP($B18,'Monthly Consumption'!$B$3:$Q$27,B$1,0)</f>
        <v>g</v>
      </c>
      <c r="D18" s="20">
        <f>VLOOKUP($B18,'Monthly Consumption'!$B$3:$Q$27,3,0)</f>
        <v>0</v>
      </c>
      <c r="E18" s="13">
        <v>0.0</v>
      </c>
      <c r="F18" s="20">
        <f>iferror(VLOOKUP(B18,'Stock level'!$B$2:$K$27,10,0),0)</f>
        <v>0</v>
      </c>
      <c r="G18" s="20">
        <f t="shared" si="1"/>
        <v>0</v>
      </c>
      <c r="H18" s="20">
        <f t="shared" si="2"/>
        <v>0</v>
      </c>
      <c r="I18" s="20">
        <f t="shared" si="3"/>
        <v>0</v>
      </c>
      <c r="J18" s="20">
        <f t="shared" si="4"/>
        <v>0</v>
      </c>
      <c r="K18" s="12">
        <f t="shared" si="5"/>
        <v>0</v>
      </c>
    </row>
    <row r="19">
      <c r="A19" s="5">
        <v>17.0</v>
      </c>
      <c r="B19" s="6" t="s">
        <v>24</v>
      </c>
      <c r="C19" s="20" t="str">
        <f>VLOOKUP($B19,'Monthly Consumption'!$B$3:$Q$27,B$1,0)</f>
        <v>g</v>
      </c>
      <c r="D19" s="20">
        <f>VLOOKUP($B19,'Monthly Consumption'!$B$3:$Q$27,3,0)</f>
        <v>3240</v>
      </c>
      <c r="E19" s="13">
        <v>1200.0</v>
      </c>
      <c r="F19" s="20">
        <f>iferror(VLOOKUP(B19,'Stock level'!$B$2:$K$27,10,0),0)</f>
        <v>3180</v>
      </c>
      <c r="G19" s="20">
        <f t="shared" si="1"/>
        <v>1980</v>
      </c>
      <c r="H19" s="20">
        <f t="shared" si="2"/>
        <v>0</v>
      </c>
      <c r="I19" s="20">
        <f t="shared" si="3"/>
        <v>0</v>
      </c>
      <c r="J19" s="20">
        <f t="shared" si="4"/>
        <v>1</v>
      </c>
      <c r="K19" s="12">
        <f t="shared" si="5"/>
        <v>1</v>
      </c>
    </row>
    <row r="20">
      <c r="A20" s="5">
        <v>18.0</v>
      </c>
      <c r="B20" s="6" t="s">
        <v>25</v>
      </c>
      <c r="C20" s="20" t="str">
        <f>VLOOKUP($B20,'Monthly Consumption'!$B$3:$Q$27,B$1,0)</f>
        <v>g</v>
      </c>
      <c r="D20" s="20">
        <f>VLOOKUP($B20,'Monthly Consumption'!$B$3:$Q$27,3,0)</f>
        <v>4070</v>
      </c>
      <c r="E20" s="13">
        <v>2000.0</v>
      </c>
      <c r="F20" s="20">
        <f>iferror(VLOOKUP(B20,'Stock level'!$B$2:$K$27,10,0),0)</f>
        <v>2800</v>
      </c>
      <c r="G20" s="20">
        <f t="shared" si="1"/>
        <v>800</v>
      </c>
      <c r="H20" s="20">
        <f t="shared" si="2"/>
        <v>0</v>
      </c>
      <c r="I20" s="20">
        <f t="shared" si="3"/>
        <v>0</v>
      </c>
      <c r="J20" s="20">
        <f t="shared" si="4"/>
        <v>1</v>
      </c>
      <c r="K20" s="12">
        <f t="shared" si="5"/>
        <v>1</v>
      </c>
    </row>
    <row r="21">
      <c r="A21" s="5">
        <v>19.0</v>
      </c>
      <c r="B21" s="6" t="s">
        <v>26</v>
      </c>
      <c r="C21" s="20" t="str">
        <f>VLOOKUP($B21,'Monthly Consumption'!$B$3:$Q$27,B$1,0)</f>
        <v>pcs</v>
      </c>
      <c r="D21" s="20">
        <f>VLOOKUP($B21,'Monthly Consumption'!$B$3:$Q$27,3,0)</f>
        <v>711</v>
      </c>
      <c r="E21" s="13">
        <v>350.0</v>
      </c>
      <c r="F21" s="20">
        <f>iferror(VLOOKUP(B21,'Stock level'!$B$2:$K$27,10,0),0)</f>
        <v>459</v>
      </c>
      <c r="G21" s="20">
        <f t="shared" si="1"/>
        <v>109</v>
      </c>
      <c r="H21" s="20">
        <f t="shared" si="2"/>
        <v>0</v>
      </c>
      <c r="I21" s="20">
        <f t="shared" si="3"/>
        <v>0</v>
      </c>
      <c r="J21" s="20">
        <f t="shared" si="4"/>
        <v>1</v>
      </c>
      <c r="K21" s="12">
        <f t="shared" si="5"/>
        <v>1</v>
      </c>
    </row>
    <row r="22">
      <c r="A22" s="5">
        <v>20.0</v>
      </c>
      <c r="B22" s="6" t="s">
        <v>27</v>
      </c>
      <c r="C22" s="20" t="str">
        <f>VLOOKUP($B22,'Monthly Consumption'!$B$3:$Q$27,B$1,0)</f>
        <v>g</v>
      </c>
      <c r="D22" s="20">
        <f>VLOOKUP($B22,'Monthly Consumption'!$B$3:$Q$27,3,0)</f>
        <v>4935</v>
      </c>
      <c r="E22" s="13">
        <v>1000.0</v>
      </c>
      <c r="F22" s="20">
        <f>iferror(VLOOKUP(B22,'Stock level'!$B$2:$K$27,10,0),0)</f>
        <v>2990</v>
      </c>
      <c r="G22" s="20">
        <f t="shared" si="1"/>
        <v>1990</v>
      </c>
      <c r="H22" s="20">
        <f t="shared" si="2"/>
        <v>0</v>
      </c>
      <c r="I22" s="20">
        <f t="shared" si="3"/>
        <v>0</v>
      </c>
      <c r="J22" s="20">
        <f t="shared" si="4"/>
        <v>0</v>
      </c>
      <c r="K22" s="12">
        <f t="shared" si="5"/>
        <v>0</v>
      </c>
    </row>
    <row r="23">
      <c r="A23" s="5">
        <v>21.0</v>
      </c>
      <c r="B23" s="6" t="s">
        <v>28</v>
      </c>
      <c r="C23" s="20" t="str">
        <f>VLOOKUP($B23,'Monthly Consumption'!$B$3:$Q$27,B$1,0)</f>
        <v>slices</v>
      </c>
      <c r="D23" s="20">
        <f>VLOOKUP($B23,'Monthly Consumption'!$B$3:$Q$27,3,0)</f>
        <v>1172</v>
      </c>
      <c r="E23" s="13">
        <v>500.0</v>
      </c>
      <c r="F23" s="20">
        <f>iferror(VLOOKUP(B23,'Stock level'!$B$2:$K$27,10,0),0)</f>
        <v>770</v>
      </c>
      <c r="G23" s="20">
        <f t="shared" si="1"/>
        <v>270</v>
      </c>
      <c r="H23" s="20">
        <f t="shared" si="2"/>
        <v>0</v>
      </c>
      <c r="I23" s="20">
        <f t="shared" si="3"/>
        <v>0</v>
      </c>
      <c r="J23" s="20">
        <f t="shared" si="4"/>
        <v>1</v>
      </c>
      <c r="K23" s="12">
        <f t="shared" si="5"/>
        <v>1</v>
      </c>
    </row>
    <row r="24">
      <c r="A24" s="5">
        <v>22.0</v>
      </c>
      <c r="B24" s="6" t="s">
        <v>29</v>
      </c>
      <c r="C24" s="20" t="str">
        <f>VLOOKUP($B24,'Monthly Consumption'!$B$3:$Q$27,B$1,0)</f>
        <v>pcs</v>
      </c>
      <c r="D24" s="20">
        <f>VLOOKUP($B24,'Monthly Consumption'!$B$3:$Q$27,3,0)</f>
        <v>492</v>
      </c>
      <c r="E24" s="13">
        <v>60.0</v>
      </c>
      <c r="F24" s="20">
        <f>iferror(VLOOKUP(B24,'Stock level'!$B$2:$K$27,10,0),0)</f>
        <v>240</v>
      </c>
      <c r="G24" s="20">
        <f t="shared" si="1"/>
        <v>180</v>
      </c>
      <c r="H24" s="20">
        <f t="shared" si="2"/>
        <v>0</v>
      </c>
      <c r="I24" s="20">
        <f t="shared" si="3"/>
        <v>0</v>
      </c>
      <c r="J24" s="20">
        <f t="shared" si="4"/>
        <v>0</v>
      </c>
      <c r="K24" s="12">
        <f t="shared" si="5"/>
        <v>0</v>
      </c>
    </row>
    <row r="25">
      <c r="A25" s="5">
        <v>23.0</v>
      </c>
      <c r="B25" s="6" t="s">
        <v>30</v>
      </c>
      <c r="C25" s="20" t="str">
        <f>VLOOKUP($B25,'Monthly Consumption'!$B$3:$Q$27,B$1,0)</f>
        <v>slices</v>
      </c>
      <c r="D25" s="20">
        <f>VLOOKUP($B25,'Monthly Consumption'!$B$3:$Q$27,3,0)</f>
        <v>946</v>
      </c>
      <c r="E25" s="13">
        <v>300.0</v>
      </c>
      <c r="F25" s="20">
        <f>iferror(VLOOKUP(B25,'Stock level'!$B$2:$K$27,10,0),0)</f>
        <v>430</v>
      </c>
      <c r="G25" s="20">
        <f t="shared" si="1"/>
        <v>130</v>
      </c>
      <c r="H25" s="20">
        <f t="shared" si="2"/>
        <v>0</v>
      </c>
      <c r="I25" s="20">
        <f t="shared" si="3"/>
        <v>0</v>
      </c>
      <c r="J25" s="20">
        <f t="shared" si="4"/>
        <v>1</v>
      </c>
      <c r="K25" s="12">
        <f t="shared" si="5"/>
        <v>1</v>
      </c>
    </row>
    <row r="26">
      <c r="A26" s="5">
        <v>24.0</v>
      </c>
      <c r="B26" s="6" t="s">
        <v>31</v>
      </c>
      <c r="C26" s="20" t="str">
        <f>VLOOKUP($B26,'Monthly Consumption'!$B$3:$Q$27,B$1,0)</f>
        <v>slices</v>
      </c>
      <c r="D26" s="20">
        <f>VLOOKUP($B26,'Monthly Consumption'!$B$3:$Q$27,3,0)</f>
        <v>768</v>
      </c>
      <c r="E26" s="13">
        <v>280.0</v>
      </c>
      <c r="F26" s="20">
        <f>iferror(VLOOKUP(B26,'Stock level'!$B$2:$K$27,10,0),0)</f>
        <v>380</v>
      </c>
      <c r="G26" s="20">
        <f t="shared" si="1"/>
        <v>100</v>
      </c>
      <c r="H26" s="20">
        <f t="shared" si="2"/>
        <v>0</v>
      </c>
      <c r="I26" s="20">
        <f t="shared" si="3"/>
        <v>0</v>
      </c>
      <c r="J26" s="20">
        <f t="shared" si="4"/>
        <v>1</v>
      </c>
      <c r="K26" s="12">
        <f t="shared" si="5"/>
        <v>1</v>
      </c>
    </row>
    <row r="27">
      <c r="A27" s="5">
        <v>25.0</v>
      </c>
      <c r="B27" s="6" t="s">
        <v>32</v>
      </c>
      <c r="C27" s="20" t="str">
        <f>VLOOKUP($B27,'Monthly Consumption'!$B$3:$Q$27,B$1,0)</f>
        <v>slices</v>
      </c>
      <c r="D27" s="20">
        <f>VLOOKUP($B27,'Monthly Consumption'!$B$3:$Q$27,3,0)</f>
        <v>135</v>
      </c>
      <c r="E27" s="13">
        <v>40.0</v>
      </c>
      <c r="F27" s="20">
        <f>iferror(VLOOKUP(B27,'Stock level'!$B$2:$K$27,10,0),0)</f>
        <v>120</v>
      </c>
      <c r="G27" s="20">
        <f t="shared" si="1"/>
        <v>80</v>
      </c>
      <c r="H27" s="20">
        <f t="shared" si="2"/>
        <v>0</v>
      </c>
      <c r="I27" s="20">
        <f t="shared" si="3"/>
        <v>0</v>
      </c>
      <c r="J27" s="20">
        <f t="shared" si="4"/>
        <v>1</v>
      </c>
      <c r="K27" s="12">
        <f t="shared" si="5"/>
        <v>1</v>
      </c>
    </row>
  </sheetData>
  <conditionalFormatting sqref="J3:J27">
    <cfRule type="cellIs" dxfId="0" priority="1" operator="equal">
      <formula>"FALSE"</formula>
    </cfRule>
  </conditionalFormatting>
  <conditionalFormatting sqref="I3:I27">
    <cfRule type="cellIs" dxfId="0" priority="2" operator="equal">
      <formula>"FALSE"</formula>
    </cfRule>
  </conditionalFormatting>
  <conditionalFormatting sqref="H3:H27">
    <cfRule type="cellIs" dxfId="0" priority="3" operator="equal">
      <formula>"FALSE"</formula>
    </cfRule>
  </conditionalFormatting>
  <conditionalFormatting sqref="K3:K27">
    <cfRule type="colorScale" priority="4">
      <colorScale>
        <cfvo type="formula" val="0"/>
        <cfvo type="formula" val="1"/>
        <cfvo type="percentile" val="99"/>
        <color rgb="FFFF0000"/>
        <color rgb="FFFF6D01"/>
        <color rgb="FFFFD966"/>
      </colorScale>
    </cfRule>
  </conditionalFormatting>
  <drawing r:id="rId1"/>
</worksheet>
</file>