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heckCompatibility="1"/>
  <mc:AlternateContent xmlns:mc="http://schemas.openxmlformats.org/markup-compatibility/2006">
    <mc:Choice Requires="x15">
      <x15ac:absPath xmlns:x15ac="http://schemas.microsoft.com/office/spreadsheetml/2010/11/ac" url="/Users/Singh/Documents/PythonWorkspace/Statistics-Stroop-task/"/>
    </mc:Choice>
  </mc:AlternateContent>
  <bookViews>
    <workbookView xWindow="38400" yWindow="4060" windowWidth="32000" windowHeight="17540" tabRatio="500"/>
  </bookViews>
  <sheets>
    <sheet name="Sheet2" sheetId="2"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0" i="2" l="1"/>
  <c r="E144" i="2"/>
  <c r="E143" i="2"/>
  <c r="D141" i="2"/>
  <c r="F107" i="2"/>
  <c r="F108" i="2"/>
  <c r="F109" i="2"/>
  <c r="F110" i="2"/>
  <c r="F111" i="2"/>
  <c r="F112" i="2"/>
  <c r="F113" i="2"/>
  <c r="F114" i="2"/>
  <c r="F115" i="2"/>
  <c r="F116" i="2"/>
  <c r="F117" i="2"/>
  <c r="F118" i="2"/>
  <c r="F119" i="2"/>
  <c r="F120" i="2"/>
  <c r="F121" i="2"/>
  <c r="F122" i="2"/>
  <c r="F123" i="2"/>
  <c r="F124" i="2"/>
  <c r="F125" i="2"/>
  <c r="F126" i="2"/>
  <c r="F127" i="2"/>
  <c r="F128" i="2"/>
  <c r="F129" i="2"/>
  <c r="F130" i="2"/>
  <c r="D13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D134" i="2"/>
  <c r="D137" i="2"/>
  <c r="D138" i="2"/>
  <c r="D142" i="2"/>
  <c r="D139" i="2"/>
  <c r="D131" i="2"/>
  <c r="E132" i="2"/>
  <c r="D135" i="2"/>
  <c r="E41" i="2"/>
  <c r="D41" i="2"/>
  <c r="E44"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D43" i="2"/>
  <c r="E47" i="2"/>
  <c r="E48" i="2"/>
  <c r="D44"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D47" i="2"/>
  <c r="D48" i="2"/>
  <c r="E45" i="2"/>
  <c r="D45" i="2"/>
</calcChain>
</file>

<file path=xl/sharedStrings.xml><?xml version="1.0" encoding="utf-8"?>
<sst xmlns="http://schemas.openxmlformats.org/spreadsheetml/2006/main" count="82" uniqueCount="79">
  <si>
    <t>Congruent</t>
  </si>
  <si>
    <t>Incongruent</t>
  </si>
  <si>
    <t>Answer 1</t>
  </si>
  <si>
    <t>https://nces.ed.gov/nceskids/help/user_guide/graph/variables.asp</t>
  </si>
  <si>
    <t>Answer 2a</t>
  </si>
  <si>
    <t>Answer 2b</t>
  </si>
  <si>
    <t>1. https://classroom.udacity.com/courses/ud134-nd/lessons/4615238546/concepts/773674770923
2. https://classroom.udacity.com/courses/ud134-nd/lessons/4615238546/concepts/773450610923
3. https://study.com/academy/lesson/measures-of-variability-range-variance-standard-deviation.html</t>
  </si>
  <si>
    <t>Links</t>
  </si>
  <si>
    <t>links</t>
  </si>
  <si>
    <t>Answer 3</t>
  </si>
  <si>
    <t xml:space="preserve">mean: </t>
  </si>
  <si>
    <t>Sorted
Congruent</t>
  </si>
  <si>
    <t>Sorted
Incongruent</t>
  </si>
  <si>
    <t>median</t>
  </si>
  <si>
    <t>mode</t>
  </si>
  <si>
    <t>No value is repeated, 
but we can say that 
mode is around 12</t>
  </si>
  <si>
    <t>No value is repeated,
 but we can say that 
mode is around 
17 and 20</t>
  </si>
  <si>
    <t>devication from 
mean
Congruent</t>
  </si>
  <si>
    <t>devication from 
mean
InCongruent</t>
  </si>
  <si>
    <t>Square of devication from 
mean
Congruent</t>
  </si>
  <si>
    <t>Square of devication from 
mean
InCongruent</t>
  </si>
  <si>
    <t>variance</t>
  </si>
  <si>
    <t>n</t>
  </si>
  <si>
    <t>n-1</t>
  </si>
  <si>
    <t>Sigma calculated by Excel Formula</t>
  </si>
  <si>
    <t>SD (sigma, calculated manually)</t>
  </si>
  <si>
    <t>Mean of the provided data:
1. Congruent: 14.051125
2. Incongruent: 22.01591667</t>
  </si>
  <si>
    <t>Median of the provided data:
1. Congruent: 14.3565 
2. Incongruent: 21.0175</t>
  </si>
  <si>
    <t>Variance ofprovided data:
1. Congruent: 12.66902907 
2. Incongruent: 23.01175704</t>
  </si>
  <si>
    <t>Standard Deviation of the provided data:
1. Congruent: 3.559357958 
2. Incongruent: 4.797057122</t>
  </si>
  <si>
    <t>Answer 4</t>
  </si>
  <si>
    <t>For Congruent words condition, as shown in the below histogram graph, the data is 
positively skewed with interval size of 2.538. shown below:</t>
  </si>
  <si>
    <t>For Incongruent words condition, as shown in the below histogram graph, the data is 
positively skewed with interval size of 2.538. Also there lies few outliers as shown in the graph below:</t>
  </si>
  <si>
    <t>Link</t>
  </si>
  <si>
    <t>http://www.shodor.org/interactivate/activities/Histogram/</t>
  </si>
  <si>
    <t>Answer 5</t>
  </si>
  <si>
    <t>Since the data is collected from same participants, for two different test conditions, 
we will calculate Dependent t-test for paired samples.</t>
  </si>
  <si>
    <t>Di</t>
  </si>
  <si>
    <t>t-critical for 
alpha : 0.05</t>
  </si>
  <si>
    <t>to</t>
  </si>
  <si>
    <t>p-value</t>
  </si>
  <si>
    <t>   </t>
  </si>
  <si>
    <t xml:space="preserve">1. https://www.graphpad.com/quickcalcs/pValue2/
2. https://s3.amazonaws.com/udacity-hosted-downloads/t-table.jpg
</t>
  </si>
  <si>
    <t xml:space="preserve">Statistical Results: All the results are  marked in cells highlighted in Yellow color
</t>
  </si>
  <si>
    <t>Confidance Interval for alpha : 0.05 is -&gt; -11.968 to -3.961</t>
  </si>
  <si>
    <t>Based on all the calculated statistics, 
as t-stetistic is significantly lower than the t-critical value, 
we "Reject the Null Hypothesis".</t>
  </si>
  <si>
    <t>Answer 6</t>
  </si>
  <si>
    <t>Reason of the effect observed between the two above mentioned samples: with Incongruent 
word sampels, as soon as we see the word subconciusly we try to read the word rather 
than observe the coler and end up mentioning what the word reads rather than what 
is the color of the word.</t>
  </si>
  <si>
    <t xml:space="preserve">As far as assigning appropriate set of hypotheses for this task is conserned, we have two hypotheses,
1. Null Hypotheses: The results or the performance of candicates in congruent words condition and an incongruent words condition remains same.
2. Alternative Hypotheses: The results or the performance of candicates in congruent words condition and an incongruent words condition is different, it either increases or decreases.
MUc : average of scores of participants who particiapted in congruent word condition.
MUi : average of scores of participants who particiapted in incongruent word condition.
Null Hypotheses: 
MUc - MUi = 0 
Alternative Hypotheses:
MUc - MUi ≠ 0
</t>
  </si>
  <si>
    <t>Independent variable is the The type of test or word condition provided to the candidate, that is 
whether the words shown are congruent with the ink colors or if they are incongruent with ink colors. 
"An independent variable is that which stands alone and is not changes by the other variables we are trying to measure. In the given 
problem,  type of test given/ condition provided to the participants: ""a congruent words condition, and an incongruent words condition"", is an independent variable.
Where as the ""time takem by the participant to take the names of color in equally sized list"" is a dependent variable.
Independent variable causes the change in dependent variable and vice-a-versa is not true. "</t>
  </si>
  <si>
    <t xml:space="preserve">Since Our Null Hypothesis is MUc = MUi, that means different word conditions doesnot affect our output. So we will check the Standard deviation of the sample and check if its t-stetistical value is within the t-critical bounds (as in whichever direction the t-statistical value goes, if the variation is in t-critical region, we can say that the type of test conditions have definately affected the test results).
Reason for taking t-test  insted of z-test is we don't know the population mean and poulation's standard devication. 
Stetistical test which I expect to perform is:
Measures of Center: 
1. Mean of both the "congruent words condition and an incongruent words condition" test ouput. This gives us the average test scores.
2. Mod: Gives us the most frequent value in the data set
3. Median: THe value in the middle of the distribution is median, this dont have any effect of outliers.
1. Range of data: This provides the value which shows the spread of the data.
Measures of Variability:
1. Deviation from Mean
2. Find Variance: THis shows how spread out the data is.
2. Find Standard deviation: This defines how far from the average each score is.
Also, an assumption is made that all these test were performed at same time for all the participants in similar conditions (for example similar lighing condition, same time, etc)
</t>
  </si>
  <si>
    <t>d-bar: -7.964791667</t>
  </si>
  <si>
    <t>x-bar (Confruent)</t>
  </si>
  <si>
    <t>x-bar (InConfruent)</t>
  </si>
  <si>
    <t>degree of freedom</t>
  </si>
  <si>
    <t>Sample Size</t>
  </si>
  <si>
    <t>point estimate</t>
  </si>
  <si>
    <t>S (stndard deviation of defferences)</t>
  </si>
  <si>
    <t>d-bar( mean of differences)</t>
  </si>
  <si>
    <t>variance of diffences</t>
  </si>
  <si>
    <t>Di-Dbar</t>
  </si>
  <si>
    <t>(Di-Dbar) ^2</t>
  </si>
  <si>
    <t>Variance of Differences: 23.66654087</t>
  </si>
  <si>
    <t>Standard Devication of Differences: 4.86482691</t>
  </si>
  <si>
    <t>Standard Error of Mean Diff</t>
  </si>
  <si>
    <t>Standard Error of Mean Diff: 0.993028635</t>
  </si>
  <si>
    <t>t-statistics</t>
  </si>
  <si>
    <t>t-statistics: -8.020706944</t>
  </si>
  <si>
    <t>margin of error</t>
  </si>
  <si>
    <t>Cohen's d</t>
  </si>
  <si>
    <t>Confidance Interval</t>
  </si>
  <si>
    <t>Left:</t>
  </si>
  <si>
    <t>Right:</t>
  </si>
  <si>
    <t>Cohen's d: -1.637219949</t>
  </si>
  <si>
    <t>Confidance Interval: -10.01936791 to -5.910215421</t>
  </si>
  <si>
    <t>Consclusion: 
1. We Reject the Null hypothesis, that means there is significant difference in result outcome  beteen Congruent and Incongruent word condition tests results.
2. Based on the Confidence interwal we can say that all the participants performes 5 to 10 less errors in the test given on Congruent word coditions.</t>
  </si>
  <si>
    <t>Result Expectations: Yes these results match my expectations as the Incongruent word condition based test was way more difficult than the other.</t>
  </si>
  <si>
    <t xml:space="preserve">The two-tailed P value is less than 0.0001 
   By conventional criteria, this difference is considered to be extremely statistically significant. </t>
  </si>
  <si>
    <t xml:space="preserve">p-value: The two-tailed P value is less than 0.0001 
By conventional criteria, this difference is considered to be extremely statistically significant.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</si>
</sst>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494949"/>
      <name val="Helvetica"/>
    </font>
    <font>
      <sz val="8"/>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0" fillId="0" borderId="0" xfId="0" applyAlignment="1">
      <alignmen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applyAlignment="1">
      <alignment wrapText="1"/>
    </xf>
    <xf numFmtId="0" fontId="0" fillId="0" borderId="6" xfId="0" applyBorder="1"/>
    <xf numFmtId="0" fontId="0" fillId="0" borderId="7" xfId="0" applyBorder="1"/>
    <xf numFmtId="0" fontId="0" fillId="0" borderId="7" xfId="0" applyBorder="1" applyAlignment="1">
      <alignment wrapText="1"/>
    </xf>
    <xf numFmtId="0" fontId="0" fillId="0" borderId="8" xfId="0" applyBorder="1"/>
    <xf numFmtId="0" fontId="0" fillId="0" borderId="0" xfId="0" applyBorder="1" applyAlignment="1">
      <alignment wrapText="1"/>
    </xf>
    <xf numFmtId="0" fontId="0" fillId="0" borderId="0" xfId="0" applyBorder="1"/>
    <xf numFmtId="0" fontId="0" fillId="0" borderId="5" xfId="0" applyBorder="1"/>
    <xf numFmtId="0" fontId="0" fillId="0" borderId="9" xfId="0" applyBorder="1"/>
    <xf numFmtId="0" fontId="0" fillId="3" borderId="10" xfId="0" applyFill="1" applyBorder="1"/>
    <xf numFmtId="0" fontId="0" fillId="0" borderId="1" xfId="0" applyBorder="1"/>
    <xf numFmtId="0" fontId="0" fillId="0" borderId="1" xfId="0" applyBorder="1" applyAlignment="1">
      <alignment wrapText="1"/>
    </xf>
    <xf numFmtId="0" fontId="3" fillId="0" borderId="0" xfId="0" applyFont="1" applyBorder="1"/>
    <xf numFmtId="0" fontId="0" fillId="0" borderId="9" xfId="0" applyBorder="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53</xdr:row>
      <xdr:rowOff>12700</xdr:rowOff>
    </xdr:from>
    <xdr:to>
      <xdr:col>3</xdr:col>
      <xdr:colOff>691780</xdr:colOff>
      <xdr:row>73</xdr:row>
      <xdr:rowOff>152400</xdr:rowOff>
    </xdr:to>
    <xdr:pic>
      <xdr:nvPicPr>
        <xdr:cNvPr id="5" name="Picture 4"/>
        <xdr:cNvPicPr>
          <a:picLocks noChangeAspect="1"/>
        </xdr:cNvPicPr>
      </xdr:nvPicPr>
      <xdr:blipFill>
        <a:blip xmlns:r="http://schemas.openxmlformats.org/officeDocument/2006/relationships" r:embed="rId1"/>
        <a:stretch>
          <a:fillRect/>
        </a:stretch>
      </xdr:blipFill>
      <xdr:spPr>
        <a:xfrm>
          <a:off x="825500" y="24599900"/>
          <a:ext cx="9861180" cy="4203700"/>
        </a:xfrm>
        <a:prstGeom prst="rect">
          <a:avLst/>
        </a:prstGeom>
      </xdr:spPr>
    </xdr:pic>
    <xdr:clientData/>
  </xdr:twoCellAnchor>
  <xdr:twoCellAnchor editAs="oneCell">
    <xdr:from>
      <xdr:col>1</xdr:col>
      <xdr:colOff>12700</xdr:colOff>
      <xdr:row>77</xdr:row>
      <xdr:rowOff>0</xdr:rowOff>
    </xdr:from>
    <xdr:to>
      <xdr:col>3</xdr:col>
      <xdr:colOff>698500</xdr:colOff>
      <xdr:row>98</xdr:row>
      <xdr:rowOff>120134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8200" y="29870400"/>
          <a:ext cx="9855200" cy="4387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51"/>
  <sheetViews>
    <sheetView tabSelected="1" topLeftCell="A99" workbookViewId="0">
      <selection activeCell="D162" sqref="D162"/>
    </sheetView>
  </sheetViews>
  <sheetFormatPr baseColWidth="10" defaultRowHeight="16" x14ac:dyDescent="0.2"/>
  <cols>
    <col min="1" max="1" width="9.6640625" bestFit="1" customWidth="1"/>
    <col min="2" max="2" width="91.5" customWidth="1"/>
    <col min="3" max="3" width="28.83203125" bestFit="1" customWidth="1"/>
    <col min="4" max="4" width="18.33203125" bestFit="1" customWidth="1"/>
    <col min="5" max="5" width="13.83203125" bestFit="1" customWidth="1"/>
    <col min="6" max="6" width="20" bestFit="1" customWidth="1"/>
    <col min="7" max="7" width="15.33203125" customWidth="1"/>
    <col min="8" max="8" width="16.1640625" customWidth="1"/>
    <col min="9" max="9" width="17" customWidth="1"/>
    <col min="10" max="10" width="8.1640625" customWidth="1"/>
    <col min="11" max="11" width="11" customWidth="1"/>
    <col min="12" max="12" width="10.33203125" bestFit="1" customWidth="1"/>
    <col min="14" max="14" width="22.5" bestFit="1" customWidth="1"/>
    <col min="17" max="17" width="17.5" customWidth="1"/>
  </cols>
  <sheetData>
    <row r="1" spans="1:12" x14ac:dyDescent="0.2">
      <c r="A1" s="5" t="s">
        <v>2</v>
      </c>
      <c r="B1" s="6"/>
    </row>
    <row r="2" spans="1:12" ht="192" x14ac:dyDescent="0.2">
      <c r="A2" s="7"/>
      <c r="B2" s="8" t="s">
        <v>49</v>
      </c>
    </row>
    <row r="3" spans="1:12" x14ac:dyDescent="0.2">
      <c r="A3" s="9" t="s">
        <v>7</v>
      </c>
      <c r="B3" s="10" t="s">
        <v>3</v>
      </c>
    </row>
    <row r="6" spans="1:12" x14ac:dyDescent="0.2">
      <c r="A6" s="5" t="s">
        <v>4</v>
      </c>
      <c r="B6" s="6"/>
    </row>
    <row r="7" spans="1:12" ht="272" x14ac:dyDescent="0.2">
      <c r="A7" s="9"/>
      <c r="B7" s="11" t="s">
        <v>48</v>
      </c>
    </row>
    <row r="8" spans="1:12" x14ac:dyDescent="0.2">
      <c r="B8" s="1"/>
    </row>
    <row r="9" spans="1:12" x14ac:dyDescent="0.2">
      <c r="B9" s="1"/>
    </row>
    <row r="10" spans="1:12" x14ac:dyDescent="0.2">
      <c r="A10" s="5" t="s">
        <v>5</v>
      </c>
      <c r="B10" s="6"/>
    </row>
    <row r="11" spans="1:12" ht="409" x14ac:dyDescent="0.2">
      <c r="A11" s="7"/>
      <c r="B11" s="8" t="s">
        <v>50</v>
      </c>
    </row>
    <row r="12" spans="1:12" ht="48" x14ac:dyDescent="0.2">
      <c r="A12" s="9" t="s">
        <v>8</v>
      </c>
      <c r="B12" s="11" t="s">
        <v>6</v>
      </c>
    </row>
    <row r="13" spans="1:12" x14ac:dyDescent="0.2">
      <c r="B13" s="1"/>
    </row>
    <row r="15" spans="1:12" x14ac:dyDescent="0.2">
      <c r="A15" s="5" t="s">
        <v>9</v>
      </c>
      <c r="B15" s="12"/>
      <c r="C15" s="12"/>
      <c r="D15" s="12"/>
      <c r="E15" s="12"/>
      <c r="F15" s="12"/>
      <c r="G15" s="12"/>
      <c r="H15" s="12"/>
      <c r="I15" s="12"/>
      <c r="J15" s="12"/>
      <c r="K15" s="12"/>
      <c r="L15" s="6"/>
    </row>
    <row r="16" spans="1:12" ht="80" x14ac:dyDescent="0.2">
      <c r="A16" s="7"/>
      <c r="B16" s="13" t="s">
        <v>26</v>
      </c>
      <c r="C16" s="14"/>
      <c r="D16" s="18" t="s">
        <v>0</v>
      </c>
      <c r="E16" s="18" t="s">
        <v>1</v>
      </c>
      <c r="F16" s="19" t="s">
        <v>17</v>
      </c>
      <c r="G16" s="19" t="s">
        <v>19</v>
      </c>
      <c r="H16" s="19" t="s">
        <v>18</v>
      </c>
      <c r="I16" s="19" t="s">
        <v>20</v>
      </c>
      <c r="J16" s="14"/>
      <c r="K16" s="19" t="s">
        <v>11</v>
      </c>
      <c r="L16" s="19" t="s">
        <v>12</v>
      </c>
    </row>
    <row r="17" spans="1:12" ht="48" x14ac:dyDescent="0.2">
      <c r="A17" s="7"/>
      <c r="B17" s="13" t="s">
        <v>27</v>
      </c>
      <c r="C17" s="14"/>
      <c r="D17" s="2">
        <v>12.079000000000001</v>
      </c>
      <c r="E17" s="2">
        <v>19.277999999999999</v>
      </c>
      <c r="F17" s="18">
        <f>D17-$D$44</f>
        <v>-1.9721250000000001</v>
      </c>
      <c r="G17" s="18">
        <f>F17^2</f>
        <v>3.8892770156250007</v>
      </c>
      <c r="H17" s="18">
        <f>E17-$E$44</f>
        <v>-2.7379166666666706</v>
      </c>
      <c r="I17" s="18">
        <f>H17^2</f>
        <v>7.4961876736111321</v>
      </c>
      <c r="J17" s="14"/>
      <c r="K17" s="18">
        <v>8.6300000000000008</v>
      </c>
      <c r="L17" s="18">
        <v>15.686999999999999</v>
      </c>
    </row>
    <row r="18" spans="1:12" ht="48" x14ac:dyDescent="0.2">
      <c r="A18" s="7"/>
      <c r="B18" s="13" t="s">
        <v>28</v>
      </c>
      <c r="C18" s="14"/>
      <c r="D18" s="2">
        <v>16.791</v>
      </c>
      <c r="E18" s="2">
        <v>18.741</v>
      </c>
      <c r="F18" s="18">
        <f t="shared" ref="F18:F40" si="0">D18-$D$44</f>
        <v>2.7398749999999996</v>
      </c>
      <c r="G18" s="18">
        <f t="shared" ref="G18:G40" si="1">F18^2</f>
        <v>7.5069150156249975</v>
      </c>
      <c r="H18" s="18">
        <f t="shared" ref="H18:H40" si="2">E18-$E$44</f>
        <v>-3.2749166666666696</v>
      </c>
      <c r="I18" s="18">
        <f t="shared" ref="I18:I40" si="3">H18^2</f>
        <v>10.72507917361113</v>
      </c>
      <c r="J18" s="14"/>
      <c r="K18" s="18">
        <v>8.9870000000000001</v>
      </c>
      <c r="L18" s="18">
        <v>17.393999999999998</v>
      </c>
    </row>
    <row r="19" spans="1:12" ht="48" x14ac:dyDescent="0.2">
      <c r="A19" s="7"/>
      <c r="B19" s="13" t="s">
        <v>29</v>
      </c>
      <c r="C19" s="14"/>
      <c r="D19" s="2">
        <v>9.5640000000000001</v>
      </c>
      <c r="E19" s="2">
        <v>21.213999999999999</v>
      </c>
      <c r="F19" s="18">
        <f t="shared" si="0"/>
        <v>-4.4871250000000007</v>
      </c>
      <c r="G19" s="18">
        <f t="shared" si="1"/>
        <v>20.134290765625007</v>
      </c>
      <c r="H19" s="18">
        <f t="shared" si="2"/>
        <v>-0.80191666666667061</v>
      </c>
      <c r="I19" s="18">
        <f t="shared" si="3"/>
        <v>0.64307034027778409</v>
      </c>
      <c r="J19" s="14"/>
      <c r="K19" s="18">
        <v>9.4009999999999998</v>
      </c>
      <c r="L19" s="18">
        <v>17.425000000000001</v>
      </c>
    </row>
    <row r="20" spans="1:12" x14ac:dyDescent="0.2">
      <c r="A20" s="7"/>
      <c r="B20" s="13"/>
      <c r="C20" s="14"/>
      <c r="D20" s="2">
        <v>8.6300000000000008</v>
      </c>
      <c r="E20" s="2">
        <v>15.686999999999999</v>
      </c>
      <c r="F20" s="18">
        <f t="shared" si="0"/>
        <v>-5.421125</v>
      </c>
      <c r="G20" s="18">
        <f t="shared" si="1"/>
        <v>29.388596265625001</v>
      </c>
      <c r="H20" s="18">
        <f t="shared" si="2"/>
        <v>-6.3289166666666699</v>
      </c>
      <c r="I20" s="18">
        <f t="shared" si="3"/>
        <v>40.055186173611155</v>
      </c>
      <c r="J20" s="14"/>
      <c r="K20" s="18">
        <v>9.5640000000000001</v>
      </c>
      <c r="L20" s="18">
        <v>17.510000000000002</v>
      </c>
    </row>
    <row r="21" spans="1:12" x14ac:dyDescent="0.2">
      <c r="A21" s="7"/>
      <c r="B21" s="14"/>
      <c r="C21" s="14"/>
      <c r="D21" s="2">
        <v>14.669</v>
      </c>
      <c r="E21" s="2">
        <v>22.803000000000001</v>
      </c>
      <c r="F21" s="18">
        <f t="shared" si="0"/>
        <v>0.61787499999999973</v>
      </c>
      <c r="G21" s="18">
        <f t="shared" si="1"/>
        <v>0.38176951562499967</v>
      </c>
      <c r="H21" s="18">
        <f t="shared" si="2"/>
        <v>0.78708333333333158</v>
      </c>
      <c r="I21" s="18">
        <f t="shared" si="3"/>
        <v>0.61950017361110832</v>
      </c>
      <c r="J21" s="14"/>
      <c r="K21" s="18">
        <v>10.638999999999999</v>
      </c>
      <c r="L21" s="18">
        <v>17.96</v>
      </c>
    </row>
    <row r="22" spans="1:12" x14ac:dyDescent="0.2">
      <c r="A22" s="7"/>
      <c r="B22" s="14"/>
      <c r="C22" s="14"/>
      <c r="D22" s="2">
        <v>12.238</v>
      </c>
      <c r="E22" s="2">
        <v>20.878</v>
      </c>
      <c r="F22" s="18">
        <f t="shared" si="0"/>
        <v>-1.8131250000000012</v>
      </c>
      <c r="G22" s="18">
        <f t="shared" si="1"/>
        <v>3.2874222656250045</v>
      </c>
      <c r="H22" s="18">
        <f t="shared" si="2"/>
        <v>-1.1379166666666691</v>
      </c>
      <c r="I22" s="18">
        <f t="shared" si="3"/>
        <v>1.2948543402777835</v>
      </c>
      <c r="J22" s="14"/>
      <c r="K22" s="18">
        <v>11.343999999999999</v>
      </c>
      <c r="L22" s="18">
        <v>18.643999999999998</v>
      </c>
    </row>
    <row r="23" spans="1:12" x14ac:dyDescent="0.2">
      <c r="A23" s="7"/>
      <c r="B23" s="14"/>
      <c r="C23" s="14"/>
      <c r="D23" s="2">
        <v>14.692</v>
      </c>
      <c r="E23" s="2">
        <v>24.571999999999999</v>
      </c>
      <c r="F23" s="18">
        <f t="shared" si="0"/>
        <v>0.64087499999999942</v>
      </c>
      <c r="G23" s="18">
        <f t="shared" si="1"/>
        <v>0.41072076562499926</v>
      </c>
      <c r="H23" s="18">
        <f t="shared" si="2"/>
        <v>2.5560833333333299</v>
      </c>
      <c r="I23" s="18">
        <f t="shared" si="3"/>
        <v>6.5335620069444271</v>
      </c>
      <c r="J23" s="14"/>
      <c r="K23" s="18">
        <v>12.079000000000001</v>
      </c>
      <c r="L23" s="18">
        <v>18.741</v>
      </c>
    </row>
    <row r="24" spans="1:12" x14ac:dyDescent="0.2">
      <c r="A24" s="7"/>
      <c r="B24" s="14"/>
      <c r="C24" s="14"/>
      <c r="D24" s="2">
        <v>8.9870000000000001</v>
      </c>
      <c r="E24" s="2">
        <v>17.393999999999998</v>
      </c>
      <c r="F24" s="18">
        <f t="shared" si="0"/>
        <v>-5.0641250000000007</v>
      </c>
      <c r="G24" s="18">
        <f t="shared" si="1"/>
        <v>25.645362015625008</v>
      </c>
      <c r="H24" s="18">
        <f t="shared" si="2"/>
        <v>-4.6219166666666709</v>
      </c>
      <c r="I24" s="18">
        <f t="shared" si="3"/>
        <v>21.362113673611152</v>
      </c>
      <c r="J24" s="14"/>
      <c r="K24" s="18">
        <v>12.13</v>
      </c>
      <c r="L24" s="18">
        <v>19.277999999999999</v>
      </c>
    </row>
    <row r="25" spans="1:12" x14ac:dyDescent="0.2">
      <c r="A25" s="7"/>
      <c r="B25" s="14"/>
      <c r="C25" s="14"/>
      <c r="D25" s="2">
        <v>9.4009999999999998</v>
      </c>
      <c r="E25" s="2">
        <v>20.762</v>
      </c>
      <c r="F25" s="18">
        <f t="shared" si="0"/>
        <v>-4.650125000000001</v>
      </c>
      <c r="G25" s="18">
        <f t="shared" si="1"/>
        <v>21.623662515625011</v>
      </c>
      <c r="H25" s="18">
        <f t="shared" si="2"/>
        <v>-1.2539166666666688</v>
      </c>
      <c r="I25" s="18">
        <f t="shared" si="3"/>
        <v>1.5723070069444498</v>
      </c>
      <c r="J25" s="14"/>
      <c r="K25" s="18">
        <v>12.238</v>
      </c>
      <c r="L25" s="18">
        <v>20.329999999999998</v>
      </c>
    </row>
    <row r="26" spans="1:12" x14ac:dyDescent="0.2">
      <c r="A26" s="7"/>
      <c r="B26" s="14"/>
      <c r="C26" s="14"/>
      <c r="D26" s="2">
        <v>14.48</v>
      </c>
      <c r="E26" s="2">
        <v>26.282</v>
      </c>
      <c r="F26" s="18">
        <f t="shared" si="0"/>
        <v>0.42887499999999967</v>
      </c>
      <c r="G26" s="18">
        <f t="shared" si="1"/>
        <v>0.18393376562499972</v>
      </c>
      <c r="H26" s="18">
        <f t="shared" si="2"/>
        <v>4.2660833333333308</v>
      </c>
      <c r="I26" s="18">
        <f t="shared" si="3"/>
        <v>18.199467006944424</v>
      </c>
      <c r="J26" s="14"/>
      <c r="K26" s="18">
        <v>12.369</v>
      </c>
      <c r="L26" s="18">
        <v>20.428999999999998</v>
      </c>
    </row>
    <row r="27" spans="1:12" x14ac:dyDescent="0.2">
      <c r="A27" s="7"/>
      <c r="B27" s="14"/>
      <c r="C27" s="14"/>
      <c r="D27" s="2">
        <v>22.327999999999999</v>
      </c>
      <c r="E27" s="2">
        <v>24.524000000000001</v>
      </c>
      <c r="F27" s="18">
        <f t="shared" si="0"/>
        <v>8.2768749999999986</v>
      </c>
      <c r="G27" s="18">
        <f t="shared" si="1"/>
        <v>68.506659765624974</v>
      </c>
      <c r="H27" s="18">
        <f t="shared" si="2"/>
        <v>2.5080833333333317</v>
      </c>
      <c r="I27" s="18">
        <f t="shared" si="3"/>
        <v>6.290482006944436</v>
      </c>
      <c r="J27" s="14"/>
      <c r="K27" s="18">
        <v>12.944000000000001</v>
      </c>
      <c r="L27" s="18">
        <v>20.762</v>
      </c>
    </row>
    <row r="28" spans="1:12" x14ac:dyDescent="0.2">
      <c r="A28" s="7"/>
      <c r="B28" s="14"/>
      <c r="C28" s="14"/>
      <c r="D28" s="2">
        <v>15.298</v>
      </c>
      <c r="E28" s="2">
        <v>18.643999999999998</v>
      </c>
      <c r="F28" s="18">
        <f t="shared" si="0"/>
        <v>1.2468749999999993</v>
      </c>
      <c r="G28" s="18">
        <f t="shared" si="1"/>
        <v>1.5546972656249982</v>
      </c>
      <c r="H28" s="18">
        <f t="shared" si="2"/>
        <v>-3.3719166666666709</v>
      </c>
      <c r="I28" s="18">
        <f t="shared" si="3"/>
        <v>11.369822006944473</v>
      </c>
      <c r="J28" s="14"/>
      <c r="K28" s="18">
        <v>14.233000000000001</v>
      </c>
      <c r="L28" s="18">
        <v>20.878</v>
      </c>
    </row>
    <row r="29" spans="1:12" x14ac:dyDescent="0.2">
      <c r="A29" s="7"/>
      <c r="B29" s="14"/>
      <c r="C29" s="14"/>
      <c r="D29" s="2">
        <v>15.073</v>
      </c>
      <c r="E29" s="2">
        <v>17.510000000000002</v>
      </c>
      <c r="F29" s="18">
        <f t="shared" si="0"/>
        <v>1.0218749999999996</v>
      </c>
      <c r="G29" s="18">
        <f t="shared" si="1"/>
        <v>1.0442285156249993</v>
      </c>
      <c r="H29" s="18">
        <f t="shared" si="2"/>
        <v>-4.5059166666666677</v>
      </c>
      <c r="I29" s="18">
        <f t="shared" si="3"/>
        <v>20.303285006944453</v>
      </c>
      <c r="J29" s="14"/>
      <c r="K29" s="18">
        <v>14.48</v>
      </c>
      <c r="L29" s="18">
        <v>21.157</v>
      </c>
    </row>
    <row r="30" spans="1:12" x14ac:dyDescent="0.2">
      <c r="A30" s="7"/>
      <c r="B30" s="14"/>
      <c r="C30" s="14"/>
      <c r="D30" s="2">
        <v>16.928999999999998</v>
      </c>
      <c r="E30" s="2">
        <v>20.329999999999998</v>
      </c>
      <c r="F30" s="18">
        <f t="shared" si="0"/>
        <v>2.8778749999999977</v>
      </c>
      <c r="G30" s="18">
        <f t="shared" si="1"/>
        <v>8.2821645156249861</v>
      </c>
      <c r="H30" s="18">
        <f t="shared" si="2"/>
        <v>-1.6859166666666709</v>
      </c>
      <c r="I30" s="18">
        <f t="shared" si="3"/>
        <v>2.8423150069444589</v>
      </c>
      <c r="J30" s="14"/>
      <c r="K30" s="18">
        <v>14.669</v>
      </c>
      <c r="L30" s="18">
        <v>21.213999999999999</v>
      </c>
    </row>
    <row r="31" spans="1:12" x14ac:dyDescent="0.2">
      <c r="A31" s="7"/>
      <c r="B31" s="14"/>
      <c r="C31" s="14"/>
      <c r="D31" s="2">
        <v>18.2</v>
      </c>
      <c r="E31" s="2">
        <v>35.255000000000003</v>
      </c>
      <c r="F31" s="18">
        <f t="shared" si="0"/>
        <v>4.1488749999999985</v>
      </c>
      <c r="G31" s="18">
        <f t="shared" si="1"/>
        <v>17.213163765624987</v>
      </c>
      <c r="H31" s="18">
        <f t="shared" si="2"/>
        <v>13.239083333333333</v>
      </c>
      <c r="I31" s="18">
        <f t="shared" si="3"/>
        <v>175.27332750694444</v>
      </c>
      <c r="J31" s="14"/>
      <c r="K31" s="18">
        <v>14.692</v>
      </c>
      <c r="L31" s="18">
        <v>22.058</v>
      </c>
    </row>
    <row r="32" spans="1:12" x14ac:dyDescent="0.2">
      <c r="A32" s="7"/>
      <c r="B32" s="14"/>
      <c r="C32" s="14"/>
      <c r="D32" s="2">
        <v>12.13</v>
      </c>
      <c r="E32" s="2">
        <v>22.158000000000001</v>
      </c>
      <c r="F32" s="18">
        <f t="shared" si="0"/>
        <v>-1.921125</v>
      </c>
      <c r="G32" s="18">
        <f t="shared" si="1"/>
        <v>3.6907212656249997</v>
      </c>
      <c r="H32" s="18">
        <f t="shared" si="2"/>
        <v>0.14208333333333201</v>
      </c>
      <c r="I32" s="18">
        <f t="shared" si="3"/>
        <v>2.0187673611110735E-2</v>
      </c>
      <c r="J32" s="14"/>
      <c r="K32" s="18">
        <v>15.073</v>
      </c>
      <c r="L32" s="18">
        <v>22.158000000000001</v>
      </c>
    </row>
    <row r="33" spans="1:12" x14ac:dyDescent="0.2">
      <c r="A33" s="7"/>
      <c r="B33" s="14"/>
      <c r="C33" s="14"/>
      <c r="D33" s="2">
        <v>18.495000000000001</v>
      </c>
      <c r="E33" s="2">
        <v>25.138999999999999</v>
      </c>
      <c r="F33" s="18">
        <f t="shared" si="0"/>
        <v>4.4438750000000002</v>
      </c>
      <c r="G33" s="18">
        <f t="shared" si="1"/>
        <v>19.748025015625004</v>
      </c>
      <c r="H33" s="18">
        <f t="shared" si="2"/>
        <v>3.1230833333333301</v>
      </c>
      <c r="I33" s="18">
        <f t="shared" si="3"/>
        <v>9.7536495069444236</v>
      </c>
      <c r="J33" s="14"/>
      <c r="K33" s="18">
        <v>15.298</v>
      </c>
      <c r="L33" s="18">
        <v>22.803000000000001</v>
      </c>
    </row>
    <row r="34" spans="1:12" x14ac:dyDescent="0.2">
      <c r="A34" s="7"/>
      <c r="B34" s="14"/>
      <c r="C34" s="14"/>
      <c r="D34" s="2">
        <v>10.638999999999999</v>
      </c>
      <c r="E34" s="2">
        <v>20.428999999999998</v>
      </c>
      <c r="F34" s="18">
        <f t="shared" si="0"/>
        <v>-3.4121250000000014</v>
      </c>
      <c r="G34" s="18">
        <f t="shared" si="1"/>
        <v>11.642597015625009</v>
      </c>
      <c r="H34" s="18">
        <f t="shared" si="2"/>
        <v>-1.5869166666666707</v>
      </c>
      <c r="I34" s="18">
        <f t="shared" si="3"/>
        <v>2.5183045069444576</v>
      </c>
      <c r="J34" s="14"/>
      <c r="K34" s="18">
        <v>16.004000000000001</v>
      </c>
      <c r="L34" s="18">
        <v>23.893999999999998</v>
      </c>
    </row>
    <row r="35" spans="1:12" x14ac:dyDescent="0.2">
      <c r="A35" s="7"/>
      <c r="B35" s="14"/>
      <c r="C35" s="14"/>
      <c r="D35" s="2">
        <v>11.343999999999999</v>
      </c>
      <c r="E35" s="2">
        <v>17.425000000000001</v>
      </c>
      <c r="F35" s="18">
        <f t="shared" si="0"/>
        <v>-2.7071250000000013</v>
      </c>
      <c r="G35" s="18">
        <f t="shared" si="1"/>
        <v>7.3285257656250069</v>
      </c>
      <c r="H35" s="18">
        <f t="shared" si="2"/>
        <v>-4.5909166666666685</v>
      </c>
      <c r="I35" s="18">
        <f t="shared" si="3"/>
        <v>21.076515840277796</v>
      </c>
      <c r="J35" s="14"/>
      <c r="K35" s="18">
        <v>16.791</v>
      </c>
      <c r="L35" s="18">
        <v>24.524000000000001</v>
      </c>
    </row>
    <row r="36" spans="1:12" x14ac:dyDescent="0.2">
      <c r="A36" s="7"/>
      <c r="B36" s="14"/>
      <c r="C36" s="14"/>
      <c r="D36" s="2">
        <v>12.369</v>
      </c>
      <c r="E36" s="2">
        <v>34.287999999999997</v>
      </c>
      <c r="F36" s="18">
        <f t="shared" si="0"/>
        <v>-1.682125000000001</v>
      </c>
      <c r="G36" s="18">
        <f t="shared" si="1"/>
        <v>2.8295445156250034</v>
      </c>
      <c r="H36" s="18">
        <f t="shared" si="2"/>
        <v>12.272083333333327</v>
      </c>
      <c r="I36" s="18">
        <f t="shared" si="3"/>
        <v>150.60402934027763</v>
      </c>
      <c r="J36" s="14"/>
      <c r="K36" s="18">
        <v>16.928999999999998</v>
      </c>
      <c r="L36" s="18">
        <v>24.571999999999999</v>
      </c>
    </row>
    <row r="37" spans="1:12" x14ac:dyDescent="0.2">
      <c r="A37" s="7"/>
      <c r="B37" s="14"/>
      <c r="C37" s="14"/>
      <c r="D37" s="2">
        <v>12.944000000000001</v>
      </c>
      <c r="E37" s="2">
        <v>23.893999999999998</v>
      </c>
      <c r="F37" s="18">
        <f t="shared" si="0"/>
        <v>-1.1071249999999999</v>
      </c>
      <c r="G37" s="18">
        <f t="shared" si="1"/>
        <v>1.2257257656249998</v>
      </c>
      <c r="H37" s="18">
        <f t="shared" si="2"/>
        <v>1.8780833333333291</v>
      </c>
      <c r="I37" s="18">
        <f t="shared" si="3"/>
        <v>3.5271970069444287</v>
      </c>
      <c r="J37" s="14"/>
      <c r="K37" s="18">
        <v>18.2</v>
      </c>
      <c r="L37" s="18">
        <v>25.138999999999999</v>
      </c>
    </row>
    <row r="38" spans="1:12" x14ac:dyDescent="0.2">
      <c r="A38" s="7"/>
      <c r="B38" s="14"/>
      <c r="C38" s="14"/>
      <c r="D38" s="2">
        <v>14.233000000000001</v>
      </c>
      <c r="E38" s="2">
        <v>17.96</v>
      </c>
      <c r="F38" s="18">
        <f t="shared" si="0"/>
        <v>0.18187499999999979</v>
      </c>
      <c r="G38" s="18">
        <f t="shared" si="1"/>
        <v>3.3078515624999923E-2</v>
      </c>
      <c r="H38" s="18">
        <f t="shared" si="2"/>
        <v>-4.0559166666666684</v>
      </c>
      <c r="I38" s="18">
        <f t="shared" si="3"/>
        <v>16.450460006944457</v>
      </c>
      <c r="J38" s="14"/>
      <c r="K38" s="18">
        <v>18.495000000000001</v>
      </c>
      <c r="L38" s="18">
        <v>26.282</v>
      </c>
    </row>
    <row r="39" spans="1:12" x14ac:dyDescent="0.2">
      <c r="A39" s="7"/>
      <c r="B39" s="14"/>
      <c r="C39" s="14"/>
      <c r="D39" s="2">
        <v>19.71</v>
      </c>
      <c r="E39" s="2">
        <v>22.058</v>
      </c>
      <c r="F39" s="18">
        <f t="shared" si="0"/>
        <v>5.6588750000000001</v>
      </c>
      <c r="G39" s="18">
        <f t="shared" si="1"/>
        <v>32.022866265624998</v>
      </c>
      <c r="H39" s="18">
        <f t="shared" si="2"/>
        <v>4.2083333333330586E-2</v>
      </c>
      <c r="I39" s="18">
        <f t="shared" si="3"/>
        <v>1.7710069444442133E-3</v>
      </c>
      <c r="J39" s="14"/>
      <c r="K39" s="18">
        <v>19.71</v>
      </c>
      <c r="L39" s="18">
        <v>34.287999999999997</v>
      </c>
    </row>
    <row r="40" spans="1:12" x14ac:dyDescent="0.2">
      <c r="A40" s="7"/>
      <c r="B40" s="14"/>
      <c r="C40" s="14"/>
      <c r="D40" s="2">
        <v>16.004000000000001</v>
      </c>
      <c r="E40" s="2">
        <v>21.157</v>
      </c>
      <c r="F40" s="18">
        <f t="shared" si="0"/>
        <v>1.9528750000000006</v>
      </c>
      <c r="G40" s="18">
        <f t="shared" si="1"/>
        <v>3.8137207656250021</v>
      </c>
      <c r="H40" s="18">
        <f t="shared" si="2"/>
        <v>-0.85891666666666922</v>
      </c>
      <c r="I40" s="18">
        <f t="shared" si="3"/>
        <v>0.73773784027778211</v>
      </c>
      <c r="J40" s="14"/>
      <c r="K40" s="18">
        <v>22.327999999999999</v>
      </c>
      <c r="L40" s="18">
        <v>35.255000000000003</v>
      </c>
    </row>
    <row r="41" spans="1:12" x14ac:dyDescent="0.2">
      <c r="A41" s="7"/>
      <c r="B41" s="14"/>
      <c r="C41" s="3" t="s">
        <v>24</v>
      </c>
      <c r="D41" s="17">
        <f>STDEV(D17:D40)</f>
        <v>3.559357957645187</v>
      </c>
      <c r="E41" s="17">
        <f>STDEV(E17:E40)</f>
        <v>4.7970571224691367</v>
      </c>
      <c r="F41" s="14"/>
      <c r="G41" s="14"/>
      <c r="H41" s="14"/>
      <c r="I41" s="14"/>
      <c r="J41" s="14"/>
      <c r="K41" s="14"/>
      <c r="L41" s="15"/>
    </row>
    <row r="42" spans="1:12" x14ac:dyDescent="0.2">
      <c r="A42" s="7"/>
      <c r="B42" s="14"/>
      <c r="C42" s="3" t="s">
        <v>22</v>
      </c>
      <c r="D42" s="3">
        <v>24</v>
      </c>
      <c r="E42" s="3"/>
      <c r="F42" s="14"/>
      <c r="G42" s="14"/>
      <c r="H42" s="14"/>
      <c r="I42" s="14"/>
      <c r="J42" s="14"/>
      <c r="K42" s="14"/>
      <c r="L42" s="15"/>
    </row>
    <row r="43" spans="1:12" x14ac:dyDescent="0.2">
      <c r="A43" s="7"/>
      <c r="B43" s="14"/>
      <c r="C43" s="3" t="s">
        <v>23</v>
      </c>
      <c r="D43" s="3">
        <f>D42-1</f>
        <v>23</v>
      </c>
      <c r="E43" s="3"/>
      <c r="F43" s="14"/>
      <c r="G43" s="14"/>
      <c r="H43" s="14"/>
      <c r="I43" s="14"/>
      <c r="J43" s="14"/>
      <c r="K43" s="14"/>
      <c r="L43" s="15"/>
    </row>
    <row r="44" spans="1:12" x14ac:dyDescent="0.2">
      <c r="A44" s="7"/>
      <c r="B44" s="14"/>
      <c r="C44" s="3" t="s">
        <v>10</v>
      </c>
      <c r="D44" s="3">
        <f>AVERAGE(D17:D40)</f>
        <v>14.051125000000001</v>
      </c>
      <c r="E44" s="3">
        <f>AVERAGE(E17:E40)</f>
        <v>22.015916666666669</v>
      </c>
      <c r="F44" s="14"/>
      <c r="G44" s="14"/>
      <c r="H44" s="14"/>
      <c r="I44" s="14"/>
      <c r="J44" s="14"/>
      <c r="K44" s="14"/>
      <c r="L44" s="15"/>
    </row>
    <row r="45" spans="1:12" x14ac:dyDescent="0.2">
      <c r="A45" s="7"/>
      <c r="B45" s="14"/>
      <c r="C45" s="3" t="s">
        <v>13</v>
      </c>
      <c r="D45" s="3">
        <f>(K28+K29)/2</f>
        <v>14.3565</v>
      </c>
      <c r="E45" s="3">
        <f>(L28+L29)/2</f>
        <v>21.017499999999998</v>
      </c>
      <c r="F45" s="14"/>
      <c r="G45" s="14"/>
      <c r="H45" s="14"/>
      <c r="I45" s="14"/>
      <c r="J45" s="14"/>
      <c r="K45" s="14"/>
      <c r="L45" s="15"/>
    </row>
    <row r="46" spans="1:12" ht="96" x14ac:dyDescent="0.2">
      <c r="A46" s="7"/>
      <c r="B46" s="14"/>
      <c r="C46" s="3" t="s">
        <v>14</v>
      </c>
      <c r="D46" s="4" t="s">
        <v>15</v>
      </c>
      <c r="E46" s="4" t="s">
        <v>16</v>
      </c>
      <c r="F46" s="14"/>
      <c r="G46" s="14"/>
      <c r="H46" s="14"/>
      <c r="I46" s="14"/>
      <c r="J46" s="14"/>
      <c r="K46" s="14"/>
      <c r="L46" s="15"/>
    </row>
    <row r="47" spans="1:12" x14ac:dyDescent="0.2">
      <c r="A47" s="7"/>
      <c r="B47" s="14"/>
      <c r="C47" s="3" t="s">
        <v>21</v>
      </c>
      <c r="D47" s="3">
        <f>SUM(G17:G40)/D43</f>
        <v>12.669029070652176</v>
      </c>
      <c r="E47" s="3">
        <f>SUM(I17:I40)/D43</f>
        <v>23.011757036231884</v>
      </c>
      <c r="F47" s="14"/>
      <c r="G47" s="14"/>
      <c r="H47" s="14"/>
      <c r="I47" s="14"/>
      <c r="J47" s="14"/>
      <c r="K47" s="14"/>
      <c r="L47" s="15"/>
    </row>
    <row r="48" spans="1:12" x14ac:dyDescent="0.2">
      <c r="A48" s="9"/>
      <c r="B48" s="16"/>
      <c r="C48" s="3" t="s">
        <v>25</v>
      </c>
      <c r="D48" s="3">
        <f>SQRT(D47)</f>
        <v>3.5593579576451955</v>
      </c>
      <c r="E48" s="3">
        <f>SQRT(E47)</f>
        <v>4.7970571224691376</v>
      </c>
      <c r="F48" s="16"/>
      <c r="G48" s="16"/>
      <c r="H48" s="16"/>
      <c r="I48" s="16"/>
      <c r="J48" s="16"/>
      <c r="K48" s="16"/>
      <c r="L48" s="10"/>
    </row>
    <row r="51" spans="1:4" x14ac:dyDescent="0.2">
      <c r="A51" s="5" t="s">
        <v>30</v>
      </c>
      <c r="B51" s="12"/>
      <c r="C51" s="12"/>
      <c r="D51" s="6"/>
    </row>
    <row r="52" spans="1:4" ht="32" x14ac:dyDescent="0.2">
      <c r="A52" s="7"/>
      <c r="B52" s="13" t="s">
        <v>31</v>
      </c>
      <c r="C52" s="14"/>
      <c r="D52" s="15"/>
    </row>
    <row r="53" spans="1:4" x14ac:dyDescent="0.2">
      <c r="A53" s="7"/>
      <c r="B53" s="14"/>
      <c r="C53" s="14"/>
      <c r="D53" s="15"/>
    </row>
    <row r="54" spans="1:4" x14ac:dyDescent="0.2">
      <c r="A54" s="7"/>
      <c r="B54" s="14"/>
      <c r="C54" s="14"/>
      <c r="D54" s="15"/>
    </row>
    <row r="55" spans="1:4" x14ac:dyDescent="0.2">
      <c r="A55" s="7"/>
      <c r="B55" s="14"/>
      <c r="C55" s="14"/>
      <c r="D55" s="15"/>
    </row>
    <row r="56" spans="1:4" x14ac:dyDescent="0.2">
      <c r="A56" s="7"/>
      <c r="B56" s="14"/>
      <c r="C56" s="14"/>
      <c r="D56" s="15"/>
    </row>
    <row r="57" spans="1:4" x14ac:dyDescent="0.2">
      <c r="A57" s="7"/>
      <c r="B57" s="14"/>
      <c r="C57" s="14"/>
      <c r="D57" s="15"/>
    </row>
    <row r="58" spans="1:4" x14ac:dyDescent="0.2">
      <c r="A58" s="7"/>
      <c r="B58" s="14"/>
      <c r="C58" s="14"/>
      <c r="D58" s="15"/>
    </row>
    <row r="59" spans="1:4" x14ac:dyDescent="0.2">
      <c r="A59" s="7"/>
      <c r="B59" s="14"/>
      <c r="C59" s="14"/>
      <c r="D59" s="15"/>
    </row>
    <row r="60" spans="1:4" x14ac:dyDescent="0.2">
      <c r="A60" s="7"/>
      <c r="B60" s="14"/>
      <c r="C60" s="14"/>
      <c r="D60" s="15"/>
    </row>
    <row r="61" spans="1:4" x14ac:dyDescent="0.2">
      <c r="A61" s="7"/>
      <c r="B61" s="14"/>
      <c r="C61" s="14"/>
      <c r="D61" s="15"/>
    </row>
    <row r="62" spans="1:4" x14ac:dyDescent="0.2">
      <c r="A62" s="7"/>
      <c r="B62" s="14"/>
      <c r="C62" s="14"/>
      <c r="D62" s="15"/>
    </row>
    <row r="63" spans="1:4" x14ac:dyDescent="0.2">
      <c r="A63" s="7"/>
      <c r="B63" s="14"/>
      <c r="C63" s="14"/>
      <c r="D63" s="15"/>
    </row>
    <row r="64" spans="1:4" x14ac:dyDescent="0.2">
      <c r="A64" s="7"/>
      <c r="B64" s="14"/>
      <c r="C64" s="14"/>
      <c r="D64" s="15"/>
    </row>
    <row r="65" spans="1:4" x14ac:dyDescent="0.2">
      <c r="A65" s="7"/>
      <c r="B65" s="14"/>
      <c r="C65" s="14"/>
      <c r="D65" s="15"/>
    </row>
    <row r="66" spans="1:4" x14ac:dyDescent="0.2">
      <c r="A66" s="7"/>
      <c r="B66" s="14"/>
      <c r="C66" s="14"/>
      <c r="D66" s="15"/>
    </row>
    <row r="67" spans="1:4" x14ac:dyDescent="0.2">
      <c r="A67" s="7"/>
      <c r="B67" s="14"/>
      <c r="C67" s="14"/>
      <c r="D67" s="15"/>
    </row>
    <row r="68" spans="1:4" x14ac:dyDescent="0.2">
      <c r="A68" s="7"/>
      <c r="B68" s="14"/>
      <c r="C68" s="14"/>
      <c r="D68" s="15"/>
    </row>
    <row r="69" spans="1:4" x14ac:dyDescent="0.2">
      <c r="A69" s="7"/>
      <c r="B69" s="14"/>
      <c r="C69" s="14"/>
      <c r="D69" s="15"/>
    </row>
    <row r="70" spans="1:4" x14ac:dyDescent="0.2">
      <c r="A70" s="7"/>
      <c r="B70" s="14"/>
      <c r="C70" s="14"/>
      <c r="D70" s="15"/>
    </row>
    <row r="71" spans="1:4" x14ac:dyDescent="0.2">
      <c r="A71" s="7"/>
      <c r="B71" s="14"/>
      <c r="C71" s="14"/>
      <c r="D71" s="15"/>
    </row>
    <row r="72" spans="1:4" x14ac:dyDescent="0.2">
      <c r="A72" s="7"/>
      <c r="B72" s="14"/>
      <c r="C72" s="14"/>
      <c r="D72" s="15"/>
    </row>
    <row r="73" spans="1:4" x14ac:dyDescent="0.2">
      <c r="A73" s="7"/>
      <c r="B73" s="14"/>
      <c r="C73" s="14"/>
      <c r="D73" s="15"/>
    </row>
    <row r="74" spans="1:4" x14ac:dyDescent="0.2">
      <c r="A74" s="7"/>
      <c r="B74" s="14"/>
      <c r="C74" s="14"/>
      <c r="D74" s="15"/>
    </row>
    <row r="75" spans="1:4" x14ac:dyDescent="0.2">
      <c r="A75" s="7"/>
      <c r="B75" s="14"/>
      <c r="C75" s="14"/>
      <c r="D75" s="15"/>
    </row>
    <row r="76" spans="1:4" ht="32" x14ac:dyDescent="0.2">
      <c r="A76" s="7"/>
      <c r="B76" s="13" t="s">
        <v>32</v>
      </c>
      <c r="C76" s="14"/>
      <c r="D76" s="15"/>
    </row>
    <row r="77" spans="1:4" x14ac:dyDescent="0.2">
      <c r="A77" s="7"/>
      <c r="B77" s="14"/>
      <c r="C77" s="14"/>
      <c r="D77" s="15"/>
    </row>
    <row r="78" spans="1:4" x14ac:dyDescent="0.2">
      <c r="A78" s="7"/>
      <c r="B78" s="14"/>
      <c r="C78" s="14"/>
      <c r="D78" s="15"/>
    </row>
    <row r="79" spans="1:4" x14ac:dyDescent="0.2">
      <c r="A79" s="7"/>
      <c r="B79" s="14"/>
      <c r="C79" s="14"/>
      <c r="D79" s="15"/>
    </row>
    <row r="80" spans="1:4" x14ac:dyDescent="0.2">
      <c r="A80" s="7"/>
      <c r="B80" s="14"/>
      <c r="C80" s="14"/>
      <c r="D80" s="15"/>
    </row>
    <row r="81" spans="1:4" x14ac:dyDescent="0.2">
      <c r="A81" s="7"/>
      <c r="B81" s="14"/>
      <c r="C81" s="14"/>
      <c r="D81" s="15"/>
    </row>
    <row r="82" spans="1:4" x14ac:dyDescent="0.2">
      <c r="A82" s="7"/>
      <c r="B82" s="14"/>
      <c r="C82" s="14"/>
      <c r="D82" s="15"/>
    </row>
    <row r="83" spans="1:4" x14ac:dyDescent="0.2">
      <c r="A83" s="7"/>
      <c r="B83" s="14"/>
      <c r="C83" s="14"/>
      <c r="D83" s="15"/>
    </row>
    <row r="84" spans="1:4" x14ac:dyDescent="0.2">
      <c r="A84" s="7"/>
      <c r="B84" s="14"/>
      <c r="C84" s="14"/>
      <c r="D84" s="15"/>
    </row>
    <row r="85" spans="1:4" x14ac:dyDescent="0.2">
      <c r="A85" s="7"/>
      <c r="B85" s="14"/>
      <c r="C85" s="14"/>
      <c r="D85" s="15"/>
    </row>
    <row r="86" spans="1:4" x14ac:dyDescent="0.2">
      <c r="A86" s="7"/>
      <c r="B86" s="14"/>
      <c r="C86" s="14"/>
      <c r="D86" s="15"/>
    </row>
    <row r="87" spans="1:4" x14ac:dyDescent="0.2">
      <c r="A87" s="7"/>
      <c r="B87" s="14"/>
      <c r="C87" s="14"/>
      <c r="D87" s="15"/>
    </row>
    <row r="88" spans="1:4" x14ac:dyDescent="0.2">
      <c r="A88" s="7"/>
      <c r="B88" s="14"/>
      <c r="C88" s="14"/>
      <c r="D88" s="15"/>
    </row>
    <row r="89" spans="1:4" x14ac:dyDescent="0.2">
      <c r="A89" s="7"/>
      <c r="B89" s="14"/>
      <c r="C89" s="14"/>
      <c r="D89" s="15"/>
    </row>
    <row r="90" spans="1:4" x14ac:dyDescent="0.2">
      <c r="A90" s="7"/>
      <c r="B90" s="14"/>
      <c r="C90" s="14"/>
      <c r="D90" s="15"/>
    </row>
    <row r="91" spans="1:4" x14ac:dyDescent="0.2">
      <c r="A91" s="7"/>
      <c r="B91" s="14"/>
      <c r="C91" s="14"/>
      <c r="D91" s="15"/>
    </row>
    <row r="92" spans="1:4" x14ac:dyDescent="0.2">
      <c r="A92" s="7"/>
      <c r="B92" s="14"/>
      <c r="C92" s="14"/>
      <c r="D92" s="15"/>
    </row>
    <row r="93" spans="1:4" x14ac:dyDescent="0.2">
      <c r="A93" s="7"/>
      <c r="B93" s="14"/>
      <c r="C93" s="14"/>
      <c r="D93" s="15"/>
    </row>
    <row r="94" spans="1:4" x14ac:dyDescent="0.2">
      <c r="A94" s="7"/>
      <c r="B94" s="14"/>
      <c r="C94" s="14"/>
      <c r="D94" s="15"/>
    </row>
    <row r="95" spans="1:4" x14ac:dyDescent="0.2">
      <c r="A95" s="7"/>
      <c r="B95" s="14"/>
      <c r="C95" s="14"/>
      <c r="D95" s="15"/>
    </row>
    <row r="96" spans="1:4" x14ac:dyDescent="0.2">
      <c r="A96" s="7"/>
      <c r="B96" s="14"/>
      <c r="C96" s="14"/>
      <c r="D96" s="15"/>
    </row>
    <row r="97" spans="1:10" x14ac:dyDescent="0.2">
      <c r="A97" s="7"/>
      <c r="B97" s="14"/>
      <c r="C97" s="14"/>
      <c r="D97" s="15"/>
    </row>
    <row r="98" spans="1:10" x14ac:dyDescent="0.2">
      <c r="A98" s="7"/>
      <c r="B98" s="14"/>
      <c r="C98" s="14"/>
      <c r="D98" s="15"/>
    </row>
    <row r="99" spans="1:10" x14ac:dyDescent="0.2">
      <c r="A99" s="7"/>
      <c r="B99" s="14"/>
      <c r="C99" s="14"/>
      <c r="D99" s="15"/>
    </row>
    <row r="100" spans="1:10" x14ac:dyDescent="0.2">
      <c r="A100" s="7"/>
      <c r="B100" s="14"/>
      <c r="C100" s="14"/>
      <c r="D100" s="15"/>
    </row>
    <row r="101" spans="1:10" x14ac:dyDescent="0.2">
      <c r="A101" s="9" t="s">
        <v>33</v>
      </c>
      <c r="B101" s="16" t="s">
        <v>34</v>
      </c>
      <c r="C101" s="16"/>
      <c r="D101" s="10"/>
    </row>
    <row r="105" spans="1:10" x14ac:dyDescent="0.2">
      <c r="A105" s="5" t="s">
        <v>35</v>
      </c>
      <c r="B105" s="12"/>
      <c r="C105" s="12"/>
      <c r="D105" s="12"/>
      <c r="E105" s="12"/>
      <c r="F105" s="12"/>
      <c r="G105" s="12"/>
      <c r="H105" s="12"/>
      <c r="I105" s="12"/>
      <c r="J105" s="6"/>
    </row>
    <row r="106" spans="1:10" ht="32" x14ac:dyDescent="0.2">
      <c r="A106" s="7"/>
      <c r="B106" s="19" t="s">
        <v>36</v>
      </c>
      <c r="C106" s="14"/>
      <c r="D106" s="18" t="s">
        <v>0</v>
      </c>
      <c r="E106" s="18" t="s">
        <v>1</v>
      </c>
      <c r="F106" s="18" t="s">
        <v>37</v>
      </c>
      <c r="G106" s="18" t="s">
        <v>60</v>
      </c>
      <c r="H106" s="18" t="s">
        <v>61</v>
      </c>
      <c r="I106" s="14"/>
      <c r="J106" s="15"/>
    </row>
    <row r="107" spans="1:10" ht="32" x14ac:dyDescent="0.2">
      <c r="A107" s="7"/>
      <c r="B107" s="19" t="s">
        <v>43</v>
      </c>
      <c r="C107" s="14"/>
      <c r="D107" s="2">
        <v>12.079000000000001</v>
      </c>
      <c r="E107" s="2">
        <v>19.277999999999999</v>
      </c>
      <c r="F107" s="18">
        <f>D107-E107</f>
        <v>-7.1989999999999981</v>
      </c>
      <c r="G107" s="18">
        <f>F107-$D$136</f>
        <v>0.76579166666666598</v>
      </c>
      <c r="H107" s="18">
        <f>G107^2</f>
        <v>0.58643687673611011</v>
      </c>
      <c r="I107" s="14"/>
      <c r="J107" s="15"/>
    </row>
    <row r="108" spans="1:10" x14ac:dyDescent="0.2">
      <c r="A108" s="7"/>
      <c r="B108" s="18" t="s">
        <v>44</v>
      </c>
      <c r="C108" s="14"/>
      <c r="D108" s="2">
        <v>16.791</v>
      </c>
      <c r="E108" s="2">
        <v>18.741</v>
      </c>
      <c r="F108" s="18">
        <f t="shared" ref="F108:F130" si="4">D108-E108</f>
        <v>-1.9499999999999993</v>
      </c>
      <c r="G108" s="18">
        <f t="shared" ref="G108:G130" si="5">F108-$D$136</f>
        <v>6.0147916666666648</v>
      </c>
      <c r="H108" s="18">
        <f t="shared" ref="H108:H130" si="6">G108^2</f>
        <v>36.177718793402754</v>
      </c>
      <c r="I108" s="14"/>
      <c r="J108" s="15"/>
    </row>
    <row r="109" spans="1:10" x14ac:dyDescent="0.2">
      <c r="A109" s="7"/>
      <c r="B109" s="18" t="s">
        <v>51</v>
      </c>
      <c r="C109" s="14"/>
      <c r="D109" s="2">
        <v>9.5640000000000001</v>
      </c>
      <c r="E109" s="2">
        <v>21.213999999999999</v>
      </c>
      <c r="F109" s="18">
        <f t="shared" si="4"/>
        <v>-11.649999999999999</v>
      </c>
      <c r="G109" s="18">
        <f t="shared" si="5"/>
        <v>-3.6852083333333345</v>
      </c>
      <c r="H109" s="18">
        <f t="shared" si="6"/>
        <v>13.580760460069452</v>
      </c>
      <c r="I109" s="14"/>
      <c r="J109" s="15"/>
    </row>
    <row r="110" spans="1:10" x14ac:dyDescent="0.2">
      <c r="A110" s="7"/>
      <c r="B110" s="18" t="s">
        <v>62</v>
      </c>
      <c r="C110" s="14"/>
      <c r="D110" s="2">
        <v>8.6300000000000008</v>
      </c>
      <c r="E110" s="2">
        <v>15.686999999999999</v>
      </c>
      <c r="F110" s="18">
        <f t="shared" si="4"/>
        <v>-7.0569999999999986</v>
      </c>
      <c r="G110" s="18">
        <f t="shared" si="5"/>
        <v>0.90779166666666544</v>
      </c>
      <c r="H110" s="18">
        <f t="shared" si="6"/>
        <v>0.8240857100694422</v>
      </c>
      <c r="I110" s="14"/>
      <c r="J110" s="15"/>
    </row>
    <row r="111" spans="1:10" x14ac:dyDescent="0.2">
      <c r="A111" s="7"/>
      <c r="B111" s="18" t="s">
        <v>63</v>
      </c>
      <c r="C111" s="14"/>
      <c r="D111" s="2">
        <v>14.669</v>
      </c>
      <c r="E111" s="2">
        <v>22.803000000000001</v>
      </c>
      <c r="F111" s="18">
        <f t="shared" si="4"/>
        <v>-8.1340000000000003</v>
      </c>
      <c r="G111" s="18">
        <f t="shared" si="5"/>
        <v>-0.16920833333333629</v>
      </c>
      <c r="H111" s="18">
        <f t="shared" si="6"/>
        <v>2.8631460069445447E-2</v>
      </c>
      <c r="I111" s="14"/>
      <c r="J111" s="15"/>
    </row>
    <row r="112" spans="1:10" x14ac:dyDescent="0.2">
      <c r="A112" s="7"/>
      <c r="B112" s="18" t="s">
        <v>65</v>
      </c>
      <c r="C112" s="14"/>
      <c r="D112" s="2">
        <v>12.238</v>
      </c>
      <c r="E112" s="2">
        <v>20.878</v>
      </c>
      <c r="F112" s="18">
        <f t="shared" si="4"/>
        <v>-8.64</v>
      </c>
      <c r="G112" s="18">
        <f t="shared" si="5"/>
        <v>-0.67520833333333652</v>
      </c>
      <c r="H112" s="18">
        <f t="shared" si="6"/>
        <v>0.4559062934027821</v>
      </c>
      <c r="I112" s="14"/>
      <c r="J112" s="15"/>
    </row>
    <row r="113" spans="1:10" x14ac:dyDescent="0.2">
      <c r="A113" s="7"/>
      <c r="B113" s="18" t="s">
        <v>67</v>
      </c>
      <c r="C113" s="14"/>
      <c r="D113" s="2">
        <v>14.692</v>
      </c>
      <c r="E113" s="2">
        <v>24.571999999999999</v>
      </c>
      <c r="F113" s="18">
        <f t="shared" si="4"/>
        <v>-9.879999999999999</v>
      </c>
      <c r="G113" s="18">
        <f t="shared" si="5"/>
        <v>-1.915208333333335</v>
      </c>
      <c r="H113" s="18">
        <f t="shared" si="6"/>
        <v>3.6680229600694507</v>
      </c>
      <c r="I113" s="14"/>
      <c r="J113" s="15"/>
    </row>
    <row r="114" spans="1:10" x14ac:dyDescent="0.2">
      <c r="A114" s="7"/>
      <c r="B114" s="18" t="s">
        <v>73</v>
      </c>
      <c r="C114" s="14"/>
      <c r="D114" s="2">
        <v>8.9870000000000001</v>
      </c>
      <c r="E114" s="2">
        <v>17.393999999999998</v>
      </c>
      <c r="F114" s="18">
        <f t="shared" si="4"/>
        <v>-8.4069999999999983</v>
      </c>
      <c r="G114" s="18">
        <f t="shared" si="5"/>
        <v>-0.4422083333333342</v>
      </c>
      <c r="H114" s="18">
        <f t="shared" si="6"/>
        <v>0.1955482100694452</v>
      </c>
      <c r="I114" s="14"/>
      <c r="J114" s="15"/>
    </row>
    <row r="115" spans="1:10" x14ac:dyDescent="0.2">
      <c r="A115" s="7"/>
      <c r="B115" s="18" t="s">
        <v>74</v>
      </c>
      <c r="C115" s="14"/>
      <c r="D115" s="2">
        <v>9.4009999999999998</v>
      </c>
      <c r="E115" s="2">
        <v>20.762</v>
      </c>
      <c r="F115" s="18">
        <f t="shared" si="4"/>
        <v>-11.361000000000001</v>
      </c>
      <c r="G115" s="18">
        <f t="shared" si="5"/>
        <v>-3.3962083333333366</v>
      </c>
      <c r="H115" s="18">
        <f t="shared" si="6"/>
        <v>11.5342310434028</v>
      </c>
      <c r="I115" s="14"/>
      <c r="J115" s="15"/>
    </row>
    <row r="116" spans="1:10" ht="32" x14ac:dyDescent="0.2">
      <c r="A116" s="7"/>
      <c r="B116" s="19" t="s">
        <v>78</v>
      </c>
      <c r="C116" s="14"/>
      <c r="D116" s="2">
        <v>14.48</v>
      </c>
      <c r="E116" s="2">
        <v>26.282</v>
      </c>
      <c r="F116" s="18">
        <f t="shared" si="4"/>
        <v>-11.802</v>
      </c>
      <c r="G116" s="18">
        <f t="shared" si="5"/>
        <v>-3.8372083333333356</v>
      </c>
      <c r="H116" s="18">
        <f t="shared" si="6"/>
        <v>14.724167793402795</v>
      </c>
      <c r="I116" s="14"/>
      <c r="J116" s="15"/>
    </row>
    <row r="117" spans="1:10" ht="48" x14ac:dyDescent="0.2">
      <c r="A117" s="7"/>
      <c r="B117" s="19" t="s">
        <v>45</v>
      </c>
      <c r="C117" s="14"/>
      <c r="D117" s="2">
        <v>22.327999999999999</v>
      </c>
      <c r="E117" s="2">
        <v>24.524000000000001</v>
      </c>
      <c r="F117" s="18">
        <f t="shared" si="4"/>
        <v>-2.1960000000000015</v>
      </c>
      <c r="G117" s="18">
        <f t="shared" si="5"/>
        <v>5.7687916666666625</v>
      </c>
      <c r="H117" s="18">
        <f t="shared" si="6"/>
        <v>33.278957293402733</v>
      </c>
      <c r="I117" s="14"/>
      <c r="J117" s="15"/>
    </row>
    <row r="118" spans="1:10" ht="96" x14ac:dyDescent="0.2">
      <c r="A118" s="7"/>
      <c r="B118" s="19" t="s">
        <v>75</v>
      </c>
      <c r="C118" s="14"/>
      <c r="D118" s="2">
        <v>15.298</v>
      </c>
      <c r="E118" s="2">
        <v>18.643999999999998</v>
      </c>
      <c r="F118" s="18">
        <f t="shared" si="4"/>
        <v>-3.3459999999999983</v>
      </c>
      <c r="G118" s="18">
        <f t="shared" si="5"/>
        <v>4.6187916666666657</v>
      </c>
      <c r="H118" s="18">
        <f t="shared" si="6"/>
        <v>21.333236460069436</v>
      </c>
      <c r="I118" s="14"/>
      <c r="J118" s="15"/>
    </row>
    <row r="119" spans="1:10" ht="32" x14ac:dyDescent="0.2">
      <c r="A119" s="7"/>
      <c r="B119" s="19" t="s">
        <v>76</v>
      </c>
      <c r="C119" s="14"/>
      <c r="D119" s="2">
        <v>15.073</v>
      </c>
      <c r="E119" s="2">
        <v>17.510000000000002</v>
      </c>
      <c r="F119" s="18">
        <f t="shared" si="4"/>
        <v>-2.4370000000000012</v>
      </c>
      <c r="G119" s="18">
        <f t="shared" si="5"/>
        <v>5.5277916666666629</v>
      </c>
      <c r="H119" s="18">
        <f t="shared" si="6"/>
        <v>30.556480710069401</v>
      </c>
      <c r="I119" s="14"/>
      <c r="J119" s="15"/>
    </row>
    <row r="120" spans="1:10" x14ac:dyDescent="0.2">
      <c r="A120" s="7"/>
      <c r="B120" s="14"/>
      <c r="C120" s="14"/>
      <c r="D120" s="2">
        <v>16.928999999999998</v>
      </c>
      <c r="E120" s="2">
        <v>20.329999999999998</v>
      </c>
      <c r="F120" s="18">
        <f t="shared" si="4"/>
        <v>-3.4009999999999998</v>
      </c>
      <c r="G120" s="18">
        <f t="shared" si="5"/>
        <v>4.5637916666666642</v>
      </c>
      <c r="H120" s="18">
        <f t="shared" si="6"/>
        <v>20.828194376736089</v>
      </c>
      <c r="I120" s="14"/>
      <c r="J120" s="15"/>
    </row>
    <row r="121" spans="1:10" x14ac:dyDescent="0.2">
      <c r="A121" s="7"/>
      <c r="B121" s="14"/>
      <c r="C121" s="14"/>
      <c r="D121" s="2">
        <v>18.2</v>
      </c>
      <c r="E121" s="2">
        <v>35.255000000000003</v>
      </c>
      <c r="F121" s="18">
        <f t="shared" si="4"/>
        <v>-17.055000000000003</v>
      </c>
      <c r="G121" s="18">
        <f t="shared" si="5"/>
        <v>-9.0902083333333401</v>
      </c>
      <c r="H121" s="18">
        <f t="shared" si="6"/>
        <v>82.631887543402897</v>
      </c>
      <c r="I121" s="14"/>
      <c r="J121" s="15"/>
    </row>
    <row r="122" spans="1:10" x14ac:dyDescent="0.2">
      <c r="A122" s="7"/>
      <c r="B122" s="14"/>
      <c r="C122" s="14"/>
      <c r="D122" s="2">
        <v>12.13</v>
      </c>
      <c r="E122" s="2">
        <v>22.158000000000001</v>
      </c>
      <c r="F122" s="18">
        <f t="shared" si="4"/>
        <v>-10.028</v>
      </c>
      <c r="G122" s="18">
        <f t="shared" si="5"/>
        <v>-2.0632083333333364</v>
      </c>
      <c r="H122" s="18">
        <f t="shared" si="6"/>
        <v>4.2568286267361239</v>
      </c>
      <c r="I122" s="14"/>
      <c r="J122" s="15"/>
    </row>
    <row r="123" spans="1:10" x14ac:dyDescent="0.2">
      <c r="A123" s="7"/>
      <c r="B123" s="14"/>
      <c r="C123" s="14"/>
      <c r="D123" s="2">
        <v>18.495000000000001</v>
      </c>
      <c r="E123" s="2">
        <v>25.138999999999999</v>
      </c>
      <c r="F123" s="18">
        <f t="shared" si="4"/>
        <v>-6.6439999999999984</v>
      </c>
      <c r="G123" s="18">
        <f t="shared" si="5"/>
        <v>1.3207916666666657</v>
      </c>
      <c r="H123" s="18">
        <f t="shared" si="6"/>
        <v>1.7444906267361087</v>
      </c>
      <c r="I123" s="14"/>
      <c r="J123" s="15"/>
    </row>
    <row r="124" spans="1:10" x14ac:dyDescent="0.2">
      <c r="A124" s="7"/>
      <c r="B124" s="14"/>
      <c r="C124" s="14"/>
      <c r="D124" s="2">
        <v>10.638999999999999</v>
      </c>
      <c r="E124" s="2">
        <v>20.428999999999998</v>
      </c>
      <c r="F124" s="18">
        <f t="shared" si="4"/>
        <v>-9.7899999999999991</v>
      </c>
      <c r="G124" s="18">
        <f t="shared" si="5"/>
        <v>-1.8252083333333351</v>
      </c>
      <c r="H124" s="18">
        <f t="shared" si="6"/>
        <v>3.331385460069451</v>
      </c>
      <c r="I124" s="14"/>
      <c r="J124" s="15"/>
    </row>
    <row r="125" spans="1:10" x14ac:dyDescent="0.2">
      <c r="A125" s="7"/>
      <c r="B125" s="14"/>
      <c r="C125" s="14"/>
      <c r="D125" s="2">
        <v>11.343999999999999</v>
      </c>
      <c r="E125" s="2">
        <v>17.425000000000001</v>
      </c>
      <c r="F125" s="18">
        <f t="shared" si="4"/>
        <v>-6.0810000000000013</v>
      </c>
      <c r="G125" s="18">
        <f t="shared" si="5"/>
        <v>1.8837916666666628</v>
      </c>
      <c r="H125" s="18">
        <f t="shared" si="6"/>
        <v>3.5486710434027628</v>
      </c>
      <c r="I125" s="14"/>
      <c r="J125" s="15"/>
    </row>
    <row r="126" spans="1:10" x14ac:dyDescent="0.2">
      <c r="A126" s="7"/>
      <c r="B126" s="14"/>
      <c r="C126" s="14"/>
      <c r="D126" s="2">
        <v>12.369</v>
      </c>
      <c r="E126" s="2">
        <v>34.287999999999997</v>
      </c>
      <c r="F126" s="18">
        <f t="shared" si="4"/>
        <v>-21.918999999999997</v>
      </c>
      <c r="G126" s="18">
        <f t="shared" si="5"/>
        <v>-13.954208333333334</v>
      </c>
      <c r="H126" s="18">
        <f t="shared" si="6"/>
        <v>194.71993021006946</v>
      </c>
      <c r="I126" s="14"/>
      <c r="J126" s="15"/>
    </row>
    <row r="127" spans="1:10" x14ac:dyDescent="0.2">
      <c r="A127" s="7"/>
      <c r="B127" s="14"/>
      <c r="C127" s="14"/>
      <c r="D127" s="2">
        <v>12.944000000000001</v>
      </c>
      <c r="E127" s="2">
        <v>23.893999999999998</v>
      </c>
      <c r="F127" s="18">
        <f t="shared" si="4"/>
        <v>-10.949999999999998</v>
      </c>
      <c r="G127" s="18">
        <f t="shared" si="5"/>
        <v>-2.9852083333333335</v>
      </c>
      <c r="H127" s="18">
        <f t="shared" si="6"/>
        <v>8.9114687934027792</v>
      </c>
      <c r="I127" s="14"/>
      <c r="J127" s="15"/>
    </row>
    <row r="128" spans="1:10" x14ac:dyDescent="0.2">
      <c r="A128" s="7"/>
      <c r="B128" s="14"/>
      <c r="C128" s="14"/>
      <c r="D128" s="2">
        <v>14.233000000000001</v>
      </c>
      <c r="E128" s="2">
        <v>17.96</v>
      </c>
      <c r="F128" s="18">
        <f t="shared" si="4"/>
        <v>-3.7270000000000003</v>
      </c>
      <c r="G128" s="18">
        <f t="shared" si="5"/>
        <v>4.2377916666666637</v>
      </c>
      <c r="H128" s="18">
        <f t="shared" si="6"/>
        <v>17.958878210069418</v>
      </c>
      <c r="I128" s="14"/>
      <c r="J128" s="15"/>
    </row>
    <row r="129" spans="1:10" x14ac:dyDescent="0.2">
      <c r="A129" s="7"/>
      <c r="B129" s="14"/>
      <c r="C129" s="14"/>
      <c r="D129" s="2">
        <v>19.71</v>
      </c>
      <c r="E129" s="2">
        <v>22.058</v>
      </c>
      <c r="F129" s="18">
        <f t="shared" si="4"/>
        <v>-2.347999999999999</v>
      </c>
      <c r="G129" s="18">
        <f t="shared" si="5"/>
        <v>5.6167916666666651</v>
      </c>
      <c r="H129" s="18">
        <f t="shared" si="6"/>
        <v>31.548348626736093</v>
      </c>
      <c r="I129" s="14"/>
      <c r="J129" s="15"/>
    </row>
    <row r="130" spans="1:10" x14ac:dyDescent="0.2">
      <c r="A130" s="7"/>
      <c r="B130" s="14"/>
      <c r="C130" s="14"/>
      <c r="D130" s="2">
        <v>16.004000000000001</v>
      </c>
      <c r="E130" s="2">
        <v>21.157</v>
      </c>
      <c r="F130" s="18">
        <f t="shared" si="4"/>
        <v>-5.1529999999999987</v>
      </c>
      <c r="G130" s="18">
        <f t="shared" si="5"/>
        <v>2.8117916666666654</v>
      </c>
      <c r="H130" s="18">
        <f t="shared" si="6"/>
        <v>7.9061723767361034</v>
      </c>
      <c r="I130" s="14"/>
      <c r="J130" s="15"/>
    </row>
    <row r="131" spans="1:10" x14ac:dyDescent="0.2">
      <c r="A131" s="7"/>
      <c r="B131" s="14"/>
      <c r="C131" s="3" t="s">
        <v>52</v>
      </c>
      <c r="D131" s="17">
        <f>AVERAGE(D107:D130)</f>
        <v>14.051125000000001</v>
      </c>
      <c r="E131" s="14"/>
      <c r="F131" s="14"/>
      <c r="G131" s="14"/>
      <c r="H131" s="14"/>
      <c r="I131" s="14"/>
      <c r="J131" s="15"/>
    </row>
    <row r="132" spans="1:10" x14ac:dyDescent="0.2">
      <c r="A132" s="7"/>
      <c r="B132" s="14"/>
      <c r="C132" s="3" t="s">
        <v>53</v>
      </c>
      <c r="D132" s="3"/>
      <c r="E132" s="3">
        <f>AVERAGE(E107:E130)</f>
        <v>22.015916666666669</v>
      </c>
      <c r="F132" s="14"/>
      <c r="G132" s="14"/>
      <c r="H132" s="14"/>
      <c r="I132" s="14"/>
      <c r="J132" s="15"/>
    </row>
    <row r="133" spans="1:10" x14ac:dyDescent="0.2">
      <c r="A133" s="7"/>
      <c r="B133" s="14"/>
      <c r="C133" s="3" t="s">
        <v>55</v>
      </c>
      <c r="D133" s="3">
        <v>24</v>
      </c>
      <c r="E133" s="14"/>
      <c r="F133" s="14"/>
      <c r="G133" s="14"/>
      <c r="H133" s="14"/>
      <c r="I133" s="14"/>
      <c r="J133" s="15"/>
    </row>
    <row r="134" spans="1:10" x14ac:dyDescent="0.2">
      <c r="A134" s="7"/>
      <c r="B134" s="14"/>
      <c r="C134" s="3" t="s">
        <v>54</v>
      </c>
      <c r="D134" s="3">
        <f>D133-1</f>
        <v>23</v>
      </c>
      <c r="E134" s="14"/>
      <c r="F134" s="14"/>
      <c r="G134" s="14"/>
      <c r="H134" s="14"/>
      <c r="I134" s="14"/>
      <c r="J134" s="15"/>
    </row>
    <row r="135" spans="1:10" x14ac:dyDescent="0.2">
      <c r="A135" s="7"/>
      <c r="B135" s="14"/>
      <c r="C135" s="3" t="s">
        <v>56</v>
      </c>
      <c r="D135" s="3">
        <f>D131-E132</f>
        <v>-7.9647916666666685</v>
      </c>
      <c r="E135" s="14"/>
      <c r="F135" s="14"/>
      <c r="G135" s="14"/>
      <c r="H135" s="14"/>
      <c r="I135" s="14"/>
      <c r="J135" s="15"/>
    </row>
    <row r="136" spans="1:10" x14ac:dyDescent="0.2">
      <c r="A136" s="7"/>
      <c r="B136" s="14"/>
      <c r="C136" s="3" t="s">
        <v>58</v>
      </c>
      <c r="D136" s="3">
        <f>AVERAGE(F107:F130)</f>
        <v>-7.964791666666664</v>
      </c>
      <c r="E136" s="14"/>
      <c r="F136" s="14"/>
      <c r="G136" s="14"/>
      <c r="H136" s="14"/>
      <c r="I136" s="14"/>
      <c r="J136" s="15"/>
    </row>
    <row r="137" spans="1:10" x14ac:dyDescent="0.2">
      <c r="A137" s="7"/>
      <c r="B137" s="14"/>
      <c r="C137" s="3" t="s">
        <v>59</v>
      </c>
      <c r="D137" s="3">
        <f>SUM(H107:H130)/D134</f>
        <v>23.666540867753621</v>
      </c>
      <c r="E137" s="14"/>
      <c r="F137" s="14"/>
      <c r="G137" s="14"/>
      <c r="H137" s="14"/>
      <c r="I137" s="14"/>
      <c r="J137" s="15"/>
    </row>
    <row r="138" spans="1:10" x14ac:dyDescent="0.2">
      <c r="A138" s="7"/>
      <c r="B138" s="14"/>
      <c r="C138" s="3" t="s">
        <v>57</v>
      </c>
      <c r="D138" s="3">
        <f>SQRT(D137)</f>
        <v>4.8648269103590538</v>
      </c>
      <c r="E138" s="14"/>
      <c r="F138" s="14"/>
      <c r="G138" s="14"/>
      <c r="H138" s="14"/>
      <c r="I138" s="14"/>
      <c r="J138" s="15"/>
    </row>
    <row r="139" spans="1:10" x14ac:dyDescent="0.2">
      <c r="A139" s="7"/>
      <c r="B139" s="14"/>
      <c r="C139" s="3" t="s">
        <v>64</v>
      </c>
      <c r="D139" s="3">
        <f>D138/SQRT(D133)</f>
        <v>0.99302863477834025</v>
      </c>
      <c r="E139" s="14"/>
      <c r="F139" s="14"/>
      <c r="G139" s="14"/>
      <c r="H139" s="14"/>
      <c r="I139" s="14"/>
      <c r="J139" s="15"/>
    </row>
    <row r="140" spans="1:10" ht="32" x14ac:dyDescent="0.2">
      <c r="A140" s="7"/>
      <c r="B140" s="14"/>
      <c r="C140" s="3" t="s">
        <v>66</v>
      </c>
      <c r="D140" s="3">
        <f>D136/D139</f>
        <v>-8.020706944109957</v>
      </c>
      <c r="E140" s="14"/>
      <c r="F140" s="4" t="s">
        <v>38</v>
      </c>
      <c r="G140" s="3">
        <v>-2.069</v>
      </c>
      <c r="H140" s="3" t="s">
        <v>39</v>
      </c>
      <c r="I140" s="3">
        <v>2.069</v>
      </c>
      <c r="J140" s="15"/>
    </row>
    <row r="141" spans="1:10" x14ac:dyDescent="0.2">
      <c r="A141" s="7"/>
      <c r="B141" s="14"/>
      <c r="C141" s="3" t="s">
        <v>68</v>
      </c>
      <c r="D141" s="3">
        <f>I140*D139</f>
        <v>2.0545762453563858</v>
      </c>
      <c r="E141" s="14"/>
      <c r="F141" s="14"/>
      <c r="G141" s="14"/>
      <c r="H141" s="14"/>
      <c r="I141" s="14"/>
      <c r="J141" s="15"/>
    </row>
    <row r="142" spans="1:10" x14ac:dyDescent="0.2">
      <c r="A142" s="7"/>
      <c r="B142" s="14"/>
      <c r="C142" s="3" t="s">
        <v>69</v>
      </c>
      <c r="D142" s="3">
        <f>D136/D138</f>
        <v>-1.6372199491222625</v>
      </c>
      <c r="E142" s="14"/>
      <c r="F142" s="14"/>
      <c r="G142" s="14"/>
      <c r="H142" s="14"/>
      <c r="I142" s="14"/>
      <c r="J142" s="15"/>
    </row>
    <row r="143" spans="1:10" x14ac:dyDescent="0.2">
      <c r="A143" s="7"/>
      <c r="B143" s="14"/>
      <c r="C143" s="3" t="s">
        <v>70</v>
      </c>
      <c r="D143" s="3" t="s">
        <v>71</v>
      </c>
      <c r="E143" s="3">
        <f>D136-D141</f>
        <v>-10.01936791202305</v>
      </c>
      <c r="F143" s="14"/>
      <c r="G143" s="14"/>
      <c r="H143" s="14"/>
      <c r="I143" s="14"/>
      <c r="J143" s="15"/>
    </row>
    <row r="144" spans="1:10" x14ac:dyDescent="0.2">
      <c r="A144" s="7"/>
      <c r="B144" s="14"/>
      <c r="C144" s="3"/>
      <c r="D144" s="3" t="s">
        <v>72</v>
      </c>
      <c r="E144" s="3">
        <f>D136+D141</f>
        <v>-5.9102154213102782</v>
      </c>
      <c r="F144" s="14"/>
      <c r="G144" s="14"/>
      <c r="H144" s="14"/>
      <c r="I144" s="14"/>
      <c r="J144" s="15"/>
    </row>
    <row r="145" spans="1:10" ht="160" x14ac:dyDescent="0.2">
      <c r="A145" s="7"/>
      <c r="B145" s="14"/>
      <c r="C145" s="3" t="s">
        <v>40</v>
      </c>
      <c r="D145" s="4" t="s">
        <v>77</v>
      </c>
      <c r="E145" s="14"/>
      <c r="F145" s="14"/>
      <c r="G145" s="14"/>
      <c r="H145" s="14"/>
      <c r="I145" s="14"/>
      <c r="J145" s="15"/>
    </row>
    <row r="146" spans="1:10" ht="17" x14ac:dyDescent="0.2">
      <c r="A146" s="7"/>
      <c r="B146" s="14"/>
      <c r="C146" s="14"/>
      <c r="D146" s="20" t="s">
        <v>41</v>
      </c>
      <c r="E146" s="14"/>
      <c r="F146" s="14"/>
      <c r="G146" s="14"/>
      <c r="H146" s="14"/>
      <c r="I146" s="14"/>
      <c r="J146" s="15"/>
    </row>
    <row r="147" spans="1:10" ht="48" x14ac:dyDescent="0.2">
      <c r="A147" s="9" t="s">
        <v>8</v>
      </c>
      <c r="B147" s="21" t="s">
        <v>42</v>
      </c>
      <c r="C147" s="16"/>
      <c r="D147" s="16"/>
      <c r="E147" s="16"/>
      <c r="F147" s="16"/>
      <c r="G147" s="16"/>
      <c r="H147" s="16"/>
      <c r="I147" s="16"/>
      <c r="J147" s="10"/>
    </row>
    <row r="150" spans="1:10" x14ac:dyDescent="0.2">
      <c r="A150" s="5" t="s">
        <v>46</v>
      </c>
      <c r="B150" s="6"/>
    </row>
    <row r="151" spans="1:10" ht="64" x14ac:dyDescent="0.2">
      <c r="A151" s="9"/>
      <c r="B151" s="11" t="s">
        <v>47</v>
      </c>
    </row>
  </sheetData>
  <sortState ref="L15:L38">
    <sortCondition ref="L15"/>
  </sortState>
  <phoneticPr fontId="4" type="noConversion"/>
  <pageMargins left="0.70000000000000007" right="0.70000000000000007" top="0.75000000000000011" bottom="0.75000000000000011" header="0.30000000000000004" footer="0.30000000000000004"/>
  <pageSetup paperSize="9" scale="94" fitToWidth="2" fitToHeight="10"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2018-01-03T10:31:48Z</cp:lastPrinted>
  <dcterms:created xsi:type="dcterms:W3CDTF">2018-01-03T05:28:09Z</dcterms:created>
  <dcterms:modified xsi:type="dcterms:W3CDTF">2018-01-11T11:18:09Z</dcterms:modified>
</cp:coreProperties>
</file>