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checkCompatibility="1"/>
  <mc:AlternateContent xmlns:mc="http://schemas.openxmlformats.org/markup-compatibility/2006">
    <mc:Choice Requires="x15">
      <x15ac:absPath xmlns:x15ac="http://schemas.microsoft.com/office/spreadsheetml/2010/11/ac" url="/Users/Singh/Documents/"/>
    </mc:Choice>
  </mc:AlternateContent>
  <bookViews>
    <workbookView xWindow="39160" yWindow="4060" windowWidth="28160" windowHeight="16880" tabRatio="500"/>
  </bookViews>
  <sheets>
    <sheet name="Sheet2" sheetId="2"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44" i="2" l="1"/>
  <c r="D141" i="2"/>
  <c r="D140" i="2"/>
  <c r="D143" i="2"/>
  <c r="D139" i="2"/>
  <c r="G135" i="2"/>
  <c r="D138" i="2"/>
  <c r="D136" i="2"/>
  <c r="D137" i="2"/>
  <c r="E132" i="2"/>
  <c r="D132" i="2"/>
  <c r="D135" i="2"/>
  <c r="D134" i="2"/>
  <c r="G131" i="2"/>
  <c r="G130" i="2"/>
  <c r="G129" i="2"/>
  <c r="G128" i="2"/>
  <c r="G127" i="2"/>
  <c r="G126" i="2"/>
  <c r="G125" i="2"/>
  <c r="G124" i="2"/>
  <c r="G123" i="2"/>
  <c r="G122" i="2"/>
  <c r="G121" i="2"/>
  <c r="G120" i="2"/>
  <c r="G119" i="2"/>
  <c r="G118" i="2"/>
  <c r="G117" i="2"/>
  <c r="G116" i="2"/>
  <c r="G115" i="2"/>
  <c r="G114" i="2"/>
  <c r="G113" i="2"/>
  <c r="G112" i="2"/>
  <c r="G111" i="2"/>
  <c r="G110" i="2"/>
  <c r="G109" i="2"/>
  <c r="G108" i="2"/>
  <c r="F131" i="2"/>
  <c r="F130" i="2"/>
  <c r="F129" i="2"/>
  <c r="F128" i="2"/>
  <c r="F127" i="2"/>
  <c r="F126" i="2"/>
  <c r="F125" i="2"/>
  <c r="F124" i="2"/>
  <c r="F123" i="2"/>
  <c r="F122" i="2"/>
  <c r="F121" i="2"/>
  <c r="F120" i="2"/>
  <c r="F119" i="2"/>
  <c r="F118" i="2"/>
  <c r="F117" i="2"/>
  <c r="F116" i="2"/>
  <c r="F115" i="2"/>
  <c r="F114" i="2"/>
  <c r="F113" i="2"/>
  <c r="F112" i="2"/>
  <c r="F111" i="2"/>
  <c r="F110" i="2"/>
  <c r="F109" i="2"/>
  <c r="F108" i="2"/>
  <c r="E42" i="2"/>
  <c r="D42" i="2"/>
  <c r="E49" i="2"/>
  <c r="D49" i="2"/>
  <c r="E48" i="2"/>
  <c r="D48" i="2"/>
  <c r="D44" i="2"/>
  <c r="I41" i="2"/>
  <c r="I40" i="2"/>
  <c r="I39" i="2"/>
  <c r="I38" i="2"/>
  <c r="I37" i="2"/>
  <c r="I36" i="2"/>
  <c r="I35" i="2"/>
  <c r="I34" i="2"/>
  <c r="I33" i="2"/>
  <c r="I32" i="2"/>
  <c r="I31" i="2"/>
  <c r="I30" i="2"/>
  <c r="I29" i="2"/>
  <c r="I28" i="2"/>
  <c r="I27" i="2"/>
  <c r="I26" i="2"/>
  <c r="I25" i="2"/>
  <c r="I24" i="2"/>
  <c r="I23" i="2"/>
  <c r="I22" i="2"/>
  <c r="I21" i="2"/>
  <c r="I20" i="2"/>
  <c r="I19" i="2"/>
  <c r="I18" i="2"/>
  <c r="H18" i="2"/>
  <c r="H41" i="2"/>
  <c r="H40" i="2"/>
  <c r="H39" i="2"/>
  <c r="H38" i="2"/>
  <c r="H37" i="2"/>
  <c r="H36" i="2"/>
  <c r="H35" i="2"/>
  <c r="H34" i="2"/>
  <c r="H33" i="2"/>
  <c r="H32" i="2"/>
  <c r="H31" i="2"/>
  <c r="H30" i="2"/>
  <c r="H29" i="2"/>
  <c r="H28" i="2"/>
  <c r="H27" i="2"/>
  <c r="H26" i="2"/>
  <c r="H25" i="2"/>
  <c r="H24" i="2"/>
  <c r="H23" i="2"/>
  <c r="H22" i="2"/>
  <c r="H21" i="2"/>
  <c r="H20" i="2"/>
  <c r="H19" i="2"/>
  <c r="G41" i="2"/>
  <c r="G40" i="2"/>
  <c r="G39" i="2"/>
  <c r="G38" i="2"/>
  <c r="G37" i="2"/>
  <c r="G36" i="2"/>
  <c r="G35" i="2"/>
  <c r="G34" i="2"/>
  <c r="G33" i="2"/>
  <c r="G32" i="2"/>
  <c r="G31" i="2"/>
  <c r="G30" i="2"/>
  <c r="G29" i="2"/>
  <c r="G28" i="2"/>
  <c r="G27" i="2"/>
  <c r="G26" i="2"/>
  <c r="G25" i="2"/>
  <c r="G24" i="2"/>
  <c r="G23" i="2"/>
  <c r="G22" i="2"/>
  <c r="G21" i="2"/>
  <c r="G20" i="2"/>
  <c r="G19" i="2"/>
  <c r="G18" i="2"/>
  <c r="F41" i="2"/>
  <c r="F40" i="2"/>
  <c r="F39" i="2"/>
  <c r="F38" i="2"/>
  <c r="F37" i="2"/>
  <c r="F36" i="2"/>
  <c r="F35" i="2"/>
  <c r="F34" i="2"/>
  <c r="F33" i="2"/>
  <c r="F32" i="2"/>
  <c r="F31" i="2"/>
  <c r="F30" i="2"/>
  <c r="F29" i="2"/>
  <c r="F28" i="2"/>
  <c r="F27" i="2"/>
  <c r="F26" i="2"/>
  <c r="F25" i="2"/>
  <c r="F24" i="2"/>
  <c r="F23" i="2"/>
  <c r="F22" i="2"/>
  <c r="F21" i="2"/>
  <c r="F20" i="2"/>
  <c r="F19" i="2"/>
  <c r="F18" i="2"/>
  <c r="E46" i="2"/>
  <c r="D46" i="2"/>
  <c r="E45" i="2"/>
  <c r="D45" i="2"/>
</calcChain>
</file>

<file path=xl/sharedStrings.xml><?xml version="1.0" encoding="utf-8"?>
<sst xmlns="http://schemas.openxmlformats.org/spreadsheetml/2006/main" count="73" uniqueCount="69">
  <si>
    <t>Congruent</t>
  </si>
  <si>
    <t>Incongruent</t>
  </si>
  <si>
    <t>Answer 1</t>
  </si>
  <si>
    <t xml:space="preserve">Independent variable is the "the time it takes to name the ink colors in equally-sized lists ny each participant". </t>
  </si>
  <si>
    <t>https://nces.ed.gov/nceskids/help/user_guide/graph/variables.asp</t>
  </si>
  <si>
    <t xml:space="preserve">An independent variable is that which stands alone ans is not changes by the other variables we are trying to measure. In the given 
problem,  type of test given/ condition provided to the participants: "a congruent words condition, and an incongruent words condition", is an independent variable.
Where as the "time takem by the participant to take the names of color in equally sized list" is a dependent variable.
Independent variable causes the change in dependent variable and vice-a-versa is not true. </t>
  </si>
  <si>
    <t>Answer 2a</t>
  </si>
  <si>
    <t>Answer 2b</t>
  </si>
  <si>
    <t xml:space="preserve">Stetistical test which I expect to perform is:
Measures of Center: 
1. Mean of both the "congruent words condition and an incongruent words condition" test ouput. This gives us the average test scores.
2. Mod: Gives us the most frequent value in the data set
3. Median: THe value in the middle of the distribution is median, this dont have any effect of outliers.
1. Range of data: This provides the value which shows the spread of the data.
Measures of Variability:
1. Deviation from Mean
2. Find Variance: THis shows how spread out the data is.
2. Find Standard deviation: This defines how far from the average each score is.
Also, an assumption is made that all these test were performed at same time for all the participants in similar conditions (for example similar lighing condition, same time, etc)
</t>
  </si>
  <si>
    <t>1. https://classroom.udacity.com/courses/ud134-nd/lessons/4615238546/concepts/773674770923
2. https://classroom.udacity.com/courses/ud134-nd/lessons/4615238546/concepts/773450610923
3. https://study.com/academy/lesson/measures-of-variability-range-variance-standard-deviation.html</t>
  </si>
  <si>
    <t>Links</t>
  </si>
  <si>
    <t>links</t>
  </si>
  <si>
    <t>Answer 3</t>
  </si>
  <si>
    <t xml:space="preserve">mean: </t>
  </si>
  <si>
    <t>Sorted
Congruent</t>
  </si>
  <si>
    <t>Sorted
Incongruent</t>
  </si>
  <si>
    <t>median</t>
  </si>
  <si>
    <t>mode</t>
  </si>
  <si>
    <t>No value is repeated, 
but we can say that 
mode is around 12</t>
  </si>
  <si>
    <t>No value is repeated,
 but we can say that 
mode is around 
17 and 20</t>
  </si>
  <si>
    <t>devication from 
mean
Congruent</t>
  </si>
  <si>
    <t>devication from 
mean
InCongruent</t>
  </si>
  <si>
    <t>Square of devication from 
mean
Congruent</t>
  </si>
  <si>
    <t>Square of devication from 
mean
InCongruent</t>
  </si>
  <si>
    <t>variance</t>
  </si>
  <si>
    <t>n</t>
  </si>
  <si>
    <t>n-1</t>
  </si>
  <si>
    <t>Sigma calculated by Excel Formula</t>
  </si>
  <si>
    <t>SD (sigma, calculated manually)</t>
  </si>
  <si>
    <t>Mean of the provided data:
1. Congruent: 14.051125
2. Incongruent: 22.01591667</t>
  </si>
  <si>
    <t>Median of the provided data:
1. Congruent: 14.3565 
2. Incongruent: 21.0175</t>
  </si>
  <si>
    <t>Variance ofprovided data:
1. Congruent: 12.66902907 
2. Incongruent: 23.01175704</t>
  </si>
  <si>
    <t>Standard Deviation of the provided data:
1. Congruent: 3.559357958 
2. Incongruent: 4.797057122</t>
  </si>
  <si>
    <t>Answer 4</t>
  </si>
  <si>
    <t>For Congruent words condition, as shown in the below histogram graph, the data is 
positively skewed with interval size of 2.538. shown below:</t>
  </si>
  <si>
    <t>For Incongruent words condition, as shown in the below histogram graph, the data is 
positively skewed with interval size of 2.538. Also there lies few outliers as shown in the graph below:</t>
  </si>
  <si>
    <t>Link</t>
  </si>
  <si>
    <t>http://www.shodor.org/interactivate/activities/Histogram/</t>
  </si>
  <si>
    <t>Answer 5</t>
  </si>
  <si>
    <t>Sample Size (n)</t>
  </si>
  <si>
    <t>Degrees of Freedom (df)</t>
  </si>
  <si>
    <t>Since the data is collected from same participants, for two different test conditions, 
we will calculate Dependent t-test for paired samples.</t>
  </si>
  <si>
    <t>Di</t>
  </si>
  <si>
    <t>Di^2</t>
  </si>
  <si>
    <t>x-bar (mean)</t>
  </si>
  <si>
    <t>Point Estimate (MUc-MUi)</t>
  </si>
  <si>
    <t>Standard Error (S)</t>
  </si>
  <si>
    <t>t-strtistic</t>
  </si>
  <si>
    <t>t-critical for 
alpha : 0.05</t>
  </si>
  <si>
    <t>to</t>
  </si>
  <si>
    <t>Confidence interval: Left</t>
  </si>
  <si>
    <t>Confidence interval: Right</t>
  </si>
  <si>
    <t>Margin of Error</t>
  </si>
  <si>
    <t>SEM</t>
  </si>
  <si>
    <t>Cohen's D</t>
  </si>
  <si>
    <t>r^2</t>
  </si>
  <si>
    <t>p-value</t>
  </si>
  <si>
    <t>   </t>
  </si>
  <si>
    <t>The two-tailed P value equals 0.0004. 
By conventional criteria, this difference is considered to be extremely statistically significant. </t>
  </si>
  <si>
    <t xml:space="preserve">1. https://www.graphpad.com/quickcalcs/pValue2/
2. https://s3.amazonaws.com/udacity-hosted-downloads/t-table.jpg
</t>
  </si>
  <si>
    <t xml:space="preserve">Statistical Results: All the results are  marked in cells highlighted in Yellow color
</t>
  </si>
  <si>
    <t>Confidance Interval for alpha : 0.05 is -&gt; -11.968 to -3.961</t>
  </si>
  <si>
    <t>t-statistic value is: -4.116</t>
  </si>
  <si>
    <t>Based on all the calculated statistics, 
as t-stetistic is significantly lower than the t-critical value, 
we "Reject the Null Hypothesis".</t>
  </si>
  <si>
    <t>Consclusion: 
1. We Reject the Null hypothesis, that means there is significant difference in result outcome  beteen Congruent and Incongruent word condition tests results.
2. Based on the Confidence interwal we can say that all the participants performes 3 to 11  less errors in the test given on Congruent word coditions.</t>
  </si>
  <si>
    <t>Result Expectations: Yes these results match my expectations as the Incongruent word condition based teest was way more difficult than the other.</t>
  </si>
  <si>
    <t>Answer 6</t>
  </si>
  <si>
    <t>Reason of the effect observed between the two above mentioned samples: with Incongruent 
word sampels, as soon as we see the word subconciusly we try to read the word rather 
than observe the coler and end up mentioning what the word reads rather than what 
is the color of the word.</t>
  </si>
  <si>
    <t xml:space="preserve">As far as assigning appropriate set of hypotheses for this task is conserned, we have two hypotheses,
1. Null Hypotheses: The results or the performance of candicates in congruent words condition and an incongruent words condition remains same.
2. Alternative Hypotheses: The results or the performance of candicates in congruent words condition and an incongruent words condition is different, it either increases or decreases.
MUc : average of scores of participants who particiapted in congruent word condition.
MUi : average of scores of participants who particiapted in incongruent word condition.
Null Hypotheses: 
MUc - MUi = 0 
Alternative Hypotheses:
MUc - MUi ≠ 0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</si>
</sst>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sz val="13"/>
      <color rgb="FF494949"/>
      <name val="Helvetica"/>
    </font>
    <font>
      <sz val="13"/>
      <color theme="1" tint="0.14999847407452621"/>
      <name val="Helvetica"/>
    </font>
    <font>
      <sz val="8"/>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0" fillId="2" borderId="1" xfId="0" applyFill="1" applyBorder="1"/>
    <xf numFmtId="0" fontId="3" fillId="0" borderId="0" xfId="0" applyFont="1"/>
    <xf numFmtId="0" fontId="0" fillId="2" borderId="2" xfId="0" applyFill="1" applyBorder="1"/>
    <xf numFmtId="0" fontId="0" fillId="3" borderId="1" xfId="0" applyFill="1" applyBorder="1"/>
    <xf numFmtId="0" fontId="0" fillId="3" borderId="1" xfId="0" applyFill="1" applyBorder="1" applyAlignment="1">
      <alignment wrapText="1"/>
    </xf>
    <xf numFmtId="0" fontId="4" fillId="3" borderId="1" xfId="0" applyFont="1" applyFill="1" applyBorder="1"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54</xdr:row>
      <xdr:rowOff>12700</xdr:rowOff>
    </xdr:from>
    <xdr:to>
      <xdr:col>3</xdr:col>
      <xdr:colOff>742580</xdr:colOff>
      <xdr:row>74</xdr:row>
      <xdr:rowOff>152400</xdr:rowOff>
    </xdr:to>
    <xdr:pic>
      <xdr:nvPicPr>
        <xdr:cNvPr id="5" name="Picture 4"/>
        <xdr:cNvPicPr>
          <a:picLocks noChangeAspect="1"/>
        </xdr:cNvPicPr>
      </xdr:nvPicPr>
      <xdr:blipFill>
        <a:blip xmlns:r="http://schemas.openxmlformats.org/officeDocument/2006/relationships" r:embed="rId1"/>
        <a:stretch>
          <a:fillRect/>
        </a:stretch>
      </xdr:blipFill>
      <xdr:spPr>
        <a:xfrm>
          <a:off x="825500" y="24599900"/>
          <a:ext cx="9861180" cy="4203700"/>
        </a:xfrm>
        <a:prstGeom prst="rect">
          <a:avLst/>
        </a:prstGeom>
      </xdr:spPr>
    </xdr:pic>
    <xdr:clientData/>
  </xdr:twoCellAnchor>
  <xdr:twoCellAnchor editAs="oneCell">
    <xdr:from>
      <xdr:col>1</xdr:col>
      <xdr:colOff>12700</xdr:colOff>
      <xdr:row>78</xdr:row>
      <xdr:rowOff>0</xdr:rowOff>
    </xdr:from>
    <xdr:to>
      <xdr:col>3</xdr:col>
      <xdr:colOff>749300</xdr:colOff>
      <xdr:row>99</xdr:row>
      <xdr:rowOff>120134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8200" y="29870400"/>
          <a:ext cx="9855200" cy="43873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51"/>
  <sheetViews>
    <sheetView tabSelected="1" workbookViewId="0">
      <selection activeCell="B8" sqref="B8"/>
    </sheetView>
  </sheetViews>
  <sheetFormatPr baseColWidth="10" defaultRowHeight="16" x14ac:dyDescent="0.2"/>
  <cols>
    <col min="1" max="1" width="9.6640625" bestFit="1" customWidth="1"/>
    <col min="2" max="2" width="90.83203125" bestFit="1" customWidth="1"/>
    <col min="3" max="3" width="28.83203125" bestFit="1" customWidth="1"/>
    <col min="4" max="4" width="18.33203125" bestFit="1" customWidth="1"/>
    <col min="5" max="5" width="13.83203125" bestFit="1" customWidth="1"/>
    <col min="6" max="6" width="10.5" bestFit="1" customWidth="1"/>
    <col min="7" max="7" width="12.1640625" bestFit="1" customWidth="1"/>
    <col min="8" max="8" width="12.6640625" bestFit="1" customWidth="1"/>
    <col min="9" max="9" width="12.1640625" bestFit="1" customWidth="1"/>
    <col min="11" max="11" width="9.6640625" bestFit="1" customWidth="1"/>
    <col min="12" max="12" width="10.33203125" bestFit="1" customWidth="1"/>
  </cols>
  <sheetData>
    <row r="1" spans="1:2" x14ac:dyDescent="0.2">
      <c r="A1" t="s">
        <v>2</v>
      </c>
    </row>
    <row r="2" spans="1:2" x14ac:dyDescent="0.2">
      <c r="B2" t="s">
        <v>3</v>
      </c>
    </row>
    <row r="3" spans="1:2" ht="144" x14ac:dyDescent="0.2">
      <c r="B3" s="1" t="s">
        <v>5</v>
      </c>
    </row>
    <row r="4" spans="1:2" x14ac:dyDescent="0.2">
      <c r="A4" t="s">
        <v>10</v>
      </c>
      <c r="B4" t="s">
        <v>4</v>
      </c>
    </row>
    <row r="7" spans="1:2" x14ac:dyDescent="0.2">
      <c r="A7" t="s">
        <v>6</v>
      </c>
    </row>
    <row r="8" spans="1:2" ht="272" x14ac:dyDescent="0.2">
      <c r="B8" s="1" t="s">
        <v>68</v>
      </c>
    </row>
    <row r="9" spans="1:2" x14ac:dyDescent="0.2">
      <c r="B9" s="1"/>
    </row>
    <row r="10" spans="1:2" x14ac:dyDescent="0.2">
      <c r="B10" s="1"/>
    </row>
    <row r="11" spans="1:2" x14ac:dyDescent="0.2">
      <c r="A11" t="s">
        <v>7</v>
      </c>
    </row>
    <row r="12" spans="1:2" ht="288" x14ac:dyDescent="0.2">
      <c r="B12" s="1" t="s">
        <v>8</v>
      </c>
    </row>
    <row r="13" spans="1:2" ht="48" x14ac:dyDescent="0.2">
      <c r="A13" t="s">
        <v>11</v>
      </c>
      <c r="B13" s="1" t="s">
        <v>9</v>
      </c>
    </row>
    <row r="14" spans="1:2" x14ac:dyDescent="0.2">
      <c r="B14" s="1"/>
    </row>
    <row r="16" spans="1:2" x14ac:dyDescent="0.2">
      <c r="A16" t="s">
        <v>12</v>
      </c>
    </row>
    <row r="17" spans="2:12" ht="80" x14ac:dyDescent="0.2">
      <c r="B17" s="1" t="s">
        <v>29</v>
      </c>
      <c r="D17" t="s">
        <v>0</v>
      </c>
      <c r="E17" t="s">
        <v>1</v>
      </c>
      <c r="F17" s="1" t="s">
        <v>20</v>
      </c>
      <c r="G17" s="1" t="s">
        <v>22</v>
      </c>
      <c r="H17" s="1" t="s">
        <v>21</v>
      </c>
      <c r="I17" s="1" t="s">
        <v>23</v>
      </c>
      <c r="K17" s="1" t="s">
        <v>14</v>
      </c>
      <c r="L17" s="1" t="s">
        <v>15</v>
      </c>
    </row>
    <row r="18" spans="2:12" ht="48" x14ac:dyDescent="0.2">
      <c r="B18" s="1" t="s">
        <v>30</v>
      </c>
      <c r="D18" s="2">
        <v>12.079000000000001</v>
      </c>
      <c r="E18" s="2">
        <v>19.277999999999999</v>
      </c>
      <c r="F18">
        <f>D18-$D$45</f>
        <v>-1.9721250000000001</v>
      </c>
      <c r="G18">
        <f>F18^2</f>
        <v>3.8892770156250007</v>
      </c>
      <c r="H18">
        <f>E18-$E$45</f>
        <v>-2.7379166666666706</v>
      </c>
      <c r="I18">
        <f>H18^2</f>
        <v>7.4961876736111321</v>
      </c>
      <c r="K18">
        <v>8.6300000000000008</v>
      </c>
      <c r="L18">
        <v>15.686999999999999</v>
      </c>
    </row>
    <row r="19" spans="2:12" ht="48" x14ac:dyDescent="0.2">
      <c r="B19" s="1" t="s">
        <v>31</v>
      </c>
      <c r="D19" s="2">
        <v>16.791</v>
      </c>
      <c r="E19" s="2">
        <v>18.741</v>
      </c>
      <c r="F19">
        <f t="shared" ref="F19:F41" si="0">D19-$D$45</f>
        <v>2.7398749999999996</v>
      </c>
      <c r="G19">
        <f t="shared" ref="G19:G41" si="1">F19^2</f>
        <v>7.5069150156249975</v>
      </c>
      <c r="H19">
        <f t="shared" ref="H19:H41" si="2">E19-$E$45</f>
        <v>-3.2749166666666696</v>
      </c>
      <c r="I19">
        <f t="shared" ref="I19:I41" si="3">H19^2</f>
        <v>10.72507917361113</v>
      </c>
      <c r="K19">
        <v>8.9870000000000001</v>
      </c>
      <c r="L19">
        <v>17.393999999999998</v>
      </c>
    </row>
    <row r="20" spans="2:12" ht="48" x14ac:dyDescent="0.2">
      <c r="B20" s="1" t="s">
        <v>32</v>
      </c>
      <c r="D20" s="2">
        <v>9.5640000000000001</v>
      </c>
      <c r="E20" s="2">
        <v>21.213999999999999</v>
      </c>
      <c r="F20">
        <f t="shared" si="0"/>
        <v>-4.4871250000000007</v>
      </c>
      <c r="G20">
        <f t="shared" si="1"/>
        <v>20.134290765625007</v>
      </c>
      <c r="H20">
        <f t="shared" si="2"/>
        <v>-0.80191666666667061</v>
      </c>
      <c r="I20">
        <f t="shared" si="3"/>
        <v>0.64307034027778409</v>
      </c>
      <c r="K20">
        <v>9.4009999999999998</v>
      </c>
      <c r="L20">
        <v>17.425000000000001</v>
      </c>
    </row>
    <row r="21" spans="2:12" x14ac:dyDescent="0.2">
      <c r="B21" s="1"/>
      <c r="D21" s="2">
        <v>8.6300000000000008</v>
      </c>
      <c r="E21" s="2">
        <v>15.686999999999999</v>
      </c>
      <c r="F21">
        <f t="shared" si="0"/>
        <v>-5.421125</v>
      </c>
      <c r="G21">
        <f t="shared" si="1"/>
        <v>29.388596265625001</v>
      </c>
      <c r="H21">
        <f t="shared" si="2"/>
        <v>-6.3289166666666699</v>
      </c>
      <c r="I21">
        <f t="shared" si="3"/>
        <v>40.055186173611155</v>
      </c>
      <c r="K21">
        <v>9.5640000000000001</v>
      </c>
      <c r="L21">
        <v>17.510000000000002</v>
      </c>
    </row>
    <row r="22" spans="2:12" x14ac:dyDescent="0.2">
      <c r="D22" s="2">
        <v>14.669</v>
      </c>
      <c r="E22" s="2">
        <v>22.803000000000001</v>
      </c>
      <c r="F22">
        <f t="shared" si="0"/>
        <v>0.61787499999999973</v>
      </c>
      <c r="G22">
        <f t="shared" si="1"/>
        <v>0.38176951562499967</v>
      </c>
      <c r="H22">
        <f t="shared" si="2"/>
        <v>0.78708333333333158</v>
      </c>
      <c r="I22">
        <f t="shared" si="3"/>
        <v>0.61950017361110832</v>
      </c>
      <c r="K22">
        <v>10.638999999999999</v>
      </c>
      <c r="L22">
        <v>17.96</v>
      </c>
    </row>
    <row r="23" spans="2:12" x14ac:dyDescent="0.2">
      <c r="D23" s="2">
        <v>12.238</v>
      </c>
      <c r="E23" s="2">
        <v>20.878</v>
      </c>
      <c r="F23">
        <f t="shared" si="0"/>
        <v>-1.8131250000000012</v>
      </c>
      <c r="G23">
        <f t="shared" si="1"/>
        <v>3.2874222656250045</v>
      </c>
      <c r="H23">
        <f t="shared" si="2"/>
        <v>-1.1379166666666691</v>
      </c>
      <c r="I23">
        <f t="shared" si="3"/>
        <v>1.2948543402777835</v>
      </c>
      <c r="K23">
        <v>11.343999999999999</v>
      </c>
      <c r="L23">
        <v>18.643999999999998</v>
      </c>
    </row>
    <row r="24" spans="2:12" x14ac:dyDescent="0.2">
      <c r="D24" s="2">
        <v>14.692</v>
      </c>
      <c r="E24" s="2">
        <v>24.571999999999999</v>
      </c>
      <c r="F24">
        <f t="shared" si="0"/>
        <v>0.64087499999999942</v>
      </c>
      <c r="G24">
        <f t="shared" si="1"/>
        <v>0.41072076562499926</v>
      </c>
      <c r="H24">
        <f t="shared" si="2"/>
        <v>2.5560833333333299</v>
      </c>
      <c r="I24">
        <f t="shared" si="3"/>
        <v>6.5335620069444271</v>
      </c>
      <c r="K24">
        <v>12.079000000000001</v>
      </c>
      <c r="L24">
        <v>18.741</v>
      </c>
    </row>
    <row r="25" spans="2:12" x14ac:dyDescent="0.2">
      <c r="D25" s="2">
        <v>8.9870000000000001</v>
      </c>
      <c r="E25" s="2">
        <v>17.393999999999998</v>
      </c>
      <c r="F25">
        <f t="shared" si="0"/>
        <v>-5.0641250000000007</v>
      </c>
      <c r="G25">
        <f t="shared" si="1"/>
        <v>25.645362015625008</v>
      </c>
      <c r="H25">
        <f t="shared" si="2"/>
        <v>-4.6219166666666709</v>
      </c>
      <c r="I25">
        <f t="shared" si="3"/>
        <v>21.362113673611152</v>
      </c>
      <c r="K25">
        <v>12.13</v>
      </c>
      <c r="L25">
        <v>19.277999999999999</v>
      </c>
    </row>
    <row r="26" spans="2:12" x14ac:dyDescent="0.2">
      <c r="D26" s="2">
        <v>9.4009999999999998</v>
      </c>
      <c r="E26" s="2">
        <v>20.762</v>
      </c>
      <c r="F26">
        <f t="shared" si="0"/>
        <v>-4.650125000000001</v>
      </c>
      <c r="G26">
        <f t="shared" si="1"/>
        <v>21.623662515625011</v>
      </c>
      <c r="H26">
        <f t="shared" si="2"/>
        <v>-1.2539166666666688</v>
      </c>
      <c r="I26">
        <f t="shared" si="3"/>
        <v>1.5723070069444498</v>
      </c>
      <c r="K26">
        <v>12.238</v>
      </c>
      <c r="L26">
        <v>20.329999999999998</v>
      </c>
    </row>
    <row r="27" spans="2:12" x14ac:dyDescent="0.2">
      <c r="D27" s="2">
        <v>14.48</v>
      </c>
      <c r="E27" s="2">
        <v>26.282</v>
      </c>
      <c r="F27">
        <f t="shared" si="0"/>
        <v>0.42887499999999967</v>
      </c>
      <c r="G27">
        <f t="shared" si="1"/>
        <v>0.18393376562499972</v>
      </c>
      <c r="H27">
        <f t="shared" si="2"/>
        <v>4.2660833333333308</v>
      </c>
      <c r="I27">
        <f t="shared" si="3"/>
        <v>18.199467006944424</v>
      </c>
      <c r="K27">
        <v>12.369</v>
      </c>
      <c r="L27">
        <v>20.428999999999998</v>
      </c>
    </row>
    <row r="28" spans="2:12" x14ac:dyDescent="0.2">
      <c r="D28" s="2">
        <v>22.327999999999999</v>
      </c>
      <c r="E28" s="2">
        <v>24.524000000000001</v>
      </c>
      <c r="F28">
        <f t="shared" si="0"/>
        <v>8.2768749999999986</v>
      </c>
      <c r="G28">
        <f t="shared" si="1"/>
        <v>68.506659765624974</v>
      </c>
      <c r="H28">
        <f t="shared" si="2"/>
        <v>2.5080833333333317</v>
      </c>
      <c r="I28">
        <f t="shared" si="3"/>
        <v>6.290482006944436</v>
      </c>
      <c r="K28">
        <v>12.944000000000001</v>
      </c>
      <c r="L28">
        <v>20.762</v>
      </c>
    </row>
    <row r="29" spans="2:12" x14ac:dyDescent="0.2">
      <c r="D29" s="2">
        <v>15.298</v>
      </c>
      <c r="E29" s="2">
        <v>18.643999999999998</v>
      </c>
      <c r="F29">
        <f t="shared" si="0"/>
        <v>1.2468749999999993</v>
      </c>
      <c r="G29">
        <f t="shared" si="1"/>
        <v>1.5546972656249982</v>
      </c>
      <c r="H29">
        <f t="shared" si="2"/>
        <v>-3.3719166666666709</v>
      </c>
      <c r="I29">
        <f t="shared" si="3"/>
        <v>11.369822006944473</v>
      </c>
      <c r="K29">
        <v>14.233000000000001</v>
      </c>
      <c r="L29">
        <v>20.878</v>
      </c>
    </row>
    <row r="30" spans="2:12" x14ac:dyDescent="0.2">
      <c r="D30" s="2">
        <v>15.073</v>
      </c>
      <c r="E30" s="2">
        <v>17.510000000000002</v>
      </c>
      <c r="F30">
        <f t="shared" si="0"/>
        <v>1.0218749999999996</v>
      </c>
      <c r="G30">
        <f t="shared" si="1"/>
        <v>1.0442285156249993</v>
      </c>
      <c r="H30">
        <f t="shared" si="2"/>
        <v>-4.5059166666666677</v>
      </c>
      <c r="I30">
        <f t="shared" si="3"/>
        <v>20.303285006944453</v>
      </c>
      <c r="K30">
        <v>14.48</v>
      </c>
      <c r="L30">
        <v>21.157</v>
      </c>
    </row>
    <row r="31" spans="2:12" x14ac:dyDescent="0.2">
      <c r="D31" s="2">
        <v>16.928999999999998</v>
      </c>
      <c r="E31" s="2">
        <v>20.329999999999998</v>
      </c>
      <c r="F31">
        <f t="shared" si="0"/>
        <v>2.8778749999999977</v>
      </c>
      <c r="G31">
        <f t="shared" si="1"/>
        <v>8.2821645156249861</v>
      </c>
      <c r="H31">
        <f t="shared" si="2"/>
        <v>-1.6859166666666709</v>
      </c>
      <c r="I31">
        <f t="shared" si="3"/>
        <v>2.8423150069444589</v>
      </c>
      <c r="K31">
        <v>14.669</v>
      </c>
      <c r="L31">
        <v>21.213999999999999</v>
      </c>
    </row>
    <row r="32" spans="2:12" x14ac:dyDescent="0.2">
      <c r="D32" s="2">
        <v>18.2</v>
      </c>
      <c r="E32" s="2">
        <v>35.255000000000003</v>
      </c>
      <c r="F32">
        <f t="shared" si="0"/>
        <v>4.1488749999999985</v>
      </c>
      <c r="G32">
        <f t="shared" si="1"/>
        <v>17.213163765624987</v>
      </c>
      <c r="H32">
        <f t="shared" si="2"/>
        <v>13.239083333333333</v>
      </c>
      <c r="I32">
        <f t="shared" si="3"/>
        <v>175.27332750694444</v>
      </c>
      <c r="K32">
        <v>14.692</v>
      </c>
      <c r="L32">
        <v>22.058</v>
      </c>
    </row>
    <row r="33" spans="3:12" x14ac:dyDescent="0.2">
      <c r="D33" s="2">
        <v>12.13</v>
      </c>
      <c r="E33" s="2">
        <v>22.158000000000001</v>
      </c>
      <c r="F33">
        <f t="shared" si="0"/>
        <v>-1.921125</v>
      </c>
      <c r="G33">
        <f t="shared" si="1"/>
        <v>3.6907212656249997</v>
      </c>
      <c r="H33">
        <f t="shared" si="2"/>
        <v>0.14208333333333201</v>
      </c>
      <c r="I33">
        <f t="shared" si="3"/>
        <v>2.0187673611110735E-2</v>
      </c>
      <c r="K33">
        <v>15.073</v>
      </c>
      <c r="L33">
        <v>22.158000000000001</v>
      </c>
    </row>
    <row r="34" spans="3:12" x14ac:dyDescent="0.2">
      <c r="D34" s="2">
        <v>18.495000000000001</v>
      </c>
      <c r="E34" s="2">
        <v>25.138999999999999</v>
      </c>
      <c r="F34">
        <f t="shared" si="0"/>
        <v>4.4438750000000002</v>
      </c>
      <c r="G34">
        <f t="shared" si="1"/>
        <v>19.748025015625004</v>
      </c>
      <c r="H34">
        <f t="shared" si="2"/>
        <v>3.1230833333333301</v>
      </c>
      <c r="I34">
        <f t="shared" si="3"/>
        <v>9.7536495069444236</v>
      </c>
      <c r="K34">
        <v>15.298</v>
      </c>
      <c r="L34">
        <v>22.803000000000001</v>
      </c>
    </row>
    <row r="35" spans="3:12" x14ac:dyDescent="0.2">
      <c r="D35" s="2">
        <v>10.638999999999999</v>
      </c>
      <c r="E35" s="2">
        <v>20.428999999999998</v>
      </c>
      <c r="F35">
        <f t="shared" si="0"/>
        <v>-3.4121250000000014</v>
      </c>
      <c r="G35">
        <f t="shared" si="1"/>
        <v>11.642597015625009</v>
      </c>
      <c r="H35">
        <f t="shared" si="2"/>
        <v>-1.5869166666666707</v>
      </c>
      <c r="I35">
        <f t="shared" si="3"/>
        <v>2.5183045069444576</v>
      </c>
      <c r="K35">
        <v>16.004000000000001</v>
      </c>
      <c r="L35">
        <v>23.893999999999998</v>
      </c>
    </row>
    <row r="36" spans="3:12" x14ac:dyDescent="0.2">
      <c r="D36" s="2">
        <v>11.343999999999999</v>
      </c>
      <c r="E36" s="2">
        <v>17.425000000000001</v>
      </c>
      <c r="F36">
        <f t="shared" si="0"/>
        <v>-2.7071250000000013</v>
      </c>
      <c r="G36">
        <f t="shared" si="1"/>
        <v>7.3285257656250069</v>
      </c>
      <c r="H36">
        <f t="shared" si="2"/>
        <v>-4.5909166666666685</v>
      </c>
      <c r="I36">
        <f t="shared" si="3"/>
        <v>21.076515840277796</v>
      </c>
      <c r="K36">
        <v>16.791</v>
      </c>
      <c r="L36">
        <v>24.524000000000001</v>
      </c>
    </row>
    <row r="37" spans="3:12" x14ac:dyDescent="0.2">
      <c r="D37" s="2">
        <v>12.369</v>
      </c>
      <c r="E37" s="2">
        <v>34.287999999999997</v>
      </c>
      <c r="F37">
        <f t="shared" si="0"/>
        <v>-1.682125000000001</v>
      </c>
      <c r="G37">
        <f t="shared" si="1"/>
        <v>2.8295445156250034</v>
      </c>
      <c r="H37">
        <f t="shared" si="2"/>
        <v>12.272083333333327</v>
      </c>
      <c r="I37">
        <f t="shared" si="3"/>
        <v>150.60402934027763</v>
      </c>
      <c r="K37">
        <v>16.928999999999998</v>
      </c>
      <c r="L37">
        <v>24.571999999999999</v>
      </c>
    </row>
    <row r="38" spans="3:12" x14ac:dyDescent="0.2">
      <c r="D38" s="2">
        <v>12.944000000000001</v>
      </c>
      <c r="E38" s="2">
        <v>23.893999999999998</v>
      </c>
      <c r="F38">
        <f t="shared" si="0"/>
        <v>-1.1071249999999999</v>
      </c>
      <c r="G38">
        <f t="shared" si="1"/>
        <v>1.2257257656249998</v>
      </c>
      <c r="H38">
        <f t="shared" si="2"/>
        <v>1.8780833333333291</v>
      </c>
      <c r="I38">
        <f t="shared" si="3"/>
        <v>3.5271970069444287</v>
      </c>
      <c r="K38">
        <v>18.2</v>
      </c>
      <c r="L38">
        <v>25.138999999999999</v>
      </c>
    </row>
    <row r="39" spans="3:12" x14ac:dyDescent="0.2">
      <c r="D39" s="2">
        <v>14.233000000000001</v>
      </c>
      <c r="E39" s="2">
        <v>17.96</v>
      </c>
      <c r="F39">
        <f t="shared" si="0"/>
        <v>0.18187499999999979</v>
      </c>
      <c r="G39">
        <f t="shared" si="1"/>
        <v>3.3078515624999923E-2</v>
      </c>
      <c r="H39">
        <f t="shared" si="2"/>
        <v>-4.0559166666666684</v>
      </c>
      <c r="I39">
        <f t="shared" si="3"/>
        <v>16.450460006944457</v>
      </c>
      <c r="K39">
        <v>18.495000000000001</v>
      </c>
      <c r="L39">
        <v>26.282</v>
      </c>
    </row>
    <row r="40" spans="3:12" x14ac:dyDescent="0.2">
      <c r="D40" s="2">
        <v>19.71</v>
      </c>
      <c r="E40" s="2">
        <v>22.058</v>
      </c>
      <c r="F40">
        <f t="shared" si="0"/>
        <v>5.6588750000000001</v>
      </c>
      <c r="G40">
        <f t="shared" si="1"/>
        <v>32.022866265624998</v>
      </c>
      <c r="H40">
        <f t="shared" si="2"/>
        <v>4.2083333333330586E-2</v>
      </c>
      <c r="I40">
        <f t="shared" si="3"/>
        <v>1.7710069444442133E-3</v>
      </c>
      <c r="K40">
        <v>19.71</v>
      </c>
      <c r="L40">
        <v>34.287999999999997</v>
      </c>
    </row>
    <row r="41" spans="3:12" x14ac:dyDescent="0.2">
      <c r="D41" s="2">
        <v>16.004000000000001</v>
      </c>
      <c r="E41" s="2">
        <v>21.157</v>
      </c>
      <c r="F41">
        <f t="shared" si="0"/>
        <v>1.9528750000000006</v>
      </c>
      <c r="G41">
        <f t="shared" si="1"/>
        <v>3.8137207656250021</v>
      </c>
      <c r="H41">
        <f t="shared" si="2"/>
        <v>-0.85891666666666922</v>
      </c>
      <c r="I41">
        <f t="shared" si="3"/>
        <v>0.73773784027778211</v>
      </c>
      <c r="K41">
        <v>22.327999999999999</v>
      </c>
      <c r="L41">
        <v>35.255000000000003</v>
      </c>
    </row>
    <row r="42" spans="3:12" x14ac:dyDescent="0.2">
      <c r="C42" t="s">
        <v>27</v>
      </c>
      <c r="D42">
        <f>STDEV(D18:D41)</f>
        <v>3.559357957645187</v>
      </c>
      <c r="E42">
        <f>STDEV(E18:E41)</f>
        <v>4.7970571224691367</v>
      </c>
    </row>
    <row r="43" spans="3:12" x14ac:dyDescent="0.2">
      <c r="C43" t="s">
        <v>25</v>
      </c>
      <c r="D43">
        <v>24</v>
      </c>
    </row>
    <row r="44" spans="3:12" x14ac:dyDescent="0.2">
      <c r="C44" t="s">
        <v>26</v>
      </c>
      <c r="D44">
        <f>D43-1</f>
        <v>23</v>
      </c>
    </row>
    <row r="45" spans="3:12" x14ac:dyDescent="0.2">
      <c r="C45" t="s">
        <v>13</v>
      </c>
      <c r="D45">
        <f>AVERAGE(D18:D41)</f>
        <v>14.051125000000001</v>
      </c>
      <c r="E45">
        <f>AVERAGE(E18:E41)</f>
        <v>22.015916666666669</v>
      </c>
    </row>
    <row r="46" spans="3:12" x14ac:dyDescent="0.2">
      <c r="C46" t="s">
        <v>16</v>
      </c>
      <c r="D46">
        <f>(K29+K30)/2</f>
        <v>14.3565</v>
      </c>
      <c r="E46">
        <f>(L29+L30)/2</f>
        <v>21.017499999999998</v>
      </c>
    </row>
    <row r="47" spans="3:12" ht="96" x14ac:dyDescent="0.2">
      <c r="C47" t="s">
        <v>17</v>
      </c>
      <c r="D47" s="1" t="s">
        <v>18</v>
      </c>
      <c r="E47" s="1" t="s">
        <v>19</v>
      </c>
    </row>
    <row r="48" spans="3:12" x14ac:dyDescent="0.2">
      <c r="C48" t="s">
        <v>24</v>
      </c>
      <c r="D48">
        <f>SUM(G18:G41)/D44</f>
        <v>12.669029070652176</v>
      </c>
      <c r="E48">
        <f>SUM(I18:I41)/D44</f>
        <v>23.011757036231884</v>
      </c>
    </row>
    <row r="49" spans="1:5" x14ac:dyDescent="0.2">
      <c r="C49" t="s">
        <v>28</v>
      </c>
      <c r="D49">
        <f>SQRT(D48)</f>
        <v>3.5593579576451955</v>
      </c>
      <c r="E49">
        <f>SQRT(E48)</f>
        <v>4.7970571224691376</v>
      </c>
    </row>
    <row r="52" spans="1:5" x14ac:dyDescent="0.2">
      <c r="A52" t="s">
        <v>33</v>
      </c>
    </row>
    <row r="53" spans="1:5" ht="32" x14ac:dyDescent="0.2">
      <c r="B53" s="1" t="s">
        <v>34</v>
      </c>
    </row>
    <row r="77" spans="2:2" ht="32" x14ac:dyDescent="0.2">
      <c r="B77" s="1" t="s">
        <v>35</v>
      </c>
    </row>
    <row r="102" spans="1:7" x14ac:dyDescent="0.2">
      <c r="A102" t="s">
        <v>36</v>
      </c>
      <c r="B102" t="s">
        <v>37</v>
      </c>
    </row>
    <row r="106" spans="1:7" x14ac:dyDescent="0.2">
      <c r="A106" t="s">
        <v>38</v>
      </c>
    </row>
    <row r="107" spans="1:7" ht="32" x14ac:dyDescent="0.2">
      <c r="B107" s="1" t="s">
        <v>41</v>
      </c>
      <c r="D107" t="s">
        <v>0</v>
      </c>
      <c r="E107" t="s">
        <v>1</v>
      </c>
      <c r="F107" t="s">
        <v>42</v>
      </c>
      <c r="G107" t="s">
        <v>43</v>
      </c>
    </row>
    <row r="108" spans="1:7" ht="32" x14ac:dyDescent="0.2">
      <c r="B108" s="1" t="s">
        <v>60</v>
      </c>
      <c r="D108" s="2">
        <v>12.079000000000001</v>
      </c>
      <c r="E108" s="2">
        <v>19.277999999999999</v>
      </c>
      <c r="F108">
        <f>D108-E108</f>
        <v>-7.1989999999999981</v>
      </c>
      <c r="G108">
        <f>F108^2</f>
        <v>51.82560099999997</v>
      </c>
    </row>
    <row r="109" spans="1:7" x14ac:dyDescent="0.2">
      <c r="B109" t="s">
        <v>61</v>
      </c>
      <c r="D109" s="2">
        <v>16.791</v>
      </c>
      <c r="E109" s="2">
        <v>18.741</v>
      </c>
      <c r="F109">
        <f t="shared" ref="F109:F131" si="4">D109-E109</f>
        <v>-1.9499999999999993</v>
      </c>
      <c r="G109">
        <f t="shared" ref="G109:G132" si="5">F109^2</f>
        <v>3.8024999999999971</v>
      </c>
    </row>
    <row r="110" spans="1:7" x14ac:dyDescent="0.2">
      <c r="B110" t="s">
        <v>62</v>
      </c>
      <c r="D110" s="2">
        <v>9.5640000000000001</v>
      </c>
      <c r="E110" s="2">
        <v>21.213999999999999</v>
      </c>
      <c r="F110">
        <f t="shared" si="4"/>
        <v>-11.649999999999999</v>
      </c>
      <c r="G110">
        <f t="shared" si="5"/>
        <v>135.72249999999997</v>
      </c>
    </row>
    <row r="111" spans="1:7" ht="48" x14ac:dyDescent="0.2">
      <c r="B111" s="1" t="s">
        <v>63</v>
      </c>
      <c r="D111" s="2">
        <v>8.6300000000000008</v>
      </c>
      <c r="E111" s="2">
        <v>15.686999999999999</v>
      </c>
      <c r="F111">
        <f t="shared" si="4"/>
        <v>-7.0569999999999986</v>
      </c>
      <c r="G111">
        <f t="shared" si="5"/>
        <v>49.801248999999977</v>
      </c>
    </row>
    <row r="112" spans="1:7" ht="96" x14ac:dyDescent="0.2">
      <c r="B112" s="1" t="s">
        <v>64</v>
      </c>
      <c r="D112" s="2">
        <v>14.669</v>
      </c>
      <c r="E112" s="2">
        <v>22.803000000000001</v>
      </c>
      <c r="F112">
        <f t="shared" si="4"/>
        <v>-8.1340000000000003</v>
      </c>
      <c r="G112">
        <f t="shared" si="5"/>
        <v>66.161956000000004</v>
      </c>
    </row>
    <row r="113" spans="2:7" ht="32" x14ac:dyDescent="0.2">
      <c r="B113" s="1" t="s">
        <v>65</v>
      </c>
      <c r="D113" s="2">
        <v>12.238</v>
      </c>
      <c r="E113" s="2">
        <v>20.878</v>
      </c>
      <c r="F113">
        <f t="shared" si="4"/>
        <v>-8.64</v>
      </c>
      <c r="G113">
        <f t="shared" si="5"/>
        <v>74.649600000000007</v>
      </c>
    </row>
    <row r="114" spans="2:7" x14ac:dyDescent="0.2">
      <c r="D114" s="2">
        <v>14.692</v>
      </c>
      <c r="E114" s="2">
        <v>24.571999999999999</v>
      </c>
      <c r="F114">
        <f t="shared" si="4"/>
        <v>-9.879999999999999</v>
      </c>
      <c r="G114">
        <f t="shared" si="5"/>
        <v>97.614399999999975</v>
      </c>
    </row>
    <row r="115" spans="2:7" x14ac:dyDescent="0.2">
      <c r="D115" s="2">
        <v>8.9870000000000001</v>
      </c>
      <c r="E115" s="2">
        <v>17.393999999999998</v>
      </c>
      <c r="F115">
        <f t="shared" si="4"/>
        <v>-8.4069999999999983</v>
      </c>
      <c r="G115">
        <f t="shared" si="5"/>
        <v>70.677648999999974</v>
      </c>
    </row>
    <row r="116" spans="2:7" x14ac:dyDescent="0.2">
      <c r="D116" s="2">
        <v>9.4009999999999998</v>
      </c>
      <c r="E116" s="2">
        <v>20.762</v>
      </c>
      <c r="F116">
        <f t="shared" si="4"/>
        <v>-11.361000000000001</v>
      </c>
      <c r="G116">
        <f t="shared" si="5"/>
        <v>129.07232100000002</v>
      </c>
    </row>
    <row r="117" spans="2:7" x14ac:dyDescent="0.2">
      <c r="D117" s="2">
        <v>14.48</v>
      </c>
      <c r="E117" s="2">
        <v>26.282</v>
      </c>
      <c r="F117">
        <f t="shared" si="4"/>
        <v>-11.802</v>
      </c>
      <c r="G117">
        <f t="shared" si="5"/>
        <v>139.287204</v>
      </c>
    </row>
    <row r="118" spans="2:7" x14ac:dyDescent="0.2">
      <c r="D118" s="2">
        <v>22.327999999999999</v>
      </c>
      <c r="E118" s="2">
        <v>24.524000000000001</v>
      </c>
      <c r="F118">
        <f t="shared" si="4"/>
        <v>-2.1960000000000015</v>
      </c>
      <c r="G118">
        <f t="shared" si="5"/>
        <v>4.8224160000000067</v>
      </c>
    </row>
    <row r="119" spans="2:7" x14ac:dyDescent="0.2">
      <c r="D119" s="2">
        <v>15.298</v>
      </c>
      <c r="E119" s="2">
        <v>18.643999999999998</v>
      </c>
      <c r="F119">
        <f t="shared" si="4"/>
        <v>-3.3459999999999983</v>
      </c>
      <c r="G119">
        <f t="shared" si="5"/>
        <v>11.195715999999988</v>
      </c>
    </row>
    <row r="120" spans="2:7" x14ac:dyDescent="0.2">
      <c r="D120" s="2">
        <v>15.073</v>
      </c>
      <c r="E120" s="2">
        <v>17.510000000000002</v>
      </c>
      <c r="F120">
        <f t="shared" si="4"/>
        <v>-2.4370000000000012</v>
      </c>
      <c r="G120">
        <f t="shared" si="5"/>
        <v>5.9389690000000055</v>
      </c>
    </row>
    <row r="121" spans="2:7" x14ac:dyDescent="0.2">
      <c r="D121" s="2">
        <v>16.928999999999998</v>
      </c>
      <c r="E121" s="2">
        <v>20.329999999999998</v>
      </c>
      <c r="F121">
        <f t="shared" si="4"/>
        <v>-3.4009999999999998</v>
      </c>
      <c r="G121">
        <f t="shared" si="5"/>
        <v>11.566800999999998</v>
      </c>
    </row>
    <row r="122" spans="2:7" x14ac:dyDescent="0.2">
      <c r="D122" s="2">
        <v>18.2</v>
      </c>
      <c r="E122" s="2">
        <v>35.255000000000003</v>
      </c>
      <c r="F122">
        <f t="shared" si="4"/>
        <v>-17.055000000000003</v>
      </c>
      <c r="G122">
        <f t="shared" si="5"/>
        <v>290.8730250000001</v>
      </c>
    </row>
    <row r="123" spans="2:7" x14ac:dyDescent="0.2">
      <c r="D123" s="2">
        <v>12.13</v>
      </c>
      <c r="E123" s="2">
        <v>22.158000000000001</v>
      </c>
      <c r="F123">
        <f t="shared" si="4"/>
        <v>-10.028</v>
      </c>
      <c r="G123">
        <f t="shared" si="5"/>
        <v>100.56078400000001</v>
      </c>
    </row>
    <row r="124" spans="2:7" x14ac:dyDescent="0.2">
      <c r="D124" s="2">
        <v>18.495000000000001</v>
      </c>
      <c r="E124" s="2">
        <v>25.138999999999999</v>
      </c>
      <c r="F124">
        <f t="shared" si="4"/>
        <v>-6.6439999999999984</v>
      </c>
      <c r="G124">
        <f t="shared" si="5"/>
        <v>44.142735999999978</v>
      </c>
    </row>
    <row r="125" spans="2:7" x14ac:dyDescent="0.2">
      <c r="D125" s="2">
        <v>10.638999999999999</v>
      </c>
      <c r="E125" s="2">
        <v>20.428999999999998</v>
      </c>
      <c r="F125">
        <f t="shared" si="4"/>
        <v>-9.7899999999999991</v>
      </c>
      <c r="G125">
        <f t="shared" si="5"/>
        <v>95.844099999999983</v>
      </c>
    </row>
    <row r="126" spans="2:7" x14ac:dyDescent="0.2">
      <c r="D126" s="2">
        <v>11.343999999999999</v>
      </c>
      <c r="E126" s="2">
        <v>17.425000000000001</v>
      </c>
      <c r="F126">
        <f t="shared" si="4"/>
        <v>-6.0810000000000013</v>
      </c>
      <c r="G126">
        <f t="shared" si="5"/>
        <v>36.978561000000013</v>
      </c>
    </row>
    <row r="127" spans="2:7" x14ac:dyDescent="0.2">
      <c r="D127" s="2">
        <v>12.369</v>
      </c>
      <c r="E127" s="2">
        <v>34.287999999999997</v>
      </c>
      <c r="F127">
        <f t="shared" si="4"/>
        <v>-21.918999999999997</v>
      </c>
      <c r="G127">
        <f t="shared" si="5"/>
        <v>480.44256099999984</v>
      </c>
    </row>
    <row r="128" spans="2:7" x14ac:dyDescent="0.2">
      <c r="D128" s="2">
        <v>12.944000000000001</v>
      </c>
      <c r="E128" s="2">
        <v>23.893999999999998</v>
      </c>
      <c r="F128">
        <f t="shared" si="4"/>
        <v>-10.949999999999998</v>
      </c>
      <c r="G128">
        <f t="shared" si="5"/>
        <v>119.90249999999995</v>
      </c>
    </row>
    <row r="129" spans="3:9" x14ac:dyDescent="0.2">
      <c r="D129" s="2">
        <v>14.233000000000001</v>
      </c>
      <c r="E129" s="2">
        <v>17.96</v>
      </c>
      <c r="F129">
        <f t="shared" si="4"/>
        <v>-3.7270000000000003</v>
      </c>
      <c r="G129">
        <f t="shared" si="5"/>
        <v>13.890529000000003</v>
      </c>
    </row>
    <row r="130" spans="3:9" x14ac:dyDescent="0.2">
      <c r="D130" s="2">
        <v>19.71</v>
      </c>
      <c r="E130" s="2">
        <v>22.058</v>
      </c>
      <c r="F130">
        <f t="shared" si="4"/>
        <v>-2.347999999999999</v>
      </c>
      <c r="G130">
        <f t="shared" si="5"/>
        <v>5.5131039999999949</v>
      </c>
    </row>
    <row r="131" spans="3:9" x14ac:dyDescent="0.2">
      <c r="D131" s="4">
        <v>16.004000000000001</v>
      </c>
      <c r="E131" s="4">
        <v>21.157</v>
      </c>
      <c r="F131">
        <f t="shared" si="4"/>
        <v>-5.1529999999999987</v>
      </c>
      <c r="G131">
        <f t="shared" si="5"/>
        <v>26.553408999999988</v>
      </c>
    </row>
    <row r="132" spans="3:9" x14ac:dyDescent="0.2">
      <c r="C132" s="5" t="s">
        <v>44</v>
      </c>
      <c r="D132" s="5">
        <f>AVERAGE(D108:D131)</f>
        <v>14.051125000000001</v>
      </c>
      <c r="E132" s="5">
        <f>AVERAGE(E108:E131)</f>
        <v>22.015916666666669</v>
      </c>
    </row>
    <row r="133" spans="3:9" x14ac:dyDescent="0.2">
      <c r="C133" s="5" t="s">
        <v>39</v>
      </c>
      <c r="D133" s="5">
        <v>24</v>
      </c>
    </row>
    <row r="134" spans="3:9" x14ac:dyDescent="0.2">
      <c r="C134" s="5" t="s">
        <v>40</v>
      </c>
      <c r="D134" s="5">
        <f>D133-1</f>
        <v>23</v>
      </c>
    </row>
    <row r="135" spans="3:9" x14ac:dyDescent="0.2">
      <c r="C135" s="5" t="s">
        <v>24</v>
      </c>
      <c r="D135" s="5">
        <f>SUM(G108:G131)/D134</f>
        <v>89.862616999999972</v>
      </c>
      <c r="F135" s="5" t="s">
        <v>53</v>
      </c>
      <c r="G135" s="5">
        <f>D136/SQRT(D133)</f>
        <v>1.9350131028841466</v>
      </c>
    </row>
    <row r="136" spans="3:9" x14ac:dyDescent="0.2">
      <c r="C136" s="5" t="s">
        <v>46</v>
      </c>
      <c r="D136" s="5">
        <f>SQRT(D135)</f>
        <v>9.4795894953315347</v>
      </c>
    </row>
    <row r="137" spans="3:9" x14ac:dyDescent="0.2">
      <c r="C137" s="5" t="s">
        <v>45</v>
      </c>
      <c r="D137" s="5">
        <f>D132-E132</f>
        <v>-7.9647916666666685</v>
      </c>
    </row>
    <row r="138" spans="3:9" ht="32" x14ac:dyDescent="0.2">
      <c r="C138" s="5" t="s">
        <v>47</v>
      </c>
      <c r="D138" s="5">
        <f>D137/(D136/SQRT(D133))</f>
        <v>-4.116143531428861</v>
      </c>
      <c r="F138" s="6" t="s">
        <v>48</v>
      </c>
      <c r="G138" s="5">
        <v>-2.069</v>
      </c>
      <c r="H138" s="5" t="s">
        <v>49</v>
      </c>
      <c r="I138" s="5">
        <v>2.069</v>
      </c>
    </row>
    <row r="139" spans="3:9" x14ac:dyDescent="0.2">
      <c r="C139" s="5" t="s">
        <v>52</v>
      </c>
      <c r="D139" s="5">
        <f>I138*G135</f>
        <v>4.0035421098672996</v>
      </c>
    </row>
    <row r="140" spans="3:9" x14ac:dyDescent="0.2">
      <c r="C140" s="5" t="s">
        <v>50</v>
      </c>
      <c r="D140" s="5">
        <f>D137-D139</f>
        <v>-11.968333776533967</v>
      </c>
    </row>
    <row r="141" spans="3:9" x14ac:dyDescent="0.2">
      <c r="C141" s="5" t="s">
        <v>51</v>
      </c>
      <c r="D141" s="5">
        <f>D137+D139</f>
        <v>-3.9612495567993689</v>
      </c>
    </row>
    <row r="143" spans="3:9" x14ac:dyDescent="0.2">
      <c r="C143" s="5" t="s">
        <v>54</v>
      </c>
      <c r="D143" s="5">
        <f>D137/D136</f>
        <v>-0.84020428000486025</v>
      </c>
    </row>
    <row r="144" spans="3:9" x14ac:dyDescent="0.2">
      <c r="C144" s="5" t="s">
        <v>55</v>
      </c>
      <c r="D144" s="5">
        <f>(D138^2)/((D138^2)+D134)</f>
        <v>0.42417423088472805</v>
      </c>
    </row>
    <row r="145" spans="1:4" ht="170" x14ac:dyDescent="0.2">
      <c r="C145" s="5" t="s">
        <v>56</v>
      </c>
      <c r="D145" s="7" t="s">
        <v>58</v>
      </c>
    </row>
    <row r="146" spans="1:4" ht="17" x14ac:dyDescent="0.2">
      <c r="D146" s="3" t="s">
        <v>57</v>
      </c>
    </row>
    <row r="147" spans="1:4" ht="48" x14ac:dyDescent="0.2">
      <c r="A147" t="s">
        <v>11</v>
      </c>
      <c r="B147" s="1" t="s">
        <v>59</v>
      </c>
    </row>
    <row r="150" spans="1:4" x14ac:dyDescent="0.2">
      <c r="A150" t="s">
        <v>66</v>
      </c>
    </row>
    <row r="151" spans="1:4" ht="64" x14ac:dyDescent="0.2">
      <c r="B151" s="1" t="s">
        <v>67</v>
      </c>
    </row>
  </sheetData>
  <sortState ref="L15:L38">
    <sortCondition ref="L15"/>
  </sortState>
  <phoneticPr fontId="5" type="noConversion"/>
  <pageMargins left="0.70000000000000007" right="0.70000000000000007" top="0.75000000000000011" bottom="0.75000000000000011" header="0.30000000000000004" footer="0.30000000000000004"/>
  <pageSetup paperSize="9" scale="94" fitToWidth="2" fitToHeight="10"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2018-01-03T10:31:48Z</cp:lastPrinted>
  <dcterms:created xsi:type="dcterms:W3CDTF">2018-01-03T05:28:09Z</dcterms:created>
  <dcterms:modified xsi:type="dcterms:W3CDTF">2018-01-03T10:37:45Z</dcterms:modified>
</cp:coreProperties>
</file>