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7" i="2" l="1"/>
  <c r="D36" i="2"/>
  <c r="D33" i="2"/>
  <c r="D32" i="2"/>
  <c r="D29" i="2"/>
  <c r="D28" i="2"/>
  <c r="D25" i="2"/>
  <c r="D24" i="2"/>
  <c r="D20" i="2"/>
  <c r="D21" i="2"/>
  <c r="S12" i="1"/>
  <c r="Q12" i="1"/>
  <c r="S11" i="1"/>
  <c r="P26" i="1"/>
  <c r="P23" i="1"/>
  <c r="O23" i="1"/>
  <c r="O26" i="1"/>
  <c r="O15" i="1"/>
  <c r="P12" i="1"/>
  <c r="O12" i="1"/>
  <c r="R12" i="1"/>
  <c r="Q11" i="1"/>
  <c r="P11" i="1"/>
  <c r="R11" i="1" s="1"/>
  <c r="O11" i="1"/>
  <c r="A1" i="1"/>
</calcChain>
</file>

<file path=xl/sharedStrings.xml><?xml version="1.0" encoding="utf-8"?>
<sst xmlns="http://schemas.openxmlformats.org/spreadsheetml/2006/main" count="62" uniqueCount="32">
  <si>
    <t>Basis B (old assumptions, except new economic)</t>
  </si>
  <si>
    <t>Basis C (new assumptions, except old mortality)</t>
  </si>
  <si>
    <t>Basis D (all new assumptions)</t>
  </si>
  <si>
    <t>New business at inception *</t>
  </si>
  <si>
    <t>Basis E (new assumptions, except old mortality)</t>
  </si>
  <si>
    <t>Basis F (all new assumptions)</t>
  </si>
  <si>
    <t>New business at valuation date</t>
  </si>
  <si>
    <t>Basis G (new assumptions, except old mortality)</t>
  </si>
  <si>
    <t>Basis H (all new assumptions)</t>
  </si>
  <si>
    <t>Business inforce at start of year</t>
  </si>
  <si>
    <t>Basis A (old assumptions)</t>
  </si>
  <si>
    <t>C</t>
  </si>
  <si>
    <t>D</t>
  </si>
  <si>
    <t>BEL</t>
  </si>
  <si>
    <t>PV Claims</t>
  </si>
  <si>
    <t>1st year claims</t>
  </si>
  <si>
    <t>old mortality</t>
  </si>
  <si>
    <t>new mortality</t>
  </si>
  <si>
    <t>Step 1 – value of future profits for in-force</t>
  </si>
  <si>
    <t>Step 2 – calculate profit margins on new business at inception.</t>
  </si>
  <si>
    <t>VFP</t>
  </si>
  <si>
    <t>Profit margin</t>
  </si>
  <si>
    <t>Step 3 – calculate value of future profits for new business at the valuation date</t>
  </si>
  <si>
    <t>= BEL (basis B) + value future profits (basis B) – BEL (basis C or D)</t>
  </si>
  <si>
    <t>= -BEL / PV claims</t>
  </si>
  <si>
    <t>= profit margin x PV Claims</t>
  </si>
  <si>
    <t>Step 4 – calculate profit margin for in-force and new business combined</t>
  </si>
  <si>
    <t>= VFP / PV Claims</t>
  </si>
  <si>
    <t>Step 5 – calculate planned profit for 2010</t>
  </si>
  <si>
    <t>Planned profit</t>
  </si>
  <si>
    <t>= profit margin x expected</t>
  </si>
  <si>
    <t>The profit margin carried forward from 31/12/2008 is 30% of claims.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</si>
</sst>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/>
    <xf numFmtId="9" fontId="4" fillId="0" borderId="0" xfId="0" applyNumberFormat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115" zoomScaleNormal="115" workbookViewId="0"/>
  </sheetViews>
  <sheetFormatPr defaultRowHeight="15" x14ac:dyDescent="0.25"/>
  <sheetData>
    <row r="1" spans="1:19" x14ac:dyDescent="0.25">
      <c r="A1">
        <f>-55+442*0.3-(-55)</f>
        <v>132.6</v>
      </c>
    </row>
    <row r="4" spans="1:19" x14ac:dyDescent="0.25">
      <c r="B4">
        <v>63</v>
      </c>
      <c r="I4" t="s">
        <v>9</v>
      </c>
    </row>
    <row r="5" spans="1:19" x14ac:dyDescent="0.25">
      <c r="B5">
        <v>442</v>
      </c>
      <c r="I5" t="s">
        <v>10</v>
      </c>
    </row>
    <row r="6" spans="1:19" x14ac:dyDescent="0.25">
      <c r="B6">
        <v>35</v>
      </c>
      <c r="I6">
        <v>-63</v>
      </c>
    </row>
    <row r="7" spans="1:19" x14ac:dyDescent="0.25">
      <c r="B7" t="s">
        <v>0</v>
      </c>
      <c r="I7">
        <v>442</v>
      </c>
    </row>
    <row r="8" spans="1:19" x14ac:dyDescent="0.25">
      <c r="B8">
        <v>-55</v>
      </c>
      <c r="I8">
        <v>35</v>
      </c>
    </row>
    <row r="9" spans="1:19" x14ac:dyDescent="0.25">
      <c r="B9">
        <v>499</v>
      </c>
      <c r="I9" t="s">
        <v>0</v>
      </c>
    </row>
    <row r="10" spans="1:19" x14ac:dyDescent="0.25">
      <c r="B10">
        <v>35</v>
      </c>
      <c r="I10">
        <v>-55</v>
      </c>
    </row>
    <row r="11" spans="1:19" x14ac:dyDescent="0.25">
      <c r="B11" t="s">
        <v>1</v>
      </c>
      <c r="I11">
        <v>499</v>
      </c>
      <c r="N11" s="5" t="s">
        <v>12</v>
      </c>
      <c r="O11">
        <f>I10</f>
        <v>-55</v>
      </c>
      <c r="P11">
        <f>(I11)*0.3</f>
        <v>149.69999999999999</v>
      </c>
      <c r="Q11">
        <f>I18</f>
        <v>-41</v>
      </c>
      <c r="R11">
        <f>O11+P11-Q11</f>
        <v>135.69999999999999</v>
      </c>
      <c r="S11" s="1">
        <f>R11/(I19-I20)</f>
        <v>0.30155555555555552</v>
      </c>
    </row>
    <row r="12" spans="1:19" x14ac:dyDescent="0.25">
      <c r="B12">
        <v>-58</v>
      </c>
      <c r="I12">
        <v>35</v>
      </c>
      <c r="N12" s="5" t="s">
        <v>11</v>
      </c>
      <c r="O12">
        <f>I10</f>
        <v>-55</v>
      </c>
      <c r="P12">
        <f>(I11)*0.3</f>
        <v>149.69999999999999</v>
      </c>
      <c r="Q12">
        <f>I14</f>
        <v>-58</v>
      </c>
      <c r="R12">
        <f>O12+P12-Q12</f>
        <v>152.69999999999999</v>
      </c>
      <c r="S12" s="1">
        <f>R12/(I15-I16)</f>
        <v>0.33933333333333332</v>
      </c>
    </row>
    <row r="13" spans="1:19" x14ac:dyDescent="0.25">
      <c r="B13">
        <v>485</v>
      </c>
      <c r="I13" t="s">
        <v>1</v>
      </c>
    </row>
    <row r="14" spans="1:19" x14ac:dyDescent="0.25">
      <c r="B14">
        <v>35</v>
      </c>
      <c r="I14">
        <v>-58</v>
      </c>
    </row>
    <row r="15" spans="1:19" x14ac:dyDescent="0.25">
      <c r="B15" t="s">
        <v>2</v>
      </c>
      <c r="I15">
        <v>485</v>
      </c>
      <c r="O15" s="2">
        <f>I18/(I19-I20)</f>
        <v>-9.1111111111111115E-2</v>
      </c>
    </row>
    <row r="16" spans="1:19" x14ac:dyDescent="0.25">
      <c r="B16">
        <v>-41</v>
      </c>
      <c r="I16">
        <v>35</v>
      </c>
    </row>
    <row r="17" spans="2:16" x14ac:dyDescent="0.25">
      <c r="B17">
        <v>502</v>
      </c>
      <c r="I17" t="s">
        <v>2</v>
      </c>
    </row>
    <row r="18" spans="2:16" x14ac:dyDescent="0.25">
      <c r="B18">
        <v>52</v>
      </c>
      <c r="I18">
        <v>-41</v>
      </c>
    </row>
    <row r="19" spans="2:16" x14ac:dyDescent="0.25">
      <c r="B19" t="s">
        <v>3</v>
      </c>
      <c r="I19">
        <v>502</v>
      </c>
    </row>
    <row r="20" spans="2:16" x14ac:dyDescent="0.25">
      <c r="B20" t="s">
        <v>4</v>
      </c>
      <c r="I20">
        <v>52</v>
      </c>
    </row>
    <row r="21" spans="2:16" x14ac:dyDescent="0.25">
      <c r="B21">
        <v>-21</v>
      </c>
      <c r="I21" t="s">
        <v>3</v>
      </c>
    </row>
    <row r="22" spans="2:16" x14ac:dyDescent="0.25">
      <c r="B22">
        <v>89</v>
      </c>
      <c r="I22" t="s">
        <v>4</v>
      </c>
    </row>
    <row r="23" spans="2:16" x14ac:dyDescent="0.25">
      <c r="B23" t="s">
        <v>5</v>
      </c>
      <c r="I23">
        <v>-21</v>
      </c>
      <c r="O23" s="1">
        <f>-I23/(I24)</f>
        <v>0.23595505617977527</v>
      </c>
      <c r="P23" s="3">
        <f>O23*I31</f>
        <v>21.471910112359549</v>
      </c>
    </row>
    <row r="24" spans="2:16" x14ac:dyDescent="0.25">
      <c r="B24">
        <v>-19</v>
      </c>
      <c r="I24">
        <v>89</v>
      </c>
    </row>
    <row r="25" spans="2:16" x14ac:dyDescent="0.25">
      <c r="B25">
        <v>91</v>
      </c>
      <c r="I25" t="s">
        <v>5</v>
      </c>
    </row>
    <row r="26" spans="2:16" x14ac:dyDescent="0.25">
      <c r="B26" t="s">
        <v>6</v>
      </c>
      <c r="I26">
        <v>-19</v>
      </c>
      <c r="O26" s="1">
        <f>-I26/(I27)</f>
        <v>0.2087912087912088</v>
      </c>
      <c r="P26" s="3">
        <f>O26*I35</f>
        <v>19.41758241758242</v>
      </c>
    </row>
    <row r="27" spans="2:16" x14ac:dyDescent="0.25">
      <c r="B27" t="s">
        <v>7</v>
      </c>
      <c r="I27">
        <v>91</v>
      </c>
    </row>
    <row r="28" spans="2:16" x14ac:dyDescent="0.25">
      <c r="B28">
        <v>-25</v>
      </c>
      <c r="I28" t="s">
        <v>6</v>
      </c>
    </row>
    <row r="29" spans="2:16" x14ac:dyDescent="0.25">
      <c r="B29">
        <v>91</v>
      </c>
      <c r="I29" t="s">
        <v>7</v>
      </c>
    </row>
    <row r="30" spans="2:16" x14ac:dyDescent="0.25">
      <c r="B30">
        <v>4</v>
      </c>
      <c r="I30">
        <v>-25</v>
      </c>
      <c r="O30" s="1"/>
    </row>
    <row r="31" spans="2:16" x14ac:dyDescent="0.25">
      <c r="B31" t="s">
        <v>8</v>
      </c>
      <c r="I31">
        <v>91</v>
      </c>
    </row>
    <row r="32" spans="2:16" x14ac:dyDescent="0.25">
      <c r="B32">
        <v>-23</v>
      </c>
      <c r="I32">
        <v>4</v>
      </c>
    </row>
    <row r="33" spans="2:9" x14ac:dyDescent="0.25">
      <c r="B33">
        <v>93</v>
      </c>
      <c r="I33" t="s">
        <v>8</v>
      </c>
    </row>
    <row r="34" spans="2:9" x14ac:dyDescent="0.25">
      <c r="B34">
        <v>6</v>
      </c>
      <c r="I34">
        <v>-23</v>
      </c>
    </row>
    <row r="35" spans="2:9" x14ac:dyDescent="0.25">
      <c r="I35">
        <v>93</v>
      </c>
    </row>
    <row r="36" spans="2:9" x14ac:dyDescent="0.25">
      <c r="I3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7"/>
  <sheetViews>
    <sheetView tabSelected="1" topLeftCell="A2" zoomScaleNormal="100" workbookViewId="0">
      <selection activeCell="F23" sqref="F23"/>
    </sheetView>
  </sheetViews>
  <sheetFormatPr defaultRowHeight="15" x14ac:dyDescent="0.25"/>
  <cols>
    <col min="3" max="3" width="44.42578125" style="10" customWidth="1"/>
    <col min="4" max="4" width="13.85546875" bestFit="1" customWidth="1"/>
    <col min="5" max="5" width="10.85546875" customWidth="1"/>
    <col min="6" max="6" width="14.42578125" customWidth="1"/>
  </cols>
  <sheetData>
    <row r="3" spans="3:8" x14ac:dyDescent="0.25">
      <c r="C3" s="11"/>
      <c r="D3" s="7" t="s">
        <v>13</v>
      </c>
      <c r="E3" s="7" t="s">
        <v>14</v>
      </c>
      <c r="F3" s="7" t="s">
        <v>15</v>
      </c>
      <c r="H3" s="4" t="s">
        <v>31</v>
      </c>
    </row>
    <row r="4" spans="3:8" x14ac:dyDescent="0.25">
      <c r="C4" s="12" t="s">
        <v>9</v>
      </c>
      <c r="D4" s="6"/>
      <c r="E4" s="6"/>
      <c r="F4" s="6"/>
      <c r="H4" s="9">
        <v>0.3</v>
      </c>
    </row>
    <row r="5" spans="3:8" x14ac:dyDescent="0.25">
      <c r="C5" s="11" t="s">
        <v>10</v>
      </c>
      <c r="D5" s="6">
        <v>-63</v>
      </c>
      <c r="E5" s="6">
        <v>442</v>
      </c>
      <c r="F5" s="6">
        <v>35</v>
      </c>
    </row>
    <row r="6" spans="3:8" x14ac:dyDescent="0.25">
      <c r="C6" s="11" t="s">
        <v>0</v>
      </c>
      <c r="D6" s="6">
        <v>-55</v>
      </c>
      <c r="E6" s="6">
        <v>499</v>
      </c>
      <c r="F6" s="6">
        <v>35</v>
      </c>
    </row>
    <row r="7" spans="3:8" x14ac:dyDescent="0.25">
      <c r="C7" s="11" t="s">
        <v>1</v>
      </c>
      <c r="D7" s="6">
        <v>-58</v>
      </c>
      <c r="E7" s="6">
        <v>485</v>
      </c>
      <c r="F7" s="6">
        <v>35</v>
      </c>
    </row>
    <row r="8" spans="3:8" x14ac:dyDescent="0.25">
      <c r="C8" s="11" t="s">
        <v>2</v>
      </c>
      <c r="D8" s="6">
        <v>-41</v>
      </c>
      <c r="E8" s="6">
        <v>502</v>
      </c>
      <c r="F8" s="6">
        <v>52</v>
      </c>
    </row>
    <row r="9" spans="3:8" x14ac:dyDescent="0.25">
      <c r="C9" s="11"/>
      <c r="D9" s="6"/>
      <c r="E9" s="6"/>
      <c r="F9" s="6"/>
    </row>
    <row r="10" spans="3:8" x14ac:dyDescent="0.25">
      <c r="C10" s="12" t="s">
        <v>3</v>
      </c>
      <c r="D10" s="6"/>
      <c r="E10" s="6"/>
      <c r="F10" s="6"/>
    </row>
    <row r="11" spans="3:8" x14ac:dyDescent="0.25">
      <c r="C11" s="11" t="s">
        <v>4</v>
      </c>
      <c r="D11" s="6">
        <v>-21</v>
      </c>
      <c r="E11" s="6">
        <v>89</v>
      </c>
      <c r="F11" s="6"/>
    </row>
    <row r="12" spans="3:8" x14ac:dyDescent="0.25">
      <c r="C12" s="11" t="s">
        <v>5</v>
      </c>
      <c r="D12" s="6">
        <v>-19</v>
      </c>
      <c r="E12" s="6">
        <v>91</v>
      </c>
      <c r="F12" s="6"/>
    </row>
    <row r="13" spans="3:8" x14ac:dyDescent="0.25">
      <c r="C13" s="11"/>
      <c r="D13" s="6"/>
      <c r="E13" s="6"/>
      <c r="F13" s="6"/>
    </row>
    <row r="14" spans="3:8" x14ac:dyDescent="0.25">
      <c r="C14" s="12" t="s">
        <v>6</v>
      </c>
      <c r="D14" s="6"/>
      <c r="E14" s="6"/>
      <c r="F14" s="6"/>
    </row>
    <row r="15" spans="3:8" x14ac:dyDescent="0.25">
      <c r="C15" s="11" t="s">
        <v>7</v>
      </c>
      <c r="D15" s="6">
        <v>-25</v>
      </c>
      <c r="E15" s="6">
        <v>91</v>
      </c>
      <c r="F15" s="6">
        <v>4</v>
      </c>
    </row>
    <row r="16" spans="3:8" x14ac:dyDescent="0.25">
      <c r="C16" s="11" t="s">
        <v>8</v>
      </c>
      <c r="D16" s="6">
        <v>-23</v>
      </c>
      <c r="E16" s="6">
        <v>93</v>
      </c>
      <c r="F16" s="6">
        <v>6</v>
      </c>
    </row>
    <row r="19" spans="3:5" x14ac:dyDescent="0.25">
      <c r="C19" s="10" t="s">
        <v>18</v>
      </c>
      <c r="D19" s="14" t="s">
        <v>20</v>
      </c>
      <c r="E19" s="8" t="s">
        <v>23</v>
      </c>
    </row>
    <row r="20" spans="3:5" x14ac:dyDescent="0.25">
      <c r="C20" s="13" t="s">
        <v>16</v>
      </c>
      <c r="D20" s="15">
        <f>$D$6+$E$6*$H$4-D7</f>
        <v>152.69999999999999</v>
      </c>
    </row>
    <row r="21" spans="3:5" x14ac:dyDescent="0.25">
      <c r="C21" s="13" t="s">
        <v>17</v>
      </c>
      <c r="D21" s="15">
        <f>$D$6+$E$6*$H$4-D8</f>
        <v>135.69999999999999</v>
      </c>
    </row>
    <row r="22" spans="3:5" x14ac:dyDescent="0.25">
      <c r="D22" s="15"/>
    </row>
    <row r="23" spans="3:5" ht="30" x14ac:dyDescent="0.25">
      <c r="C23" s="10" t="s">
        <v>19</v>
      </c>
      <c r="D23" s="14" t="s">
        <v>21</v>
      </c>
      <c r="E23" s="8" t="s">
        <v>24</v>
      </c>
    </row>
    <row r="24" spans="3:5" x14ac:dyDescent="0.25">
      <c r="C24" s="13" t="s">
        <v>16</v>
      </c>
      <c r="D24" s="16">
        <f>-D11/E11</f>
        <v>0.23595505617977527</v>
      </c>
    </row>
    <row r="25" spans="3:5" x14ac:dyDescent="0.25">
      <c r="C25" s="13" t="s">
        <v>17</v>
      </c>
      <c r="D25" s="16">
        <f>-D12/E12</f>
        <v>0.2087912087912088</v>
      </c>
    </row>
    <row r="26" spans="3:5" x14ac:dyDescent="0.25">
      <c r="D26" s="15"/>
    </row>
    <row r="27" spans="3:5" ht="30" x14ac:dyDescent="0.25">
      <c r="C27" s="10" t="s">
        <v>22</v>
      </c>
      <c r="D27" s="14" t="s">
        <v>20</v>
      </c>
      <c r="E27" s="8" t="s">
        <v>25</v>
      </c>
    </row>
    <row r="28" spans="3:5" x14ac:dyDescent="0.25">
      <c r="C28" s="13" t="s">
        <v>16</v>
      </c>
      <c r="D28" s="17">
        <f>D24*E15</f>
        <v>21.471910112359549</v>
      </c>
    </row>
    <row r="29" spans="3:5" x14ac:dyDescent="0.25">
      <c r="C29" s="13" t="s">
        <v>17</v>
      </c>
      <c r="D29" s="17">
        <f>D25*E16</f>
        <v>19.41758241758242</v>
      </c>
    </row>
    <row r="30" spans="3:5" x14ac:dyDescent="0.25">
      <c r="D30" s="15"/>
    </row>
    <row r="31" spans="3:5" ht="30" x14ac:dyDescent="0.25">
      <c r="C31" s="10" t="s">
        <v>26</v>
      </c>
      <c r="D31" s="14" t="s">
        <v>21</v>
      </c>
      <c r="E31" s="8" t="s">
        <v>27</v>
      </c>
    </row>
    <row r="32" spans="3:5" x14ac:dyDescent="0.25">
      <c r="C32" s="13" t="s">
        <v>16</v>
      </c>
      <c r="D32" s="16">
        <f>(D20+D28)/(E7+E15)</f>
        <v>0.30238178838951307</v>
      </c>
    </row>
    <row r="33" spans="3:5" x14ac:dyDescent="0.25">
      <c r="C33" s="13" t="s">
        <v>17</v>
      </c>
      <c r="D33" s="16">
        <f>(D21+D29)/(E8+E16)</f>
        <v>0.26070181918921415</v>
      </c>
    </row>
    <row r="34" spans="3:5" x14ac:dyDescent="0.25">
      <c r="D34" s="15"/>
    </row>
    <row r="35" spans="3:5" x14ac:dyDescent="0.25">
      <c r="C35" s="10" t="s">
        <v>28</v>
      </c>
      <c r="D35" s="14" t="s">
        <v>29</v>
      </c>
      <c r="E35" s="8" t="s">
        <v>30</v>
      </c>
    </row>
    <row r="36" spans="3:5" x14ac:dyDescent="0.25">
      <c r="C36" s="13" t="s">
        <v>16</v>
      </c>
      <c r="D36" s="17">
        <f>D32*(F7+F15)</f>
        <v>11.79288974719101</v>
      </c>
    </row>
    <row r="37" spans="3:5" x14ac:dyDescent="0.25">
      <c r="C37" s="13" t="s">
        <v>17</v>
      </c>
      <c r="D37" s="17">
        <f>D33*(F8+F16)</f>
        <v>15.120705512974421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Vincent-JF</dc:creator>
  <cp:lastModifiedBy>Zhu, Vincent-JF</cp:lastModifiedBy>
  <dcterms:created xsi:type="dcterms:W3CDTF">2019-08-22T12:49:15Z</dcterms:created>
  <dcterms:modified xsi:type="dcterms:W3CDTF">2019-10-02T08:06:50Z</dcterms:modified>
</cp:coreProperties>
</file>