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65" windowWidth="22920" windowHeight="15870" activeTab="1"/>
  </bookViews>
  <sheets>
    <sheet name="Experience Studies" sheetId="3" r:id="rId1"/>
    <sheet name="Balance Sheet &amp; PCA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2" l="1"/>
  <c r="H10" i="2"/>
  <c r="H20" i="2"/>
  <c r="H16" i="2"/>
  <c r="H15" i="2"/>
  <c r="H14" i="2"/>
  <c r="H5" i="2"/>
  <c r="H9" i="2"/>
  <c r="F27" i="3"/>
  <c r="G27" i="3"/>
  <c r="C27" i="3"/>
  <c r="D27" i="3"/>
  <c r="B21" i="3"/>
  <c r="B22" i="3"/>
  <c r="B23" i="3"/>
  <c r="B24" i="3"/>
  <c r="B25" i="3"/>
  <c r="B26" i="3"/>
  <c r="F13" i="3"/>
  <c r="G13" i="3"/>
  <c r="C13" i="3"/>
  <c r="D13" i="3"/>
  <c r="B7" i="3"/>
  <c r="B8" i="3"/>
  <c r="B9" i="3"/>
  <c r="B10" i="3"/>
  <c r="B11" i="3"/>
  <c r="B12" i="3"/>
  <c r="C11" i="2"/>
  <c r="E11" i="2"/>
  <c r="E12" i="2"/>
</calcChain>
</file>

<file path=xl/sharedStrings.xml><?xml version="1.0" encoding="utf-8"?>
<sst xmlns="http://schemas.openxmlformats.org/spreadsheetml/2006/main" count="101" uniqueCount="77">
  <si>
    <t>Exposure Years</t>
  </si>
  <si>
    <t>By Amount</t>
  </si>
  <si>
    <t>A / E</t>
  </si>
  <si>
    <t>Cobra Life Experience</t>
  </si>
  <si>
    <t>2008 - 2014</t>
  </si>
  <si>
    <t>90% - 96%</t>
  </si>
  <si>
    <t>92% - 98%</t>
  </si>
  <si>
    <t>95% - 101%</t>
  </si>
  <si>
    <t>94% - 98%</t>
  </si>
  <si>
    <t>97% - 101%</t>
  </si>
  <si>
    <t>99.5th Percentile</t>
  </si>
  <si>
    <r>
      <t>Industry Experience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</si>
  <si>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DISABILITY INCOME CLAIMS COST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</si>
  <si>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2) Disability Income Claims cost includes claims incidence and termination experience</t>
  </si>
  <si>
    <t>96% - 100%</t>
  </si>
  <si>
    <t>75% - 107%</t>
  </si>
  <si>
    <t>78% - 104%</t>
  </si>
  <si>
    <t>83% - 105%</t>
  </si>
  <si>
    <t>90% - 108%</t>
  </si>
  <si>
    <t>46% - 126%</t>
  </si>
  <si>
    <t>94% - 104%</t>
  </si>
  <si>
    <t>59% - 125%</t>
  </si>
  <si>
    <t>93% - 103%</t>
  </si>
  <si>
    <t>75% - 121%</t>
  </si>
  <si>
    <t>97.5% - 106.5%</t>
  </si>
  <si>
    <t>88% - 122%</t>
  </si>
  <si>
    <t>103.5% - 112.5%</t>
  </si>
  <si>
    <t>86% - 102%</t>
  </si>
  <si>
    <t>106% - 114%</t>
  </si>
  <si>
    <t>87% - 101%</t>
  </si>
  <si>
    <t>88% - 100%</t>
  </si>
  <si>
    <t>112% - 118%</t>
  </si>
  <si>
    <t xml:space="preserve">COBRA LIFE BALANCE SHEET - STATUTORY FUND </t>
  </si>
  <si>
    <t>Summary of Prescribed Capital Amount</t>
  </si>
  <si>
    <t>$m</t>
  </si>
  <si>
    <t>Assets</t>
  </si>
  <si>
    <t>Liabilities</t>
  </si>
  <si>
    <t>Outstanding Premiums</t>
  </si>
  <si>
    <t>Outstanding Claims</t>
  </si>
  <si>
    <t>Asset Risk Charge</t>
  </si>
  <si>
    <t xml:space="preserve">Cash </t>
  </si>
  <si>
    <t>Insurance Risk Charge</t>
  </si>
  <si>
    <t>Fixed Interest</t>
  </si>
  <si>
    <t>Asset Concentration Risk Charge</t>
  </si>
  <si>
    <t>Reinsured IBNR</t>
  </si>
  <si>
    <t>IBNR</t>
  </si>
  <si>
    <t>Operational Risk Charge</t>
  </si>
  <si>
    <t>Combined Scenario Adjustment</t>
  </si>
  <si>
    <t>Deferred Tax Assets</t>
  </si>
  <si>
    <t>Prescribed Capital Amount</t>
  </si>
  <si>
    <t>Total Assets</t>
  </si>
  <si>
    <t>Total Liabilities</t>
  </si>
  <si>
    <t>Net Assets</t>
  </si>
  <si>
    <t>Summary of Capital Base</t>
  </si>
  <si>
    <t>ADDITIONAL INFORMATION</t>
  </si>
  <si>
    <t>Item</t>
  </si>
  <si>
    <t>Less: Regulatory Adjustments to Net Assets</t>
  </si>
  <si>
    <t>Premium Revenue 2013</t>
  </si>
  <si>
    <t>Capital Base</t>
  </si>
  <si>
    <t>Premium Revenue 2014</t>
  </si>
  <si>
    <t>Capital Adequacy Assessment</t>
  </si>
  <si>
    <t>Capital in Excess of Prescribed Capital Amount</t>
  </si>
  <si>
    <t>1) Net of reinsurance</t>
  </si>
  <si>
    <r>
      <t>Stressed IBNR</t>
    </r>
    <r>
      <rPr>
        <vertAlign val="superscript"/>
        <sz val="11"/>
        <color theme="1"/>
        <rFont val="Calibri"/>
        <family val="2"/>
        <scheme val="minor"/>
      </rPr>
      <t>1</t>
    </r>
  </si>
  <si>
    <r>
      <t>Stressed DLR</t>
    </r>
    <r>
      <rPr>
        <vertAlign val="superscript"/>
        <sz val="11"/>
        <color theme="1"/>
        <rFont val="Calibri"/>
        <family val="2"/>
        <scheme val="minor"/>
      </rPr>
      <t>1</t>
    </r>
  </si>
  <si>
    <t>Disabled Lives Reserve (DLR)</t>
  </si>
  <si>
    <t>Reinsured Disabled Lives Reserve</t>
  </si>
  <si>
    <t>Active Life Policy Liabilities</t>
  </si>
  <si>
    <t>Active Life Reins Policy Liabilities</t>
  </si>
  <si>
    <r>
      <t>Active Lives RFBEL</t>
    </r>
    <r>
      <rPr>
        <vertAlign val="superscript"/>
        <sz val="11"/>
        <color theme="1"/>
        <rFont val="Calibri"/>
        <family val="2"/>
        <scheme val="minor"/>
      </rPr>
      <t>1</t>
    </r>
  </si>
  <si>
    <t>Less: Aggregation Benefit</t>
  </si>
  <si>
    <t>DEATH &amp; TPD INCIDENCE</t>
  </si>
  <si>
    <t>93% - 107%</t>
  </si>
  <si>
    <t>97% - 109%</t>
  </si>
  <si>
    <t>101% - 111%</t>
  </si>
  <si>
    <t>1) Expressed as a percentage of Cobra Life's current expected basis</t>
  </si>
  <si>
    <r>
      <t>Stressed Active Lives Policy Liabilities</t>
    </r>
    <r>
      <rPr>
        <vertAlign val="superscript"/>
        <sz val="11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</si>
</sst>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(#,##0\)"/>
    <numFmt numFmtId="165" formatCode="#,##0.0;\(#,##0.0\)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0" xfId="0" applyFont="1"/>
    <xf numFmtId="9" fontId="0" fillId="0" borderId="1" xfId="1" applyFont="1" applyBorder="1" applyAlignment="1">
      <alignment horizontal="center"/>
    </xf>
    <xf numFmtId="9" fontId="0" fillId="0" borderId="0" xfId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0" fillId="0" borderId="5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0" fillId="0" borderId="0" xfId="0" applyNumberFormat="1"/>
    <xf numFmtId="166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125" zoomScaleNormal="125" zoomScalePageLayoutView="125" workbookViewId="0">
      <selection activeCell="E26" sqref="E26"/>
    </sheetView>
  </sheetViews>
  <sheetFormatPr defaultColWidth="8.85546875" defaultRowHeight="15" x14ac:dyDescent="0.25"/>
  <cols>
    <col min="2" max="3" width="16.42578125" customWidth="1"/>
    <col min="4" max="8" width="16.7109375" customWidth="1"/>
  </cols>
  <sheetData>
    <row r="2" spans="2:8" x14ac:dyDescent="0.25">
      <c r="B2" s="36"/>
      <c r="C2" s="37" t="s">
        <v>71</v>
      </c>
      <c r="D2" s="37"/>
      <c r="E2" s="37"/>
      <c r="F2" s="37"/>
      <c r="G2" s="37"/>
      <c r="H2" s="37"/>
    </row>
    <row r="3" spans="2:8" ht="17.25" x14ac:dyDescent="0.25">
      <c r="B3" s="36"/>
      <c r="C3" s="37" t="s">
        <v>3</v>
      </c>
      <c r="D3" s="37"/>
      <c r="E3" s="37"/>
      <c r="F3" s="37" t="s">
        <v>11</v>
      </c>
      <c r="G3" s="37"/>
      <c r="H3" s="37"/>
    </row>
    <row r="4" spans="2:8" x14ac:dyDescent="0.25">
      <c r="B4" s="36"/>
      <c r="C4" s="38" t="s">
        <v>0</v>
      </c>
      <c r="D4" s="37" t="s">
        <v>1</v>
      </c>
      <c r="E4" s="37"/>
      <c r="F4" s="38" t="s">
        <v>0</v>
      </c>
      <c r="G4" s="37" t="s">
        <v>1</v>
      </c>
      <c r="H4" s="37"/>
    </row>
    <row r="5" spans="2:8" x14ac:dyDescent="0.25">
      <c r="B5" s="36"/>
      <c r="C5" s="38"/>
      <c r="D5" s="20" t="s">
        <v>2</v>
      </c>
      <c r="E5" s="20" t="s">
        <v>10</v>
      </c>
      <c r="F5" s="38"/>
      <c r="G5" s="20" t="s">
        <v>2</v>
      </c>
      <c r="H5" s="20" t="s">
        <v>10</v>
      </c>
    </row>
    <row r="6" spans="2:8" x14ac:dyDescent="0.25">
      <c r="B6" s="19">
        <v>2008</v>
      </c>
      <c r="C6" s="1">
        <v>10000</v>
      </c>
      <c r="D6" s="4">
        <v>0.91</v>
      </c>
      <c r="E6" s="2" t="s">
        <v>15</v>
      </c>
      <c r="F6" s="1">
        <v>1200000</v>
      </c>
      <c r="G6" s="4">
        <v>0.99</v>
      </c>
      <c r="H6" s="19" t="s">
        <v>6</v>
      </c>
    </row>
    <row r="7" spans="2:8" x14ac:dyDescent="0.25">
      <c r="B7" s="19">
        <f t="shared" ref="B7:B12" si="0">B6+1</f>
        <v>2009</v>
      </c>
      <c r="C7" s="1">
        <v>23000</v>
      </c>
      <c r="D7" s="4">
        <v>0.91</v>
      </c>
      <c r="E7" s="2" t="s">
        <v>16</v>
      </c>
      <c r="F7" s="1">
        <v>1250000</v>
      </c>
      <c r="G7" s="32">
        <v>1.02</v>
      </c>
      <c r="H7" s="19" t="s">
        <v>5</v>
      </c>
    </row>
    <row r="8" spans="2:8" x14ac:dyDescent="0.25">
      <c r="B8" s="19">
        <f t="shared" si="0"/>
        <v>2010</v>
      </c>
      <c r="C8" s="1">
        <v>60000</v>
      </c>
      <c r="D8" s="4">
        <v>0.94</v>
      </c>
      <c r="E8" s="2" t="s">
        <v>17</v>
      </c>
      <c r="F8" s="1">
        <v>1300000</v>
      </c>
      <c r="G8" s="32">
        <v>1.01</v>
      </c>
      <c r="H8" s="19" t="s">
        <v>6</v>
      </c>
    </row>
    <row r="9" spans="2:8" x14ac:dyDescent="0.25">
      <c r="B9" s="19">
        <f t="shared" si="0"/>
        <v>2011</v>
      </c>
      <c r="C9" s="1">
        <v>120000</v>
      </c>
      <c r="D9" s="4">
        <v>0.98</v>
      </c>
      <c r="E9" s="2" t="s">
        <v>18</v>
      </c>
      <c r="F9" s="1">
        <v>1300000</v>
      </c>
      <c r="G9" s="32">
        <v>0.98</v>
      </c>
      <c r="H9" s="19" t="s">
        <v>7</v>
      </c>
    </row>
    <row r="10" spans="2:8" x14ac:dyDescent="0.25">
      <c r="B10" s="19">
        <f t="shared" si="0"/>
        <v>2012</v>
      </c>
      <c r="C10" s="1">
        <v>180000</v>
      </c>
      <c r="D10" s="4">
        <v>1</v>
      </c>
      <c r="E10" s="2" t="s">
        <v>72</v>
      </c>
      <c r="F10" s="1">
        <v>1350000</v>
      </c>
      <c r="G10" s="4">
        <v>1.02</v>
      </c>
      <c r="H10" s="19" t="s">
        <v>8</v>
      </c>
    </row>
    <row r="11" spans="2:8" x14ac:dyDescent="0.25">
      <c r="B11" s="19">
        <f t="shared" si="0"/>
        <v>2013</v>
      </c>
      <c r="C11" s="1">
        <v>150000</v>
      </c>
      <c r="D11" s="4">
        <v>1.03</v>
      </c>
      <c r="E11" s="2" t="s">
        <v>73</v>
      </c>
      <c r="F11" s="1">
        <v>1350000</v>
      </c>
      <c r="G11" s="4">
        <v>0.98</v>
      </c>
      <c r="H11" s="19" t="s">
        <v>9</v>
      </c>
    </row>
    <row r="12" spans="2:8" x14ac:dyDescent="0.25">
      <c r="B12" s="19">
        <f t="shared" si="0"/>
        <v>2014</v>
      </c>
      <c r="C12" s="1">
        <v>350000</v>
      </c>
      <c r="D12" s="4">
        <v>1.06</v>
      </c>
      <c r="E12" s="2" t="s">
        <v>74</v>
      </c>
      <c r="F12" s="1">
        <v>1450000</v>
      </c>
      <c r="G12" s="4">
        <v>1.01</v>
      </c>
      <c r="H12" s="19" t="s">
        <v>14</v>
      </c>
    </row>
    <row r="13" spans="2:8" x14ac:dyDescent="0.25">
      <c r="B13" s="20" t="s">
        <v>4</v>
      </c>
      <c r="C13" s="33">
        <f>SUM(C6:C12)</f>
        <v>893000</v>
      </c>
      <c r="D13" s="34">
        <f>SUMPRODUCT(C6:C12,D6:D12)/C13</f>
        <v>1.0185106382978724</v>
      </c>
      <c r="E13" s="20"/>
      <c r="F13" s="33">
        <f>SUM(F6:F12)</f>
        <v>9200000</v>
      </c>
      <c r="G13" s="34">
        <f>SUMPRODUCT(F6:F12,G6:G12)/F13</f>
        <v>1.0015760869565218</v>
      </c>
      <c r="H13" s="20"/>
    </row>
    <row r="14" spans="2:8" ht="16.5" customHeight="1" x14ac:dyDescent="0.25">
      <c r="B14" s="3" t="s">
        <v>75</v>
      </c>
      <c r="E14" s="5"/>
    </row>
    <row r="16" spans="2:8" ht="17.25" x14ac:dyDescent="0.25">
      <c r="B16" s="36"/>
      <c r="C16" s="37" t="s">
        <v>12</v>
      </c>
      <c r="D16" s="37"/>
      <c r="E16" s="37"/>
      <c r="F16" s="37"/>
      <c r="G16" s="37"/>
      <c r="H16" s="37"/>
    </row>
    <row r="17" spans="2:8" ht="17.25" x14ac:dyDescent="0.25">
      <c r="B17" s="36"/>
      <c r="C17" s="37" t="s">
        <v>3</v>
      </c>
      <c r="D17" s="37"/>
      <c r="E17" s="37"/>
      <c r="F17" s="37" t="s">
        <v>11</v>
      </c>
      <c r="G17" s="37"/>
      <c r="H17" s="37"/>
    </row>
    <row r="18" spans="2:8" x14ac:dyDescent="0.25">
      <c r="B18" s="36"/>
      <c r="C18" s="38" t="s">
        <v>0</v>
      </c>
      <c r="D18" s="37" t="s">
        <v>1</v>
      </c>
      <c r="E18" s="37"/>
      <c r="F18" s="38" t="s">
        <v>0</v>
      </c>
      <c r="G18" s="37" t="s">
        <v>1</v>
      </c>
      <c r="H18" s="37"/>
    </row>
    <row r="19" spans="2:8" x14ac:dyDescent="0.25">
      <c r="B19" s="36"/>
      <c r="C19" s="38"/>
      <c r="D19" s="20" t="s">
        <v>2</v>
      </c>
      <c r="E19" s="20" t="s">
        <v>10</v>
      </c>
      <c r="F19" s="38"/>
      <c r="G19" s="20" t="s">
        <v>2</v>
      </c>
      <c r="H19" s="20" t="s">
        <v>10</v>
      </c>
    </row>
    <row r="20" spans="2:8" x14ac:dyDescent="0.25">
      <c r="B20" s="19">
        <v>2008</v>
      </c>
      <c r="C20" s="1">
        <v>1500</v>
      </c>
      <c r="D20" s="4">
        <v>0.86</v>
      </c>
      <c r="E20" s="2" t="s">
        <v>19</v>
      </c>
      <c r="F20" s="1">
        <v>600000</v>
      </c>
      <c r="G20" s="4">
        <v>0.99</v>
      </c>
      <c r="H20" s="19" t="s">
        <v>20</v>
      </c>
    </row>
    <row r="21" spans="2:8" x14ac:dyDescent="0.25">
      <c r="B21" s="19">
        <f t="shared" ref="B21:B26" si="1">B20+1</f>
        <v>2009</v>
      </c>
      <c r="C21" s="1">
        <v>3250</v>
      </c>
      <c r="D21" s="4">
        <v>0.92</v>
      </c>
      <c r="E21" s="2" t="s">
        <v>21</v>
      </c>
      <c r="F21" s="1">
        <v>625000</v>
      </c>
      <c r="G21" s="4">
        <v>0.98</v>
      </c>
      <c r="H21" s="19" t="s">
        <v>22</v>
      </c>
    </row>
    <row r="22" spans="2:8" x14ac:dyDescent="0.25">
      <c r="B22" s="19">
        <f t="shared" si="1"/>
        <v>2010</v>
      </c>
      <c r="C22" s="1">
        <v>6000</v>
      </c>
      <c r="D22" s="4">
        <v>0.98</v>
      </c>
      <c r="E22" s="2" t="s">
        <v>23</v>
      </c>
      <c r="F22" s="1">
        <v>650000</v>
      </c>
      <c r="G22" s="4">
        <v>1.02</v>
      </c>
      <c r="H22" s="19" t="s">
        <v>24</v>
      </c>
    </row>
    <row r="23" spans="2:8" x14ac:dyDescent="0.25">
      <c r="B23" s="19">
        <f t="shared" si="1"/>
        <v>2011</v>
      </c>
      <c r="C23" s="1">
        <v>13000</v>
      </c>
      <c r="D23" s="4">
        <v>1.05</v>
      </c>
      <c r="E23" s="2" t="s">
        <v>25</v>
      </c>
      <c r="F23" s="1">
        <v>650000</v>
      </c>
      <c r="G23" s="4">
        <v>1.08</v>
      </c>
      <c r="H23" s="19" t="s">
        <v>26</v>
      </c>
    </row>
    <row r="24" spans="2:8" x14ac:dyDescent="0.25">
      <c r="B24" s="19">
        <f t="shared" si="1"/>
        <v>2012</v>
      </c>
      <c r="C24" s="1">
        <v>80000</v>
      </c>
      <c r="D24" s="4">
        <v>0.94</v>
      </c>
      <c r="E24" s="2" t="s">
        <v>27</v>
      </c>
      <c r="F24" s="1">
        <v>675000</v>
      </c>
      <c r="G24" s="4">
        <v>1.1000000000000001</v>
      </c>
      <c r="H24" s="19" t="s">
        <v>28</v>
      </c>
    </row>
    <row r="25" spans="2:8" x14ac:dyDescent="0.25">
      <c r="B25" s="19">
        <f t="shared" si="1"/>
        <v>2013</v>
      </c>
      <c r="C25" s="1">
        <v>92000</v>
      </c>
      <c r="D25" s="4">
        <v>0.94</v>
      </c>
      <c r="E25" s="2" t="s">
        <v>29</v>
      </c>
      <c r="F25" s="1">
        <v>675000</v>
      </c>
      <c r="G25" s="4">
        <v>1.1000000000000001</v>
      </c>
      <c r="H25" s="19" t="s">
        <v>28</v>
      </c>
    </row>
    <row r="26" spans="2:8" x14ac:dyDescent="0.25">
      <c r="B26" s="19">
        <f t="shared" si="1"/>
        <v>2014</v>
      </c>
      <c r="C26" s="1">
        <v>102000</v>
      </c>
      <c r="D26" s="4">
        <v>0.94</v>
      </c>
      <c r="E26" s="2" t="s">
        <v>30</v>
      </c>
      <c r="F26" s="1">
        <v>725000</v>
      </c>
      <c r="G26" s="4">
        <v>1.1499999999999999</v>
      </c>
      <c r="H26" s="19" t="s">
        <v>31</v>
      </c>
    </row>
    <row r="27" spans="2:8" x14ac:dyDescent="0.25">
      <c r="B27" s="20" t="s">
        <v>4</v>
      </c>
      <c r="C27" s="33">
        <f>SUM(C20:C26)</f>
        <v>297750</v>
      </c>
      <c r="D27" s="34">
        <f>SUMPRODUCT(C20:C26,D20:D26)/C27</f>
        <v>0.94498740554156169</v>
      </c>
      <c r="E27" s="20"/>
      <c r="F27" s="33">
        <f>SUM(F20:F26)</f>
        <v>4600000</v>
      </c>
      <c r="G27" s="34">
        <f>SUMPRODUCT(F20:F26,G20:G26)/F27</f>
        <v>1.0630978260869566</v>
      </c>
      <c r="H27" s="20"/>
    </row>
    <row r="28" spans="2:8" x14ac:dyDescent="0.25">
      <c r="B28" s="3" t="s">
        <v>75</v>
      </c>
      <c r="E28" s="35"/>
    </row>
    <row r="29" spans="2:8" x14ac:dyDescent="0.25">
      <c r="B29" s="3" t="s">
        <v>13</v>
      </c>
    </row>
    <row r="31" spans="2:8" x14ac:dyDescent="0.25">
      <c r="C31" s="5"/>
      <c r="F31" s="5"/>
    </row>
    <row r="34" spans="3:6" x14ac:dyDescent="0.25">
      <c r="C34" s="5"/>
      <c r="F34" s="5"/>
    </row>
    <row r="35" spans="3:6" x14ac:dyDescent="0.25">
      <c r="C35" s="5"/>
      <c r="F35" s="5"/>
    </row>
    <row r="45" spans="3:6" x14ac:dyDescent="0.25">
      <c r="C45" s="5"/>
      <c r="F45" s="5"/>
    </row>
    <row r="47" spans="3:6" x14ac:dyDescent="0.25">
      <c r="C47" s="5"/>
    </row>
    <row r="48" spans="3:6" x14ac:dyDescent="0.25">
      <c r="C48" s="5"/>
      <c r="F48" s="5"/>
    </row>
    <row r="49" spans="3:6" x14ac:dyDescent="0.25">
      <c r="C49" s="5"/>
      <c r="F49" s="5"/>
    </row>
  </sheetData>
  <mergeCells count="16">
    <mergeCell ref="B16:B19"/>
    <mergeCell ref="C16:H16"/>
    <mergeCell ref="C17:E17"/>
    <mergeCell ref="F17:H17"/>
    <mergeCell ref="C18:C19"/>
    <mergeCell ref="D18:E18"/>
    <mergeCell ref="F18:F19"/>
    <mergeCell ref="G18:H18"/>
    <mergeCell ref="B2:B5"/>
    <mergeCell ref="C2:H2"/>
    <mergeCell ref="C3:E3"/>
    <mergeCell ref="F3:H3"/>
    <mergeCell ref="C4:C5"/>
    <mergeCell ref="D4:E4"/>
    <mergeCell ref="F4:F5"/>
    <mergeCell ref="G4:H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zoomScale="130" zoomScaleNormal="130" workbookViewId="0">
      <selection activeCell="H6" sqref="H6"/>
    </sheetView>
  </sheetViews>
  <sheetFormatPr defaultColWidth="8.85546875" defaultRowHeight="15" x14ac:dyDescent="0.25"/>
  <cols>
    <col min="2" max="2" width="36.42578125" customWidth="1"/>
    <col min="4" max="4" width="35.140625" customWidth="1"/>
    <col min="7" max="7" width="42.42578125" customWidth="1"/>
  </cols>
  <sheetData>
    <row r="2" spans="2:10" ht="17.25" x14ac:dyDescent="0.3">
      <c r="B2" s="40" t="s">
        <v>32</v>
      </c>
      <c r="C2" s="41"/>
      <c r="D2" s="41"/>
      <c r="E2" s="42"/>
      <c r="G2" s="39" t="s">
        <v>33</v>
      </c>
      <c r="H2" s="39" t="s">
        <v>34</v>
      </c>
    </row>
    <row r="3" spans="2:10" x14ac:dyDescent="0.25">
      <c r="B3" s="6" t="s">
        <v>35</v>
      </c>
      <c r="C3" s="6" t="s">
        <v>34</v>
      </c>
      <c r="D3" s="6" t="s">
        <v>36</v>
      </c>
      <c r="E3" s="6" t="s">
        <v>34</v>
      </c>
      <c r="G3" s="39"/>
      <c r="H3" s="39"/>
    </row>
    <row r="4" spans="2:10" x14ac:dyDescent="0.25">
      <c r="B4" s="7" t="s">
        <v>37</v>
      </c>
      <c r="C4" s="9">
        <v>35</v>
      </c>
      <c r="D4" s="9" t="s">
        <v>38</v>
      </c>
      <c r="E4" s="9">
        <v>30</v>
      </c>
      <c r="G4" s="7" t="s">
        <v>39</v>
      </c>
      <c r="H4" s="10">
        <v>13</v>
      </c>
      <c r="J4" s="11"/>
    </row>
    <row r="5" spans="2:10" x14ac:dyDescent="0.25">
      <c r="B5" s="7" t="s">
        <v>40</v>
      </c>
      <c r="C5" s="9">
        <v>30</v>
      </c>
      <c r="D5" s="9"/>
      <c r="E5" s="9"/>
      <c r="G5" s="7" t="s">
        <v>41</v>
      </c>
      <c r="H5" s="29">
        <f>(C19-(E7-C7))+(C20-(E8-C8))+(C21-(E9-C9))</f>
        <v>124</v>
      </c>
    </row>
    <row r="6" spans="2:10" x14ac:dyDescent="0.25">
      <c r="B6" s="7" t="s">
        <v>42</v>
      </c>
      <c r="C6" s="9">
        <v>150</v>
      </c>
      <c r="D6" s="9"/>
      <c r="E6" s="9"/>
      <c r="G6" s="7" t="s">
        <v>70</v>
      </c>
      <c r="H6" s="29">
        <v>-5</v>
      </c>
    </row>
    <row r="7" spans="2:10" x14ac:dyDescent="0.25">
      <c r="B7" s="7" t="s">
        <v>68</v>
      </c>
      <c r="C7" s="9">
        <v>-30</v>
      </c>
      <c r="D7" s="9" t="s">
        <v>67</v>
      </c>
      <c r="E7" s="9">
        <v>-150</v>
      </c>
      <c r="G7" s="7" t="s">
        <v>43</v>
      </c>
      <c r="H7" s="31">
        <v>0</v>
      </c>
    </row>
    <row r="8" spans="2:10" x14ac:dyDescent="0.25">
      <c r="B8" s="7" t="s">
        <v>44</v>
      </c>
      <c r="C8" s="9">
        <v>6</v>
      </c>
      <c r="D8" s="9" t="s">
        <v>45</v>
      </c>
      <c r="E8" s="9">
        <v>30</v>
      </c>
      <c r="G8" s="7" t="s">
        <v>46</v>
      </c>
      <c r="H8" s="29">
        <f>5%*SUM(H4:H7)</f>
        <v>6.6000000000000005</v>
      </c>
    </row>
    <row r="9" spans="2:10" x14ac:dyDescent="0.25">
      <c r="B9" s="7" t="s">
        <v>66</v>
      </c>
      <c r="C9" s="9">
        <v>20</v>
      </c>
      <c r="D9" s="9" t="s">
        <v>65</v>
      </c>
      <c r="E9" s="9">
        <v>100</v>
      </c>
      <c r="G9" s="7" t="s">
        <v>47</v>
      </c>
      <c r="H9" s="29">
        <f>C10</f>
        <v>10</v>
      </c>
    </row>
    <row r="10" spans="2:10" x14ac:dyDescent="0.25">
      <c r="B10" s="8" t="s">
        <v>48</v>
      </c>
      <c r="C10" s="9">
        <v>10</v>
      </c>
      <c r="D10" s="9"/>
      <c r="E10" s="9"/>
      <c r="G10" s="6" t="s">
        <v>49</v>
      </c>
      <c r="H10" s="29">
        <f>SUM(H4:H9)</f>
        <v>148.6</v>
      </c>
    </row>
    <row r="11" spans="2:10" x14ac:dyDescent="0.25">
      <c r="B11" s="6" t="s">
        <v>50</v>
      </c>
      <c r="C11" s="12">
        <f>SUM(C4:C10)</f>
        <v>221</v>
      </c>
      <c r="D11" s="12" t="s">
        <v>51</v>
      </c>
      <c r="E11" s="12">
        <f>SUM(E4:E10)</f>
        <v>10</v>
      </c>
    </row>
    <row r="12" spans="2:10" x14ac:dyDescent="0.25">
      <c r="B12" s="13"/>
      <c r="C12" s="14"/>
      <c r="D12" s="12" t="s">
        <v>52</v>
      </c>
      <c r="E12" s="12">
        <f>C11-E11</f>
        <v>211</v>
      </c>
      <c r="G12" s="39" t="s">
        <v>53</v>
      </c>
      <c r="H12" s="39" t="s">
        <v>34</v>
      </c>
    </row>
    <row r="13" spans="2:10" x14ac:dyDescent="0.25">
      <c r="B13" s="13"/>
      <c r="C13" s="13"/>
      <c r="D13" s="15"/>
      <c r="E13" s="15"/>
      <c r="G13" s="39"/>
      <c r="H13" s="39"/>
    </row>
    <row r="14" spans="2:10" ht="17.25" x14ac:dyDescent="0.3">
      <c r="B14" s="43" t="s">
        <v>54</v>
      </c>
      <c r="C14" s="44"/>
      <c r="D14" s="15"/>
      <c r="G14" s="7" t="s">
        <v>52</v>
      </c>
      <c r="H14" s="26">
        <f>E12</f>
        <v>211</v>
      </c>
    </row>
    <row r="15" spans="2:10" x14ac:dyDescent="0.25">
      <c r="B15" s="6" t="s">
        <v>55</v>
      </c>
      <c r="C15" s="6" t="s">
        <v>34</v>
      </c>
      <c r="G15" s="7" t="s">
        <v>56</v>
      </c>
      <c r="H15" s="26">
        <f>-C10</f>
        <v>-10</v>
      </c>
    </row>
    <row r="16" spans="2:10" x14ac:dyDescent="0.25">
      <c r="B16" s="16" t="s">
        <v>57</v>
      </c>
      <c r="C16" s="9">
        <v>150</v>
      </c>
      <c r="G16" s="6" t="s">
        <v>58</v>
      </c>
      <c r="H16" s="27">
        <f>SUM(H14:H15)</f>
        <v>201</v>
      </c>
    </row>
    <row r="17" spans="2:8" x14ac:dyDescent="0.25">
      <c r="B17" s="16" t="s">
        <v>59</v>
      </c>
      <c r="C17" s="9">
        <v>170</v>
      </c>
      <c r="E17" s="25"/>
    </row>
    <row r="18" spans="2:8" ht="17.25" x14ac:dyDescent="0.25">
      <c r="B18" s="16" t="s">
        <v>69</v>
      </c>
      <c r="C18" s="9">
        <v>-170</v>
      </c>
      <c r="E18" s="25"/>
      <c r="G18" s="39" t="s">
        <v>60</v>
      </c>
      <c r="H18" s="39" t="s">
        <v>34</v>
      </c>
    </row>
    <row r="19" spans="2:8" ht="17.25" x14ac:dyDescent="0.25">
      <c r="B19" s="16" t="s">
        <v>76</v>
      </c>
      <c r="C19" s="9">
        <v>-46</v>
      </c>
      <c r="G19" s="39"/>
      <c r="H19" s="39"/>
    </row>
    <row r="20" spans="2:8" ht="17.25" x14ac:dyDescent="0.25">
      <c r="B20" s="16" t="s">
        <v>63</v>
      </c>
      <c r="C20" s="9">
        <v>34</v>
      </c>
      <c r="G20" s="7" t="s">
        <v>61</v>
      </c>
      <c r="H20" s="30">
        <f>H16-H10</f>
        <v>52.400000000000006</v>
      </c>
    </row>
    <row r="21" spans="2:8" ht="17.25" x14ac:dyDescent="0.25">
      <c r="B21" s="16" t="s">
        <v>64</v>
      </c>
      <c r="C21" s="9">
        <v>120</v>
      </c>
    </row>
    <row r="22" spans="2:8" x14ac:dyDescent="0.25">
      <c r="B22" s="17" t="s">
        <v>62</v>
      </c>
      <c r="C22" s="18"/>
    </row>
    <row r="24" spans="2:8" x14ac:dyDescent="0.25">
      <c r="B24" s="23"/>
    </row>
    <row r="26" spans="2:8" x14ac:dyDescent="0.25">
      <c r="B26" s="24"/>
    </row>
    <row r="27" spans="2:8" x14ac:dyDescent="0.25">
      <c r="B27" s="21"/>
      <c r="C27" s="28"/>
      <c r="E27" s="25"/>
    </row>
    <row r="28" spans="2:8" x14ac:dyDescent="0.25">
      <c r="B28" s="21"/>
      <c r="C28" s="28"/>
      <c r="E28" s="25"/>
    </row>
    <row r="29" spans="2:8" x14ac:dyDescent="0.25">
      <c r="B29" s="21"/>
      <c r="C29" s="28"/>
      <c r="E29" s="25"/>
    </row>
    <row r="30" spans="2:8" x14ac:dyDescent="0.25">
      <c r="C30" s="28"/>
    </row>
    <row r="31" spans="2:8" x14ac:dyDescent="0.25">
      <c r="B31" s="21"/>
      <c r="C31" s="28"/>
    </row>
    <row r="32" spans="2:8" x14ac:dyDescent="0.25">
      <c r="B32" s="21"/>
      <c r="C32" s="28"/>
    </row>
    <row r="33" spans="2:3" x14ac:dyDescent="0.25">
      <c r="B33" s="21"/>
      <c r="C33" s="28"/>
    </row>
    <row r="34" spans="2:3" x14ac:dyDescent="0.25">
      <c r="B34" s="21"/>
      <c r="C34" s="28"/>
    </row>
    <row r="35" spans="2:3" x14ac:dyDescent="0.25">
      <c r="C35" s="22"/>
    </row>
    <row r="36" spans="2:3" x14ac:dyDescent="0.25">
      <c r="B36" s="21"/>
      <c r="C36" s="28"/>
    </row>
  </sheetData>
  <mergeCells count="8">
    <mergeCell ref="G18:G19"/>
    <mergeCell ref="H18:H19"/>
    <mergeCell ref="B2:E2"/>
    <mergeCell ref="G2:G3"/>
    <mergeCell ref="H2:H3"/>
    <mergeCell ref="G12:G13"/>
    <mergeCell ref="H12:H13"/>
    <mergeCell ref="B14:C1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Studies</vt:lpstr>
      <vt:lpstr>Balance Sheet &amp; PCA</vt:lpstr>
    </vt:vector>
  </TitlesOfParts>
  <Company>RGARE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Zhu, Vincent-JF</cp:lastModifiedBy>
  <dcterms:created xsi:type="dcterms:W3CDTF">2014-07-06T08:58:28Z</dcterms:created>
  <dcterms:modified xsi:type="dcterms:W3CDTF">2019-09-15T07:42:22Z</dcterms:modified>
</cp:coreProperties>
</file>