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40" windowHeight="10260" tabRatio="468" activeTab="1"/>
  </bookViews>
  <sheets>
    <sheet name="Data" sheetId="1" r:id="rId1"/>
    <sheet name="answer 1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5" i="2" l="1"/>
  <c r="J5" i="2" l="1"/>
  <c r="Q54" i="2" l="1"/>
  <c r="P54" i="2"/>
  <c r="T54" i="2" s="1"/>
  <c r="U54" i="2" s="1"/>
  <c r="D54" i="2" s="1"/>
  <c r="Q53" i="2"/>
  <c r="P53" i="2"/>
  <c r="T53" i="2" s="1"/>
  <c r="U53" i="2" s="1"/>
  <c r="D53" i="2" s="1"/>
  <c r="Q52" i="2"/>
  <c r="P52" i="2"/>
  <c r="T52" i="2" s="1"/>
  <c r="U52" i="2" s="1"/>
  <c r="D52" i="2" s="1"/>
  <c r="Q51" i="2"/>
  <c r="P51" i="2"/>
  <c r="T51" i="2" s="1"/>
  <c r="U51" i="2" s="1"/>
  <c r="D51" i="2" s="1"/>
  <c r="Q50" i="2"/>
  <c r="P50" i="2"/>
  <c r="T50" i="2" s="1"/>
  <c r="U50" i="2" s="1"/>
  <c r="D50" i="2" s="1"/>
  <c r="Q49" i="2"/>
  <c r="P49" i="2"/>
  <c r="T49" i="2" s="1"/>
  <c r="U49" i="2" s="1"/>
  <c r="D49" i="2" s="1"/>
  <c r="Q48" i="2"/>
  <c r="P48" i="2"/>
  <c r="T48" i="2" s="1"/>
  <c r="U48" i="2" s="1"/>
  <c r="D48" i="2" s="1"/>
  <c r="Q47" i="2"/>
  <c r="P47" i="2"/>
  <c r="T47" i="2" s="1"/>
  <c r="U47" i="2" s="1"/>
  <c r="D47" i="2" s="1"/>
  <c r="Q46" i="2"/>
  <c r="P46" i="2"/>
  <c r="T46" i="2" s="1"/>
  <c r="U46" i="2" s="1"/>
  <c r="D46" i="2" s="1"/>
  <c r="Q45" i="2"/>
  <c r="P45" i="2"/>
  <c r="T45" i="2" s="1"/>
  <c r="U45" i="2" s="1"/>
  <c r="D45" i="2" s="1"/>
  <c r="Q44" i="2"/>
  <c r="P44" i="2"/>
  <c r="T44" i="2" s="1"/>
  <c r="U44" i="2" s="1"/>
  <c r="D44" i="2" s="1"/>
  <c r="Q43" i="2"/>
  <c r="P43" i="2"/>
  <c r="T43" i="2" s="1"/>
  <c r="U43" i="2" s="1"/>
  <c r="D43" i="2" s="1"/>
  <c r="Q42" i="2"/>
  <c r="P42" i="2"/>
  <c r="T42" i="2" s="1"/>
  <c r="U42" i="2" s="1"/>
  <c r="D42" i="2" s="1"/>
  <c r="Q41" i="2"/>
  <c r="P41" i="2"/>
  <c r="T41" i="2" s="1"/>
  <c r="U41" i="2" s="1"/>
  <c r="D41" i="2" s="1"/>
  <c r="Q40" i="2"/>
  <c r="P40" i="2"/>
  <c r="T40" i="2" s="1"/>
  <c r="U40" i="2" s="1"/>
  <c r="D40" i="2" s="1"/>
  <c r="Q39" i="2"/>
  <c r="P39" i="2"/>
  <c r="T39" i="2" s="1"/>
  <c r="U39" i="2" s="1"/>
  <c r="D39" i="2" s="1"/>
  <c r="Q38" i="2"/>
  <c r="P38" i="2"/>
  <c r="T38" i="2" s="1"/>
  <c r="U38" i="2" s="1"/>
  <c r="D38" i="2" s="1"/>
  <c r="Q37" i="2"/>
  <c r="P37" i="2"/>
  <c r="T37" i="2" s="1"/>
  <c r="U37" i="2" s="1"/>
  <c r="D37" i="2" s="1"/>
  <c r="Q36" i="2"/>
  <c r="P36" i="2"/>
  <c r="T36" i="2" s="1"/>
  <c r="U36" i="2" s="1"/>
  <c r="D36" i="2" s="1"/>
  <c r="Q35" i="2"/>
  <c r="P35" i="2"/>
  <c r="T35" i="2" s="1"/>
  <c r="U35" i="2" s="1"/>
  <c r="D35" i="2" s="1"/>
  <c r="Q34" i="2"/>
  <c r="P34" i="2"/>
  <c r="T34" i="2" s="1"/>
  <c r="U34" i="2" s="1"/>
  <c r="D34" i="2" s="1"/>
  <c r="Q33" i="2"/>
  <c r="P33" i="2"/>
  <c r="T33" i="2" s="1"/>
  <c r="U33" i="2" s="1"/>
  <c r="D33" i="2" s="1"/>
  <c r="Q32" i="2"/>
  <c r="P32" i="2"/>
  <c r="T32" i="2" s="1"/>
  <c r="U32" i="2" s="1"/>
  <c r="D32" i="2" s="1"/>
  <c r="Q31" i="2"/>
  <c r="P31" i="2"/>
  <c r="T31" i="2" s="1"/>
  <c r="U31" i="2" s="1"/>
  <c r="D31" i="2" s="1"/>
  <c r="Q30" i="2"/>
  <c r="P30" i="2"/>
  <c r="T30" i="2" s="1"/>
  <c r="U30" i="2" s="1"/>
  <c r="D30" i="2" s="1"/>
  <c r="Q29" i="2"/>
  <c r="P29" i="2"/>
  <c r="T29" i="2" s="1"/>
  <c r="U29" i="2" s="1"/>
  <c r="D29" i="2" s="1"/>
  <c r="Q28" i="2"/>
  <c r="P28" i="2"/>
  <c r="T28" i="2" s="1"/>
  <c r="U28" i="2" s="1"/>
  <c r="D28" i="2" s="1"/>
  <c r="Q27" i="2"/>
  <c r="P27" i="2"/>
  <c r="T27" i="2" s="1"/>
  <c r="U27" i="2" s="1"/>
  <c r="D27" i="2" s="1"/>
  <c r="Q26" i="2"/>
  <c r="P26" i="2"/>
  <c r="T26" i="2" s="1"/>
  <c r="U26" i="2" s="1"/>
  <c r="D26" i="2" s="1"/>
  <c r="Q25" i="2"/>
  <c r="P25" i="2"/>
  <c r="T25" i="2" s="1"/>
  <c r="U25" i="2" s="1"/>
  <c r="D25" i="2" s="1"/>
  <c r="Q24" i="2"/>
  <c r="P24" i="2"/>
  <c r="T24" i="2" s="1"/>
  <c r="U24" i="2" s="1"/>
  <c r="D24" i="2" s="1"/>
  <c r="Q23" i="2"/>
  <c r="P23" i="2"/>
  <c r="T23" i="2" s="1"/>
  <c r="U23" i="2" s="1"/>
  <c r="D23" i="2" s="1"/>
  <c r="Q22" i="2"/>
  <c r="P22" i="2"/>
  <c r="T22" i="2" s="1"/>
  <c r="U22" i="2" s="1"/>
  <c r="D22" i="2" s="1"/>
  <c r="Q21" i="2"/>
  <c r="P21" i="2"/>
  <c r="T21" i="2" s="1"/>
  <c r="U21" i="2" s="1"/>
  <c r="D21" i="2" s="1"/>
  <c r="Q20" i="2"/>
  <c r="P20" i="2"/>
  <c r="T20" i="2" s="1"/>
  <c r="U20" i="2" s="1"/>
  <c r="D20" i="2" s="1"/>
  <c r="Q19" i="2"/>
  <c r="P19" i="2"/>
  <c r="T19" i="2" s="1"/>
  <c r="U19" i="2" s="1"/>
  <c r="D19" i="2" s="1"/>
  <c r="S18" i="2"/>
  <c r="Q18" i="2"/>
  <c r="P18" i="2"/>
  <c r="S17" i="2"/>
  <c r="Q17" i="2"/>
  <c r="P17" i="2"/>
  <c r="T17" i="2" s="1"/>
  <c r="U17" i="2" s="1"/>
  <c r="D17" i="2" s="1"/>
  <c r="S16" i="2"/>
  <c r="R16" i="2"/>
  <c r="Q16" i="2"/>
  <c r="P16" i="2"/>
  <c r="T16" i="2" s="1"/>
  <c r="U16" i="2" s="1"/>
  <c r="D16" i="2" s="1"/>
  <c r="S15" i="2"/>
  <c r="R15" i="2"/>
  <c r="Q15" i="2"/>
  <c r="P15" i="2"/>
  <c r="T15" i="2" s="1"/>
  <c r="U15" i="2" s="1"/>
  <c r="D15" i="2" s="1"/>
  <c r="S14" i="2"/>
  <c r="R14" i="2"/>
  <c r="Q14" i="2"/>
  <c r="P14" i="2"/>
  <c r="T14" i="2" s="1"/>
  <c r="U14" i="2" s="1"/>
  <c r="D14" i="2" s="1"/>
  <c r="S13" i="2"/>
  <c r="R13" i="2"/>
  <c r="Q13" i="2"/>
  <c r="P13" i="2"/>
  <c r="T13" i="2" s="1"/>
  <c r="U13" i="2" s="1"/>
  <c r="D13" i="2" s="1"/>
  <c r="S12" i="2"/>
  <c r="R12" i="2"/>
  <c r="Q12" i="2"/>
  <c r="P12" i="2"/>
  <c r="T12" i="2" s="1"/>
  <c r="U12" i="2" s="1"/>
  <c r="D12" i="2" s="1"/>
  <c r="S11" i="2"/>
  <c r="R11" i="2"/>
  <c r="Q11" i="2"/>
  <c r="P11" i="2"/>
  <c r="W10" i="2"/>
  <c r="S10" i="2"/>
  <c r="R10" i="2"/>
  <c r="Q10" i="2"/>
  <c r="P10" i="2"/>
  <c r="W9" i="2"/>
  <c r="S9" i="2"/>
  <c r="R9" i="2"/>
  <c r="Q9" i="2"/>
  <c r="P9" i="2"/>
  <c r="T9" i="2" s="1"/>
  <c r="U9" i="2" s="1"/>
  <c r="D9" i="2" s="1"/>
  <c r="W8" i="2"/>
  <c r="S8" i="2"/>
  <c r="R8" i="2"/>
  <c r="Q8" i="2"/>
  <c r="P8" i="2"/>
  <c r="W7" i="2"/>
  <c r="S7" i="2"/>
  <c r="R7" i="2"/>
  <c r="Q7" i="2"/>
  <c r="P7" i="2"/>
  <c r="W6" i="2"/>
  <c r="S6" i="2"/>
  <c r="R6" i="2"/>
  <c r="Q6" i="2"/>
  <c r="P6" i="2"/>
  <c r="W5" i="2"/>
  <c r="S5" i="2"/>
  <c r="R5" i="2"/>
  <c r="Q5" i="2"/>
  <c r="P5" i="2"/>
  <c r="X9" i="2" l="1"/>
  <c r="T8" i="2"/>
  <c r="U8" i="2" s="1"/>
  <c r="D8" i="2" s="1"/>
  <c r="W11" i="2"/>
  <c r="T5" i="2"/>
  <c r="U5" i="2" s="1"/>
  <c r="T6" i="2"/>
  <c r="U6" i="2" s="1"/>
  <c r="D6" i="2" s="1"/>
  <c r="T7" i="2"/>
  <c r="U7" i="2" s="1"/>
  <c r="D7" i="2" s="1"/>
  <c r="T10" i="2"/>
  <c r="U10" i="2" s="1"/>
  <c r="D10" i="2" s="1"/>
  <c r="T11" i="2"/>
  <c r="U11" i="2" s="1"/>
  <c r="D11" i="2" s="1"/>
  <c r="T18" i="2"/>
  <c r="U18" i="2" s="1"/>
  <c r="D18" i="2" s="1"/>
  <c r="I5" i="2"/>
  <c r="G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G19" i="2" s="1"/>
  <c r="F9" i="2"/>
  <c r="D5" i="2" l="1"/>
  <c r="Y6" i="2"/>
  <c r="Y7" i="2" s="1"/>
  <c r="X10" i="2"/>
  <c r="X8" i="2"/>
  <c r="F8" i="2" s="1"/>
  <c r="X6" i="2"/>
  <c r="F6" i="2" s="1"/>
  <c r="W12" i="2"/>
  <c r="X11" i="2"/>
  <c r="X7" i="2"/>
  <c r="F7" i="2" s="1"/>
  <c r="F11" i="2"/>
  <c r="F10" i="2"/>
  <c r="G18" i="2"/>
  <c r="G16" i="2"/>
  <c r="G14" i="2"/>
  <c r="G12" i="2"/>
  <c r="G10" i="2"/>
  <c r="G8" i="2"/>
  <c r="G6" i="2"/>
  <c r="G17" i="2"/>
  <c r="G15" i="2"/>
  <c r="G13" i="2"/>
  <c r="G11" i="2"/>
  <c r="G9" i="2"/>
  <c r="G7" i="2"/>
  <c r="H7" i="2" s="1"/>
  <c r="X12" i="2" l="1"/>
  <c r="W13" i="2"/>
  <c r="Y8" i="2"/>
  <c r="Y9" i="2" s="1"/>
  <c r="Y10" i="2" s="1"/>
  <c r="Y11" i="2" s="1"/>
  <c r="Y12" i="2" s="1"/>
  <c r="Y13" i="2" s="1"/>
  <c r="H11" i="2"/>
  <c r="I6" i="2"/>
  <c r="H10" i="2"/>
  <c r="F5" i="2"/>
  <c r="H5" i="2" s="1"/>
  <c r="K5" i="2" s="1"/>
  <c r="H6" i="2"/>
  <c r="H8" i="2"/>
  <c r="H9" i="2"/>
  <c r="I7" i="2"/>
  <c r="J7" i="2" s="1"/>
  <c r="K7" i="2" s="1"/>
  <c r="F12" i="2"/>
  <c r="H12" i="2" s="1"/>
  <c r="X13" i="2" l="1"/>
  <c r="W14" i="2"/>
  <c r="Y14" i="2"/>
  <c r="J6" i="2"/>
  <c r="K6" i="2" s="1"/>
  <c r="I8" i="2"/>
  <c r="J8" i="2" s="1"/>
  <c r="K8" i="2" s="1"/>
  <c r="F13" i="2"/>
  <c r="H13" i="2" s="1"/>
  <c r="X14" i="2" l="1"/>
  <c r="W15" i="2"/>
  <c r="Y15" i="2"/>
  <c r="F14" i="2"/>
  <c r="H14" i="2" s="1"/>
  <c r="I9" i="2"/>
  <c r="J9" i="2" s="1"/>
  <c r="K9" i="2" s="1"/>
  <c r="X15" i="2" l="1"/>
  <c r="W16" i="2"/>
  <c r="Y16" i="2"/>
  <c r="I10" i="2"/>
  <c r="J10" i="2" s="1"/>
  <c r="K10" i="2" s="1"/>
  <c r="F15" i="2"/>
  <c r="H15" i="2" s="1"/>
  <c r="X16" i="2" l="1"/>
  <c r="W17" i="2"/>
  <c r="Y17" i="2"/>
  <c r="F16" i="2"/>
  <c r="H16" i="2" s="1"/>
  <c r="I11" i="2"/>
  <c r="J11" i="2" s="1"/>
  <c r="K11" i="2" s="1"/>
  <c r="X17" i="2" l="1"/>
  <c r="W18" i="2"/>
  <c r="Y18" i="2"/>
  <c r="I12" i="2"/>
  <c r="J12" i="2" s="1"/>
  <c r="K12" i="2" s="1"/>
  <c r="F17" i="2"/>
  <c r="H17" i="2" s="1"/>
  <c r="X18" i="2" l="1"/>
  <c r="W19" i="2"/>
  <c r="Y19" i="2"/>
  <c r="F18" i="2"/>
  <c r="H18" i="2" s="1"/>
  <c r="I13" i="2"/>
  <c r="J13" i="2" s="1"/>
  <c r="K13" i="2" s="1"/>
  <c r="W20" i="2" l="1"/>
  <c r="X19" i="2"/>
  <c r="Y20" i="2" s="1"/>
  <c r="I14" i="2"/>
  <c r="J14" i="2" s="1"/>
  <c r="K14" i="2" s="1"/>
  <c r="F19" i="2"/>
  <c r="H19" i="2" s="1"/>
  <c r="X20" i="2" l="1"/>
  <c r="Y21" i="2" s="1"/>
  <c r="W21" i="2"/>
  <c r="F20" i="2"/>
  <c r="H20" i="2" s="1"/>
  <c r="I15" i="2"/>
  <c r="J15" i="2" s="1"/>
  <c r="K15" i="2" s="1"/>
  <c r="X21" i="2" l="1"/>
  <c r="Y22" i="2" s="1"/>
  <c r="W22" i="2"/>
  <c r="I16" i="2"/>
  <c r="J16" i="2" s="1"/>
  <c r="K16" i="2" s="1"/>
  <c r="F21" i="2"/>
  <c r="H21" i="2" s="1"/>
  <c r="Y23" i="2" l="1"/>
  <c r="X22" i="2"/>
  <c r="W23" i="2"/>
  <c r="F22" i="2"/>
  <c r="H22" i="2" s="1"/>
  <c r="I17" i="2"/>
  <c r="J17" i="2" s="1"/>
  <c r="K17" i="2" s="1"/>
  <c r="X23" i="2" l="1"/>
  <c r="W24" i="2"/>
  <c r="Y24" i="2"/>
  <c r="I18" i="2"/>
  <c r="J18" i="2" s="1"/>
  <c r="K18" i="2" s="1"/>
  <c r="F23" i="2"/>
  <c r="H23" i="2" s="1"/>
  <c r="Y25" i="2" l="1"/>
  <c r="X24" i="2"/>
  <c r="W25" i="2"/>
  <c r="F24" i="2"/>
  <c r="H24" i="2" s="1"/>
  <c r="I19" i="2"/>
  <c r="J19" i="2" s="1"/>
  <c r="K19" i="2" s="1"/>
  <c r="X25" i="2" l="1"/>
  <c r="W26" i="2"/>
  <c r="Y26" i="2"/>
  <c r="I20" i="2"/>
  <c r="J20" i="2" s="1"/>
  <c r="K20" i="2" s="1"/>
  <c r="F25" i="2"/>
  <c r="H25" i="2" s="1"/>
  <c r="X26" i="2" l="1"/>
  <c r="Y27" i="2" s="1"/>
  <c r="W27" i="2"/>
  <c r="F26" i="2"/>
  <c r="H26" i="2" s="1"/>
  <c r="I21" i="2"/>
  <c r="J21" i="2" s="1"/>
  <c r="K21" i="2" s="1"/>
  <c r="X27" i="2" l="1"/>
  <c r="Y28" i="2" s="1"/>
  <c r="W28" i="2"/>
  <c r="I22" i="2"/>
  <c r="J22" i="2" s="1"/>
  <c r="K22" i="2" s="1"/>
  <c r="F27" i="2"/>
  <c r="H27" i="2" s="1"/>
  <c r="X28" i="2" l="1"/>
  <c r="Y29" i="2" s="1"/>
  <c r="W29" i="2"/>
  <c r="F28" i="2"/>
  <c r="H28" i="2" s="1"/>
  <c r="I23" i="2"/>
  <c r="J23" i="2" s="1"/>
  <c r="K23" i="2" s="1"/>
  <c r="X29" i="2" l="1"/>
  <c r="Y30" i="2" s="1"/>
  <c r="W30" i="2"/>
  <c r="I24" i="2"/>
  <c r="J24" i="2" s="1"/>
  <c r="K24" i="2" s="1"/>
  <c r="F29" i="2"/>
  <c r="H29" i="2" s="1"/>
  <c r="X30" i="2" l="1"/>
  <c r="Y31" i="2" s="1"/>
  <c r="W31" i="2"/>
  <c r="F30" i="2"/>
  <c r="H30" i="2" s="1"/>
  <c r="I25" i="2"/>
  <c r="J25" i="2" s="1"/>
  <c r="K25" i="2" s="1"/>
  <c r="X31" i="2" l="1"/>
  <c r="Y32" i="2" s="1"/>
  <c r="W32" i="2"/>
  <c r="I26" i="2"/>
  <c r="J26" i="2" s="1"/>
  <c r="K26" i="2" s="1"/>
  <c r="F31" i="2"/>
  <c r="H31" i="2" s="1"/>
  <c r="X32" i="2" l="1"/>
  <c r="Y33" i="2" s="1"/>
  <c r="W33" i="2"/>
  <c r="F32" i="2"/>
  <c r="H32" i="2" s="1"/>
  <c r="I27" i="2"/>
  <c r="J27" i="2" s="1"/>
  <c r="K27" i="2" s="1"/>
  <c r="X33" i="2" l="1"/>
  <c r="Y34" i="2" s="1"/>
  <c r="W34" i="2"/>
  <c r="I28" i="2"/>
  <c r="J28" i="2" s="1"/>
  <c r="K28" i="2" s="1"/>
  <c r="F33" i="2"/>
  <c r="H33" i="2" s="1"/>
  <c r="X34" i="2" l="1"/>
  <c r="Y35" i="2" s="1"/>
  <c r="W35" i="2"/>
  <c r="F34" i="2"/>
  <c r="H34" i="2" s="1"/>
  <c r="I29" i="2"/>
  <c r="J29" i="2" s="1"/>
  <c r="K29" i="2" s="1"/>
  <c r="X35" i="2" l="1"/>
  <c r="Y36" i="2" s="1"/>
  <c r="W36" i="2"/>
  <c r="I30" i="2"/>
  <c r="J30" i="2" s="1"/>
  <c r="K30" i="2" s="1"/>
  <c r="F35" i="2"/>
  <c r="H35" i="2" s="1"/>
  <c r="X36" i="2" l="1"/>
  <c r="Y37" i="2" s="1"/>
  <c r="W37" i="2"/>
  <c r="F36" i="2"/>
  <c r="H36" i="2" s="1"/>
  <c r="I31" i="2"/>
  <c r="J31" i="2" s="1"/>
  <c r="K31" i="2" s="1"/>
  <c r="X37" i="2" l="1"/>
  <c r="Y38" i="2" s="1"/>
  <c r="W38" i="2"/>
  <c r="I32" i="2"/>
  <c r="J32" i="2" s="1"/>
  <c r="K32" i="2" s="1"/>
  <c r="F37" i="2"/>
  <c r="H37" i="2" s="1"/>
  <c r="X38" i="2" l="1"/>
  <c r="Y39" i="2" s="1"/>
  <c r="W39" i="2"/>
  <c r="F38" i="2"/>
  <c r="H38" i="2" s="1"/>
  <c r="I33" i="2"/>
  <c r="J33" i="2" s="1"/>
  <c r="K33" i="2" s="1"/>
  <c r="X39" i="2" l="1"/>
  <c r="Y40" i="2" s="1"/>
  <c r="W40" i="2"/>
  <c r="I34" i="2"/>
  <c r="J34" i="2" s="1"/>
  <c r="K34" i="2" s="1"/>
  <c r="F39" i="2"/>
  <c r="H39" i="2" s="1"/>
  <c r="X40" i="2" l="1"/>
  <c r="Y41" i="2" s="1"/>
  <c r="W41" i="2"/>
  <c r="F40" i="2"/>
  <c r="H40" i="2" s="1"/>
  <c r="I35" i="2"/>
  <c r="J35" i="2" s="1"/>
  <c r="K35" i="2" s="1"/>
  <c r="X41" i="2" l="1"/>
  <c r="Y42" i="2" s="1"/>
  <c r="W42" i="2"/>
  <c r="I36" i="2"/>
  <c r="J36" i="2" s="1"/>
  <c r="K36" i="2" s="1"/>
  <c r="F41" i="2"/>
  <c r="H41" i="2" s="1"/>
  <c r="X42" i="2" l="1"/>
  <c r="Y43" i="2" s="1"/>
  <c r="W43" i="2"/>
  <c r="F42" i="2"/>
  <c r="H42" i="2" s="1"/>
  <c r="I37" i="2"/>
  <c r="J37" i="2" s="1"/>
  <c r="K37" i="2" s="1"/>
  <c r="X43" i="2" l="1"/>
  <c r="Y44" i="2" s="1"/>
  <c r="W44" i="2"/>
  <c r="I38" i="2"/>
  <c r="J38" i="2" s="1"/>
  <c r="K38" i="2" s="1"/>
  <c r="F43" i="2"/>
  <c r="H43" i="2" s="1"/>
  <c r="X44" i="2" l="1"/>
  <c r="Y45" i="2" s="1"/>
  <c r="W45" i="2"/>
  <c r="F44" i="2"/>
  <c r="H44" i="2" s="1"/>
  <c r="I39" i="2"/>
  <c r="J39" i="2" s="1"/>
  <c r="K39" i="2" s="1"/>
  <c r="X45" i="2" l="1"/>
  <c r="Y46" i="2" s="1"/>
  <c r="W46" i="2"/>
  <c r="I40" i="2"/>
  <c r="J40" i="2" s="1"/>
  <c r="K40" i="2" s="1"/>
  <c r="F45" i="2"/>
  <c r="H45" i="2" s="1"/>
  <c r="X46" i="2" l="1"/>
  <c r="Y47" i="2" s="1"/>
  <c r="W47" i="2"/>
  <c r="F46" i="2"/>
  <c r="H46" i="2" s="1"/>
  <c r="I41" i="2"/>
  <c r="J41" i="2" s="1"/>
  <c r="K41" i="2" s="1"/>
  <c r="X47" i="2" l="1"/>
  <c r="Y48" i="2" s="1"/>
  <c r="W48" i="2"/>
  <c r="I42" i="2"/>
  <c r="J42" i="2" s="1"/>
  <c r="K42" i="2" s="1"/>
  <c r="F47" i="2"/>
  <c r="H47" i="2" s="1"/>
  <c r="X48" i="2" l="1"/>
  <c r="Y49" i="2" s="1"/>
  <c r="W49" i="2"/>
  <c r="F48" i="2"/>
  <c r="H48" i="2" s="1"/>
  <c r="I43" i="2"/>
  <c r="J43" i="2" s="1"/>
  <c r="K43" i="2" s="1"/>
  <c r="X49" i="2" l="1"/>
  <c r="Y50" i="2" s="1"/>
  <c r="W50" i="2"/>
  <c r="I44" i="2"/>
  <c r="J44" i="2" s="1"/>
  <c r="K44" i="2" s="1"/>
  <c r="F49" i="2"/>
  <c r="H49" i="2" s="1"/>
  <c r="X50" i="2" l="1"/>
  <c r="Y51" i="2" s="1"/>
  <c r="W51" i="2"/>
  <c r="F50" i="2"/>
  <c r="H50" i="2" s="1"/>
  <c r="I45" i="2"/>
  <c r="J45" i="2" s="1"/>
  <c r="K45" i="2" s="1"/>
  <c r="X51" i="2" l="1"/>
  <c r="Y52" i="2" s="1"/>
  <c r="W52" i="2"/>
  <c r="I46" i="2"/>
  <c r="J46" i="2" s="1"/>
  <c r="K46" i="2" s="1"/>
  <c r="F51" i="2"/>
  <c r="H51" i="2" s="1"/>
  <c r="X52" i="2" l="1"/>
  <c r="Y53" i="2" s="1"/>
  <c r="W53" i="2"/>
  <c r="F52" i="2"/>
  <c r="H52" i="2" s="1"/>
  <c r="I47" i="2"/>
  <c r="J47" i="2" s="1"/>
  <c r="K47" i="2" s="1"/>
  <c r="X53" i="2" l="1"/>
  <c r="Y54" i="2" s="1"/>
  <c r="W54" i="2"/>
  <c r="X54" i="2" s="1"/>
  <c r="I48" i="2"/>
  <c r="J48" i="2" s="1"/>
  <c r="K48" i="2" s="1"/>
  <c r="F54" i="2"/>
  <c r="H54" i="2" s="1"/>
  <c r="F53" i="2"/>
  <c r="H53" i="2" s="1"/>
  <c r="I49" i="2" l="1"/>
  <c r="J49" i="2" s="1"/>
  <c r="K49" i="2" s="1"/>
  <c r="I50" i="2" l="1"/>
  <c r="J50" i="2" s="1"/>
  <c r="K50" i="2" s="1"/>
  <c r="I51" i="2" l="1"/>
  <c r="J51" i="2" s="1"/>
  <c r="K51" i="2" s="1"/>
  <c r="I52" i="2" l="1"/>
  <c r="J52" i="2" s="1"/>
  <c r="K52" i="2" s="1"/>
  <c r="I54" i="2" l="1"/>
  <c r="J54" i="2" s="1"/>
  <c r="K54" i="2" s="1"/>
  <c r="I53" i="2"/>
  <c r="J53" i="2" s="1"/>
  <c r="K53" i="2" s="1"/>
  <c r="K3" i="2" l="1"/>
</calcChain>
</file>

<file path=xl/sharedStrings.xml><?xml version="1.0" encoding="utf-8"?>
<sst xmlns="http://schemas.openxmlformats.org/spreadsheetml/2006/main" count="37" uniqueCount="34">
  <si>
    <t>Standard population mortality rates</t>
  </si>
  <si>
    <t>Age</t>
  </si>
  <si>
    <t>Males</t>
  </si>
  <si>
    <t>Females</t>
  </si>
  <si>
    <t>YRT policy cancellations</t>
  </si>
  <si>
    <t>Policy year</t>
  </si>
  <si>
    <t>Cancellation rate</t>
  </si>
  <si>
    <t>6+</t>
  </si>
  <si>
    <t>policy year</t>
  </si>
  <si>
    <t>adult male</t>
  </si>
  <si>
    <t>adult female</t>
  </si>
  <si>
    <t>male child</t>
  </si>
  <si>
    <t>female child</t>
  </si>
  <si>
    <t>mortality rate for:</t>
  </si>
  <si>
    <t>cancellation</t>
  </si>
  <si>
    <t>P (0 claim)</t>
  </si>
  <si>
    <t>Prob policy survive to EOY</t>
  </si>
  <si>
    <t>P (claim)</t>
  </si>
  <si>
    <t>Premium</t>
  </si>
  <si>
    <t>Expenses</t>
  </si>
  <si>
    <t>Expected claim</t>
  </si>
  <si>
    <t>reserves BOY</t>
  </si>
  <si>
    <t>Expected reserves EOY</t>
  </si>
  <si>
    <t>Investment earnings</t>
  </si>
  <si>
    <t>Transfer (Profit)</t>
  </si>
  <si>
    <t>Profit vector</t>
  </si>
  <si>
    <t>Cashflows for a policy in force at the start of each policy year</t>
  </si>
  <si>
    <t>Cumulative Prob policy survive to BOY</t>
  </si>
  <si>
    <t>Expected transfer</t>
  </si>
  <si>
    <t>Profit signature</t>
  </si>
  <si>
    <t>EPV(profit)</t>
  </si>
  <si>
    <t>TOTAL</t>
  </si>
  <si>
    <t>Note: Death by suicide can be assumed to account for 1% of all deaths, for all ages.</t>
  </si>
  <si>
    <t>Note: excl 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</si>
</sst>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000"/>
    <numFmt numFmtId="165" formatCode="_-* #,##0.000_-;\-* #,##0.000_-;_-* &quot;-&quot;??_-;_-@_-"/>
    <numFmt numFmtId="166" formatCode="_-* #,##0.000000_-;\-* #,##0.0000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0"/>
      <name val="Arial"/>
      <family val="2"/>
    </font>
    <font>
      <b/>
      <sz val="11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5" fillId="0" borderId="3" xfId="0" applyFont="1" applyBorder="1" applyAlignment="1">
      <alignment horizontal="left" indent="1"/>
    </xf>
    <xf numFmtId="164" fontId="5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9" fontId="2" fillId="0" borderId="4" xfId="0" applyNumberFormat="1" applyFont="1" applyFill="1" applyBorder="1" applyAlignment="1">
      <alignment horizontal="right"/>
    </xf>
    <xf numFmtId="0" fontId="5" fillId="0" borderId="5" xfId="0" applyFont="1" applyBorder="1" applyAlignment="1">
      <alignment horizontal="right" wrapText="1"/>
    </xf>
    <xf numFmtId="9" fontId="5" fillId="0" borderId="6" xfId="0" applyNumberFormat="1" applyFont="1" applyBorder="1" applyAlignment="1">
      <alignment horizontal="right" wrapText="1"/>
    </xf>
    <xf numFmtId="43" fontId="0" fillId="0" borderId="0" xfId="2" applyFont="1"/>
    <xf numFmtId="2" fontId="0" fillId="0" borderId="0" xfId="0" applyNumberFormat="1"/>
    <xf numFmtId="43" fontId="9" fillId="2" borderId="7" xfId="0" applyNumberFormat="1" applyFont="1" applyFill="1" applyBorder="1"/>
    <xf numFmtId="0" fontId="9" fillId="2" borderId="7" xfId="0" applyFont="1" applyFill="1" applyBorder="1"/>
    <xf numFmtId="43" fontId="0" fillId="3" borderId="0" xfId="2" applyFont="1" applyFill="1"/>
    <xf numFmtId="0" fontId="1" fillId="3" borderId="0" xfId="0" applyNumberFormat="1" applyFont="1" applyFill="1" applyBorder="1" applyAlignment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3" borderId="0" xfId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165" fontId="7" fillId="0" borderId="0" xfId="2" applyNumberFormat="1" applyFont="1"/>
    <xf numFmtId="9" fontId="7" fillId="0" borderId="0" xfId="0" applyNumberFormat="1" applyFont="1"/>
    <xf numFmtId="9" fontId="7" fillId="0" borderId="0" xfId="2" applyNumberFormat="1" applyFont="1"/>
    <xf numFmtId="43" fontId="7" fillId="0" borderId="0" xfId="0" applyNumberFormat="1" applyFont="1"/>
    <xf numFmtId="2" fontId="7" fillId="0" borderId="0" xfId="0" applyNumberFormat="1" applyFont="1"/>
    <xf numFmtId="166" fontId="0" fillId="0" borderId="0" xfId="0" applyNumberFormat="1"/>
    <xf numFmtId="0" fontId="10" fillId="0" borderId="0" xfId="0" applyFont="1"/>
    <xf numFmtId="0" fontId="7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selection activeCell="E16" sqref="E16"/>
    </sheetView>
  </sheetViews>
  <sheetFormatPr defaultRowHeight="15" x14ac:dyDescent="0.25"/>
  <cols>
    <col min="2" max="2" width="10.28515625" bestFit="1" customWidth="1"/>
    <col min="3" max="3" width="19.28515625" style="1" customWidth="1"/>
    <col min="4" max="4" width="15.42578125" bestFit="1" customWidth="1"/>
    <col min="5" max="5" width="11.42578125" customWidth="1"/>
    <col min="6" max="6" width="17.140625" customWidth="1"/>
    <col min="7" max="7" width="14.7109375" bestFit="1" customWidth="1"/>
    <col min="8" max="8" width="9.28515625" bestFit="1" customWidth="1"/>
    <col min="9" max="9" width="10.85546875" bestFit="1" customWidth="1"/>
    <col min="10" max="11" width="9.42578125" customWidth="1"/>
    <col min="12" max="12" width="2.5703125" customWidth="1"/>
    <col min="13" max="13" width="11.28515625" customWidth="1"/>
    <col min="14" max="14" width="13.140625" customWidth="1"/>
    <col min="15" max="15" width="14.28515625" customWidth="1"/>
  </cols>
  <sheetData>
    <row r="1" spans="1:6" ht="14.45" x14ac:dyDescent="0.3">
      <c r="A1" s="18" t="s">
        <v>0</v>
      </c>
      <c r="B1" s="19"/>
      <c r="C1" s="20"/>
      <c r="D1" s="19"/>
      <c r="E1" s="19"/>
      <c r="F1" s="19"/>
    </row>
    <row r="2" spans="1:6" ht="14.45" x14ac:dyDescent="0.3">
      <c r="A2" s="19" t="s">
        <v>32</v>
      </c>
      <c r="B2" s="18"/>
      <c r="C2" s="21"/>
      <c r="D2" s="19"/>
      <c r="E2" s="19"/>
      <c r="F2" s="19"/>
    </row>
    <row r="3" spans="1:6" ht="14.45" x14ac:dyDescent="0.3">
      <c r="A3" s="2" t="s">
        <v>1</v>
      </c>
      <c r="B3" s="3" t="s">
        <v>2</v>
      </c>
      <c r="C3" s="3" t="s">
        <v>3</v>
      </c>
    </row>
    <row r="4" spans="1:6" ht="14.45" x14ac:dyDescent="0.3">
      <c r="A4" s="4">
        <v>0</v>
      </c>
      <c r="B4" s="5">
        <v>4.1999999999999997E-3</v>
      </c>
      <c r="C4" s="5">
        <v>3.3300000000000001E-3</v>
      </c>
    </row>
    <row r="5" spans="1:6" ht="14.45" x14ac:dyDescent="0.3">
      <c r="A5" s="4">
        <v>1</v>
      </c>
      <c r="B5" s="5">
        <v>3.5E-4</v>
      </c>
      <c r="C5" s="5">
        <v>2.5999999999999998E-4</v>
      </c>
      <c r="E5" s="18" t="s">
        <v>4</v>
      </c>
      <c r="F5" s="18"/>
    </row>
    <row r="6" spans="1:6" ht="14.45" x14ac:dyDescent="0.3">
      <c r="A6" s="4">
        <v>2</v>
      </c>
      <c r="B6" s="5">
        <v>1.9000000000000001E-4</v>
      </c>
      <c r="C6" s="5">
        <v>1.6000000000000001E-4</v>
      </c>
      <c r="E6" s="7" t="s">
        <v>5</v>
      </c>
      <c r="F6" s="8" t="s">
        <v>6</v>
      </c>
    </row>
    <row r="7" spans="1:6" ht="14.45" x14ac:dyDescent="0.3">
      <c r="A7" s="4">
        <v>3</v>
      </c>
      <c r="B7" s="5">
        <v>1.3999999999999999E-4</v>
      </c>
      <c r="C7" s="5">
        <v>1.2E-4</v>
      </c>
      <c r="E7" s="9">
        <v>1</v>
      </c>
      <c r="F7" s="10">
        <v>0.15</v>
      </c>
    </row>
    <row r="8" spans="1:6" ht="14.45" x14ac:dyDescent="0.3">
      <c r="A8" s="4">
        <v>4</v>
      </c>
      <c r="B8" s="5">
        <v>1.2E-4</v>
      </c>
      <c r="C8" s="5">
        <v>1E-4</v>
      </c>
      <c r="E8" s="9">
        <v>2</v>
      </c>
      <c r="F8" s="10">
        <v>0.1</v>
      </c>
    </row>
    <row r="9" spans="1:6" ht="14.45" x14ac:dyDescent="0.3">
      <c r="A9" s="4">
        <v>5</v>
      </c>
      <c r="B9" s="5">
        <v>1.1E-4</v>
      </c>
      <c r="C9" s="5">
        <v>9.0000000000000006E-5</v>
      </c>
      <c r="E9" s="9">
        <v>3</v>
      </c>
      <c r="F9" s="10">
        <v>0.09</v>
      </c>
    </row>
    <row r="10" spans="1:6" ht="14.45" x14ac:dyDescent="0.3">
      <c r="A10" s="4">
        <v>6</v>
      </c>
      <c r="B10" s="5">
        <v>1E-4</v>
      </c>
      <c r="C10" s="5">
        <v>9.0000000000000006E-5</v>
      </c>
      <c r="E10" s="9">
        <v>4</v>
      </c>
      <c r="F10" s="10">
        <v>0.08</v>
      </c>
    </row>
    <row r="11" spans="1:6" ht="14.45" x14ac:dyDescent="0.3">
      <c r="A11" s="4">
        <v>7</v>
      </c>
      <c r="B11" s="5">
        <v>9.0000000000000006E-5</v>
      </c>
      <c r="C11" s="5">
        <v>8.0000000000000007E-5</v>
      </c>
      <c r="E11" s="9">
        <v>5</v>
      </c>
      <c r="F11" s="10">
        <v>0.1</v>
      </c>
    </row>
    <row r="12" spans="1:6" ht="14.45" x14ac:dyDescent="0.3">
      <c r="A12" s="4">
        <v>8</v>
      </c>
      <c r="B12" s="5">
        <v>9.0000000000000006E-5</v>
      </c>
      <c r="C12" s="5">
        <v>8.0000000000000007E-5</v>
      </c>
      <c r="E12" s="11" t="s">
        <v>7</v>
      </c>
      <c r="F12" s="12">
        <v>0.12</v>
      </c>
    </row>
    <row r="13" spans="1:6" ht="14.45" x14ac:dyDescent="0.3">
      <c r="A13" s="4">
        <v>9</v>
      </c>
      <c r="B13" s="5">
        <v>9.0000000000000006E-5</v>
      </c>
      <c r="C13" s="5">
        <v>8.0000000000000007E-5</v>
      </c>
    </row>
    <row r="14" spans="1:6" ht="14.45" x14ac:dyDescent="0.3">
      <c r="A14" s="4">
        <v>10</v>
      </c>
      <c r="B14" s="5">
        <v>9.0000000000000006E-5</v>
      </c>
      <c r="C14" s="5">
        <v>8.0000000000000007E-5</v>
      </c>
    </row>
    <row r="15" spans="1:6" ht="14.45" x14ac:dyDescent="0.3">
      <c r="A15" s="4">
        <v>11</v>
      </c>
      <c r="B15" s="5">
        <v>9.0000000000000006E-5</v>
      </c>
      <c r="C15" s="5">
        <v>8.0000000000000007E-5</v>
      </c>
    </row>
    <row r="16" spans="1:6" ht="14.45" x14ac:dyDescent="0.3">
      <c r="A16" s="4">
        <v>12</v>
      </c>
      <c r="B16" s="5">
        <v>1E-4</v>
      </c>
      <c r="C16" s="5">
        <v>8.0000000000000007E-5</v>
      </c>
    </row>
    <row r="17" spans="1:3" ht="14.45" x14ac:dyDescent="0.3">
      <c r="A17" s="4">
        <v>13</v>
      </c>
      <c r="B17" s="5">
        <v>1.1E-4</v>
      </c>
      <c r="C17" s="5">
        <v>9.0000000000000006E-5</v>
      </c>
    </row>
    <row r="18" spans="1:3" ht="14.45" x14ac:dyDescent="0.3">
      <c r="A18" s="4">
        <v>14</v>
      </c>
      <c r="B18" s="5">
        <v>1.6000000000000001E-4</v>
      </c>
      <c r="C18" s="5">
        <v>1.3999999999999999E-4</v>
      </c>
    </row>
    <row r="19" spans="1:3" ht="14.45" x14ac:dyDescent="0.3">
      <c r="A19" s="4">
        <v>15</v>
      </c>
      <c r="B19" s="5">
        <v>2.3000000000000001E-4</v>
      </c>
      <c r="C19" s="5">
        <v>1.8000000000000001E-4</v>
      </c>
    </row>
    <row r="20" spans="1:3" ht="14.45" x14ac:dyDescent="0.3">
      <c r="A20" s="4">
        <v>16</v>
      </c>
      <c r="B20" s="5">
        <v>3.2000000000000003E-4</v>
      </c>
      <c r="C20" s="5">
        <v>2.2000000000000001E-4</v>
      </c>
    </row>
    <row r="21" spans="1:3" ht="14.45" x14ac:dyDescent="0.3">
      <c r="A21" s="4">
        <v>17</v>
      </c>
      <c r="B21" s="5">
        <v>4.2000000000000002E-4</v>
      </c>
      <c r="C21" s="5">
        <v>2.4000000000000001E-4</v>
      </c>
    </row>
    <row r="22" spans="1:3" ht="14.45" x14ac:dyDescent="0.3">
      <c r="A22" s="4">
        <v>18</v>
      </c>
      <c r="B22" s="5">
        <v>5.1000000000000004E-4</v>
      </c>
      <c r="C22" s="5">
        <v>2.5999999999999998E-4</v>
      </c>
    </row>
    <row r="23" spans="1:3" ht="14.45" x14ac:dyDescent="0.3">
      <c r="A23" s="4">
        <v>19</v>
      </c>
      <c r="B23" s="5">
        <v>5.9000000000000003E-4</v>
      </c>
      <c r="C23" s="5">
        <v>2.7E-4</v>
      </c>
    </row>
    <row r="24" spans="1:3" ht="14.45" x14ac:dyDescent="0.3">
      <c r="A24" s="4">
        <v>20</v>
      </c>
      <c r="B24" s="5">
        <v>6.2E-4</v>
      </c>
      <c r="C24" s="5">
        <v>2.7E-4</v>
      </c>
    </row>
    <row r="25" spans="1:3" ht="14.45" x14ac:dyDescent="0.3">
      <c r="A25" s="4">
        <v>21</v>
      </c>
      <c r="B25" s="5">
        <v>6.3000000000000003E-4</v>
      </c>
      <c r="C25" s="5">
        <v>2.7E-4</v>
      </c>
    </row>
    <row r="26" spans="1:3" ht="14.45" x14ac:dyDescent="0.3">
      <c r="A26" s="4">
        <v>22</v>
      </c>
      <c r="B26" s="5">
        <v>6.3000000000000003E-4</v>
      </c>
      <c r="C26" s="5">
        <v>2.7E-4</v>
      </c>
    </row>
    <row r="27" spans="1:3" ht="14.45" x14ac:dyDescent="0.3">
      <c r="A27" s="4">
        <v>23</v>
      </c>
      <c r="B27" s="5">
        <v>6.3000000000000003E-4</v>
      </c>
      <c r="C27" s="5">
        <v>2.5999999999999998E-4</v>
      </c>
    </row>
    <row r="28" spans="1:3" ht="14.45" x14ac:dyDescent="0.3">
      <c r="A28" s="4">
        <v>24</v>
      </c>
      <c r="B28" s="5">
        <v>6.4000000000000005E-4</v>
      </c>
      <c r="C28" s="5">
        <v>2.5999999999999998E-4</v>
      </c>
    </row>
    <row r="29" spans="1:3" ht="14.45" x14ac:dyDescent="0.3">
      <c r="A29" s="4">
        <v>25</v>
      </c>
      <c r="B29" s="5">
        <v>6.7000000000000002E-4</v>
      </c>
      <c r="C29" s="5">
        <v>2.5999999999999998E-4</v>
      </c>
    </row>
    <row r="30" spans="1:3" ht="14.45" x14ac:dyDescent="0.3">
      <c r="A30" s="4">
        <v>26</v>
      </c>
      <c r="B30" s="5">
        <v>6.9999999999999999E-4</v>
      </c>
      <c r="C30" s="5">
        <v>2.5999999999999998E-4</v>
      </c>
    </row>
    <row r="31" spans="1:3" ht="14.45" x14ac:dyDescent="0.3">
      <c r="A31" s="4">
        <v>27</v>
      </c>
      <c r="B31" s="5">
        <v>7.2000000000000005E-4</v>
      </c>
      <c r="C31" s="5">
        <v>2.7E-4</v>
      </c>
    </row>
    <row r="32" spans="1:3" x14ac:dyDescent="0.25">
      <c r="A32" s="4">
        <v>28</v>
      </c>
      <c r="B32" s="5">
        <v>7.3999999999999999E-4</v>
      </c>
      <c r="C32" s="5">
        <v>2.9E-4</v>
      </c>
    </row>
    <row r="33" spans="1:16" x14ac:dyDescent="0.25">
      <c r="A33" s="4">
        <v>29</v>
      </c>
      <c r="B33" s="5">
        <v>7.6000000000000004E-4</v>
      </c>
      <c r="C33" s="5">
        <v>3.2000000000000003E-4</v>
      </c>
    </row>
    <row r="34" spans="1:16" x14ac:dyDescent="0.25">
      <c r="A34" s="4">
        <v>30</v>
      </c>
      <c r="B34" s="5">
        <v>7.9000000000000001E-4</v>
      </c>
      <c r="C34" s="5">
        <v>3.6000000000000002E-4</v>
      </c>
    </row>
    <row r="35" spans="1:16" x14ac:dyDescent="0.25">
      <c r="A35" s="4">
        <v>31</v>
      </c>
      <c r="B35" s="5">
        <v>8.1999999999999998E-4</v>
      </c>
      <c r="C35" s="5">
        <v>4.0000000000000002E-4</v>
      </c>
    </row>
    <row r="36" spans="1:16" x14ac:dyDescent="0.25">
      <c r="A36" s="4">
        <v>32</v>
      </c>
      <c r="B36" s="5">
        <v>8.5999999999999998E-4</v>
      </c>
      <c r="C36" s="5">
        <v>4.2999999999999999E-4</v>
      </c>
    </row>
    <row r="37" spans="1:16" x14ac:dyDescent="0.25">
      <c r="A37" s="4">
        <v>33</v>
      </c>
      <c r="B37" s="5">
        <v>9.1E-4</v>
      </c>
      <c r="C37" s="5">
        <v>4.4999999999999999E-4</v>
      </c>
    </row>
    <row r="38" spans="1:16" x14ac:dyDescent="0.25">
      <c r="A38" s="4">
        <v>34</v>
      </c>
      <c r="B38" s="5">
        <v>9.5E-4</v>
      </c>
      <c r="C38" s="5">
        <v>4.6999999999999999E-4</v>
      </c>
    </row>
    <row r="39" spans="1:16" x14ac:dyDescent="0.25">
      <c r="A39" s="4">
        <v>35</v>
      </c>
      <c r="B39" s="5">
        <v>1E-3</v>
      </c>
      <c r="C39" s="5">
        <v>5.0000000000000001E-4</v>
      </c>
    </row>
    <row r="40" spans="1:16" x14ac:dyDescent="0.25">
      <c r="A40" s="4">
        <v>36</v>
      </c>
      <c r="B40" s="5">
        <v>1.0499999999999999E-3</v>
      </c>
      <c r="C40" s="5">
        <v>5.4000000000000001E-4</v>
      </c>
    </row>
    <row r="41" spans="1:16" x14ac:dyDescent="0.25">
      <c r="A41" s="4">
        <v>37</v>
      </c>
      <c r="B41" s="5">
        <v>1.1100000000000001E-3</v>
      </c>
      <c r="C41" s="5">
        <v>5.9999999999999995E-4</v>
      </c>
    </row>
    <row r="42" spans="1:16" x14ac:dyDescent="0.25">
      <c r="A42" s="4">
        <v>38</v>
      </c>
      <c r="B42" s="5">
        <v>1.1800000000000001E-3</v>
      </c>
      <c r="C42" s="5">
        <v>6.6E-4</v>
      </c>
    </row>
    <row r="43" spans="1:16" x14ac:dyDescent="0.25">
      <c r="A43" s="4">
        <v>39</v>
      </c>
      <c r="B43" s="5">
        <v>1.25E-3</v>
      </c>
      <c r="C43" s="5">
        <v>7.2000000000000005E-4</v>
      </c>
    </row>
    <row r="44" spans="1:16" x14ac:dyDescent="0.25">
      <c r="A44" s="4">
        <v>40</v>
      </c>
      <c r="B44" s="5">
        <v>1.34E-3</v>
      </c>
      <c r="C44" s="5">
        <v>7.9000000000000001E-4</v>
      </c>
    </row>
    <row r="45" spans="1:16" x14ac:dyDescent="0.25">
      <c r="A45" s="4">
        <v>41</v>
      </c>
      <c r="B45" s="5">
        <v>1.4300000000000001E-3</v>
      </c>
      <c r="C45" s="5">
        <v>8.5999999999999998E-4</v>
      </c>
    </row>
    <row r="46" spans="1:16" x14ac:dyDescent="0.25">
      <c r="A46" s="4">
        <v>42</v>
      </c>
      <c r="B46" s="5">
        <v>1.5299999999999999E-3</v>
      </c>
      <c r="C46" s="5">
        <v>9.3000000000000005E-4</v>
      </c>
      <c r="P46" s="14"/>
    </row>
    <row r="47" spans="1:16" x14ac:dyDescent="0.25">
      <c r="A47" s="4">
        <v>43</v>
      </c>
      <c r="B47" s="5">
        <v>1.65E-3</v>
      </c>
      <c r="C47" s="5">
        <v>1.0200000000000001E-3</v>
      </c>
    </row>
    <row r="48" spans="1:16" x14ac:dyDescent="0.25">
      <c r="A48" s="4">
        <v>44</v>
      </c>
      <c r="B48" s="5">
        <v>1.7799999999999999E-3</v>
      </c>
      <c r="C48" s="5">
        <v>1.1100000000000001E-3</v>
      </c>
    </row>
    <row r="49" spans="1:3" x14ac:dyDescent="0.25">
      <c r="A49" s="4">
        <v>45</v>
      </c>
      <c r="B49" s="5">
        <v>1.92E-3</v>
      </c>
      <c r="C49" s="5">
        <v>1.2099999999999999E-3</v>
      </c>
    </row>
    <row r="50" spans="1:3" x14ac:dyDescent="0.25">
      <c r="A50" s="4">
        <v>46</v>
      </c>
      <c r="B50" s="5">
        <v>2.0799999999999998E-3</v>
      </c>
      <c r="C50" s="5">
        <v>1.31E-3</v>
      </c>
    </row>
    <row r="51" spans="1:3" x14ac:dyDescent="0.25">
      <c r="A51" s="4">
        <v>47</v>
      </c>
      <c r="B51" s="5">
        <v>2.2599999999999999E-3</v>
      </c>
      <c r="C51" s="5">
        <v>1.42E-3</v>
      </c>
    </row>
    <row r="52" spans="1:3" x14ac:dyDescent="0.25">
      <c r="A52" s="4">
        <v>48</v>
      </c>
      <c r="B52" s="5">
        <v>2.4599999999999999E-3</v>
      </c>
      <c r="C52" s="5">
        <v>1.5399999999999999E-3</v>
      </c>
    </row>
    <row r="53" spans="1:3" x14ac:dyDescent="0.25">
      <c r="A53" s="4">
        <v>49</v>
      </c>
      <c r="B53" s="5">
        <v>2.6700000000000001E-3</v>
      </c>
      <c r="C53" s="5">
        <v>1.67E-3</v>
      </c>
    </row>
    <row r="54" spans="1:3" x14ac:dyDescent="0.25">
      <c r="A54" s="4">
        <v>50</v>
      </c>
      <c r="B54" s="5">
        <v>2.9099999999999998E-3</v>
      </c>
      <c r="C54" s="5">
        <v>1.8E-3</v>
      </c>
    </row>
    <row r="55" spans="1:3" x14ac:dyDescent="0.25">
      <c r="A55" s="4">
        <v>51</v>
      </c>
      <c r="B55" s="5">
        <v>3.16E-3</v>
      </c>
      <c r="C55" s="5">
        <v>1.9499999999999999E-3</v>
      </c>
    </row>
    <row r="56" spans="1:3" x14ac:dyDescent="0.25">
      <c r="A56" s="4">
        <v>52</v>
      </c>
      <c r="B56" s="5">
        <v>3.4399999999999999E-3</v>
      </c>
      <c r="C56" s="5">
        <v>2.1199999999999999E-3</v>
      </c>
    </row>
    <row r="57" spans="1:3" x14ac:dyDescent="0.25">
      <c r="A57" s="4">
        <v>53</v>
      </c>
      <c r="B57" s="5">
        <v>3.7499999999999999E-3</v>
      </c>
      <c r="C57" s="5">
        <v>2.2899999999999999E-3</v>
      </c>
    </row>
    <row r="58" spans="1:3" x14ac:dyDescent="0.25">
      <c r="A58" s="4">
        <v>54</v>
      </c>
      <c r="B58" s="5">
        <v>4.0699999999999998E-3</v>
      </c>
      <c r="C58" s="5">
        <v>2.49E-3</v>
      </c>
    </row>
    <row r="59" spans="1:3" x14ac:dyDescent="0.25">
      <c r="A59" s="4">
        <v>55</v>
      </c>
      <c r="B59" s="5">
        <v>4.4299999999999999E-3</v>
      </c>
      <c r="C59" s="5">
        <v>2.7000000000000001E-3</v>
      </c>
    </row>
    <row r="60" spans="1:3" x14ac:dyDescent="0.25">
      <c r="A60" s="4">
        <v>56</v>
      </c>
      <c r="B60" s="5">
        <v>4.81E-3</v>
      </c>
      <c r="C60" s="5">
        <v>2.9399999999999999E-3</v>
      </c>
    </row>
    <row r="61" spans="1:3" x14ac:dyDescent="0.25">
      <c r="A61" s="4">
        <v>57</v>
      </c>
      <c r="B61" s="5">
        <v>5.2399999999999999E-3</v>
      </c>
      <c r="C61" s="5">
        <v>3.1900000000000001E-3</v>
      </c>
    </row>
    <row r="62" spans="1:3" x14ac:dyDescent="0.25">
      <c r="A62" s="4">
        <v>58</v>
      </c>
      <c r="B62" s="5">
        <v>5.7000000000000002E-3</v>
      </c>
      <c r="C62" s="5">
        <v>3.47E-3</v>
      </c>
    </row>
    <row r="63" spans="1:3" x14ac:dyDescent="0.25">
      <c r="A63" s="4">
        <v>59</v>
      </c>
      <c r="B63" s="5">
        <v>6.2100000000000002E-3</v>
      </c>
      <c r="C63" s="5">
        <v>3.7799999999999999E-3</v>
      </c>
    </row>
    <row r="64" spans="1:3" x14ac:dyDescent="0.25">
      <c r="A64" s="4">
        <v>60</v>
      </c>
      <c r="B64" s="5">
        <v>6.7799999999999996E-3</v>
      </c>
      <c r="C64" s="5">
        <v>4.1099999999999999E-3</v>
      </c>
    </row>
    <row r="65" spans="1:3" x14ac:dyDescent="0.25">
      <c r="A65" s="4">
        <v>61</v>
      </c>
      <c r="B65" s="5">
        <v>7.4000000000000003E-3</v>
      </c>
      <c r="C65" s="5">
        <v>4.47E-3</v>
      </c>
    </row>
    <row r="66" spans="1:3" x14ac:dyDescent="0.25">
      <c r="A66" s="4">
        <v>62</v>
      </c>
      <c r="B66" s="5">
        <v>8.09E-3</v>
      </c>
      <c r="C66" s="5">
        <v>4.8599999999999997E-3</v>
      </c>
    </row>
    <row r="67" spans="1:3" x14ac:dyDescent="0.25">
      <c r="A67" s="4">
        <v>63</v>
      </c>
      <c r="B67" s="5">
        <v>8.8400000000000006E-3</v>
      </c>
      <c r="C67" s="5">
        <v>5.2900000000000004E-3</v>
      </c>
    </row>
    <row r="68" spans="1:3" x14ac:dyDescent="0.25">
      <c r="A68" s="4">
        <v>64</v>
      </c>
      <c r="B68" s="5">
        <v>9.6799999999999994E-3</v>
      </c>
      <c r="C68" s="5">
        <v>5.7499999999999999E-3</v>
      </c>
    </row>
    <row r="69" spans="1:3" x14ac:dyDescent="0.25">
      <c r="A69" s="4">
        <v>65</v>
      </c>
      <c r="B69" s="5">
        <v>1.06E-2</v>
      </c>
      <c r="C69" s="5">
        <v>6.2599999999999999E-3</v>
      </c>
    </row>
    <row r="70" spans="1:3" x14ac:dyDescent="0.25">
      <c r="A70" s="4">
        <v>66</v>
      </c>
      <c r="B70" s="5">
        <v>1.163E-2</v>
      </c>
      <c r="C70" s="5">
        <v>6.8300000000000001E-3</v>
      </c>
    </row>
    <row r="71" spans="1:3" x14ac:dyDescent="0.25">
      <c r="A71" s="4">
        <v>67</v>
      </c>
      <c r="B71" s="5">
        <v>1.2749999999999999E-2</v>
      </c>
      <c r="C71" s="5">
        <v>7.4999999999999997E-3</v>
      </c>
    </row>
    <row r="72" spans="1:3" x14ac:dyDescent="0.25">
      <c r="A72" s="4">
        <v>68</v>
      </c>
      <c r="B72" s="5">
        <v>1.3990000000000001E-2</v>
      </c>
      <c r="C72" s="5">
        <v>8.2699999999999996E-3</v>
      </c>
    </row>
    <row r="73" spans="1:3" x14ac:dyDescent="0.25">
      <c r="A73" s="4">
        <v>69</v>
      </c>
      <c r="B73" s="5">
        <v>1.536E-2</v>
      </c>
      <c r="C73" s="5">
        <v>9.1599999999999997E-3</v>
      </c>
    </row>
    <row r="74" spans="1:3" x14ac:dyDescent="0.25">
      <c r="A74" s="4">
        <v>70</v>
      </c>
      <c r="B74" s="5">
        <v>1.6899999999999998E-2</v>
      </c>
      <c r="C74" s="5">
        <v>1.0189999999999999E-2</v>
      </c>
    </row>
    <row r="75" spans="1:3" x14ac:dyDescent="0.25">
      <c r="A75" s="4">
        <v>71</v>
      </c>
      <c r="B75" s="5">
        <v>1.865E-2</v>
      </c>
      <c r="C75" s="5">
        <v>1.1379999999999999E-2</v>
      </c>
    </row>
    <row r="76" spans="1:3" x14ac:dyDescent="0.25">
      <c r="A76" s="4">
        <v>72</v>
      </c>
      <c r="B76" s="5">
        <v>2.0660000000000001E-2</v>
      </c>
      <c r="C76" s="5">
        <v>1.274E-2</v>
      </c>
    </row>
    <row r="77" spans="1:3" x14ac:dyDescent="0.25">
      <c r="A77" s="4">
        <v>73</v>
      </c>
      <c r="B77" s="5">
        <v>2.298E-2</v>
      </c>
      <c r="C77" s="5">
        <v>1.4279999999999999E-2</v>
      </c>
    </row>
    <row r="78" spans="1:3" x14ac:dyDescent="0.25">
      <c r="A78" s="4">
        <v>74</v>
      </c>
      <c r="B78" s="5">
        <v>2.564E-2</v>
      </c>
      <c r="C78" s="5">
        <v>1.5980000000000001E-2</v>
      </c>
    </row>
    <row r="79" spans="1:3" x14ac:dyDescent="0.25">
      <c r="A79" s="4">
        <v>75</v>
      </c>
      <c r="B79" s="5">
        <v>2.869E-2</v>
      </c>
      <c r="C79" s="5">
        <v>1.7829999999999999E-2</v>
      </c>
    </row>
    <row r="80" spans="1:3" x14ac:dyDescent="0.25">
      <c r="A80" s="4">
        <v>76</v>
      </c>
      <c r="B80" s="5">
        <v>3.218E-2</v>
      </c>
      <c r="C80" s="5">
        <v>1.992E-2</v>
      </c>
    </row>
    <row r="81" spans="1:3" x14ac:dyDescent="0.25">
      <c r="A81" s="4">
        <v>77</v>
      </c>
      <c r="B81" s="5">
        <v>3.6139999999999999E-2</v>
      </c>
      <c r="C81" s="5">
        <v>2.2349999999999998E-2</v>
      </c>
    </row>
    <row r="82" spans="1:3" x14ac:dyDescent="0.25">
      <c r="A82" s="4">
        <v>78</v>
      </c>
      <c r="B82" s="5">
        <v>4.061E-2</v>
      </c>
      <c r="C82" s="5">
        <v>2.5229999999999999E-2</v>
      </c>
    </row>
    <row r="83" spans="1:3" x14ac:dyDescent="0.25">
      <c r="A83" s="4">
        <v>79</v>
      </c>
      <c r="B83" s="5">
        <v>4.564E-2</v>
      </c>
      <c r="C83" s="5">
        <v>2.8649999999999998E-2</v>
      </c>
    </row>
    <row r="84" spans="1:3" x14ac:dyDescent="0.25">
      <c r="A84" s="4">
        <v>80</v>
      </c>
      <c r="B84" s="5">
        <v>5.126E-2</v>
      </c>
      <c r="C84" s="5">
        <v>3.2710000000000003E-2</v>
      </c>
    </row>
    <row r="85" spans="1:3" x14ac:dyDescent="0.25">
      <c r="A85" s="4">
        <v>81</v>
      </c>
      <c r="B85" s="5">
        <v>5.7590000000000002E-2</v>
      </c>
      <c r="C85" s="5">
        <v>3.7530000000000001E-2</v>
      </c>
    </row>
    <row r="86" spans="1:3" x14ac:dyDescent="0.25">
      <c r="A86" s="4">
        <v>82</v>
      </c>
      <c r="B86" s="5">
        <v>6.4729999999999996E-2</v>
      </c>
      <c r="C86" s="5">
        <v>4.3180000000000003E-2</v>
      </c>
    </row>
    <row r="87" spans="1:3" x14ac:dyDescent="0.25">
      <c r="A87" s="4">
        <v>83</v>
      </c>
      <c r="B87" s="5">
        <v>7.2789999999999994E-2</v>
      </c>
      <c r="C87" s="5">
        <v>4.9759999999999999E-2</v>
      </c>
    </row>
    <row r="88" spans="1:3" x14ac:dyDescent="0.25">
      <c r="A88" s="4">
        <v>84</v>
      </c>
      <c r="B88" s="5">
        <v>8.1860000000000002E-2</v>
      </c>
      <c r="C88" s="5">
        <v>5.7349999999999998E-2</v>
      </c>
    </row>
    <row r="89" spans="1:3" x14ac:dyDescent="0.25">
      <c r="A89" s="4">
        <v>85</v>
      </c>
      <c r="B89" s="5">
        <v>9.2030000000000001E-2</v>
      </c>
      <c r="C89" s="5">
        <v>6.6030000000000005E-2</v>
      </c>
    </row>
    <row r="90" spans="1:3" x14ac:dyDescent="0.25">
      <c r="A90" s="4">
        <v>86</v>
      </c>
      <c r="B90" s="5">
        <v>0.10338</v>
      </c>
      <c r="C90" s="5">
        <v>7.5870000000000007E-2</v>
      </c>
    </row>
    <row r="91" spans="1:3" x14ac:dyDescent="0.25">
      <c r="A91" s="4">
        <v>87</v>
      </c>
      <c r="B91" s="5">
        <v>0.11599</v>
      </c>
      <c r="C91" s="5">
        <v>8.6929999999999993E-2</v>
      </c>
    </row>
    <row r="92" spans="1:3" x14ac:dyDescent="0.25">
      <c r="A92" s="4">
        <v>88</v>
      </c>
      <c r="B92" s="5">
        <v>0.12992000000000001</v>
      </c>
      <c r="C92" s="5">
        <v>9.9269999999999997E-2</v>
      </c>
    </row>
    <row r="93" spans="1:3" x14ac:dyDescent="0.25">
      <c r="A93" s="4">
        <v>89</v>
      </c>
      <c r="B93" s="5">
        <v>0.1452</v>
      </c>
      <c r="C93" s="5">
        <v>0.11293</v>
      </c>
    </row>
    <row r="94" spans="1:3" x14ac:dyDescent="0.25">
      <c r="A94" s="4">
        <v>90</v>
      </c>
      <c r="B94" s="5">
        <v>0.1615</v>
      </c>
      <c r="C94" s="5">
        <v>0.12755</v>
      </c>
    </row>
    <row r="95" spans="1:3" x14ac:dyDescent="0.25">
      <c r="A95" s="4">
        <v>91</v>
      </c>
      <c r="B95" s="5">
        <v>0.17699000000000001</v>
      </c>
      <c r="C95" s="5">
        <v>0.14210999999999999</v>
      </c>
    </row>
    <row r="96" spans="1:3" x14ac:dyDescent="0.25">
      <c r="A96" s="4">
        <v>92</v>
      </c>
      <c r="B96" s="5">
        <v>0.19169</v>
      </c>
      <c r="C96" s="5">
        <v>0.15848999999999999</v>
      </c>
    </row>
    <row r="97" spans="1:3" x14ac:dyDescent="0.25">
      <c r="A97" s="4">
        <v>93</v>
      </c>
      <c r="B97" s="5">
        <v>0.21134</v>
      </c>
      <c r="C97" s="5">
        <v>0.17845</v>
      </c>
    </row>
    <row r="98" spans="1:3" x14ac:dyDescent="0.25">
      <c r="A98" s="4">
        <v>94</v>
      </c>
      <c r="B98" s="5">
        <v>0.23452999999999999</v>
      </c>
      <c r="C98" s="5">
        <v>0.20068</v>
      </c>
    </row>
    <row r="99" spans="1:3" x14ac:dyDescent="0.25">
      <c r="A99" s="4">
        <v>95</v>
      </c>
      <c r="B99" s="5">
        <v>0.25799</v>
      </c>
      <c r="C99" s="5">
        <v>0.22331000000000001</v>
      </c>
    </row>
    <row r="100" spans="1:3" x14ac:dyDescent="0.25">
      <c r="A100" s="4">
        <v>96</v>
      </c>
      <c r="B100" s="5">
        <v>0.27884999999999999</v>
      </c>
      <c r="C100" s="5">
        <v>0.24465999999999999</v>
      </c>
    </row>
    <row r="101" spans="1:3" x14ac:dyDescent="0.25">
      <c r="A101" s="4">
        <v>97</v>
      </c>
      <c r="B101" s="5">
        <v>0.29260999999999998</v>
      </c>
      <c r="C101" s="5">
        <v>0.26046000000000002</v>
      </c>
    </row>
    <row r="102" spans="1:3" x14ac:dyDescent="0.25">
      <c r="A102" s="4">
        <v>98</v>
      </c>
      <c r="B102" s="5">
        <v>0.30637999999999999</v>
      </c>
      <c r="C102" s="5">
        <v>0.27627000000000002</v>
      </c>
    </row>
    <row r="103" spans="1:3" x14ac:dyDescent="0.25">
      <c r="A103" s="4">
        <v>99</v>
      </c>
      <c r="B103" s="5">
        <v>0.32013999999999998</v>
      </c>
      <c r="C103" s="5">
        <v>0.29207</v>
      </c>
    </row>
    <row r="104" spans="1:3" x14ac:dyDescent="0.25">
      <c r="A104" s="4">
        <v>100</v>
      </c>
      <c r="B104" s="6">
        <v>0.33389999999999997</v>
      </c>
      <c r="C104" s="6">
        <v>0.30786999999999998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4"/>
  <sheetViews>
    <sheetView tabSelected="1" topLeftCell="K1" workbookViewId="0">
      <selection activeCell="X5" sqref="X5"/>
    </sheetView>
  </sheetViews>
  <sheetFormatPr defaultRowHeight="15" x14ac:dyDescent="0.25"/>
  <cols>
    <col min="1" max="1" width="10.85546875" customWidth="1"/>
    <col min="4" max="4" width="13.28515625" bestFit="1" customWidth="1"/>
    <col min="5" max="5" width="11.7109375" bestFit="1" customWidth="1"/>
    <col min="6" max="6" width="19.7109375" bestFit="1" customWidth="1"/>
    <col min="7" max="7" width="17.5703125" bestFit="1" customWidth="1"/>
    <col min="8" max="8" width="14" bestFit="1" customWidth="1"/>
    <col min="9" max="9" width="18.5703125" customWidth="1"/>
    <col min="10" max="10" width="15.42578125" bestFit="1" customWidth="1"/>
    <col min="11" max="11" width="10.140625" customWidth="1"/>
    <col min="20" max="20" width="11.5703125" customWidth="1"/>
    <col min="24" max="24" width="13.140625" customWidth="1"/>
    <col min="25" max="25" width="19.140625" customWidth="1"/>
    <col min="27" max="27" width="9.85546875" bestFit="1" customWidth="1"/>
  </cols>
  <sheetData>
    <row r="3" spans="1:27" ht="14.45" x14ac:dyDescent="0.3">
      <c r="A3" s="30" t="s">
        <v>26</v>
      </c>
      <c r="B3" s="22"/>
      <c r="C3" s="22"/>
      <c r="D3" s="22"/>
      <c r="E3" s="22"/>
      <c r="H3" t="s">
        <v>25</v>
      </c>
      <c r="J3" t="s">
        <v>29</v>
      </c>
      <c r="K3" s="15">
        <f>SUM(K5:K54)</f>
        <v>499.99999999999972</v>
      </c>
      <c r="L3" s="16" t="s">
        <v>31</v>
      </c>
      <c r="N3" s="22"/>
      <c r="O3" s="22"/>
      <c r="P3" s="22" t="s">
        <v>13</v>
      </c>
      <c r="Q3" s="22"/>
      <c r="R3" s="22"/>
      <c r="S3" s="22"/>
      <c r="T3" s="22"/>
      <c r="U3" s="22"/>
      <c r="V3" s="22"/>
      <c r="W3" s="22"/>
      <c r="X3" s="22"/>
      <c r="Y3" s="22"/>
    </row>
    <row r="4" spans="1:27" ht="28.9" x14ac:dyDescent="0.3">
      <c r="A4" t="s">
        <v>5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s="1" t="s">
        <v>27</v>
      </c>
      <c r="J4" t="s">
        <v>28</v>
      </c>
      <c r="K4" t="s">
        <v>30</v>
      </c>
      <c r="N4" s="22"/>
      <c r="O4" s="22" t="s">
        <v>8</v>
      </c>
      <c r="P4" s="22" t="s">
        <v>9</v>
      </c>
      <c r="Q4" s="22" t="s">
        <v>10</v>
      </c>
      <c r="R4" s="22" t="s">
        <v>11</v>
      </c>
      <c r="S4" s="22" t="s">
        <v>12</v>
      </c>
      <c r="T4" s="23" t="s">
        <v>15</v>
      </c>
      <c r="U4" s="23" t="s">
        <v>17</v>
      </c>
      <c r="V4" s="23"/>
      <c r="W4" s="22" t="s">
        <v>14</v>
      </c>
      <c r="X4" s="23" t="s">
        <v>16</v>
      </c>
      <c r="Y4" s="23" t="s">
        <v>27</v>
      </c>
    </row>
    <row r="5" spans="1:27" ht="14.45" x14ac:dyDescent="0.3">
      <c r="A5">
        <v>1</v>
      </c>
      <c r="B5" s="17">
        <v>488.16705807145468</v>
      </c>
      <c r="C5" s="13">
        <v>100</v>
      </c>
      <c r="D5" s="13">
        <f>1000*'answer 1'!U5</f>
        <v>12.628465980723425</v>
      </c>
      <c r="E5" s="13">
        <v>0</v>
      </c>
      <c r="F5" s="13">
        <f>MIN(15000,A5/20*15000)*'answer 1'!X5</f>
        <v>571.77865051445747</v>
      </c>
      <c r="G5" s="13">
        <f>5%*(E5+B5-C5)</f>
        <v>19.408352903572734</v>
      </c>
      <c r="H5" s="13">
        <f>B5-C5-D5+E5-F5+G5</f>
        <v>-176.83170552015349</v>
      </c>
      <c r="I5" s="13">
        <f>'answer 1'!Y5</f>
        <v>1</v>
      </c>
      <c r="J5" s="13">
        <f>I5*H5</f>
        <v>-176.83170552015349</v>
      </c>
      <c r="K5" s="13">
        <f t="shared" ref="K5:K36" si="0">J5/1.12^A5</f>
        <v>-157.88545135727989</v>
      </c>
      <c r="N5" s="31" t="s">
        <v>33</v>
      </c>
      <c r="O5" s="22">
        <v>1</v>
      </c>
      <c r="P5" s="22">
        <f>5*Data!B46*0.99</f>
        <v>7.5734999999999995E-3</v>
      </c>
      <c r="Q5" s="22">
        <f>5*Data!C44*0.99</f>
        <v>3.9104999999999999E-3</v>
      </c>
      <c r="R5" s="22">
        <f>5*Data!B18*0.99</f>
        <v>7.9200000000000006E-4</v>
      </c>
      <c r="S5" s="22">
        <f>5*Data!C16*0.99</f>
        <v>3.9600000000000003E-4</v>
      </c>
      <c r="T5" s="24">
        <f>(1-P5)*(1-Q5)*(1-R5)*(1-S5)</f>
        <v>0.98737153401927658</v>
      </c>
      <c r="U5" s="24">
        <f t="shared" ref="U5:U36" si="1">1-T5</f>
        <v>1.2628465980723425E-2</v>
      </c>
      <c r="V5" s="24"/>
      <c r="W5" s="25">
        <f>Data!F7*1.5</f>
        <v>0.22499999999999998</v>
      </c>
      <c r="X5" s="26">
        <f t="shared" ref="X5:X36" si="2">1-W5-U5</f>
        <v>0.7623715340192766</v>
      </c>
      <c r="Y5" s="27">
        <v>1</v>
      </c>
      <c r="AA5" s="29"/>
    </row>
    <row r="6" spans="1:27" ht="14.45" x14ac:dyDescent="0.3">
      <c r="A6">
        <v>2</v>
      </c>
      <c r="B6" s="13">
        <f>B5</f>
        <v>488.16705807145468</v>
      </c>
      <c r="C6" s="13">
        <v>15</v>
      </c>
      <c r="D6" s="13">
        <f>2500*'answer 1'!U6</f>
        <v>34.884011752536196</v>
      </c>
      <c r="E6" s="13">
        <f>MIN(15000,A5/20*15000)</f>
        <v>750</v>
      </c>
      <c r="F6" s="13">
        <f>MIN(15000,A6/20*15000)*'answer 1'!X6</f>
        <v>1254.0695929484782</v>
      </c>
      <c r="G6" s="13">
        <f t="shared" ref="G6:G54" si="3">5%*(E6+B6-C6)</f>
        <v>61.158352903572734</v>
      </c>
      <c r="H6" s="13">
        <f t="shared" ref="H6:H54" si="4">B6-C6-D6+E6-F6+G6</f>
        <v>-4.628193725987046</v>
      </c>
      <c r="I6" s="13">
        <f>'answer 1'!Y6</f>
        <v>0.7623715340192766</v>
      </c>
      <c r="J6" s="13">
        <f t="shared" ref="J6:J36" si="5">I6*H6</f>
        <v>-3.5284031506191358</v>
      </c>
      <c r="K6" s="13">
        <f t="shared" si="0"/>
        <v>-2.8128213892053053</v>
      </c>
      <c r="N6" s="31" t="s">
        <v>33</v>
      </c>
      <c r="O6" s="22">
        <v>2</v>
      </c>
      <c r="P6" s="22">
        <f>5*Data!B47*0.99</f>
        <v>8.1675000000000011E-3</v>
      </c>
      <c r="Q6" s="22">
        <f>5*Data!C45*0.99</f>
        <v>4.2570000000000004E-3</v>
      </c>
      <c r="R6" s="22">
        <f>5*Data!B19*0.99</f>
        <v>1.1385E-3</v>
      </c>
      <c r="S6" s="22">
        <f>5*Data!C17*0.99</f>
        <v>4.4550000000000004E-4</v>
      </c>
      <c r="T6" s="24">
        <f t="shared" ref="T6:T36" si="6">(1-P6)*(1-Q6)*(1-R6)*(1-S6)</f>
        <v>0.98604639529898552</v>
      </c>
      <c r="U6" s="24">
        <f t="shared" si="1"/>
        <v>1.3953604701014477E-2</v>
      </c>
      <c r="V6" s="24"/>
      <c r="W6" s="25">
        <f>Data!F8*1.5</f>
        <v>0.15000000000000002</v>
      </c>
      <c r="X6" s="26">
        <f t="shared" si="2"/>
        <v>0.8360463952989855</v>
      </c>
      <c r="Y6" s="28">
        <f>Y5*X5</f>
        <v>0.7623715340192766</v>
      </c>
      <c r="AA6" s="29"/>
    </row>
    <row r="7" spans="1:27" ht="14.45" x14ac:dyDescent="0.3">
      <c r="A7">
        <v>3</v>
      </c>
      <c r="B7" s="13">
        <f t="shared" ref="B7:B19" si="7">B6</f>
        <v>488.16705807145468</v>
      </c>
      <c r="C7" s="13">
        <v>15</v>
      </c>
      <c r="D7" s="13">
        <f>15000*'answer 1'!U7</f>
        <v>236.64660472723531</v>
      </c>
      <c r="E7" s="13">
        <f t="shared" ref="E7:E54" si="8">MIN(15000,A6/20*15000)</f>
        <v>1500</v>
      </c>
      <c r="F7" s="13">
        <f>MIN(15000,A7/20*15000)*'answer 1'!X7</f>
        <v>1910.7530092909146</v>
      </c>
      <c r="G7" s="13">
        <f t="shared" si="3"/>
        <v>98.658352903572734</v>
      </c>
      <c r="H7" s="13">
        <f t="shared" si="4"/>
        <v>-75.574203043122623</v>
      </c>
      <c r="I7" s="13">
        <f>'answer 1'!Y7</f>
        <v>0.63737797289537412</v>
      </c>
      <c r="J7" s="13">
        <f t="shared" si="5"/>
        <v>-48.169332338808914</v>
      </c>
      <c r="K7" s="13">
        <f t="shared" si="0"/>
        <v>-34.285979309123952</v>
      </c>
      <c r="N7" s="22"/>
      <c r="O7" s="22">
        <v>3</v>
      </c>
      <c r="P7" s="22">
        <f>5*Data!B48</f>
        <v>8.8999999999999999E-3</v>
      </c>
      <c r="Q7" s="22">
        <f>5*Data!C46</f>
        <v>4.6500000000000005E-3</v>
      </c>
      <c r="R7" s="22">
        <f>5*Data!B20</f>
        <v>1.6000000000000001E-3</v>
      </c>
      <c r="S7" s="22">
        <f>5*Data!C18</f>
        <v>6.9999999999999988E-4</v>
      </c>
      <c r="T7" s="24">
        <f t="shared" si="6"/>
        <v>0.98422355968485098</v>
      </c>
      <c r="U7" s="24">
        <f t="shared" si="1"/>
        <v>1.5776440315149021E-2</v>
      </c>
      <c r="V7" s="24"/>
      <c r="W7" s="25">
        <f>Data!F9*1.5</f>
        <v>0.13500000000000001</v>
      </c>
      <c r="X7" s="26">
        <f t="shared" si="2"/>
        <v>0.84922355968485097</v>
      </c>
      <c r="Y7" s="28">
        <f>Y6*X6</f>
        <v>0.63737797289537412</v>
      </c>
      <c r="AA7" s="29"/>
    </row>
    <row r="8" spans="1:27" ht="14.45" x14ac:dyDescent="0.3">
      <c r="A8">
        <v>4</v>
      </c>
      <c r="B8" s="13">
        <f t="shared" si="7"/>
        <v>488.16705807145468</v>
      </c>
      <c r="C8" s="13">
        <v>15</v>
      </c>
      <c r="D8" s="13">
        <f>15000*'answer 1'!U8</f>
        <v>264.07836855698474</v>
      </c>
      <c r="E8" s="13">
        <f t="shared" si="8"/>
        <v>2250</v>
      </c>
      <c r="F8" s="13">
        <f>MIN(15000,A8/20*15000)*'answer 1'!X8</f>
        <v>2587.1843262886032</v>
      </c>
      <c r="G8" s="13">
        <f t="shared" si="3"/>
        <v>136.15835290357273</v>
      </c>
      <c r="H8" s="13">
        <f t="shared" si="4"/>
        <v>8.0627161294394796</v>
      </c>
      <c r="I8" s="13">
        <f>'answer 1'!Y8</f>
        <v>0.54127639100692404</v>
      </c>
      <c r="J8" s="13">
        <f t="shared" si="5"/>
        <v>4.364157888256317</v>
      </c>
      <c r="K8" s="13">
        <f t="shared" si="0"/>
        <v>2.7735012349999404</v>
      </c>
      <c r="N8" s="22"/>
      <c r="O8" s="22">
        <v>4</v>
      </c>
      <c r="P8" s="22">
        <f>5*Data!B49</f>
        <v>9.6000000000000009E-3</v>
      </c>
      <c r="Q8" s="22">
        <f>5*Data!C47</f>
        <v>5.1000000000000004E-3</v>
      </c>
      <c r="R8" s="22">
        <f>5*Data!B21</f>
        <v>2.1000000000000003E-3</v>
      </c>
      <c r="S8" s="22">
        <f>5*Data!C19</f>
        <v>9.0000000000000008E-4</v>
      </c>
      <c r="T8" s="24">
        <f t="shared" si="6"/>
        <v>0.98239477542953435</v>
      </c>
      <c r="U8" s="24">
        <f t="shared" si="1"/>
        <v>1.760522457046565E-2</v>
      </c>
      <c r="V8" s="24"/>
      <c r="W8" s="25">
        <f>Data!F10*1.5</f>
        <v>0.12</v>
      </c>
      <c r="X8" s="26">
        <f t="shared" si="2"/>
        <v>0.86239477542953435</v>
      </c>
      <c r="Y8" s="28">
        <f t="shared" ref="Y8:Y37" si="9">Y7*X7</f>
        <v>0.54127639100692404</v>
      </c>
      <c r="AA8" s="29"/>
    </row>
    <row r="9" spans="1:27" ht="14.45" x14ac:dyDescent="0.3">
      <c r="A9">
        <v>5</v>
      </c>
      <c r="B9" s="13">
        <f t="shared" si="7"/>
        <v>488.16705807145468</v>
      </c>
      <c r="C9" s="13">
        <v>15</v>
      </c>
      <c r="D9" s="13">
        <f>15000*'answer 1'!U9</f>
        <v>292.22269133768128</v>
      </c>
      <c r="E9" s="13">
        <f t="shared" si="8"/>
        <v>3000</v>
      </c>
      <c r="F9" s="13">
        <f>MIN(15000,A9/20*15000)*'answer 1'!X9</f>
        <v>3114.4443271655796</v>
      </c>
      <c r="G9" s="13">
        <f t="shared" si="3"/>
        <v>173.65835290357273</v>
      </c>
      <c r="H9" s="13">
        <f t="shared" si="4"/>
        <v>240.15839247176638</v>
      </c>
      <c r="I9" s="13">
        <f>'answer 1'!Y9</f>
        <v>0.46679393166772509</v>
      </c>
      <c r="J9" s="13">
        <f t="shared" si="5"/>
        <v>112.10448024489642</v>
      </c>
      <c r="K9" s="13">
        <f t="shared" si="0"/>
        <v>63.6110927373294</v>
      </c>
      <c r="N9" s="22"/>
      <c r="O9" s="22">
        <v>5</v>
      </c>
      <c r="P9" s="22">
        <f>5*Data!B50</f>
        <v>1.04E-2</v>
      </c>
      <c r="Q9" s="22">
        <f>5*Data!C48</f>
        <v>5.5500000000000002E-3</v>
      </c>
      <c r="R9" s="22">
        <f>5*Data!B22</f>
        <v>2.5500000000000002E-3</v>
      </c>
      <c r="S9" s="22">
        <f>5*Data!C20</f>
        <v>1.1000000000000001E-3</v>
      </c>
      <c r="T9" s="24">
        <f t="shared" si="6"/>
        <v>0.98051848724415458</v>
      </c>
      <c r="U9" s="24">
        <f t="shared" si="1"/>
        <v>1.948151275584542E-2</v>
      </c>
      <c r="V9" s="24"/>
      <c r="W9" s="25">
        <f>Data!F11*1.5</f>
        <v>0.15000000000000002</v>
      </c>
      <c r="X9" s="26">
        <f t="shared" si="2"/>
        <v>0.83051848724415456</v>
      </c>
      <c r="Y9" s="28">
        <f t="shared" si="9"/>
        <v>0.46679393166772509</v>
      </c>
      <c r="AA9" s="29"/>
    </row>
    <row r="10" spans="1:27" ht="14.45" x14ac:dyDescent="0.3">
      <c r="A10">
        <v>6</v>
      </c>
      <c r="B10" s="13">
        <f t="shared" si="7"/>
        <v>488.16705807145468</v>
      </c>
      <c r="C10" s="13">
        <v>15</v>
      </c>
      <c r="D10" s="13">
        <f>15000*'answer 1'!U10</f>
        <v>320.3465608760697</v>
      </c>
      <c r="E10" s="13">
        <f t="shared" si="8"/>
        <v>3750</v>
      </c>
      <c r="F10" s="13">
        <f>MIN(15000,A10/20*15000)*'answer 1'!X10</f>
        <v>3593.8960317371793</v>
      </c>
      <c r="G10" s="13">
        <f t="shared" si="3"/>
        <v>211.15835290357273</v>
      </c>
      <c r="H10" s="13">
        <f t="shared" si="4"/>
        <v>520.08281836177844</v>
      </c>
      <c r="I10" s="13">
        <f>'answer 1'!Y10</f>
        <v>0.38768098998343031</v>
      </c>
      <c r="J10" s="13">
        <f t="shared" si="5"/>
        <v>201.62622189586682</v>
      </c>
      <c r="K10" s="13">
        <f t="shared" si="0"/>
        <v>102.15011885785025</v>
      </c>
      <c r="N10" s="22"/>
      <c r="O10" s="22">
        <v>6</v>
      </c>
      <c r="P10" s="22">
        <f>5*Data!B51</f>
        <v>1.1299999999999999E-2</v>
      </c>
      <c r="Q10" s="22">
        <f>5*Data!C49</f>
        <v>6.0499999999999998E-3</v>
      </c>
      <c r="R10" s="22">
        <f>5*Data!B23</f>
        <v>2.9500000000000004E-3</v>
      </c>
      <c r="S10" s="22">
        <f>5*Data!C21</f>
        <v>1.2000000000000001E-3</v>
      </c>
      <c r="T10" s="24">
        <f t="shared" si="6"/>
        <v>0.97864356260826202</v>
      </c>
      <c r="U10" s="24">
        <f t="shared" si="1"/>
        <v>2.1356437391737981E-2</v>
      </c>
      <c r="V10" s="24"/>
      <c r="W10" s="25">
        <f>Data!F12*1.5</f>
        <v>0.18</v>
      </c>
      <c r="X10" s="26">
        <f t="shared" si="2"/>
        <v>0.79864356260826208</v>
      </c>
      <c r="Y10" s="28">
        <f t="shared" si="9"/>
        <v>0.38768098998343031</v>
      </c>
      <c r="AA10" s="29"/>
    </row>
    <row r="11" spans="1:27" ht="14.45" x14ac:dyDescent="0.3">
      <c r="A11">
        <v>7</v>
      </c>
      <c r="B11" s="13">
        <f t="shared" si="7"/>
        <v>488.16705807145468</v>
      </c>
      <c r="C11" s="13">
        <v>15</v>
      </c>
      <c r="D11" s="13">
        <f>15000*'answer 1'!U11</f>
        <v>346.24342690234567</v>
      </c>
      <c r="E11" s="13">
        <f t="shared" si="8"/>
        <v>4500</v>
      </c>
      <c r="F11" s="13">
        <f>MIN(15000,A11/20*15000)*'answer 1'!X11</f>
        <v>4183.8148005841795</v>
      </c>
      <c r="G11" s="13">
        <f t="shared" si="3"/>
        <v>248.65835290357273</v>
      </c>
      <c r="H11" s="13">
        <f t="shared" si="4"/>
        <v>691.7671834885025</v>
      </c>
      <c r="I11" s="13">
        <f>'answer 1'!Y11</f>
        <v>0.30961892699586474</v>
      </c>
      <c r="J11" s="13">
        <f t="shared" si="5"/>
        <v>214.18421308266161</v>
      </c>
      <c r="K11" s="13">
        <f t="shared" si="0"/>
        <v>96.886060725491973</v>
      </c>
      <c r="N11" s="22"/>
      <c r="O11" s="22">
        <v>7</v>
      </c>
      <c r="P11" s="22">
        <f>5*Data!B52</f>
        <v>1.23E-2</v>
      </c>
      <c r="Q11" s="22">
        <f>5*Data!C50</f>
        <v>6.5500000000000003E-3</v>
      </c>
      <c r="R11" s="22">
        <f>5*Data!B24</f>
        <v>3.0999999999999999E-3</v>
      </c>
      <c r="S11" s="22">
        <f>5*Data!C22</f>
        <v>1.2999999999999999E-3</v>
      </c>
      <c r="T11" s="24">
        <f t="shared" si="6"/>
        <v>0.97691710487317696</v>
      </c>
      <c r="U11" s="24">
        <f t="shared" si="1"/>
        <v>2.3082895126823044E-2</v>
      </c>
      <c r="V11" s="24"/>
      <c r="W11" s="25">
        <f t="shared" ref="W11:W54" si="10">W10</f>
        <v>0.18</v>
      </c>
      <c r="X11" s="26">
        <f t="shared" si="2"/>
        <v>0.79691710487317702</v>
      </c>
      <c r="Y11" s="28">
        <f t="shared" si="9"/>
        <v>0.30961892699586474</v>
      </c>
      <c r="AA11" s="29"/>
    </row>
    <row r="12" spans="1:27" ht="14.45" x14ac:dyDescent="0.3">
      <c r="A12">
        <v>8</v>
      </c>
      <c r="B12" s="13">
        <f t="shared" si="7"/>
        <v>488.16705807145468</v>
      </c>
      <c r="C12" s="13">
        <v>15</v>
      </c>
      <c r="D12" s="13">
        <f>15000*'answer 1'!U12</f>
        <v>371.39175889577439</v>
      </c>
      <c r="E12" s="13">
        <f t="shared" si="8"/>
        <v>5250</v>
      </c>
      <c r="F12" s="13">
        <f>MIN(15000,A12/20*15000)*'answer 1'!X12</f>
        <v>4771.443296441691</v>
      </c>
      <c r="G12" s="13">
        <f t="shared" si="3"/>
        <v>286.15835290357273</v>
      </c>
      <c r="H12" s="13">
        <f t="shared" si="4"/>
        <v>866.49035563756229</v>
      </c>
      <c r="I12" s="13">
        <f>'answer 1'!Y12</f>
        <v>0.24674061891548407</v>
      </c>
      <c r="J12" s="13">
        <f t="shared" si="5"/>
        <v>213.79836663431001</v>
      </c>
      <c r="K12" s="13">
        <f t="shared" si="0"/>
        <v>86.34957445298177</v>
      </c>
      <c r="N12" s="22"/>
      <c r="O12" s="22">
        <v>8</v>
      </c>
      <c r="P12" s="22">
        <f>5*Data!B53</f>
        <v>1.3350000000000001E-2</v>
      </c>
      <c r="Q12" s="22">
        <f>5*Data!C51</f>
        <v>7.1000000000000004E-3</v>
      </c>
      <c r="R12" s="22">
        <f>5*Data!B25</f>
        <v>3.15E-3</v>
      </c>
      <c r="S12" s="22">
        <f>5*Data!C23</f>
        <v>1.3500000000000001E-3</v>
      </c>
      <c r="T12" s="24">
        <f t="shared" si="6"/>
        <v>0.97524054940694838</v>
      </c>
      <c r="U12" s="24">
        <f t="shared" si="1"/>
        <v>2.4759450593051624E-2</v>
      </c>
      <c r="V12" s="24"/>
      <c r="W12" s="25">
        <f t="shared" si="10"/>
        <v>0.18</v>
      </c>
      <c r="X12" s="26">
        <f t="shared" si="2"/>
        <v>0.79524054940694844</v>
      </c>
      <c r="Y12" s="28">
        <f t="shared" si="9"/>
        <v>0.24674061891548407</v>
      </c>
      <c r="AA12" s="29"/>
    </row>
    <row r="13" spans="1:27" ht="14.45" x14ac:dyDescent="0.3">
      <c r="A13">
        <v>9</v>
      </c>
      <c r="B13" s="13">
        <f t="shared" si="7"/>
        <v>488.16705807145468</v>
      </c>
      <c r="C13" s="13">
        <v>15</v>
      </c>
      <c r="D13" s="13">
        <f>15000*'answer 1'!U13</f>
        <v>398.0127869879413</v>
      </c>
      <c r="E13" s="13">
        <f t="shared" si="8"/>
        <v>6000</v>
      </c>
      <c r="F13" s="13">
        <f>MIN(15000,A13/20*15000)*'answer 1'!X13</f>
        <v>5355.8942458554266</v>
      </c>
      <c r="G13" s="13">
        <f t="shared" si="3"/>
        <v>323.65835290357273</v>
      </c>
      <c r="H13" s="13">
        <f t="shared" si="4"/>
        <v>1042.9183781316599</v>
      </c>
      <c r="I13" s="13">
        <f>'answer 1'!Y13</f>
        <v>0.19621814534736004</v>
      </c>
      <c r="J13" s="13">
        <f t="shared" si="5"/>
        <v>204.63950990567105</v>
      </c>
      <c r="K13" s="13">
        <f t="shared" si="0"/>
        <v>73.795058779302238</v>
      </c>
      <c r="N13" s="22"/>
      <c r="O13" s="22">
        <v>9</v>
      </c>
      <c r="P13" s="22">
        <f>5*Data!B54</f>
        <v>1.4549999999999999E-2</v>
      </c>
      <c r="Q13" s="22">
        <f>5*Data!C52</f>
        <v>7.6999999999999994E-3</v>
      </c>
      <c r="R13" s="22">
        <f>5*Data!B26</f>
        <v>3.15E-3</v>
      </c>
      <c r="S13" s="22">
        <f>5*Data!C24</f>
        <v>1.3500000000000001E-3</v>
      </c>
      <c r="T13" s="24">
        <f t="shared" si="6"/>
        <v>0.97346581420080391</v>
      </c>
      <c r="U13" s="24">
        <f t="shared" si="1"/>
        <v>2.6534185799196086E-2</v>
      </c>
      <c r="V13" s="24"/>
      <c r="W13" s="25">
        <f t="shared" si="10"/>
        <v>0.18</v>
      </c>
      <c r="X13" s="26">
        <f t="shared" si="2"/>
        <v>0.79346581420080398</v>
      </c>
      <c r="Y13" s="28">
        <f t="shared" si="9"/>
        <v>0.19621814534736004</v>
      </c>
      <c r="AA13" s="29"/>
    </row>
    <row r="14" spans="1:27" ht="14.45" x14ac:dyDescent="0.3">
      <c r="A14">
        <v>10</v>
      </c>
      <c r="B14" s="13">
        <f t="shared" si="7"/>
        <v>488.16705807145468</v>
      </c>
      <c r="C14" s="13">
        <v>15</v>
      </c>
      <c r="D14" s="13">
        <f>15000*'answer 1'!U14</f>
        <v>426.08757482763934</v>
      </c>
      <c r="E14" s="13">
        <f t="shared" si="8"/>
        <v>6750</v>
      </c>
      <c r="F14" s="13">
        <f>MIN(15000,A14/20*15000)*'answer 1'!X14</f>
        <v>5936.9562125861812</v>
      </c>
      <c r="G14" s="13">
        <f t="shared" si="3"/>
        <v>361.15835290357273</v>
      </c>
      <c r="H14" s="13">
        <f t="shared" si="4"/>
        <v>1221.2816235612065</v>
      </c>
      <c r="I14" s="13">
        <f>'answer 1'!Y14</f>
        <v>0.15569239045901473</v>
      </c>
      <c r="J14" s="13">
        <f t="shared" si="5"/>
        <v>190.14425539591082</v>
      </c>
      <c r="K14" s="13">
        <f t="shared" si="0"/>
        <v>61.221361328949321</v>
      </c>
      <c r="N14" s="22"/>
      <c r="O14" s="22">
        <v>10</v>
      </c>
      <c r="P14" s="22">
        <f>5*Data!B55</f>
        <v>1.5800000000000002E-2</v>
      </c>
      <c r="Q14" s="22">
        <f>5*Data!C53</f>
        <v>8.3499999999999998E-3</v>
      </c>
      <c r="R14" s="22">
        <f>5*Data!B27</f>
        <v>3.15E-3</v>
      </c>
      <c r="S14" s="22">
        <f>5*Data!C25</f>
        <v>1.3500000000000001E-3</v>
      </c>
      <c r="T14" s="24">
        <f t="shared" si="6"/>
        <v>0.97159416167815738</v>
      </c>
      <c r="U14" s="24">
        <f t="shared" si="1"/>
        <v>2.8405838321842625E-2</v>
      </c>
      <c r="V14" s="24"/>
      <c r="W14" s="25">
        <f t="shared" si="10"/>
        <v>0.18</v>
      </c>
      <c r="X14" s="26">
        <f t="shared" si="2"/>
        <v>0.79159416167815744</v>
      </c>
      <c r="Y14" s="28">
        <f t="shared" si="9"/>
        <v>0.15569239045901473</v>
      </c>
      <c r="AA14" s="29"/>
    </row>
    <row r="15" spans="1:27" ht="14.45" x14ac:dyDescent="0.3">
      <c r="A15">
        <v>11</v>
      </c>
      <c r="B15" s="13">
        <f t="shared" si="7"/>
        <v>488.16705807145468</v>
      </c>
      <c r="C15" s="13">
        <v>15</v>
      </c>
      <c r="D15" s="13">
        <f>15000*'answer 1'!U15</f>
        <v>457.08730282895903</v>
      </c>
      <c r="E15" s="13">
        <f t="shared" si="8"/>
        <v>7500</v>
      </c>
      <c r="F15" s="13">
        <f>MIN(15000,A15/20*15000)*'answer 1'!X15</f>
        <v>6513.6019834440731</v>
      </c>
      <c r="G15" s="13">
        <f t="shared" si="3"/>
        <v>398.65835290357273</v>
      </c>
      <c r="H15" s="13">
        <f t="shared" si="4"/>
        <v>1401.1361247019952</v>
      </c>
      <c r="I15" s="13">
        <f>'answer 1'!Y15</f>
        <v>0.12324518730507213</v>
      </c>
      <c r="J15" s="13">
        <f t="shared" si="5"/>
        <v>172.6832841288003</v>
      </c>
      <c r="K15" s="13">
        <f t="shared" si="0"/>
        <v>49.642317764339815</v>
      </c>
      <c r="N15" s="22"/>
      <c r="O15" s="22">
        <v>11</v>
      </c>
      <c r="P15" s="22">
        <f>5*Data!B56</f>
        <v>1.72E-2</v>
      </c>
      <c r="Q15" s="22">
        <f>5*Data!C54</f>
        <v>8.9999999999999993E-3</v>
      </c>
      <c r="R15" s="22">
        <f>5*Data!B28</f>
        <v>3.2000000000000002E-3</v>
      </c>
      <c r="S15" s="22">
        <f>5*Data!C26</f>
        <v>1.3500000000000001E-3</v>
      </c>
      <c r="T15" s="24">
        <f t="shared" si="6"/>
        <v>0.96952751314473606</v>
      </c>
      <c r="U15" s="24">
        <f t="shared" si="1"/>
        <v>3.0472486855263936E-2</v>
      </c>
      <c r="V15" s="24"/>
      <c r="W15" s="25">
        <f t="shared" si="10"/>
        <v>0.18</v>
      </c>
      <c r="X15" s="26">
        <f t="shared" si="2"/>
        <v>0.78952751314473613</v>
      </c>
      <c r="Y15" s="28">
        <f t="shared" si="9"/>
        <v>0.12324518730507213</v>
      </c>
      <c r="AA15" s="29"/>
    </row>
    <row r="16" spans="1:27" ht="14.45" x14ac:dyDescent="0.3">
      <c r="A16">
        <v>12</v>
      </c>
      <c r="B16" s="13">
        <f t="shared" si="7"/>
        <v>488.16705807145468</v>
      </c>
      <c r="C16" s="13">
        <v>15</v>
      </c>
      <c r="D16" s="13">
        <f>15000*'answer 1'!U16</f>
        <v>492.46921349214932</v>
      </c>
      <c r="E16" s="13">
        <f t="shared" si="8"/>
        <v>8250</v>
      </c>
      <c r="F16" s="13">
        <f>MIN(15000,A16/20*15000)*'answer 1'!X16</f>
        <v>7084.5184719047111</v>
      </c>
      <c r="G16" s="13">
        <f t="shared" si="3"/>
        <v>436.15835290357273</v>
      </c>
      <c r="H16" s="13">
        <f t="shared" si="4"/>
        <v>1582.3377255781663</v>
      </c>
      <c r="I16" s="13">
        <f>'answer 1'!Y16</f>
        <v>9.7305466240030794E-2</v>
      </c>
      <c r="J16" s="13">
        <f t="shared" si="5"/>
        <v>153.97011013657337</v>
      </c>
      <c r="K16" s="13">
        <f t="shared" si="0"/>
        <v>39.520292330116753</v>
      </c>
      <c r="N16" s="22"/>
      <c r="O16" s="22">
        <v>12</v>
      </c>
      <c r="P16" s="22">
        <f>5*Data!B57</f>
        <v>1.8749999999999999E-2</v>
      </c>
      <c r="Q16" s="22">
        <f>5*Data!C55</f>
        <v>9.75E-3</v>
      </c>
      <c r="R16" s="22">
        <f>5*Data!B29</f>
        <v>3.3500000000000001E-3</v>
      </c>
      <c r="S16" s="22">
        <f>5*Data!C27</f>
        <v>1.2999999999999999E-3</v>
      </c>
      <c r="T16" s="24">
        <f t="shared" si="6"/>
        <v>0.96716871910052338</v>
      </c>
      <c r="U16" s="24">
        <f t="shared" si="1"/>
        <v>3.2831280899476623E-2</v>
      </c>
      <c r="V16" s="24"/>
      <c r="W16" s="25">
        <f t="shared" si="10"/>
        <v>0.18</v>
      </c>
      <c r="X16" s="26">
        <f t="shared" si="2"/>
        <v>0.78716871910052344</v>
      </c>
      <c r="Y16" s="28">
        <f t="shared" si="9"/>
        <v>9.7305466240030794E-2</v>
      </c>
      <c r="AA16" s="29"/>
    </row>
    <row r="17" spans="1:27" ht="14.45" x14ac:dyDescent="0.3">
      <c r="A17">
        <v>13</v>
      </c>
      <c r="B17" s="13">
        <f t="shared" si="7"/>
        <v>488.16705807145468</v>
      </c>
      <c r="C17" s="13">
        <v>15</v>
      </c>
      <c r="D17" s="13">
        <f>15000*'answer 1'!U17</f>
        <v>479.91503134500016</v>
      </c>
      <c r="E17" s="13">
        <f t="shared" si="8"/>
        <v>9000</v>
      </c>
      <c r="F17" s="13">
        <f>MIN(15000,A17/20*15000)*'answer 1'!X17</f>
        <v>7683.0552296257501</v>
      </c>
      <c r="G17" s="13">
        <f t="shared" si="3"/>
        <v>473.65835290357273</v>
      </c>
      <c r="H17" s="13">
        <f t="shared" si="4"/>
        <v>1783.8551500042779</v>
      </c>
      <c r="I17" s="13">
        <f>'answer 1'!Y17</f>
        <v>7.6595819221644268E-2</v>
      </c>
      <c r="J17" s="13">
        <f t="shared" si="5"/>
        <v>136.6358465873268</v>
      </c>
      <c r="K17" s="13">
        <f t="shared" si="0"/>
        <v>31.313409484351798</v>
      </c>
      <c r="N17" s="22"/>
      <c r="O17" s="22">
        <v>13</v>
      </c>
      <c r="P17" s="22">
        <f>5*Data!B58</f>
        <v>2.035E-2</v>
      </c>
      <c r="Q17" s="22">
        <f>5*Data!C56</f>
        <v>1.06E-2</v>
      </c>
      <c r="R17" s="22"/>
      <c r="S17" s="22">
        <f>5*Data!C28</f>
        <v>1.2999999999999999E-3</v>
      </c>
      <c r="T17" s="24">
        <f t="shared" si="6"/>
        <v>0.96800566457699999</v>
      </c>
      <c r="U17" s="24">
        <f t="shared" si="1"/>
        <v>3.1994335423000009E-2</v>
      </c>
      <c r="V17" s="24"/>
      <c r="W17" s="25">
        <f t="shared" si="10"/>
        <v>0.18</v>
      </c>
      <c r="X17" s="26">
        <f t="shared" si="2"/>
        <v>0.78800566457700005</v>
      </c>
      <c r="Y17" s="28">
        <f t="shared" si="9"/>
        <v>7.6595819221644268E-2</v>
      </c>
      <c r="AA17" s="29"/>
    </row>
    <row r="18" spans="1:27" ht="14.45" x14ac:dyDescent="0.3">
      <c r="A18">
        <v>14</v>
      </c>
      <c r="B18" s="13">
        <f t="shared" si="7"/>
        <v>488.16705807145468</v>
      </c>
      <c r="C18" s="13">
        <v>15</v>
      </c>
      <c r="D18" s="13">
        <f>15000*'answer 1'!U18</f>
        <v>519.04548304124944</v>
      </c>
      <c r="E18" s="13">
        <f t="shared" si="8"/>
        <v>9750</v>
      </c>
      <c r="F18" s="13">
        <f>MIN(15000,A18/20*15000)*'answer 1'!X18</f>
        <v>8246.6681618711264</v>
      </c>
      <c r="G18" s="13">
        <f t="shared" si="3"/>
        <v>511.15835290357273</v>
      </c>
      <c r="H18" s="13">
        <f t="shared" si="4"/>
        <v>1968.6117660626517</v>
      </c>
      <c r="I18" s="13">
        <f>'answer 1'!Y18</f>
        <v>6.0357939429571544E-2</v>
      </c>
      <c r="J18" s="13">
        <f t="shared" si="5"/>
        <v>118.82134973635139</v>
      </c>
      <c r="K18" s="13">
        <f t="shared" si="0"/>
        <v>24.31320231782092</v>
      </c>
      <c r="N18" s="22"/>
      <c r="O18" s="22">
        <v>14</v>
      </c>
      <c r="P18" s="22">
        <f>5*Data!B59</f>
        <v>2.215E-2</v>
      </c>
      <c r="Q18" s="22">
        <f>5*Data!C57</f>
        <v>1.145E-2</v>
      </c>
      <c r="R18" s="22"/>
      <c r="S18" s="22">
        <f>5*Data!C29</f>
        <v>1.2999999999999999E-3</v>
      </c>
      <c r="T18" s="24">
        <f t="shared" si="6"/>
        <v>0.96539696779725004</v>
      </c>
      <c r="U18" s="24">
        <f t="shared" si="1"/>
        <v>3.4603032202749961E-2</v>
      </c>
      <c r="V18" s="24"/>
      <c r="W18" s="25">
        <f t="shared" si="10"/>
        <v>0.18</v>
      </c>
      <c r="X18" s="26">
        <f t="shared" si="2"/>
        <v>0.7853969677972501</v>
      </c>
      <c r="Y18" s="28">
        <f t="shared" si="9"/>
        <v>6.0357939429571544E-2</v>
      </c>
      <c r="AA18" s="29"/>
    </row>
    <row r="19" spans="1:27" ht="14.45" x14ac:dyDescent="0.3">
      <c r="A19">
        <v>15</v>
      </c>
      <c r="B19" s="13">
        <f t="shared" si="7"/>
        <v>488.16705807145468</v>
      </c>
      <c r="C19" s="13">
        <v>15</v>
      </c>
      <c r="D19" s="13">
        <f>15000*'answer 1'!U19</f>
        <v>543.0086624999991</v>
      </c>
      <c r="E19" s="13">
        <f t="shared" si="8"/>
        <v>10500</v>
      </c>
      <c r="F19" s="13">
        <f>MIN(15000,A19/20*15000)*'answer 1'!X19</f>
        <v>8817.7435031250006</v>
      </c>
      <c r="G19" s="13">
        <f t="shared" si="3"/>
        <v>548.65835290357279</v>
      </c>
      <c r="H19" s="13">
        <f t="shared" si="4"/>
        <v>2161.0732453500282</v>
      </c>
      <c r="I19" s="13">
        <f>'answer 1'!Y19</f>
        <v>4.7404942610475571E-2</v>
      </c>
      <c r="J19" s="13">
        <f t="shared" si="5"/>
        <v>102.44555317285229</v>
      </c>
      <c r="K19" s="13">
        <f t="shared" si="0"/>
        <v>18.716419547822841</v>
      </c>
      <c r="N19" s="22"/>
      <c r="O19" s="22">
        <v>15</v>
      </c>
      <c r="P19" s="22">
        <f>5*Data!B60</f>
        <v>2.4050000000000002E-2</v>
      </c>
      <c r="Q19" s="22">
        <f>5*Data!C58</f>
        <v>1.2449999999999999E-2</v>
      </c>
      <c r="R19" s="22"/>
      <c r="S19" s="22"/>
      <c r="T19" s="24">
        <f t="shared" si="6"/>
        <v>0.96379942250000006</v>
      </c>
      <c r="U19" s="24">
        <f t="shared" si="1"/>
        <v>3.6200577499999942E-2</v>
      </c>
      <c r="V19" s="24"/>
      <c r="W19" s="25">
        <f t="shared" si="10"/>
        <v>0.18</v>
      </c>
      <c r="X19" s="26">
        <f t="shared" si="2"/>
        <v>0.78379942250000012</v>
      </c>
      <c r="Y19" s="28">
        <f t="shared" si="9"/>
        <v>4.7404942610475571E-2</v>
      </c>
      <c r="AA19" s="29"/>
    </row>
    <row r="20" spans="1:27" ht="14.45" x14ac:dyDescent="0.3">
      <c r="A20">
        <v>16</v>
      </c>
      <c r="B20" s="13"/>
      <c r="C20" s="13">
        <v>15</v>
      </c>
      <c r="D20" s="13">
        <f>15000*'answer 1'!U20</f>
        <v>590.19449999999915</v>
      </c>
      <c r="E20" s="13">
        <f t="shared" si="8"/>
        <v>11250</v>
      </c>
      <c r="F20" s="13">
        <f>MIN(15000,A20/20*15000)*'answer 1'!X20</f>
        <v>9367.8444000000018</v>
      </c>
      <c r="G20" s="13">
        <f t="shared" si="3"/>
        <v>561.75</v>
      </c>
      <c r="H20" s="13">
        <f t="shared" si="4"/>
        <v>1838.7110999999986</v>
      </c>
      <c r="I20" s="13">
        <f>'answer 1'!Y20</f>
        <v>3.7155966641736399E-2</v>
      </c>
      <c r="J20" s="13">
        <f t="shared" si="5"/>
        <v>68.319088295390387</v>
      </c>
      <c r="K20" s="13">
        <f t="shared" si="0"/>
        <v>11.144323218345123</v>
      </c>
      <c r="N20" s="22"/>
      <c r="O20" s="22">
        <v>16</v>
      </c>
      <c r="P20" s="22">
        <f>5*Data!B61</f>
        <v>2.6200000000000001E-2</v>
      </c>
      <c r="Q20" s="22">
        <f>5*Data!C59</f>
        <v>1.3500000000000002E-2</v>
      </c>
      <c r="R20" s="22"/>
      <c r="S20" s="22"/>
      <c r="T20" s="24">
        <f t="shared" si="6"/>
        <v>0.96065370000000005</v>
      </c>
      <c r="U20" s="24">
        <f t="shared" si="1"/>
        <v>3.9346299999999945E-2</v>
      </c>
      <c r="V20" s="24"/>
      <c r="W20" s="25">
        <f t="shared" si="10"/>
        <v>0.18</v>
      </c>
      <c r="X20" s="26">
        <f t="shared" si="2"/>
        <v>0.78065370000000012</v>
      </c>
      <c r="Y20" s="28">
        <f t="shared" si="9"/>
        <v>3.7155966641736399E-2</v>
      </c>
      <c r="AA20" s="29"/>
    </row>
    <row r="21" spans="1:27" ht="14.45" x14ac:dyDescent="0.3">
      <c r="A21">
        <v>17</v>
      </c>
      <c r="B21" s="13"/>
      <c r="C21" s="13">
        <v>15</v>
      </c>
      <c r="D21" s="13">
        <f>15000*'answer 1'!U21</f>
        <v>641.71574999999984</v>
      </c>
      <c r="E21" s="13">
        <f t="shared" si="8"/>
        <v>12000</v>
      </c>
      <c r="F21" s="13">
        <f>MIN(15000,A21/20*15000)*'answer 1'!X21</f>
        <v>9909.5416125000011</v>
      </c>
      <c r="G21" s="13">
        <f t="shared" si="3"/>
        <v>599.25</v>
      </c>
      <c r="H21" s="13">
        <f t="shared" si="4"/>
        <v>2032.9926374999995</v>
      </c>
      <c r="I21" s="13">
        <f>'answer 1'!Y21</f>
        <v>2.9005942835948099E-2</v>
      </c>
      <c r="J21" s="13">
        <f t="shared" si="5"/>
        <v>58.968868229228342</v>
      </c>
      <c r="K21" s="13">
        <f t="shared" si="0"/>
        <v>8.5884819487095339</v>
      </c>
      <c r="N21" s="22"/>
      <c r="O21" s="22">
        <v>17</v>
      </c>
      <c r="P21" s="22">
        <f>5*Data!B62</f>
        <v>2.8500000000000001E-2</v>
      </c>
      <c r="Q21" s="22">
        <f>5*Data!C60</f>
        <v>1.47E-2</v>
      </c>
      <c r="R21" s="22"/>
      <c r="S21" s="22"/>
      <c r="T21" s="24">
        <f t="shared" si="6"/>
        <v>0.95721895000000001</v>
      </c>
      <c r="U21" s="24">
        <f t="shared" si="1"/>
        <v>4.2781049999999987E-2</v>
      </c>
      <c r="V21" s="24"/>
      <c r="W21" s="25">
        <f t="shared" si="10"/>
        <v>0.18</v>
      </c>
      <c r="X21" s="26">
        <f t="shared" si="2"/>
        <v>0.77721895000000008</v>
      </c>
      <c r="Y21" s="28">
        <f t="shared" si="9"/>
        <v>2.9005942835948099E-2</v>
      </c>
      <c r="AA21" s="29"/>
    </row>
    <row r="22" spans="1:27" ht="14.45" x14ac:dyDescent="0.3">
      <c r="A22">
        <v>18</v>
      </c>
      <c r="B22" s="13"/>
      <c r="C22" s="13">
        <v>15</v>
      </c>
      <c r="D22" s="13">
        <f>15000*'answer 1'!U22</f>
        <v>697.57128750000118</v>
      </c>
      <c r="E22" s="13">
        <f t="shared" si="8"/>
        <v>12750</v>
      </c>
      <c r="F22" s="13">
        <f>MIN(15000,A22/20*15000)*'answer 1'!X22</f>
        <v>10442.185841250001</v>
      </c>
      <c r="G22" s="13">
        <f t="shared" si="3"/>
        <v>636.75</v>
      </c>
      <c r="H22" s="13">
        <f t="shared" si="4"/>
        <v>2231.9928712499986</v>
      </c>
      <c r="I22" s="13">
        <f>'answer 1'!Y22</f>
        <v>2.2543968434715605E-2</v>
      </c>
      <c r="J22" s="13">
        <f t="shared" si="5"/>
        <v>50.317976835970221</v>
      </c>
      <c r="K22" s="13">
        <f t="shared" si="0"/>
        <v>6.5433290832771069</v>
      </c>
      <c r="N22" s="22"/>
      <c r="O22" s="22">
        <v>18</v>
      </c>
      <c r="P22" s="22">
        <f>5*Data!B63</f>
        <v>3.1050000000000001E-2</v>
      </c>
      <c r="Q22" s="22">
        <f>5*Data!C61</f>
        <v>1.5949999999999999E-2</v>
      </c>
      <c r="R22" s="22"/>
      <c r="S22" s="22"/>
      <c r="T22" s="24">
        <f t="shared" si="6"/>
        <v>0.95349524749999992</v>
      </c>
      <c r="U22" s="24">
        <f t="shared" si="1"/>
        <v>4.6504752500000079E-2</v>
      </c>
      <c r="V22" s="24"/>
      <c r="W22" s="25">
        <f t="shared" si="10"/>
        <v>0.18</v>
      </c>
      <c r="X22" s="26">
        <f t="shared" si="2"/>
        <v>0.77349524749999998</v>
      </c>
      <c r="Y22" s="28">
        <f t="shared" si="9"/>
        <v>2.2543968434715605E-2</v>
      </c>
      <c r="AA22" s="29"/>
    </row>
    <row r="23" spans="1:27" ht="14.45" x14ac:dyDescent="0.3">
      <c r="A23">
        <v>19</v>
      </c>
      <c r="B23" s="13"/>
      <c r="C23" s="13">
        <v>15</v>
      </c>
      <c r="D23" s="13">
        <f>15000*'answer 1'!U23</f>
        <v>759.92752499999983</v>
      </c>
      <c r="E23" s="13">
        <f t="shared" si="8"/>
        <v>13500</v>
      </c>
      <c r="F23" s="13">
        <f>MIN(15000,A23/20*15000)*'answer 1'!X23</f>
        <v>10963.068851250002</v>
      </c>
      <c r="G23" s="13">
        <f t="shared" si="3"/>
        <v>674.25</v>
      </c>
      <c r="H23" s="13">
        <f t="shared" si="4"/>
        <v>2436.253623749999</v>
      </c>
      <c r="I23" s="13">
        <f>'answer 1'!Y23</f>
        <v>1.7437652444042533E-2</v>
      </c>
      <c r="J23" s="13">
        <f t="shared" si="5"/>
        <v>42.482543956491646</v>
      </c>
      <c r="K23" s="13">
        <f t="shared" si="0"/>
        <v>4.9325112528917501</v>
      </c>
      <c r="N23" s="22"/>
      <c r="O23" s="22">
        <v>19</v>
      </c>
      <c r="P23" s="22">
        <f>5*Data!B64</f>
        <v>3.39E-2</v>
      </c>
      <c r="Q23" s="22">
        <f>5*Data!C62</f>
        <v>1.7350000000000001E-2</v>
      </c>
      <c r="R23" s="22"/>
      <c r="S23" s="22"/>
      <c r="T23" s="24">
        <f t="shared" si="6"/>
        <v>0.94933816500000001</v>
      </c>
      <c r="U23" s="24">
        <f t="shared" si="1"/>
        <v>5.0661834999999988E-2</v>
      </c>
      <c r="V23" s="24"/>
      <c r="W23" s="25">
        <f t="shared" si="10"/>
        <v>0.18</v>
      </c>
      <c r="X23" s="26">
        <f t="shared" si="2"/>
        <v>0.76933816500000007</v>
      </c>
      <c r="Y23" s="28">
        <f t="shared" si="9"/>
        <v>1.7437652444042533E-2</v>
      </c>
      <c r="AA23" s="29"/>
    </row>
    <row r="24" spans="1:27" ht="14.45" x14ac:dyDescent="0.3">
      <c r="A24">
        <v>20</v>
      </c>
      <c r="B24" s="13"/>
      <c r="C24" s="13">
        <v>15</v>
      </c>
      <c r="D24" s="13">
        <f>15000*'answer 1'!U24</f>
        <v>828.01050000000157</v>
      </c>
      <c r="E24" s="13">
        <f t="shared" si="8"/>
        <v>14250</v>
      </c>
      <c r="F24" s="13">
        <f>MIN(15000,A24/20*15000)*'answer 1'!X24</f>
        <v>11471.9895</v>
      </c>
      <c r="G24" s="13">
        <f t="shared" si="3"/>
        <v>711.75</v>
      </c>
      <c r="H24" s="13">
        <f t="shared" si="4"/>
        <v>2646.7499999999982</v>
      </c>
      <c r="I24" s="13">
        <f>'answer 1'!Y24</f>
        <v>1.3415451533207449E-2</v>
      </c>
      <c r="J24" s="13">
        <f t="shared" si="5"/>
        <v>35.507346345516794</v>
      </c>
      <c r="K24" s="13">
        <f t="shared" si="0"/>
        <v>3.6809317322393258</v>
      </c>
      <c r="N24" s="22"/>
      <c r="O24" s="22">
        <v>20</v>
      </c>
      <c r="P24" s="22">
        <f>5*Data!B65</f>
        <v>3.7000000000000005E-2</v>
      </c>
      <c r="Q24" s="22">
        <f>5*Data!C63</f>
        <v>1.89E-2</v>
      </c>
      <c r="R24" s="22"/>
      <c r="S24" s="22"/>
      <c r="T24" s="24">
        <f t="shared" si="6"/>
        <v>0.9447992999999999</v>
      </c>
      <c r="U24" s="24">
        <f t="shared" si="1"/>
        <v>5.5200700000000102E-2</v>
      </c>
      <c r="V24" s="24"/>
      <c r="W24" s="25">
        <f t="shared" si="10"/>
        <v>0.18</v>
      </c>
      <c r="X24" s="26">
        <f t="shared" si="2"/>
        <v>0.76479929999999996</v>
      </c>
      <c r="Y24" s="28">
        <f t="shared" si="9"/>
        <v>1.3415451533207449E-2</v>
      </c>
      <c r="AA24" s="29"/>
    </row>
    <row r="25" spans="1:27" ht="14.45" x14ac:dyDescent="0.3">
      <c r="A25">
        <v>21</v>
      </c>
      <c r="B25" s="13"/>
      <c r="C25" s="13">
        <v>15</v>
      </c>
      <c r="D25" s="13">
        <f>15000*'answer 1'!U25</f>
        <v>902.53128749999962</v>
      </c>
      <c r="E25" s="13">
        <f t="shared" si="8"/>
        <v>15000</v>
      </c>
      <c r="F25" s="13">
        <f>MIN(15000,A25/20*15000)*'answer 1'!X25</f>
        <v>11397.468712500002</v>
      </c>
      <c r="G25" s="13">
        <f t="shared" si="3"/>
        <v>749.25</v>
      </c>
      <c r="H25" s="13">
        <f t="shared" si="4"/>
        <v>3434.2499999999982</v>
      </c>
      <c r="I25" s="13">
        <f>'answer 1'!Y25</f>
        <v>1.0260127941780984E-2</v>
      </c>
      <c r="J25" s="13">
        <f t="shared" si="5"/>
        <v>35.235844384061323</v>
      </c>
      <c r="K25" s="13">
        <f t="shared" si="0"/>
        <v>3.2614160733769419</v>
      </c>
      <c r="N25" s="22"/>
      <c r="O25" s="22">
        <v>21</v>
      </c>
      <c r="P25" s="22">
        <f>5*Data!B66</f>
        <v>4.045E-2</v>
      </c>
      <c r="Q25" s="22">
        <f>5*Data!C64</f>
        <v>2.0549999999999999E-2</v>
      </c>
      <c r="R25" s="22"/>
      <c r="S25" s="22"/>
      <c r="T25" s="24">
        <f t="shared" si="6"/>
        <v>0.93983124750000002</v>
      </c>
      <c r="U25" s="24">
        <f t="shared" si="1"/>
        <v>6.0168752499999978E-2</v>
      </c>
      <c r="V25" s="24"/>
      <c r="W25" s="25">
        <f t="shared" si="10"/>
        <v>0.18</v>
      </c>
      <c r="X25" s="26">
        <f t="shared" si="2"/>
        <v>0.75983124750000008</v>
      </c>
      <c r="Y25" s="28">
        <f t="shared" si="9"/>
        <v>1.0260127941780984E-2</v>
      </c>
      <c r="AA25" s="29"/>
    </row>
    <row r="26" spans="1:27" ht="14.45" x14ac:dyDescent="0.3">
      <c r="A26">
        <v>22</v>
      </c>
      <c r="B26" s="13"/>
      <c r="C26" s="13">
        <v>15</v>
      </c>
      <c r="D26" s="13">
        <f>15000*'answer 1'!U26</f>
        <v>983.43194999999992</v>
      </c>
      <c r="E26" s="13">
        <f t="shared" si="8"/>
        <v>15000</v>
      </c>
      <c r="F26" s="13">
        <f>MIN(15000,A26/20*15000)*'answer 1'!X26</f>
        <v>11316.568050000002</v>
      </c>
      <c r="G26" s="13">
        <f t="shared" si="3"/>
        <v>749.25</v>
      </c>
      <c r="H26" s="13">
        <f t="shared" si="4"/>
        <v>3434.2499999999982</v>
      </c>
      <c r="I26" s="13">
        <f>'answer 1'!Y26</f>
        <v>7.7959658135130531E-3</v>
      </c>
      <c r="J26" s="13">
        <f t="shared" si="5"/>
        <v>26.773295595057188</v>
      </c>
      <c r="K26" s="13">
        <f t="shared" si="0"/>
        <v>2.21261236040228</v>
      </c>
      <c r="N26" s="22"/>
      <c r="O26" s="22">
        <v>22</v>
      </c>
      <c r="P26" s="22">
        <f>5*Data!B67</f>
        <v>4.4200000000000003E-2</v>
      </c>
      <c r="Q26" s="22">
        <f>5*Data!C65</f>
        <v>2.2350000000000002E-2</v>
      </c>
      <c r="R26" s="22"/>
      <c r="S26" s="22"/>
      <c r="T26" s="24">
        <f t="shared" si="6"/>
        <v>0.93443787</v>
      </c>
      <c r="U26" s="24">
        <f t="shared" si="1"/>
        <v>6.5562129999999996E-2</v>
      </c>
      <c r="V26" s="24"/>
      <c r="W26" s="25">
        <f t="shared" si="10"/>
        <v>0.18</v>
      </c>
      <c r="X26" s="26">
        <f t="shared" si="2"/>
        <v>0.75443787000000007</v>
      </c>
      <c r="Y26" s="28">
        <f t="shared" si="9"/>
        <v>7.7959658135130531E-3</v>
      </c>
      <c r="AA26" s="29"/>
    </row>
    <row r="27" spans="1:27" ht="14.45" x14ac:dyDescent="0.3">
      <c r="A27">
        <v>23</v>
      </c>
      <c r="B27" s="13"/>
      <c r="C27" s="13">
        <v>15</v>
      </c>
      <c r="D27" s="13">
        <f>15000*'answer 1'!U27</f>
        <v>1072.8581999999997</v>
      </c>
      <c r="E27" s="13">
        <f t="shared" si="8"/>
        <v>15000</v>
      </c>
      <c r="F27" s="13">
        <f>MIN(15000,A27/20*15000)*'answer 1'!X27</f>
        <v>11227.141800000001</v>
      </c>
      <c r="G27" s="13">
        <f t="shared" si="3"/>
        <v>749.25</v>
      </c>
      <c r="H27" s="13">
        <f t="shared" si="4"/>
        <v>3434.25</v>
      </c>
      <c r="I27" s="13">
        <f>'answer 1'!Y27</f>
        <v>5.8815718429396056E-3</v>
      </c>
      <c r="J27" s="13">
        <f t="shared" si="5"/>
        <v>20.198788101615342</v>
      </c>
      <c r="K27" s="13">
        <f t="shared" si="0"/>
        <v>1.4904272824264015</v>
      </c>
      <c r="N27" s="22"/>
      <c r="O27" s="22">
        <v>23</v>
      </c>
      <c r="P27" s="22">
        <f>5*Data!B68</f>
        <v>4.8399999999999999E-2</v>
      </c>
      <c r="Q27" s="22">
        <f>5*Data!C66</f>
        <v>2.4299999999999999E-2</v>
      </c>
      <c r="R27" s="22"/>
      <c r="S27" s="22"/>
      <c r="T27" s="24">
        <f t="shared" si="6"/>
        <v>0.92847612000000002</v>
      </c>
      <c r="U27" s="24">
        <f t="shared" si="1"/>
        <v>7.1523879999999984E-2</v>
      </c>
      <c r="V27" s="24"/>
      <c r="W27" s="25">
        <f t="shared" si="10"/>
        <v>0.18</v>
      </c>
      <c r="X27" s="26">
        <f t="shared" si="2"/>
        <v>0.74847612000000008</v>
      </c>
      <c r="Y27" s="28">
        <f t="shared" si="9"/>
        <v>5.8815718429396056E-3</v>
      </c>
      <c r="AA27" s="29"/>
    </row>
    <row r="28" spans="1:27" ht="14.45" x14ac:dyDescent="0.3">
      <c r="A28">
        <v>24</v>
      </c>
      <c r="B28" s="13"/>
      <c r="C28" s="13">
        <v>15</v>
      </c>
      <c r="D28" s="13">
        <f>15000*'answer 1'!U28</f>
        <v>1170.7222499999998</v>
      </c>
      <c r="E28" s="13">
        <f t="shared" si="8"/>
        <v>15000</v>
      </c>
      <c r="F28" s="13">
        <f>MIN(15000,A28/20*15000)*'answer 1'!X28</f>
        <v>11129.277750000001</v>
      </c>
      <c r="G28" s="13">
        <f t="shared" si="3"/>
        <v>749.25</v>
      </c>
      <c r="H28" s="13">
        <f t="shared" si="4"/>
        <v>3434.25</v>
      </c>
      <c r="I28" s="13">
        <f>'answer 1'!Y28</f>
        <v>4.4022160725046859E-3</v>
      </c>
      <c r="J28" s="13">
        <f t="shared" si="5"/>
        <v>15.118310546999217</v>
      </c>
      <c r="K28" s="13">
        <f t="shared" si="0"/>
        <v>0.99602609776130091</v>
      </c>
      <c r="N28" s="22"/>
      <c r="O28" s="22">
        <v>24</v>
      </c>
      <c r="P28" s="22">
        <f>5*Data!B69</f>
        <v>5.2999999999999999E-2</v>
      </c>
      <c r="Q28" s="22">
        <f>5*Data!C67</f>
        <v>2.6450000000000001E-2</v>
      </c>
      <c r="R28" s="22"/>
      <c r="S28" s="22"/>
      <c r="T28" s="24">
        <f t="shared" si="6"/>
        <v>0.92195185000000002</v>
      </c>
      <c r="U28" s="24">
        <f t="shared" si="1"/>
        <v>7.8048149999999983E-2</v>
      </c>
      <c r="V28" s="24"/>
      <c r="W28" s="25">
        <f t="shared" si="10"/>
        <v>0.18</v>
      </c>
      <c r="X28" s="26">
        <f t="shared" si="2"/>
        <v>0.74195185000000008</v>
      </c>
      <c r="Y28" s="28">
        <f t="shared" si="9"/>
        <v>4.4022160725046859E-3</v>
      </c>
      <c r="AA28" s="29"/>
    </row>
    <row r="29" spans="1:27" ht="14.45" x14ac:dyDescent="0.3">
      <c r="A29">
        <v>25</v>
      </c>
      <c r="B29" s="13"/>
      <c r="C29" s="13">
        <v>15</v>
      </c>
      <c r="D29" s="13">
        <f>15000*'answer 1'!U29</f>
        <v>1278.4228125000009</v>
      </c>
      <c r="E29" s="13">
        <f t="shared" si="8"/>
        <v>15000</v>
      </c>
      <c r="F29" s="13">
        <f>MIN(15000,A29/20*15000)*'answer 1'!X29</f>
        <v>11021.577187500001</v>
      </c>
      <c r="G29" s="13">
        <f t="shared" si="3"/>
        <v>749.25</v>
      </c>
      <c r="H29" s="13">
        <f t="shared" si="4"/>
        <v>3434.2499999999982</v>
      </c>
      <c r="I29" s="13">
        <f>'answer 1'!Y29</f>
        <v>3.2662323590945861E-3</v>
      </c>
      <c r="J29" s="13">
        <f t="shared" si="5"/>
        <v>11.217058479220576</v>
      </c>
      <c r="K29" s="13">
        <f t="shared" si="0"/>
        <v>0.65982446953774787</v>
      </c>
      <c r="N29" s="22"/>
      <c r="O29" s="22">
        <v>25</v>
      </c>
      <c r="P29" s="22">
        <f>5*Data!B70</f>
        <v>5.815E-2</v>
      </c>
      <c r="Q29" s="22">
        <f>5*Data!C68</f>
        <v>2.8749999999999998E-2</v>
      </c>
      <c r="R29" s="22"/>
      <c r="S29" s="22"/>
      <c r="T29" s="24">
        <f t="shared" si="6"/>
        <v>0.91477181249999995</v>
      </c>
      <c r="U29" s="24">
        <f t="shared" si="1"/>
        <v>8.5228187500000052E-2</v>
      </c>
      <c r="V29" s="24"/>
      <c r="W29" s="25">
        <f t="shared" si="10"/>
        <v>0.18</v>
      </c>
      <c r="X29" s="26">
        <f t="shared" si="2"/>
        <v>0.73477181250000001</v>
      </c>
      <c r="Y29" s="28">
        <f t="shared" si="9"/>
        <v>3.2662323590945861E-3</v>
      </c>
      <c r="AA29" s="29"/>
    </row>
    <row r="30" spans="1:27" ht="14.45" x14ac:dyDescent="0.3">
      <c r="A30">
        <v>26</v>
      </c>
      <c r="B30" s="13"/>
      <c r="C30" s="13">
        <v>15</v>
      </c>
      <c r="D30" s="13">
        <f>15000*'answer 1'!U30</f>
        <v>1395.8193749999991</v>
      </c>
      <c r="E30" s="13">
        <f t="shared" si="8"/>
        <v>15000</v>
      </c>
      <c r="F30" s="13">
        <f>MIN(15000,A30/20*15000)*'answer 1'!X30</f>
        <v>10904.180625000001</v>
      </c>
      <c r="G30" s="13">
        <f t="shared" si="3"/>
        <v>749.25</v>
      </c>
      <c r="H30" s="13">
        <f t="shared" si="4"/>
        <v>3434.25</v>
      </c>
      <c r="I30" s="13">
        <f>'answer 1'!Y30</f>
        <v>2.39993547053808E-3</v>
      </c>
      <c r="J30" s="13">
        <f t="shared" si="5"/>
        <v>8.2419783896954009</v>
      </c>
      <c r="K30" s="13">
        <f t="shared" si="0"/>
        <v>0.43287537626259137</v>
      </c>
      <c r="N30" s="22"/>
      <c r="O30" s="22">
        <v>26</v>
      </c>
      <c r="P30" s="22">
        <f>5*Data!B71</f>
        <v>6.3750000000000001E-2</v>
      </c>
      <c r="Q30" s="22">
        <f>5*Data!C69</f>
        <v>3.1300000000000001E-2</v>
      </c>
      <c r="R30" s="22"/>
      <c r="S30" s="22"/>
      <c r="T30" s="24">
        <f t="shared" si="6"/>
        <v>0.90694537500000005</v>
      </c>
      <c r="U30" s="24">
        <f t="shared" si="1"/>
        <v>9.3054624999999946E-2</v>
      </c>
      <c r="V30" s="24"/>
      <c r="W30" s="25">
        <f t="shared" si="10"/>
        <v>0.18</v>
      </c>
      <c r="X30" s="26">
        <f t="shared" si="2"/>
        <v>0.72694537500000012</v>
      </c>
      <c r="Y30" s="28">
        <f t="shared" si="9"/>
        <v>2.39993547053808E-3</v>
      </c>
      <c r="AA30" s="29"/>
    </row>
    <row r="31" spans="1:27" ht="14.45" x14ac:dyDescent="0.3">
      <c r="A31">
        <v>27</v>
      </c>
      <c r="B31" s="13"/>
      <c r="C31" s="13">
        <v>15</v>
      </c>
      <c r="D31" s="13">
        <f>15000*'answer 1'!U31</f>
        <v>1525.6681124999993</v>
      </c>
      <c r="E31" s="13">
        <f t="shared" si="8"/>
        <v>15000</v>
      </c>
      <c r="F31" s="13">
        <f>MIN(15000,A31/20*15000)*'answer 1'!X31</f>
        <v>10774.331887500002</v>
      </c>
      <c r="G31" s="13">
        <f t="shared" si="3"/>
        <v>749.25</v>
      </c>
      <c r="H31" s="13">
        <f t="shared" si="4"/>
        <v>3434.2499999999982</v>
      </c>
      <c r="I31" s="13">
        <f>'answer 1'!Y31</f>
        <v>1.7446219906061063E-3</v>
      </c>
      <c r="J31" s="13">
        <f t="shared" si="5"/>
        <v>5.9914680712390176</v>
      </c>
      <c r="K31" s="13">
        <f t="shared" si="0"/>
        <v>0.28096138636203166</v>
      </c>
      <c r="N31" s="22"/>
      <c r="O31" s="22">
        <v>27</v>
      </c>
      <c r="P31" s="22">
        <f>5*Data!B72</f>
        <v>6.9949999999999998E-2</v>
      </c>
      <c r="Q31" s="22">
        <f>5*Data!C70</f>
        <v>3.415E-2</v>
      </c>
      <c r="R31" s="22"/>
      <c r="S31" s="22"/>
      <c r="T31" s="24">
        <f t="shared" si="6"/>
        <v>0.89828879250000004</v>
      </c>
      <c r="U31" s="24">
        <f t="shared" si="1"/>
        <v>0.10171120749999996</v>
      </c>
      <c r="V31" s="24"/>
      <c r="W31" s="25">
        <f t="shared" si="10"/>
        <v>0.18</v>
      </c>
      <c r="X31" s="26">
        <f t="shared" si="2"/>
        <v>0.71828879250000011</v>
      </c>
      <c r="Y31" s="28">
        <f t="shared" si="9"/>
        <v>1.7446219906061063E-3</v>
      </c>
      <c r="AA31" s="29"/>
    </row>
    <row r="32" spans="1:27" ht="14.45" x14ac:dyDescent="0.3">
      <c r="A32">
        <v>28</v>
      </c>
      <c r="B32" s="13"/>
      <c r="C32" s="13">
        <v>15</v>
      </c>
      <c r="D32" s="13">
        <f>15000*'answer 1'!U32</f>
        <v>1671.2999999999995</v>
      </c>
      <c r="E32" s="13">
        <f t="shared" si="8"/>
        <v>15000</v>
      </c>
      <c r="F32" s="13">
        <f>MIN(15000,A32/20*15000)*'answer 1'!X32</f>
        <v>10628.7</v>
      </c>
      <c r="G32" s="13">
        <f t="shared" si="3"/>
        <v>749.25</v>
      </c>
      <c r="H32" s="13">
        <f t="shared" si="4"/>
        <v>3434.25</v>
      </c>
      <c r="I32" s="13">
        <f>'answer 1'!Y32</f>
        <v>1.2531424230014065E-3</v>
      </c>
      <c r="J32" s="13">
        <f t="shared" si="5"/>
        <v>4.3036043661925802</v>
      </c>
      <c r="K32" s="13">
        <f t="shared" si="0"/>
        <v>0.18018876334741946</v>
      </c>
      <c r="N32" s="22"/>
      <c r="O32" s="22">
        <v>28</v>
      </c>
      <c r="P32" s="22">
        <f>5*Data!B73</f>
        <v>7.6800000000000007E-2</v>
      </c>
      <c r="Q32" s="22">
        <f>5*Data!C71</f>
        <v>3.7499999999999999E-2</v>
      </c>
      <c r="R32" s="22"/>
      <c r="S32" s="22"/>
      <c r="T32" s="24">
        <f t="shared" si="6"/>
        <v>0.88858000000000004</v>
      </c>
      <c r="U32" s="24">
        <f t="shared" si="1"/>
        <v>0.11141999999999996</v>
      </c>
      <c r="V32" s="24"/>
      <c r="W32" s="25">
        <f t="shared" si="10"/>
        <v>0.18</v>
      </c>
      <c r="X32" s="26">
        <f t="shared" si="2"/>
        <v>0.7085800000000001</v>
      </c>
      <c r="Y32" s="28">
        <f t="shared" si="9"/>
        <v>1.2531424230014065E-3</v>
      </c>
      <c r="AA32" s="29"/>
    </row>
    <row r="33" spans="1:27" x14ac:dyDescent="0.25">
      <c r="A33">
        <v>29</v>
      </c>
      <c r="B33" s="13"/>
      <c r="C33" s="13">
        <v>15</v>
      </c>
      <c r="D33" s="13">
        <f>15000*'answer 1'!U33</f>
        <v>1835.3388750000004</v>
      </c>
      <c r="E33" s="13">
        <f t="shared" si="8"/>
        <v>15000</v>
      </c>
      <c r="F33" s="13">
        <f>MIN(15000,A33/20*15000)*'answer 1'!X33</f>
        <v>10464.661125000001</v>
      </c>
      <c r="G33" s="13">
        <f t="shared" si="3"/>
        <v>749.25</v>
      </c>
      <c r="H33" s="13">
        <f t="shared" si="4"/>
        <v>3434.2499999999982</v>
      </c>
      <c r="I33" s="13">
        <f>'answer 1'!Y33</f>
        <v>8.8795165809033678E-4</v>
      </c>
      <c r="J33" s="13">
        <f t="shared" si="5"/>
        <v>3.0494479817967375</v>
      </c>
      <c r="K33" s="13">
        <f t="shared" si="0"/>
        <v>0.11399835172563788</v>
      </c>
      <c r="N33" s="22"/>
      <c r="O33" s="22">
        <v>29</v>
      </c>
      <c r="P33" s="22">
        <f>5*Data!B74</f>
        <v>8.4499999999999992E-2</v>
      </c>
      <c r="Q33" s="22">
        <f>5*Data!C72</f>
        <v>4.1349999999999998E-2</v>
      </c>
      <c r="R33" s="22"/>
      <c r="S33" s="22"/>
      <c r="T33" s="24">
        <f t="shared" si="6"/>
        <v>0.87764407499999997</v>
      </c>
      <c r="U33" s="24">
        <f t="shared" si="1"/>
        <v>0.12235592500000003</v>
      </c>
      <c r="V33" s="24"/>
      <c r="W33" s="25">
        <f t="shared" si="10"/>
        <v>0.18</v>
      </c>
      <c r="X33" s="26">
        <f t="shared" si="2"/>
        <v>0.69764407500000003</v>
      </c>
      <c r="Y33" s="28">
        <f t="shared" si="9"/>
        <v>8.8795165809033678E-4</v>
      </c>
      <c r="AA33" s="29"/>
    </row>
    <row r="34" spans="1:27" x14ac:dyDescent="0.25">
      <c r="A34">
        <v>30</v>
      </c>
      <c r="B34" s="13"/>
      <c r="C34" s="13">
        <v>15</v>
      </c>
      <c r="D34" s="13">
        <f>15000*'answer 1'!U34</f>
        <v>2021.6872499999995</v>
      </c>
      <c r="E34" s="13">
        <f t="shared" si="8"/>
        <v>15000</v>
      </c>
      <c r="F34" s="13">
        <f>MIN(15000,A34/20*15000)*'answer 1'!X34</f>
        <v>10278.312750000001</v>
      </c>
      <c r="G34" s="13">
        <f t="shared" si="3"/>
        <v>749.25</v>
      </c>
      <c r="H34" s="13">
        <f t="shared" si="4"/>
        <v>3434.25</v>
      </c>
      <c r="I34" s="13">
        <f>'answer 1'!Y34</f>
        <v>6.1947421315314928E-4</v>
      </c>
      <c r="J34" s="13">
        <f t="shared" si="5"/>
        <v>2.1274293165212028</v>
      </c>
      <c r="K34" s="13">
        <f t="shared" si="0"/>
        <v>7.1009173786747606E-2</v>
      </c>
      <c r="N34" s="22"/>
      <c r="O34" s="22">
        <v>30</v>
      </c>
      <c r="P34" s="22">
        <f>5*Data!B75</f>
        <v>9.325E-2</v>
      </c>
      <c r="Q34" s="22">
        <f>5*Data!C73</f>
        <v>4.58E-2</v>
      </c>
      <c r="R34" s="22"/>
      <c r="S34" s="22"/>
      <c r="T34" s="24">
        <f t="shared" si="6"/>
        <v>0.86522085000000004</v>
      </c>
      <c r="U34" s="24">
        <f t="shared" si="1"/>
        <v>0.13477914999999996</v>
      </c>
      <c r="V34" s="24"/>
      <c r="W34" s="25">
        <f t="shared" si="10"/>
        <v>0.18</v>
      </c>
      <c r="X34" s="26">
        <f t="shared" si="2"/>
        <v>0.6852208500000001</v>
      </c>
      <c r="Y34" s="28">
        <f t="shared" si="9"/>
        <v>6.1947421315314928E-4</v>
      </c>
      <c r="AA34" s="29"/>
    </row>
    <row r="35" spans="1:27" x14ac:dyDescent="0.25">
      <c r="A35">
        <v>31</v>
      </c>
      <c r="B35" s="13"/>
      <c r="C35" s="13">
        <v>15</v>
      </c>
      <c r="D35" s="13">
        <f>15000*'answer 1'!U35</f>
        <v>2234.8029750000005</v>
      </c>
      <c r="E35" s="13">
        <f t="shared" si="8"/>
        <v>15000</v>
      </c>
      <c r="F35" s="13">
        <f>MIN(15000,A35/20*15000)*'answer 1'!X35</f>
        <v>10065.197025000001</v>
      </c>
      <c r="G35" s="13">
        <f t="shared" si="3"/>
        <v>749.25</v>
      </c>
      <c r="H35" s="13">
        <f t="shared" si="4"/>
        <v>3434.2499999999982</v>
      </c>
      <c r="I35" s="13">
        <f>'answer 1'!Y35</f>
        <v>4.2447664688988218E-4</v>
      </c>
      <c r="J35" s="13">
        <f t="shared" si="5"/>
        <v>1.4577589245815772</v>
      </c>
      <c r="K35" s="13">
        <f t="shared" si="0"/>
        <v>4.3443720017815095E-2</v>
      </c>
      <c r="N35" s="22"/>
      <c r="O35" s="22">
        <v>31</v>
      </c>
      <c r="P35" s="22">
        <f>5*Data!B76</f>
        <v>0.1033</v>
      </c>
      <c r="Q35" s="22">
        <f>5*Data!C74</f>
        <v>5.0949999999999995E-2</v>
      </c>
      <c r="R35" s="22"/>
      <c r="S35" s="22"/>
      <c r="T35" s="24">
        <f t="shared" si="6"/>
        <v>0.85101313499999998</v>
      </c>
      <c r="U35" s="24">
        <f t="shared" si="1"/>
        <v>0.14898686500000002</v>
      </c>
      <c r="V35" s="24"/>
      <c r="W35" s="25">
        <f t="shared" si="10"/>
        <v>0.18</v>
      </c>
      <c r="X35" s="26">
        <f t="shared" si="2"/>
        <v>0.67101313500000004</v>
      </c>
      <c r="Y35" s="28">
        <f t="shared" si="9"/>
        <v>4.2447664688988218E-4</v>
      </c>
      <c r="AA35" s="29"/>
    </row>
    <row r="36" spans="1:27" x14ac:dyDescent="0.25">
      <c r="A36">
        <v>32</v>
      </c>
      <c r="B36" s="13"/>
      <c r="C36" s="13">
        <v>15</v>
      </c>
      <c r="D36" s="13">
        <f>15000*'answer 1'!U36</f>
        <v>2478.9328499999997</v>
      </c>
      <c r="E36" s="13">
        <f t="shared" si="8"/>
        <v>15000</v>
      </c>
      <c r="F36" s="13">
        <f>MIN(15000,A36/20*15000)*'answer 1'!X36</f>
        <v>9821.0671500000008</v>
      </c>
      <c r="G36" s="13">
        <f t="shared" si="3"/>
        <v>749.25</v>
      </c>
      <c r="H36" s="13">
        <f t="shared" si="4"/>
        <v>3434.25</v>
      </c>
      <c r="I36" s="13">
        <f>'answer 1'!Y36</f>
        <v>2.8482940556386787E-4</v>
      </c>
      <c r="J36" s="13">
        <f t="shared" si="5"/>
        <v>0.97817538605771326</v>
      </c>
      <c r="K36" s="13">
        <f t="shared" si="0"/>
        <v>2.602795246894319E-2</v>
      </c>
      <c r="N36" s="22"/>
      <c r="O36" s="22">
        <v>32</v>
      </c>
      <c r="P36" s="22">
        <f>5*Data!B77</f>
        <v>0.1149</v>
      </c>
      <c r="Q36" s="22">
        <f>5*Data!C75</f>
        <v>5.6899999999999999E-2</v>
      </c>
      <c r="R36" s="22"/>
      <c r="S36" s="22"/>
      <c r="T36" s="24">
        <f t="shared" si="6"/>
        <v>0.83473781000000002</v>
      </c>
      <c r="U36" s="24">
        <f t="shared" si="1"/>
        <v>0.16526218999999998</v>
      </c>
      <c r="V36" s="24"/>
      <c r="W36" s="25">
        <f t="shared" si="10"/>
        <v>0.18</v>
      </c>
      <c r="X36" s="26">
        <f t="shared" si="2"/>
        <v>0.65473781000000009</v>
      </c>
      <c r="Y36" s="28">
        <f t="shared" si="9"/>
        <v>2.8482940556386787E-4</v>
      </c>
      <c r="AA36" s="29"/>
    </row>
    <row r="37" spans="1:27" x14ac:dyDescent="0.25">
      <c r="A37">
        <v>33</v>
      </c>
      <c r="B37" s="13"/>
      <c r="C37" s="13">
        <v>15</v>
      </c>
      <c r="D37" s="13">
        <f>15000*'answer 1'!U37</f>
        <v>2756.0048999999985</v>
      </c>
      <c r="E37" s="13">
        <f t="shared" si="8"/>
        <v>15000</v>
      </c>
      <c r="F37" s="13">
        <f>MIN(15000,A37/20*15000)*'answer 1'!X37</f>
        <v>9543.9951000000019</v>
      </c>
      <c r="G37" s="13">
        <f t="shared" si="3"/>
        <v>749.25</v>
      </c>
      <c r="H37" s="13">
        <f t="shared" si="4"/>
        <v>3434.25</v>
      </c>
      <c r="I37" s="13">
        <f>'answer 1'!Y37</f>
        <v>1.8648858122248868E-4</v>
      </c>
      <c r="J37" s="13">
        <f t="shared" ref="J37:J54" si="11">I37*H37</f>
        <v>0.64044841006333175</v>
      </c>
      <c r="K37" s="13">
        <f t="shared" ref="K37:K54" si="12">J37/1.12^A37</f>
        <v>1.5215611248482103E-2</v>
      </c>
      <c r="N37" s="22"/>
      <c r="O37" s="22">
        <v>33</v>
      </c>
      <c r="P37" s="22">
        <f>5*Data!B78</f>
        <v>0.12820000000000001</v>
      </c>
      <c r="Q37" s="22">
        <f>5*Data!C76</f>
        <v>6.3699999999999993E-2</v>
      </c>
      <c r="R37" s="22"/>
      <c r="S37" s="22"/>
      <c r="T37" s="24">
        <f t="shared" ref="T37:T54" si="13">(1-P37)*(1-Q37)*(1-R37)*(1-S37)</f>
        <v>0.81626634000000009</v>
      </c>
      <c r="U37" s="24">
        <f t="shared" ref="U37:U54" si="14">1-T37</f>
        <v>0.18373365999999991</v>
      </c>
      <c r="V37" s="24"/>
      <c r="W37" s="25">
        <f t="shared" si="10"/>
        <v>0.18</v>
      </c>
      <c r="X37" s="26">
        <f t="shared" ref="X37:X68" si="15">1-W37-U37</f>
        <v>0.63626634000000015</v>
      </c>
      <c r="Y37" s="28">
        <f t="shared" si="9"/>
        <v>1.8648858122248868E-4</v>
      </c>
      <c r="AA37" s="29"/>
    </row>
    <row r="38" spans="1:27" x14ac:dyDescent="0.25">
      <c r="A38">
        <v>34</v>
      </c>
      <c r="B38" s="13"/>
      <c r="C38" s="13">
        <v>15</v>
      </c>
      <c r="D38" s="13">
        <f>15000*'answer 1'!U38</f>
        <v>3069.1150500000003</v>
      </c>
      <c r="E38" s="13">
        <f t="shared" si="8"/>
        <v>15000</v>
      </c>
      <c r="F38" s="13">
        <f>MIN(15000,A38/20*15000)*'answer 1'!X38</f>
        <v>9230.8849500000015</v>
      </c>
      <c r="G38" s="13">
        <f t="shared" si="3"/>
        <v>749.25</v>
      </c>
      <c r="H38" s="13">
        <f t="shared" si="4"/>
        <v>3434.2499999999982</v>
      </c>
      <c r="I38" s="13">
        <f>'answer 1'!Y38</f>
        <v>1.1865640702622563E-4</v>
      </c>
      <c r="J38" s="13">
        <f t="shared" si="11"/>
        <v>0.40749576582981517</v>
      </c>
      <c r="K38" s="13">
        <f t="shared" si="12"/>
        <v>8.6439118570844076E-3</v>
      </c>
      <c r="N38" s="22"/>
      <c r="O38" s="22">
        <v>34</v>
      </c>
      <c r="P38" s="22">
        <f>5*Data!B79</f>
        <v>0.14344999999999999</v>
      </c>
      <c r="Q38" s="22">
        <f>5*Data!C77</f>
        <v>7.1399999999999991E-2</v>
      </c>
      <c r="R38" s="22"/>
      <c r="S38" s="22"/>
      <c r="T38" s="24">
        <f t="shared" si="13"/>
        <v>0.79539232999999998</v>
      </c>
      <c r="U38" s="24">
        <f t="shared" si="14"/>
        <v>0.20460767000000002</v>
      </c>
      <c r="V38" s="24"/>
      <c r="W38" s="25">
        <f t="shared" si="10"/>
        <v>0.18</v>
      </c>
      <c r="X38" s="26">
        <f t="shared" si="15"/>
        <v>0.61539233000000004</v>
      </c>
      <c r="Y38" s="28">
        <f t="shared" ref="Y38:Y54" si="16">Y37*X37</f>
        <v>1.1865640702622563E-4</v>
      </c>
      <c r="AA38" s="29"/>
    </row>
    <row r="39" spans="1:27" x14ac:dyDescent="0.25">
      <c r="A39">
        <v>35</v>
      </c>
      <c r="B39" s="13"/>
      <c r="C39" s="13">
        <v>15</v>
      </c>
      <c r="D39" s="13">
        <f>15000*'answer 1'!U39</f>
        <v>3419.1613500000008</v>
      </c>
      <c r="E39" s="13">
        <f t="shared" si="8"/>
        <v>15000</v>
      </c>
      <c r="F39" s="13">
        <f>MIN(15000,A39/20*15000)*'answer 1'!X39</f>
        <v>8880.8386499999997</v>
      </c>
      <c r="G39" s="13">
        <f t="shared" si="3"/>
        <v>749.25</v>
      </c>
      <c r="H39" s="13">
        <f t="shared" si="4"/>
        <v>3434.25</v>
      </c>
      <c r="I39" s="13">
        <f>'answer 1'!Y39</f>
        <v>7.3020242789297363E-5</v>
      </c>
      <c r="J39" s="13">
        <f t="shared" si="11"/>
        <v>0.25076976879914448</v>
      </c>
      <c r="K39" s="13">
        <f t="shared" si="12"/>
        <v>4.7494616589694666E-3</v>
      </c>
      <c r="N39" s="22"/>
      <c r="O39" s="22">
        <v>35</v>
      </c>
      <c r="P39" s="22">
        <f>5*Data!B80</f>
        <v>0.16089999999999999</v>
      </c>
      <c r="Q39" s="22">
        <f>5*Data!C78</f>
        <v>7.9899999999999999E-2</v>
      </c>
      <c r="R39" s="22"/>
      <c r="S39" s="22"/>
      <c r="T39" s="24">
        <f t="shared" si="13"/>
        <v>0.77205590999999996</v>
      </c>
      <c r="U39" s="24">
        <f t="shared" si="14"/>
        <v>0.22794409000000004</v>
      </c>
      <c r="V39" s="24"/>
      <c r="W39" s="25">
        <f t="shared" si="10"/>
        <v>0.18</v>
      </c>
      <c r="X39" s="26">
        <f t="shared" si="15"/>
        <v>0.59205591000000002</v>
      </c>
      <c r="Y39" s="28">
        <f t="shared" si="16"/>
        <v>7.3020242789297363E-5</v>
      </c>
      <c r="AA39" s="29"/>
    </row>
    <row r="40" spans="1:27" x14ac:dyDescent="0.25">
      <c r="A40">
        <v>36</v>
      </c>
      <c r="B40" s="13"/>
      <c r="C40" s="13">
        <v>15</v>
      </c>
      <c r="D40" s="13">
        <f>15000*'answer 1'!U40</f>
        <v>3806.1089249999986</v>
      </c>
      <c r="E40" s="13">
        <f t="shared" si="8"/>
        <v>15000</v>
      </c>
      <c r="F40" s="13">
        <f>MIN(15000,A40/20*15000)*'answer 1'!X40</f>
        <v>8493.8910750000032</v>
      </c>
      <c r="G40" s="13">
        <f t="shared" si="3"/>
        <v>749.25</v>
      </c>
      <c r="H40" s="13">
        <f t="shared" si="4"/>
        <v>3434.2499999999982</v>
      </c>
      <c r="I40" s="13">
        <f>'answer 1'!Y40</f>
        <v>4.3232066293038389E-5</v>
      </c>
      <c r="J40" s="13">
        <f t="shared" si="11"/>
        <v>0.148469723666867</v>
      </c>
      <c r="K40" s="13">
        <f t="shared" si="12"/>
        <v>2.5106668254564961E-3</v>
      </c>
      <c r="N40" s="22"/>
      <c r="O40" s="22">
        <v>36</v>
      </c>
      <c r="P40" s="22">
        <f>5*Data!B81</f>
        <v>0.1807</v>
      </c>
      <c r="Q40" s="22">
        <f>5*Data!C79</f>
        <v>8.9149999999999993E-2</v>
      </c>
      <c r="R40" s="22"/>
      <c r="S40" s="22"/>
      <c r="T40" s="24">
        <f t="shared" si="13"/>
        <v>0.7462594050000001</v>
      </c>
      <c r="U40" s="24">
        <f t="shared" si="14"/>
        <v>0.2537405949999999</v>
      </c>
      <c r="V40" s="24"/>
      <c r="W40" s="25">
        <f t="shared" si="10"/>
        <v>0.18</v>
      </c>
      <c r="X40" s="26">
        <f t="shared" si="15"/>
        <v>0.56625940500000016</v>
      </c>
      <c r="Y40" s="28">
        <f t="shared" si="16"/>
        <v>4.3232066293038389E-5</v>
      </c>
      <c r="AA40" s="29"/>
    </row>
    <row r="41" spans="1:27" x14ac:dyDescent="0.25">
      <c r="A41">
        <v>37</v>
      </c>
      <c r="B41" s="13"/>
      <c r="C41" s="13">
        <v>15</v>
      </c>
      <c r="D41" s="13">
        <f>15000*'answer 1'!U41</f>
        <v>4236.3932999999988</v>
      </c>
      <c r="E41" s="13">
        <f t="shared" si="8"/>
        <v>15000</v>
      </c>
      <c r="F41" s="13">
        <f>MIN(15000,A41/20*15000)*'answer 1'!X41</f>
        <v>8063.6067000000021</v>
      </c>
      <c r="G41" s="13">
        <f t="shared" si="3"/>
        <v>749.25</v>
      </c>
      <c r="H41" s="13">
        <f t="shared" si="4"/>
        <v>3434.2499999999982</v>
      </c>
      <c r="I41" s="13">
        <f>'answer 1'!Y41</f>
        <v>2.4480564136016482E-5</v>
      </c>
      <c r="J41" s="13">
        <f t="shared" si="11"/>
        <v>8.4072377384114563E-2</v>
      </c>
      <c r="K41" s="13">
        <f t="shared" si="12"/>
        <v>1.2693649131573525E-3</v>
      </c>
      <c r="N41" s="22"/>
      <c r="O41" s="22">
        <v>37</v>
      </c>
      <c r="P41" s="22">
        <f>5*Data!B82</f>
        <v>0.20305000000000001</v>
      </c>
      <c r="Q41" s="22">
        <f>5*Data!C80</f>
        <v>9.9599999999999994E-2</v>
      </c>
      <c r="R41" s="22"/>
      <c r="S41" s="22"/>
      <c r="T41" s="24">
        <f t="shared" si="13"/>
        <v>0.71757378000000005</v>
      </c>
      <c r="U41" s="24">
        <f t="shared" si="14"/>
        <v>0.28242621999999995</v>
      </c>
      <c r="V41" s="24"/>
      <c r="W41" s="25">
        <f t="shared" si="10"/>
        <v>0.18</v>
      </c>
      <c r="X41" s="26">
        <f t="shared" si="15"/>
        <v>0.53757378000000011</v>
      </c>
      <c r="Y41" s="28">
        <f t="shared" si="16"/>
        <v>2.4480564136016482E-5</v>
      </c>
      <c r="AA41" s="29"/>
    </row>
    <row r="42" spans="1:27" x14ac:dyDescent="0.25">
      <c r="A42">
        <v>38</v>
      </c>
      <c r="B42" s="13"/>
      <c r="C42" s="13">
        <v>15</v>
      </c>
      <c r="D42" s="13">
        <f>15000*'answer 1'!U42</f>
        <v>4716.7297499999995</v>
      </c>
      <c r="E42" s="13">
        <f t="shared" si="8"/>
        <v>15000</v>
      </c>
      <c r="F42" s="13">
        <f>MIN(15000,A42/20*15000)*'answer 1'!X42</f>
        <v>7583.2702500000014</v>
      </c>
      <c r="G42" s="13">
        <f t="shared" si="3"/>
        <v>749.25</v>
      </c>
      <c r="H42" s="13">
        <f t="shared" si="4"/>
        <v>3434.25</v>
      </c>
      <c r="I42" s="13">
        <f>'answer 1'!Y42</f>
        <v>1.3160109399130818E-5</v>
      </c>
      <c r="J42" s="13">
        <f t="shared" si="11"/>
        <v>4.5195105703965011E-2</v>
      </c>
      <c r="K42" s="13">
        <f t="shared" si="12"/>
        <v>6.092654415762234E-4</v>
      </c>
      <c r="N42" s="22"/>
      <c r="O42" s="22">
        <v>38</v>
      </c>
      <c r="P42" s="22">
        <f>5*Data!B83</f>
        <v>0.22820000000000001</v>
      </c>
      <c r="Q42" s="22">
        <f>5*Data!C81</f>
        <v>0.11174999999999999</v>
      </c>
      <c r="R42" s="22"/>
      <c r="S42" s="22"/>
      <c r="T42" s="24">
        <f t="shared" si="13"/>
        <v>0.68555135</v>
      </c>
      <c r="U42" s="24">
        <f t="shared" si="14"/>
        <v>0.31444865</v>
      </c>
      <c r="V42" s="24"/>
      <c r="W42" s="25">
        <f t="shared" si="10"/>
        <v>0.18</v>
      </c>
      <c r="X42" s="26">
        <f t="shared" si="15"/>
        <v>0.50555135000000007</v>
      </c>
      <c r="Y42" s="28">
        <f t="shared" si="16"/>
        <v>1.3160109399130818E-5</v>
      </c>
      <c r="AA42" s="29"/>
    </row>
    <row r="43" spans="1:27" x14ac:dyDescent="0.25">
      <c r="A43">
        <v>39</v>
      </c>
      <c r="B43" s="13"/>
      <c r="C43" s="13">
        <v>15</v>
      </c>
      <c r="D43" s="13">
        <f>15000*'answer 1'!U43</f>
        <v>5251.7663249999996</v>
      </c>
      <c r="E43" s="13">
        <f t="shared" si="8"/>
        <v>15000</v>
      </c>
      <c r="F43" s="13">
        <f>MIN(15000,A43/20*15000)*'answer 1'!X43</f>
        <v>7048.2336750000013</v>
      </c>
      <c r="G43" s="13">
        <f t="shared" si="3"/>
        <v>749.25</v>
      </c>
      <c r="H43" s="13">
        <f t="shared" si="4"/>
        <v>3434.2499999999982</v>
      </c>
      <c r="I43" s="13">
        <f>'answer 1'!Y43</f>
        <v>6.6531110728782743E-6</v>
      </c>
      <c r="J43" s="13">
        <f t="shared" si="11"/>
        <v>2.2848446702032201E-2</v>
      </c>
      <c r="K43" s="13">
        <f t="shared" si="12"/>
        <v>2.750133629439337E-4</v>
      </c>
      <c r="N43" s="22"/>
      <c r="O43" s="22">
        <v>39</v>
      </c>
      <c r="P43" s="22">
        <f>5*Data!B84</f>
        <v>0.25629999999999997</v>
      </c>
      <c r="Q43" s="22">
        <f>5*Data!C82</f>
        <v>0.12614999999999998</v>
      </c>
      <c r="R43" s="22"/>
      <c r="S43" s="22"/>
      <c r="T43" s="24">
        <f t="shared" si="13"/>
        <v>0.64988224500000003</v>
      </c>
      <c r="U43" s="24">
        <f t="shared" si="14"/>
        <v>0.35011775499999997</v>
      </c>
      <c r="V43" s="24"/>
      <c r="W43" s="25">
        <f t="shared" si="10"/>
        <v>0.18</v>
      </c>
      <c r="X43" s="26">
        <f t="shared" si="15"/>
        <v>0.46988224500000009</v>
      </c>
      <c r="Y43" s="28">
        <f t="shared" si="16"/>
        <v>6.6531110728782743E-6</v>
      </c>
      <c r="AA43" s="29"/>
    </row>
    <row r="44" spans="1:27" x14ac:dyDescent="0.25">
      <c r="A44">
        <v>40</v>
      </c>
      <c r="B44" s="13"/>
      <c r="C44" s="13">
        <v>15</v>
      </c>
      <c r="D44" s="13">
        <f>15000*'answer 1'!U44</f>
        <v>5849.2674375000006</v>
      </c>
      <c r="E44" s="13">
        <f t="shared" si="8"/>
        <v>15000</v>
      </c>
      <c r="F44" s="13">
        <f>MIN(15000,A44/20*15000)*'answer 1'!X44</f>
        <v>6450.7325625000003</v>
      </c>
      <c r="G44" s="13">
        <f t="shared" si="3"/>
        <v>749.25</v>
      </c>
      <c r="H44" s="13">
        <f t="shared" si="4"/>
        <v>3434.2499999999991</v>
      </c>
      <c r="I44" s="13">
        <f>'answer 1'!Y44</f>
        <v>3.1261787671584028E-6</v>
      </c>
      <c r="J44" s="13">
        <f t="shared" si="11"/>
        <v>1.0736079431113741E-2</v>
      </c>
      <c r="K44" s="13">
        <f t="shared" si="12"/>
        <v>1.1537847891526373E-4</v>
      </c>
      <c r="N44" s="22"/>
      <c r="O44" s="22">
        <v>40</v>
      </c>
      <c r="P44" s="22">
        <f>5*Data!B85</f>
        <v>0.28795000000000004</v>
      </c>
      <c r="Q44" s="22">
        <f>5*Data!C83</f>
        <v>0.14324999999999999</v>
      </c>
      <c r="R44" s="22"/>
      <c r="S44" s="22"/>
      <c r="T44" s="24">
        <f t="shared" si="13"/>
        <v>0.61004883749999994</v>
      </c>
      <c r="U44" s="24">
        <f t="shared" si="14"/>
        <v>0.38995116250000006</v>
      </c>
      <c r="V44" s="24"/>
      <c r="W44" s="25">
        <f t="shared" si="10"/>
        <v>0.18</v>
      </c>
      <c r="X44" s="26">
        <f t="shared" si="15"/>
        <v>0.4300488375</v>
      </c>
      <c r="Y44" s="28">
        <f t="shared" si="16"/>
        <v>3.1261787671584028E-6</v>
      </c>
      <c r="AA44" s="29"/>
    </row>
    <row r="45" spans="1:27" x14ac:dyDescent="0.25">
      <c r="A45">
        <v>41</v>
      </c>
      <c r="B45" s="13"/>
      <c r="C45" s="13">
        <v>15</v>
      </c>
      <c r="D45" s="13">
        <f>15000*'answer 1'!U45</f>
        <v>6514.0056375000004</v>
      </c>
      <c r="E45" s="13">
        <f t="shared" si="8"/>
        <v>15000</v>
      </c>
      <c r="F45" s="13">
        <f>MIN(15000,A45/20*15000)*'answer 1'!X45</f>
        <v>5785.9943625000005</v>
      </c>
      <c r="G45" s="13">
        <f t="shared" si="3"/>
        <v>749.25</v>
      </c>
      <c r="H45" s="13">
        <f t="shared" si="4"/>
        <v>3434.2499999999991</v>
      </c>
      <c r="I45" s="13">
        <f>'answer 1'!Y45</f>
        <v>1.3444095446336542E-6</v>
      </c>
      <c r="J45" s="13">
        <f t="shared" si="11"/>
        <v>4.6170384786581257E-3</v>
      </c>
      <c r="K45" s="13">
        <f t="shared" si="12"/>
        <v>4.4302125651810216E-5</v>
      </c>
      <c r="N45" s="22"/>
      <c r="O45" s="22">
        <v>41</v>
      </c>
      <c r="P45" s="22">
        <f>5*Data!B86</f>
        <v>0.32364999999999999</v>
      </c>
      <c r="Q45" s="22">
        <f>5*Data!C84</f>
        <v>0.16355000000000003</v>
      </c>
      <c r="R45" s="22"/>
      <c r="S45" s="22"/>
      <c r="T45" s="24">
        <f t="shared" si="13"/>
        <v>0.56573295749999997</v>
      </c>
      <c r="U45" s="24">
        <f t="shared" si="14"/>
        <v>0.43426704250000003</v>
      </c>
      <c r="V45" s="24"/>
      <c r="W45" s="25">
        <f t="shared" si="10"/>
        <v>0.18</v>
      </c>
      <c r="X45" s="26">
        <f t="shared" si="15"/>
        <v>0.38573295750000003</v>
      </c>
      <c r="Y45" s="28">
        <f t="shared" si="16"/>
        <v>1.3444095446336542E-6</v>
      </c>
      <c r="AA45" s="29"/>
    </row>
    <row r="46" spans="1:27" x14ac:dyDescent="0.25">
      <c r="A46">
        <v>42</v>
      </c>
      <c r="B46" s="13"/>
      <c r="C46" s="13">
        <v>15</v>
      </c>
      <c r="D46" s="13">
        <f>15000*'answer 1'!U46</f>
        <v>7249.5717374999995</v>
      </c>
      <c r="E46" s="13">
        <f t="shared" si="8"/>
        <v>15000</v>
      </c>
      <c r="F46" s="13">
        <f>MIN(15000,A46/20*15000)*'answer 1'!X46</f>
        <v>5050.4282625000014</v>
      </c>
      <c r="G46" s="13">
        <f t="shared" si="3"/>
        <v>749.25</v>
      </c>
      <c r="H46" s="13">
        <f t="shared" si="4"/>
        <v>3434.2499999999991</v>
      </c>
      <c r="I46" s="13">
        <f>'answer 1'!Y46</f>
        <v>5.1858306974276774E-7</v>
      </c>
      <c r="J46" s="13">
        <f t="shared" si="11"/>
        <v>1.7809439072640997E-3</v>
      </c>
      <c r="K46" s="13">
        <f t="shared" si="12"/>
        <v>1.5257848170722649E-5</v>
      </c>
      <c r="N46" s="22"/>
      <c r="O46" s="22">
        <v>42</v>
      </c>
      <c r="P46" s="22">
        <f>5*Data!B87</f>
        <v>0.36395</v>
      </c>
      <c r="Q46" s="22">
        <f>5*Data!C85</f>
        <v>0.18765000000000001</v>
      </c>
      <c r="R46" s="22"/>
      <c r="S46" s="22"/>
      <c r="T46" s="24">
        <f t="shared" si="13"/>
        <v>0.51669521750000003</v>
      </c>
      <c r="U46" s="24">
        <f t="shared" si="14"/>
        <v>0.48330478249999997</v>
      </c>
      <c r="V46" s="24"/>
      <c r="W46" s="25">
        <f t="shared" si="10"/>
        <v>0.18</v>
      </c>
      <c r="X46" s="26">
        <f t="shared" si="15"/>
        <v>0.33669521750000009</v>
      </c>
      <c r="Y46" s="28">
        <f t="shared" si="16"/>
        <v>5.1858306974276774E-7</v>
      </c>
      <c r="AA46" s="29"/>
    </row>
    <row r="47" spans="1:27" x14ac:dyDescent="0.25">
      <c r="A47">
        <v>43</v>
      </c>
      <c r="B47" s="13"/>
      <c r="C47" s="13">
        <v>15</v>
      </c>
      <c r="D47" s="13">
        <f>15000*'answer 1'!U47</f>
        <v>8052.4819499999994</v>
      </c>
      <c r="E47" s="13">
        <f t="shared" si="8"/>
        <v>15000</v>
      </c>
      <c r="F47" s="13">
        <f>MIN(15000,A47/20*15000)*'answer 1'!X47</f>
        <v>4247.5180500000015</v>
      </c>
      <c r="G47" s="13">
        <f t="shared" si="3"/>
        <v>749.25</v>
      </c>
      <c r="H47" s="13">
        <f t="shared" si="4"/>
        <v>3434.2499999999991</v>
      </c>
      <c r="I47" s="13">
        <f>'answer 1'!Y47</f>
        <v>1.7460443945885889E-7</v>
      </c>
      <c r="J47" s="13">
        <f t="shared" si="11"/>
        <v>5.9963529621158602E-4</v>
      </c>
      <c r="K47" s="13">
        <f t="shared" si="12"/>
        <v>4.5868254539495E-6</v>
      </c>
      <c r="N47" s="22"/>
      <c r="O47" s="22">
        <v>43</v>
      </c>
      <c r="P47" s="22">
        <f>5*Data!B88</f>
        <v>0.4093</v>
      </c>
      <c r="Q47" s="22">
        <f>5*Data!C86</f>
        <v>0.21590000000000001</v>
      </c>
      <c r="R47" s="22"/>
      <c r="S47" s="22"/>
      <c r="T47" s="24">
        <f t="shared" si="13"/>
        <v>0.46316787000000004</v>
      </c>
      <c r="U47" s="24">
        <f t="shared" si="14"/>
        <v>0.53683212999999996</v>
      </c>
      <c r="V47" s="24"/>
      <c r="W47" s="25">
        <f t="shared" si="10"/>
        <v>0.18</v>
      </c>
      <c r="X47" s="26">
        <f t="shared" si="15"/>
        <v>0.2831678700000001</v>
      </c>
      <c r="Y47" s="28">
        <f t="shared" si="16"/>
        <v>1.7460443945885889E-7</v>
      </c>
      <c r="AA47" s="29"/>
    </row>
    <row r="48" spans="1:27" x14ac:dyDescent="0.25">
      <c r="A48">
        <v>44</v>
      </c>
      <c r="B48" s="13"/>
      <c r="C48" s="13">
        <v>15</v>
      </c>
      <c r="D48" s="13">
        <f>15000*'answer 1'!U48</f>
        <v>8916.9702000000016</v>
      </c>
      <c r="E48" s="13">
        <f t="shared" si="8"/>
        <v>15000</v>
      </c>
      <c r="F48" s="13">
        <f>MIN(15000,A48/20*15000)*'answer 1'!X48</f>
        <v>3383.0297999999998</v>
      </c>
      <c r="G48" s="13">
        <f t="shared" si="3"/>
        <v>749.25</v>
      </c>
      <c r="H48" s="13">
        <f t="shared" si="4"/>
        <v>3434.2499999999986</v>
      </c>
      <c r="I48" s="13">
        <f>'answer 1'!Y48</f>
        <v>4.9442367214109046E-8</v>
      </c>
      <c r="J48" s="13">
        <f t="shared" si="11"/>
        <v>1.6979744960505391E-4</v>
      </c>
      <c r="K48" s="13">
        <f t="shared" si="12"/>
        <v>1.159679994514878E-6</v>
      </c>
      <c r="N48" s="22"/>
      <c r="O48" s="22">
        <v>44</v>
      </c>
      <c r="P48" s="22">
        <f>5*Data!B89</f>
        <v>0.46015</v>
      </c>
      <c r="Q48" s="22">
        <f>5*Data!C87</f>
        <v>0.24879999999999999</v>
      </c>
      <c r="R48" s="22"/>
      <c r="S48" s="22"/>
      <c r="T48" s="24">
        <f t="shared" si="13"/>
        <v>0.40553531999999992</v>
      </c>
      <c r="U48" s="24">
        <f t="shared" si="14"/>
        <v>0.59446468000000008</v>
      </c>
      <c r="V48" s="24"/>
      <c r="W48" s="25">
        <f t="shared" si="10"/>
        <v>0.18</v>
      </c>
      <c r="X48" s="26">
        <f t="shared" si="15"/>
        <v>0.22553531999999998</v>
      </c>
      <c r="Y48" s="28">
        <f t="shared" si="16"/>
        <v>4.9442367214109046E-8</v>
      </c>
      <c r="AA48" s="29"/>
    </row>
    <row r="49" spans="1:27" x14ac:dyDescent="0.25">
      <c r="A49">
        <v>45</v>
      </c>
      <c r="B49" s="13"/>
      <c r="C49" s="13">
        <v>15</v>
      </c>
      <c r="D49" s="13">
        <f>15000*'answer 1'!U49</f>
        <v>9831.4338750000006</v>
      </c>
      <c r="E49" s="13">
        <f t="shared" si="8"/>
        <v>15000</v>
      </c>
      <c r="F49" s="13">
        <f>MIN(15000,A49/20*15000)*'answer 1'!X49</f>
        <v>2468.5661250000003</v>
      </c>
      <c r="G49" s="13">
        <f t="shared" si="3"/>
        <v>749.25</v>
      </c>
      <c r="H49" s="13">
        <f t="shared" si="4"/>
        <v>3434.2499999999991</v>
      </c>
      <c r="I49" s="13">
        <f>'answer 1'!Y49</f>
        <v>1.1151000111191592E-8</v>
      </c>
      <c r="J49" s="13">
        <f t="shared" si="11"/>
        <v>3.8295322131859712E-5</v>
      </c>
      <c r="K49" s="13">
        <f t="shared" si="12"/>
        <v>2.3352571308974218E-7</v>
      </c>
      <c r="N49" s="22"/>
      <c r="O49" s="22">
        <v>45</v>
      </c>
      <c r="P49" s="22">
        <f>5*Data!B90</f>
        <v>0.51690000000000003</v>
      </c>
      <c r="Q49" s="22">
        <f>5*Data!C88</f>
        <v>0.28675</v>
      </c>
      <c r="R49" s="22"/>
      <c r="S49" s="22"/>
      <c r="T49" s="24">
        <f t="shared" si="13"/>
        <v>0.34457107499999995</v>
      </c>
      <c r="U49" s="24">
        <f t="shared" si="14"/>
        <v>0.65542892500000005</v>
      </c>
      <c r="V49" s="24"/>
      <c r="W49" s="25">
        <f t="shared" si="10"/>
        <v>0.18</v>
      </c>
      <c r="X49" s="26">
        <f t="shared" si="15"/>
        <v>0.16457107500000001</v>
      </c>
      <c r="Y49" s="28">
        <f t="shared" si="16"/>
        <v>1.1151000111191592E-8</v>
      </c>
      <c r="AA49" s="29"/>
    </row>
    <row r="50" spans="1:27" x14ac:dyDescent="0.25">
      <c r="A50">
        <v>46</v>
      </c>
      <c r="B50" s="13"/>
      <c r="C50" s="13">
        <v>15</v>
      </c>
      <c r="D50" s="13">
        <f>15000*'answer 1'!U50</f>
        <v>10779.442612499999</v>
      </c>
      <c r="E50" s="13">
        <f t="shared" si="8"/>
        <v>15000</v>
      </c>
      <c r="F50" s="13">
        <f>MIN(15000,A50/20*15000)*'answer 1'!X50</f>
        <v>1520.5573875000011</v>
      </c>
      <c r="G50" s="13">
        <f t="shared" si="3"/>
        <v>749.25</v>
      </c>
      <c r="H50" s="13">
        <f t="shared" si="4"/>
        <v>3434.25</v>
      </c>
      <c r="I50" s="13">
        <f>'answer 1'!Y50</f>
        <v>1.8351320756239199E-9</v>
      </c>
      <c r="J50" s="13">
        <f t="shared" si="11"/>
        <v>6.3023023307114471E-6</v>
      </c>
      <c r="K50" s="13">
        <f t="shared" si="12"/>
        <v>3.4313908610107551E-8</v>
      </c>
      <c r="N50" s="22"/>
      <c r="O50" s="22">
        <v>46</v>
      </c>
      <c r="P50" s="22">
        <f>5*Data!B91</f>
        <v>0.57994999999999997</v>
      </c>
      <c r="Q50" s="22">
        <f>5*Data!C89</f>
        <v>0.33015000000000005</v>
      </c>
      <c r="R50" s="22"/>
      <c r="S50" s="22"/>
      <c r="T50" s="24">
        <f t="shared" si="13"/>
        <v>0.28137049250000001</v>
      </c>
      <c r="U50" s="24">
        <f t="shared" si="14"/>
        <v>0.71862950749999999</v>
      </c>
      <c r="V50" s="24"/>
      <c r="W50" s="25">
        <f t="shared" si="10"/>
        <v>0.18</v>
      </c>
      <c r="X50" s="26">
        <f t="shared" si="15"/>
        <v>0.10137049250000008</v>
      </c>
      <c r="Y50" s="28">
        <f t="shared" si="16"/>
        <v>1.8351320756239199E-9</v>
      </c>
      <c r="AA50" s="29"/>
    </row>
    <row r="51" spans="1:27" x14ac:dyDescent="0.25">
      <c r="A51">
        <v>47</v>
      </c>
      <c r="B51" s="13"/>
      <c r="C51" s="13">
        <v>15</v>
      </c>
      <c r="D51" s="13">
        <f>15000*'answer 1'!U51</f>
        <v>11737.863600000001</v>
      </c>
      <c r="E51" s="13">
        <f t="shared" si="8"/>
        <v>15000</v>
      </c>
      <c r="F51" s="13">
        <f>MIN(15000,A51/20*15000)*'answer 1'!X51</f>
        <v>562.13639999999953</v>
      </c>
      <c r="G51" s="13">
        <f t="shared" si="3"/>
        <v>749.25</v>
      </c>
      <c r="H51" s="13">
        <f t="shared" si="4"/>
        <v>3434.25</v>
      </c>
      <c r="I51" s="13">
        <f>'answer 1'!Y51</f>
        <v>1.8602824230854414E-10</v>
      </c>
      <c r="J51" s="13">
        <f t="shared" si="11"/>
        <v>6.3886749114811775E-7</v>
      </c>
      <c r="K51" s="13">
        <f t="shared" si="12"/>
        <v>3.1057301923273177E-9</v>
      </c>
      <c r="N51" s="22"/>
      <c r="O51" s="22">
        <v>47</v>
      </c>
      <c r="P51" s="22">
        <f>5*Data!B92</f>
        <v>0.64960000000000007</v>
      </c>
      <c r="Q51" s="22">
        <f>5*Data!C90</f>
        <v>0.37935000000000002</v>
      </c>
      <c r="R51" s="22"/>
      <c r="S51" s="22"/>
      <c r="T51" s="24">
        <f t="shared" si="13"/>
        <v>0.21747575999999993</v>
      </c>
      <c r="U51" s="24">
        <f t="shared" si="14"/>
        <v>0.78252424000000009</v>
      </c>
      <c r="V51" s="24"/>
      <c r="W51" s="25">
        <f t="shared" si="10"/>
        <v>0.18</v>
      </c>
      <c r="X51" s="26">
        <f t="shared" si="15"/>
        <v>3.7475759999999969E-2</v>
      </c>
      <c r="Y51" s="28">
        <f t="shared" si="16"/>
        <v>1.8602824230854414E-10</v>
      </c>
      <c r="AA51" s="29"/>
    </row>
    <row r="52" spans="1:27" x14ac:dyDescent="0.25">
      <c r="A52">
        <v>48</v>
      </c>
      <c r="B52" s="13"/>
      <c r="C52" s="13">
        <v>15</v>
      </c>
      <c r="D52" s="13">
        <f>15000*'answer 1'!U52</f>
        <v>12676.4115</v>
      </c>
      <c r="E52" s="13">
        <f t="shared" si="8"/>
        <v>15000</v>
      </c>
      <c r="F52" s="13">
        <f>MIN(15000,A52/20*15000)*'answer 1'!X52</f>
        <v>-376.41149999999845</v>
      </c>
      <c r="G52" s="13">
        <f t="shared" si="3"/>
        <v>749.25</v>
      </c>
      <c r="H52" s="13">
        <f t="shared" si="4"/>
        <v>3434.2499999999982</v>
      </c>
      <c r="I52" s="13">
        <f>'answer 1'!Y52</f>
        <v>6.9715497619768402E-12</v>
      </c>
      <c r="J52" s="13">
        <f t="shared" si="11"/>
        <v>2.3942044770068951E-8</v>
      </c>
      <c r="K52" s="13">
        <f t="shared" si="12"/>
        <v>1.0391928510036804E-10</v>
      </c>
      <c r="N52" s="22"/>
      <c r="O52" s="22">
        <v>48</v>
      </c>
      <c r="P52" s="22">
        <f>5*Data!B93</f>
        <v>0.72599999999999998</v>
      </c>
      <c r="Q52" s="22">
        <f>5*Data!C91</f>
        <v>0.43464999999999998</v>
      </c>
      <c r="R52" s="22"/>
      <c r="S52" s="22"/>
      <c r="T52" s="24">
        <f t="shared" si="13"/>
        <v>0.15490590000000001</v>
      </c>
      <c r="U52" s="24">
        <f t="shared" si="14"/>
        <v>0.84509409999999996</v>
      </c>
      <c r="V52" s="24"/>
      <c r="W52" s="25">
        <f t="shared" si="10"/>
        <v>0.18</v>
      </c>
      <c r="X52" s="26">
        <f t="shared" si="15"/>
        <v>-2.5094099999999897E-2</v>
      </c>
      <c r="Y52" s="28">
        <f t="shared" si="16"/>
        <v>6.9715497619768402E-12</v>
      </c>
      <c r="AA52" s="29"/>
    </row>
    <row r="53" spans="1:27" x14ac:dyDescent="0.25">
      <c r="A53">
        <v>49</v>
      </c>
      <c r="B53" s="13"/>
      <c r="C53" s="13">
        <v>15</v>
      </c>
      <c r="D53" s="13">
        <f>15000*'answer 1'!U53</f>
        <v>13545.710625</v>
      </c>
      <c r="E53" s="13">
        <f t="shared" si="8"/>
        <v>15000</v>
      </c>
      <c r="F53" s="13">
        <f>MIN(15000,A53/20*15000)*'answer 1'!X53</f>
        <v>-1245.7106249999988</v>
      </c>
      <c r="G53" s="13">
        <f t="shared" si="3"/>
        <v>749.25</v>
      </c>
      <c r="H53" s="13">
        <f t="shared" si="4"/>
        <v>3434.2499999999991</v>
      </c>
      <c r="I53" s="13">
        <f>'answer 1'!Y53</f>
        <v>-1.749447668820223E-13</v>
      </c>
      <c r="J53" s="13">
        <f t="shared" si="11"/>
        <v>-6.0080406566458487E-10</v>
      </c>
      <c r="K53" s="13">
        <f t="shared" si="12"/>
        <v>-2.3283579752117276E-12</v>
      </c>
      <c r="N53" s="22"/>
      <c r="O53" s="22">
        <v>49</v>
      </c>
      <c r="P53" s="22">
        <f>5*Data!B94</f>
        <v>0.8075</v>
      </c>
      <c r="Q53" s="22">
        <f>5*Data!C92</f>
        <v>0.49634999999999996</v>
      </c>
      <c r="R53" s="22"/>
      <c r="S53" s="22"/>
      <c r="T53" s="24">
        <f t="shared" si="13"/>
        <v>9.6952625000000014E-2</v>
      </c>
      <c r="U53" s="24">
        <f t="shared" si="14"/>
        <v>0.90304737499999999</v>
      </c>
      <c r="V53" s="24"/>
      <c r="W53" s="25">
        <f t="shared" si="10"/>
        <v>0.18</v>
      </c>
      <c r="X53" s="26">
        <f t="shared" si="15"/>
        <v>-8.3047374999999923E-2</v>
      </c>
      <c r="Y53" s="28">
        <f t="shared" si="16"/>
        <v>-1.749447668820223E-13</v>
      </c>
      <c r="AA53" s="29"/>
    </row>
    <row r="54" spans="1:27" x14ac:dyDescent="0.25">
      <c r="A54">
        <v>50</v>
      </c>
      <c r="B54" s="13"/>
      <c r="C54" s="13">
        <v>15</v>
      </c>
      <c r="D54" s="13">
        <f>15000*'answer 1'!U54</f>
        <v>14248.6947375</v>
      </c>
      <c r="E54" s="13">
        <f t="shared" si="8"/>
        <v>15000</v>
      </c>
      <c r="F54" s="13">
        <f>MIN(15000,A54/20*15000)*'answer 1'!X54</f>
        <v>-1948.6947374999991</v>
      </c>
      <c r="G54" s="13">
        <f t="shared" si="3"/>
        <v>749.25</v>
      </c>
      <c r="H54" s="13">
        <f t="shared" si="4"/>
        <v>3434.2499999999991</v>
      </c>
      <c r="I54" s="13">
        <f>'answer 1'!Y54</f>
        <v>1.4528703659538872E-14</v>
      </c>
      <c r="J54" s="13">
        <f t="shared" si="11"/>
        <v>4.989520054277136E-11</v>
      </c>
      <c r="K54" s="13">
        <f t="shared" si="12"/>
        <v>1.7264644455504363E-13</v>
      </c>
      <c r="N54" s="22"/>
      <c r="O54" s="22">
        <v>50</v>
      </c>
      <c r="P54" s="22">
        <f>5*Data!B95</f>
        <v>0.88495000000000001</v>
      </c>
      <c r="Q54" s="22">
        <f>5*Data!C93</f>
        <v>0.56464999999999999</v>
      </c>
      <c r="R54" s="22"/>
      <c r="S54" s="22"/>
      <c r="T54" s="24">
        <f t="shared" si="13"/>
        <v>5.0087017499999997E-2</v>
      </c>
      <c r="U54" s="24">
        <f t="shared" si="14"/>
        <v>0.9499129825</v>
      </c>
      <c r="V54" s="24"/>
      <c r="W54" s="25">
        <f t="shared" si="10"/>
        <v>0.18</v>
      </c>
      <c r="X54" s="26">
        <f t="shared" si="15"/>
        <v>-0.12991298249999994</v>
      </c>
      <c r="Y54" s="28">
        <f t="shared" si="16"/>
        <v>1.4528703659538872E-14</v>
      </c>
      <c r="AA54" s="29"/>
    </row>
  </sheetData>
  <dataConsolidate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answer 1</vt:lpstr>
      <vt:lpstr>Sheet3</vt:lpstr>
    </vt:vector>
  </TitlesOfParts>
  <Company>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Bruhn, Aaron</dc:creator>
  <cp:lastModifiedBy>Karenna Chhoeung</cp:lastModifiedBy>
  <dcterms:created xsi:type="dcterms:W3CDTF">2014-12-14T22:31:27Z</dcterms:created>
  <dcterms:modified xsi:type="dcterms:W3CDTF">2015-04-27T05:01:00Z</dcterms:modified>
</cp:coreProperties>
</file>