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pycharm\PyCharm Community Edition 2022.2.3\pythonProject\"/>
    </mc:Choice>
  </mc:AlternateContent>
  <xr:revisionPtr revIDLastSave="0" documentId="13_ncr:1_{7B469257-A1A1-4D3E-9715-6A98C8AD9A13}" xr6:coauthVersionLast="47" xr6:coauthVersionMax="47" xr10:uidLastSave="{00000000-0000-0000-0000-000000000000}"/>
  <bookViews>
    <workbookView xWindow="-108" yWindow="-108" windowWidth="23256" windowHeight="12576" xr2:uid="{B0932124-2610-40C9-AC3B-14F612705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I32" i="1"/>
  <c r="H33" i="1"/>
  <c r="H32" i="1"/>
  <c r="G33" i="1"/>
  <c r="G32" i="1"/>
  <c r="F33" i="1"/>
  <c r="E33" i="1"/>
  <c r="P33" i="1"/>
  <c r="O33" i="1"/>
  <c r="N33" i="1"/>
  <c r="M33" i="1"/>
  <c r="L33" i="1"/>
  <c r="K33" i="1"/>
  <c r="J33" i="1"/>
  <c r="P32" i="1"/>
  <c r="O32" i="1"/>
  <c r="N32" i="1"/>
  <c r="M32" i="1"/>
  <c r="L32" i="1"/>
  <c r="K32" i="1"/>
  <c r="J32" i="1"/>
  <c r="N5" i="1"/>
  <c r="S6" i="1"/>
  <c r="T6" i="1"/>
  <c r="T5" i="1"/>
  <c r="S5" i="1"/>
  <c r="R6" i="1"/>
  <c r="R5" i="1"/>
  <c r="Q6" i="1"/>
  <c r="Q5" i="1"/>
  <c r="P6" i="1"/>
  <c r="P5" i="1"/>
  <c r="O6" i="1"/>
  <c r="O5" i="1"/>
  <c r="N6" i="1"/>
</calcChain>
</file>

<file path=xl/sharedStrings.xml><?xml version="1.0" encoding="utf-8"?>
<sst xmlns="http://schemas.openxmlformats.org/spreadsheetml/2006/main" count="7" uniqueCount="3">
  <si>
    <t>发布数量</t>
    <phoneticPr fontId="1" type="noConversion"/>
  </si>
  <si>
    <t>观看数量</t>
    <phoneticPr fontId="1" type="noConversion"/>
  </si>
  <si>
    <t>#ps：单击以下数据可从公式看出每个月的情况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</si>
</sst>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近</a:t>
            </a:r>
            <a:r>
              <a:rPr lang="en-US" altLang="zh-CN"/>
              <a:t>5</a:t>
            </a:r>
            <a:r>
              <a:rPr lang="zh-CN" altLang="en-US"/>
              <a:t>年粤菜视频发布量和播放量变化趋势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170394485247253"/>
          <c:y val="0.16589887658812263"/>
          <c:w val="0.79973034192643733"/>
          <c:h val="0.70698038523515816"/>
        </c:manualLayout>
      </c:layout>
      <c:scatterChart>
        <c:scatterStyle val="lineMarker"/>
        <c:varyColors val="0"/>
        <c:ser>
          <c:idx val="1"/>
          <c:order val="1"/>
          <c:tx>
            <c:strRef>
              <c:f>Sheet1!$D$6</c:f>
              <c:strCache>
                <c:ptCount val="1"/>
                <c:pt idx="0">
                  <c:v>观看数量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Sheet1!$E$4:$I$4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xVal>
          <c:yVal>
            <c:numRef>
              <c:f>Sheet1!$E$6:$I$6</c:f>
              <c:numCache>
                <c:formatCode>General</c:formatCode>
                <c:ptCount val="5"/>
                <c:pt idx="0">
                  <c:v>12814835</c:v>
                </c:pt>
                <c:pt idx="1">
                  <c:v>7431932</c:v>
                </c:pt>
                <c:pt idx="2">
                  <c:v>12346132</c:v>
                </c:pt>
                <c:pt idx="3">
                  <c:v>30056402</c:v>
                </c:pt>
                <c:pt idx="4">
                  <c:v>19206669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32-44A7-8055-2C6C3D75B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59184"/>
        <c:axId val="1806804096"/>
      </c:scatterChart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发布数量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Sheet1!$E$4:$I$4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xVal>
          <c:yVal>
            <c:numRef>
              <c:f>Sheet1!$E$5:$I$5</c:f>
              <c:numCache>
                <c:formatCode>General</c:formatCode>
                <c:ptCount val="5"/>
                <c:pt idx="0">
                  <c:v>33</c:v>
                </c:pt>
                <c:pt idx="1">
                  <c:v>52</c:v>
                </c:pt>
                <c:pt idx="2">
                  <c:v>108</c:v>
                </c:pt>
                <c:pt idx="3">
                  <c:v>154</c:v>
                </c:pt>
                <c:pt idx="4">
                  <c:v>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2-44A7-8055-2C6C3D75B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785424"/>
        <c:axId val="2035161904"/>
      </c:scatterChart>
      <c:valAx>
        <c:axId val="4105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layout>
            <c:manualLayout>
              <c:xMode val="edge"/>
              <c:yMode val="edge"/>
              <c:x val="0.86961394769613942"/>
              <c:y val="0.81143579032695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804096"/>
        <c:crosses val="autoZero"/>
        <c:crossBetween val="midCat"/>
      </c:valAx>
      <c:valAx>
        <c:axId val="1806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观看量</a:t>
                </a:r>
              </a:p>
            </c:rich>
          </c:tx>
          <c:layout>
            <c:manualLayout>
              <c:xMode val="edge"/>
              <c:yMode val="edge"/>
              <c:x val="0.1295143212951432"/>
              <c:y val="0.16862095226888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59184"/>
        <c:crosses val="autoZero"/>
        <c:crossBetween val="midCat"/>
      </c:valAx>
      <c:valAx>
        <c:axId val="2035161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发布量</a:t>
                </a:r>
              </a:p>
            </c:rich>
          </c:tx>
          <c:layout>
            <c:manualLayout>
              <c:xMode val="edge"/>
              <c:yMode val="edge"/>
              <c:x val="0.8865504358655043"/>
              <c:y val="0.1644698522273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785424"/>
        <c:crosses val="max"/>
        <c:crossBetween val="midCat"/>
      </c:valAx>
      <c:valAx>
        <c:axId val="180678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51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840597758405975"/>
          <c:y val="0.17029838891558233"/>
          <c:w val="0.35865504358655043"/>
          <c:h val="7.00503034879046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以半年为单位，近</a:t>
            </a:r>
            <a:r>
              <a:rPr lang="en-US" altLang="zh-CN"/>
              <a:t>3</a:t>
            </a:r>
            <a:r>
              <a:rPr lang="zh-CN" altLang="en-US"/>
              <a:t>年粤菜视频热度情况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085966780155451"/>
          <c:y val="0.13193428830311515"/>
          <c:w val="0.78353574116756952"/>
          <c:h val="0.73754158330505859"/>
        </c:manualLayout>
      </c:layout>
      <c:scatterChart>
        <c:scatterStyle val="lineMarker"/>
        <c:varyColors val="0"/>
        <c:ser>
          <c:idx val="1"/>
          <c:order val="1"/>
          <c:tx>
            <c:strRef>
              <c:f>Sheet1!$M$6</c:f>
              <c:strCache>
                <c:ptCount val="1"/>
                <c:pt idx="0">
                  <c:v>观看数量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Sheet1!$N$4:$T$4</c:f>
              <c:numCache>
                <c:formatCode>General</c:formatCode>
                <c:ptCount val="7"/>
                <c:pt idx="0">
                  <c:v>2020</c:v>
                </c:pt>
                <c:pt idx="1">
                  <c:v>2020.5</c:v>
                </c:pt>
                <c:pt idx="2">
                  <c:v>2021</c:v>
                </c:pt>
                <c:pt idx="3">
                  <c:v>2021.5</c:v>
                </c:pt>
                <c:pt idx="4">
                  <c:v>2022</c:v>
                </c:pt>
                <c:pt idx="5">
                  <c:v>2022.5</c:v>
                </c:pt>
                <c:pt idx="6">
                  <c:v>2023</c:v>
                </c:pt>
              </c:numCache>
            </c:numRef>
          </c:xVal>
          <c:yVal>
            <c:numRef>
              <c:f>Sheet1!$N$6:$T$6</c:f>
              <c:numCache>
                <c:formatCode>General</c:formatCode>
                <c:ptCount val="7"/>
                <c:pt idx="0">
                  <c:v>981189</c:v>
                </c:pt>
                <c:pt idx="1">
                  <c:v>6450743</c:v>
                </c:pt>
                <c:pt idx="2">
                  <c:v>3410249</c:v>
                </c:pt>
                <c:pt idx="3">
                  <c:v>8976883</c:v>
                </c:pt>
                <c:pt idx="4">
                  <c:v>15615901</c:v>
                </c:pt>
                <c:pt idx="5">
                  <c:v>15119501</c:v>
                </c:pt>
                <c:pt idx="6">
                  <c:v>15090500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69-4493-A990-FDE4470ED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76704"/>
        <c:axId val="122745488"/>
      </c:scatterChart>
      <c:scatterChart>
        <c:scatterStyle val="lineMarker"/>
        <c:varyColors val="0"/>
        <c:ser>
          <c:idx val="0"/>
          <c:order val="0"/>
          <c:tx>
            <c:strRef>
              <c:f>Sheet1!$M$5</c:f>
              <c:strCache>
                <c:ptCount val="1"/>
                <c:pt idx="0">
                  <c:v>发布数量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Sheet1!$N$4:$T$4</c:f>
              <c:numCache>
                <c:formatCode>General</c:formatCode>
                <c:ptCount val="7"/>
                <c:pt idx="0">
                  <c:v>2020</c:v>
                </c:pt>
                <c:pt idx="1">
                  <c:v>2020.5</c:v>
                </c:pt>
                <c:pt idx="2">
                  <c:v>2021</c:v>
                </c:pt>
                <c:pt idx="3">
                  <c:v>2021.5</c:v>
                </c:pt>
                <c:pt idx="4">
                  <c:v>2022</c:v>
                </c:pt>
                <c:pt idx="5">
                  <c:v>2022.5</c:v>
                </c:pt>
                <c:pt idx="6">
                  <c:v>2023</c:v>
                </c:pt>
              </c:numCache>
            </c:numRef>
          </c:xVal>
          <c:yVal>
            <c:numRef>
              <c:f>Sheet1!$N$5:$T$5</c:f>
              <c:numCache>
                <c:formatCode>General</c:formatCode>
                <c:ptCount val="7"/>
                <c:pt idx="0">
                  <c:v>13</c:v>
                </c:pt>
                <c:pt idx="1">
                  <c:v>39</c:v>
                </c:pt>
                <c:pt idx="2">
                  <c:v>36</c:v>
                </c:pt>
                <c:pt idx="3">
                  <c:v>73</c:v>
                </c:pt>
                <c:pt idx="4">
                  <c:v>68</c:v>
                </c:pt>
                <c:pt idx="5">
                  <c:v>88</c:v>
                </c:pt>
                <c:pt idx="6">
                  <c:v>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9-4493-A990-FDE4470ED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37168"/>
        <c:axId val="147429008"/>
      </c:scatterChart>
      <c:valAx>
        <c:axId val="12107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  <a:r>
                  <a:rPr lang="en-US" altLang="zh-CN"/>
                  <a:t>/</a:t>
                </a:r>
                <a:r>
                  <a:rPr lang="zh-CN" altLang="en-US"/>
                  <a:t>半年</a:t>
                </a:r>
              </a:p>
            </c:rich>
          </c:tx>
          <c:layout>
            <c:manualLayout>
              <c:xMode val="edge"/>
              <c:yMode val="edge"/>
              <c:x val="0.80329370975730574"/>
              <c:y val="0.80012746363613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745488"/>
        <c:crosses val="autoZero"/>
        <c:crossBetween val="midCat"/>
      </c:valAx>
      <c:valAx>
        <c:axId val="1227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播放量</a:t>
                </a:r>
              </a:p>
            </c:rich>
          </c:tx>
          <c:layout>
            <c:manualLayout>
              <c:xMode val="edge"/>
              <c:yMode val="edge"/>
              <c:x val="0.14363546310054481"/>
              <c:y val="0.133361348033576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076704"/>
        <c:crosses val="autoZero"/>
        <c:crossBetween val="midCat"/>
      </c:valAx>
      <c:valAx>
        <c:axId val="1474290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发布量</a:t>
                </a:r>
              </a:p>
            </c:rich>
          </c:tx>
          <c:layout>
            <c:manualLayout>
              <c:xMode val="edge"/>
              <c:yMode val="edge"/>
              <c:x val="0.87729073798910351"/>
              <c:y val="0.12923389219735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437168"/>
        <c:crosses val="max"/>
        <c:crossBetween val="midCat"/>
      </c:valAx>
      <c:valAx>
        <c:axId val="14743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42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520554730064392"/>
          <c:y val="0.13787717471423055"/>
          <c:w val="0.35661218424962854"/>
          <c:h val="6.96513047310393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以半年为单位，</a:t>
            </a:r>
            <a:r>
              <a:rPr lang="en-US" altLang="zh-CN"/>
              <a:t>2017</a:t>
            </a:r>
            <a:r>
              <a:rPr lang="zh-CN" altLang="en-US"/>
              <a:t>年到</a:t>
            </a:r>
            <a:r>
              <a:rPr lang="en-US" altLang="zh-CN"/>
              <a:t>2023</a:t>
            </a:r>
            <a:r>
              <a:rPr lang="zh-CN" altLang="en-US"/>
              <a:t>年粤菜视频热度情况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7425515909890154E-2"/>
          <c:y val="9.8503991348907485E-2"/>
          <c:w val="0.85594754848190557"/>
          <c:h val="0.82601689540360235"/>
        </c:manualLayout>
      </c:layout>
      <c:scatterChart>
        <c:scatterStyle val="lineMarker"/>
        <c:varyColors val="0"/>
        <c:ser>
          <c:idx val="1"/>
          <c:order val="1"/>
          <c:tx>
            <c:strRef>
              <c:f>Sheet1!$D$33</c:f>
              <c:strCache>
                <c:ptCount val="1"/>
                <c:pt idx="0">
                  <c:v>观看数量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Sheet1!$E$31:$P$31</c:f>
              <c:numCache>
                <c:formatCode>General</c:formatCode>
                <c:ptCount val="12"/>
                <c:pt idx="0">
                  <c:v>2017.5</c:v>
                </c:pt>
                <c:pt idx="1">
                  <c:v>2018</c:v>
                </c:pt>
                <c:pt idx="2">
                  <c:v>2018.5</c:v>
                </c:pt>
                <c:pt idx="3">
                  <c:v>2019</c:v>
                </c:pt>
                <c:pt idx="4">
                  <c:v>2019.5</c:v>
                </c:pt>
                <c:pt idx="5">
                  <c:v>2020</c:v>
                </c:pt>
                <c:pt idx="6">
                  <c:v>2020.5</c:v>
                </c:pt>
                <c:pt idx="7">
                  <c:v>2021</c:v>
                </c:pt>
                <c:pt idx="8">
                  <c:v>2021.5</c:v>
                </c:pt>
                <c:pt idx="9">
                  <c:v>2022</c:v>
                </c:pt>
                <c:pt idx="10">
                  <c:v>2022.5</c:v>
                </c:pt>
                <c:pt idx="11">
                  <c:v>2023</c:v>
                </c:pt>
              </c:numCache>
            </c:numRef>
          </c:xVal>
          <c:yVal>
            <c:numRef>
              <c:f>Sheet1!$E$33:$P$33</c:f>
              <c:numCache>
                <c:formatCode>General</c:formatCode>
                <c:ptCount val="12"/>
                <c:pt idx="0">
                  <c:v>275000</c:v>
                </c:pt>
                <c:pt idx="1">
                  <c:v>743731</c:v>
                </c:pt>
                <c:pt idx="2">
                  <c:v>546207</c:v>
                </c:pt>
                <c:pt idx="3">
                  <c:v>5442835</c:v>
                </c:pt>
                <c:pt idx="4">
                  <c:v>7372000</c:v>
                </c:pt>
                <c:pt idx="5">
                  <c:v>981189</c:v>
                </c:pt>
                <c:pt idx="6">
                  <c:v>6450743</c:v>
                </c:pt>
                <c:pt idx="7">
                  <c:v>3410249</c:v>
                </c:pt>
                <c:pt idx="8">
                  <c:v>8976883</c:v>
                </c:pt>
                <c:pt idx="9">
                  <c:v>15615901</c:v>
                </c:pt>
                <c:pt idx="10">
                  <c:v>15119501</c:v>
                </c:pt>
                <c:pt idx="11">
                  <c:v>15090500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D-4C46-B9AF-3EB3A6DF0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87536"/>
        <c:axId val="433777440"/>
      </c:scatterChart>
      <c:scatterChart>
        <c:scatterStyle val="lineMarker"/>
        <c:varyColors val="0"/>
        <c:ser>
          <c:idx val="0"/>
          <c:order val="0"/>
          <c:tx>
            <c:strRef>
              <c:f>Sheet1!$D$32</c:f>
              <c:strCache>
                <c:ptCount val="1"/>
                <c:pt idx="0">
                  <c:v>发布数量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Sheet1!$E$31:$P$31</c:f>
              <c:numCache>
                <c:formatCode>General</c:formatCode>
                <c:ptCount val="12"/>
                <c:pt idx="0">
                  <c:v>2017.5</c:v>
                </c:pt>
                <c:pt idx="1">
                  <c:v>2018</c:v>
                </c:pt>
                <c:pt idx="2">
                  <c:v>2018.5</c:v>
                </c:pt>
                <c:pt idx="3">
                  <c:v>2019</c:v>
                </c:pt>
                <c:pt idx="4">
                  <c:v>2019.5</c:v>
                </c:pt>
                <c:pt idx="5">
                  <c:v>2020</c:v>
                </c:pt>
                <c:pt idx="6">
                  <c:v>2020.5</c:v>
                </c:pt>
                <c:pt idx="7">
                  <c:v>2021</c:v>
                </c:pt>
                <c:pt idx="8">
                  <c:v>2021.5</c:v>
                </c:pt>
                <c:pt idx="9">
                  <c:v>2022</c:v>
                </c:pt>
                <c:pt idx="10">
                  <c:v>2022.5</c:v>
                </c:pt>
                <c:pt idx="11">
                  <c:v>2023</c:v>
                </c:pt>
              </c:numCache>
            </c:numRef>
          </c:xVal>
          <c:yVal>
            <c:numRef>
              <c:f>Sheet1!$E$32:$P$32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23</c:v>
                </c:pt>
                <c:pt idx="4">
                  <c:v>10</c:v>
                </c:pt>
                <c:pt idx="5">
                  <c:v>13</c:v>
                </c:pt>
                <c:pt idx="6">
                  <c:v>39</c:v>
                </c:pt>
                <c:pt idx="7">
                  <c:v>36</c:v>
                </c:pt>
                <c:pt idx="8">
                  <c:v>73</c:v>
                </c:pt>
                <c:pt idx="9">
                  <c:v>68</c:v>
                </c:pt>
                <c:pt idx="10">
                  <c:v>88</c:v>
                </c:pt>
                <c:pt idx="11">
                  <c:v>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D-4C46-B9AF-3EB3A6DF0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989280"/>
        <c:axId val="400996480"/>
      </c:scatterChart>
      <c:valAx>
        <c:axId val="402687536"/>
        <c:scaling>
          <c:orientation val="minMax"/>
          <c:max val="2023.5"/>
          <c:min val="20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layout>
            <c:manualLayout>
              <c:xMode val="edge"/>
              <c:yMode val="edge"/>
              <c:x val="0.91171251109139306"/>
              <c:y val="0.883108749605057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3777440"/>
        <c:crosses val="autoZero"/>
        <c:crossBetween val="midCat"/>
        <c:majorUnit val="0.5"/>
      </c:valAx>
      <c:valAx>
        <c:axId val="4337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播放量</a:t>
                </a:r>
              </a:p>
            </c:rich>
          </c:tx>
          <c:layout>
            <c:manualLayout>
              <c:xMode val="edge"/>
              <c:yMode val="edge"/>
              <c:x val="9.7604259094942331E-2"/>
              <c:y val="9.86660440736833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687536"/>
        <c:crosses val="autoZero"/>
        <c:crossBetween val="midCat"/>
      </c:valAx>
      <c:valAx>
        <c:axId val="4009964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发布量</a:t>
                </a:r>
              </a:p>
            </c:rich>
          </c:tx>
          <c:layout>
            <c:manualLayout>
              <c:xMode val="edge"/>
              <c:yMode val="edge"/>
              <c:x val="0.92820171546879615"/>
              <c:y val="9.86660440736833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0989280"/>
        <c:crosses val="max"/>
        <c:crossBetween val="midCat"/>
      </c:valAx>
      <c:valAx>
        <c:axId val="400989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099648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127181307305536"/>
          <c:y val="9.8207832716562582E-2"/>
          <c:w val="0.37858621709553386"/>
          <c:h val="7.3634817386957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9</xdr:row>
      <xdr:rowOff>110490</xdr:rowOff>
    </xdr:from>
    <xdr:to>
      <xdr:col>10</xdr:col>
      <xdr:colOff>306070</xdr:colOff>
      <xdr:row>27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73D808A-C496-2882-EAF7-9CBBF2D6E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129540</xdr:colOff>
      <xdr:row>9</xdr:row>
      <xdr:rowOff>118110</xdr:rowOff>
    </xdr:from>
    <xdr:to>
      <xdr:col>20</xdr:col>
      <xdr:colOff>60960</xdr:colOff>
      <xdr:row>27</xdr:row>
      <xdr:rowOff>40386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F760EA6-9C4F-7D7A-4DA6-38C0AA64C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426720</xdr:colOff>
      <xdr:row>34</xdr:row>
      <xdr:rowOff>163830</xdr:rowOff>
    </xdr:from>
    <xdr:to>
      <xdr:col>19</xdr:col>
      <xdr:colOff>205740</xdr:colOff>
      <xdr:row>64</xdr:row>
      <xdr:rowOff>58674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70AEFA-2D79-9CCF-6A02-79DEB4791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D2E-E82F-4051-9331-88B53DFAE395}">
  <dimension ref="D3:T33"/>
  <sheetViews>
    <sheetView tabSelected="1" topLeftCell="D30" workbookViewId="0">
      <selection activeCell="U44" sqref="U44"/>
    </sheetView>
  </sheetViews>
  <sheetFormatPr defaultRowHeight="13.8" x14ac:dyDescent="0.25"/>
  <cols>
    <col min="14" max="20" width="9.5546875" bestFit="1" customWidth="1"/>
  </cols>
  <sheetData>
    <row r="3" spans="4:20" x14ac:dyDescent="0.25">
      <c r="N3" t="s">
        <v>2</v>
      </c>
    </row>
    <row r="4" spans="4:20" x14ac:dyDescent="0.25">
      <c r="E4">
        <v>2019</v>
      </c>
      <c r="F4">
        <v>2020</v>
      </c>
      <c r="G4">
        <v>2021</v>
      </c>
      <c r="H4">
        <v>2022</v>
      </c>
      <c r="I4">
        <v>2023</v>
      </c>
      <c r="N4">
        <v>2020</v>
      </c>
      <c r="O4">
        <v>2020.5</v>
      </c>
      <c r="P4">
        <v>2021</v>
      </c>
      <c r="Q4">
        <v>2021.5</v>
      </c>
      <c r="R4">
        <v>2022</v>
      </c>
      <c r="S4">
        <v>2022.5</v>
      </c>
      <c r="T4">
        <v>2023</v>
      </c>
    </row>
    <row r="5" spans="4:20" x14ac:dyDescent="0.25">
      <c r="D5" t="s">
        <v>0</v>
      </c>
      <c r="E5">
        <v>33</v>
      </c>
      <c r="F5">
        <v>52</v>
      </c>
      <c r="G5">
        <v>108</v>
      </c>
      <c r="H5">
        <v>154</v>
      </c>
      <c r="I5">
        <v>193</v>
      </c>
      <c r="M5" t="s">
        <v>0</v>
      </c>
      <c r="N5">
        <f>2+0+1+0+8+2</f>
        <v>13</v>
      </c>
      <c r="O5">
        <f>6+6+6+8+2+11</f>
        <v>39</v>
      </c>
      <c r="P5">
        <f>3+7+4+7+8+7</f>
        <v>36</v>
      </c>
      <c r="Q5">
        <f>8+8+8+17+18+14</f>
        <v>73</v>
      </c>
      <c r="R5">
        <f>12+8+15+11+14+8</f>
        <v>68</v>
      </c>
      <c r="S5">
        <f>13+14+13+12+20+16</f>
        <v>88</v>
      </c>
      <c r="T5">
        <f>13+15+20+31+15+28</f>
        <v>122</v>
      </c>
    </row>
    <row r="6" spans="4:20" x14ac:dyDescent="0.25">
      <c r="D6" t="s">
        <v>1</v>
      </c>
      <c r="E6">
        <v>12814835</v>
      </c>
      <c r="F6">
        <v>7431932</v>
      </c>
      <c r="G6">
        <v>12346132</v>
      </c>
      <c r="H6">
        <v>30056402</v>
      </c>
      <c r="I6">
        <v>19206669</v>
      </c>
      <c r="M6" t="s">
        <v>1</v>
      </c>
      <c r="N6">
        <f>93500+21000+825032+41657</f>
        <v>981189</v>
      </c>
      <c r="O6">
        <f>1246246+1258035+1340093+706260+280000+1620109</f>
        <v>6450743</v>
      </c>
      <c r="P6">
        <f>136025+674+202105+810417+1416028+845000</f>
        <v>3410249</v>
      </c>
      <c r="Q6">
        <f>1024632+613261+1673563+586561+2074405+3004461</f>
        <v>8976883</v>
      </c>
      <c r="R6">
        <f>3034093+1130496+3589893+1248086+1678370+4934963</f>
        <v>15615901</v>
      </c>
      <c r="S6">
        <f>1957607+1077702+1837825+1625655+5875001+2745711</f>
        <v>15119501</v>
      </c>
      <c r="T6">
        <f>1505000+1641996+2072597+4129006+2806457+2935444</f>
        <v>15090500</v>
      </c>
    </row>
    <row r="31" spans="4:16" x14ac:dyDescent="0.25">
      <c r="E31">
        <v>2017.5</v>
      </c>
      <c r="F31">
        <v>2018</v>
      </c>
      <c r="G31">
        <v>2018.5</v>
      </c>
      <c r="H31">
        <v>2019</v>
      </c>
      <c r="I31">
        <v>2019.5</v>
      </c>
      <c r="J31">
        <v>2020</v>
      </c>
      <c r="K31">
        <v>2020.5</v>
      </c>
      <c r="L31">
        <v>2021</v>
      </c>
      <c r="M31">
        <v>2021.5</v>
      </c>
      <c r="N31">
        <v>2022</v>
      </c>
      <c r="O31">
        <v>2022.5</v>
      </c>
      <c r="P31">
        <v>2023</v>
      </c>
    </row>
    <row r="32" spans="4:16" x14ac:dyDescent="0.25">
      <c r="D32" t="s">
        <v>0</v>
      </c>
      <c r="E32">
        <v>2</v>
      </c>
      <c r="F32">
        <v>2</v>
      </c>
      <c r="G32">
        <f>3+1+1+1</f>
        <v>6</v>
      </c>
      <c r="H32">
        <f>1+9+3+4+6</f>
        <v>23</v>
      </c>
      <c r="I32">
        <f>5+1+3+1</f>
        <v>10</v>
      </c>
      <c r="J32">
        <f>2+0+1+0+8+2</f>
        <v>13</v>
      </c>
      <c r="K32">
        <f>6+6+6+8+2+11</f>
        <v>39</v>
      </c>
      <c r="L32">
        <f>3+7+4+7+8+7</f>
        <v>36</v>
      </c>
      <c r="M32">
        <f>8+8+8+17+18+14</f>
        <v>73</v>
      </c>
      <c r="N32">
        <f>12+8+15+11+14+8</f>
        <v>68</v>
      </c>
      <c r="O32">
        <f>13+14+13+12+20+16</f>
        <v>88</v>
      </c>
      <c r="P32">
        <f>13+15+20+31+15+28</f>
        <v>122</v>
      </c>
    </row>
    <row r="33" spans="4:16" x14ac:dyDescent="0.25">
      <c r="D33" t="s">
        <v>1</v>
      </c>
      <c r="E33">
        <f>46000+229000</f>
        <v>275000</v>
      </c>
      <c r="F33">
        <f>1731+742000</f>
        <v>743731</v>
      </c>
      <c r="G33">
        <f>265000+194000+7207+80000</f>
        <v>546207</v>
      </c>
      <c r="H33">
        <f>296000+995163+917519+1400000+1834153</f>
        <v>5442835</v>
      </c>
      <c r="I33">
        <f>6570000+230000+336000+236000</f>
        <v>7372000</v>
      </c>
      <c r="J33">
        <f>93500+21000+825032+41657</f>
        <v>981189</v>
      </c>
      <c r="K33">
        <f>1246246+1258035+1340093+706260+280000+1620109</f>
        <v>6450743</v>
      </c>
      <c r="L33">
        <f>136025+674+202105+810417+1416028+845000</f>
        <v>3410249</v>
      </c>
      <c r="M33">
        <f>1024632+613261+1673563+586561+2074405+3004461</f>
        <v>8976883</v>
      </c>
      <c r="N33">
        <f>3034093+1130496+3589893+1248086+1678370+4934963</f>
        <v>15615901</v>
      </c>
      <c r="O33">
        <f>1957607+1077702+1837825+1625655+5875001+2745711</f>
        <v>15119501</v>
      </c>
      <c r="P33">
        <f>1505000+1641996+2072597+4129006+2806457+2935444</f>
        <v>15090500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pf32wfv3@outlook.com</dc:creator>
  <cp:lastModifiedBy>puter com</cp:lastModifiedBy>
  <dcterms:created xsi:type="dcterms:W3CDTF">2023-09-22T12:10:12Z</dcterms:created>
  <dcterms:modified xsi:type="dcterms:W3CDTF">2023-10-14T08:24:33Z</dcterms:modified>
</cp:coreProperties>
</file>