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HH\Documents\GitHub\Projets\[Gestion de Projet] Microsoft Office Excel 2016\"/>
    </mc:Choice>
  </mc:AlternateContent>
  <xr:revisionPtr revIDLastSave="0" documentId="13_ncr:1_{CC4C43C7-CDAD-40F6-A192-C81647157012}" xr6:coauthVersionLast="45" xr6:coauthVersionMax="45" xr10:uidLastSave="{00000000-0000-0000-0000-000000000000}"/>
  <bookViews>
    <workbookView xWindow="1665" yWindow="3330" windowWidth="20880" windowHeight="15405" xr2:uid="{01141675-787E-4B3A-A216-793637C430AC}"/>
  </bookViews>
  <sheets>
    <sheet name="Dashboard" sheetId="4" r:id="rId1"/>
    <sheet name="Actual" sheetId="1" r:id="rId2"/>
    <sheet name="Budget" sheetId="2" r:id="rId3"/>
    <sheet name="Mechanics" sheetId="3" r:id="rId4"/>
    <sheet name="Lookups" sheetId="5" r:id="rId5"/>
  </sheets>
  <definedNames>
    <definedName name="_xlnm._FilterDatabase" localSheetId="1" hidden="1">Actual!$A$1:$D$240</definedName>
    <definedName name="_xlnm._FilterDatabase" localSheetId="3" hidden="1">Budget!$A$1:$B$1</definedName>
    <definedName name="NativeTimeline_Month">#N/A</definedName>
    <definedName name="Slicer_Cost_Type">#N/A</definedName>
    <definedName name="Slicer_Employe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H3" i="3" l="1"/>
  <c r="D11" i="3"/>
  <c r="D7" i="3"/>
  <c r="D8" i="3"/>
  <c r="D9" i="3"/>
  <c r="D10" i="3"/>
  <c r="D12" i="3"/>
  <c r="D13" i="3"/>
  <c r="D14" i="3"/>
  <c r="D15" i="3"/>
  <c r="D16" i="3"/>
  <c r="D17" i="3"/>
  <c r="D18" i="3"/>
  <c r="C3" i="3" l="1"/>
  <c r="N8" i="3"/>
  <c r="L31" i="4" s="1"/>
  <c r="K8" i="3"/>
  <c r="I31" i="4" s="1"/>
  <c r="Q8" i="3"/>
  <c r="O31" i="4" s="1"/>
  <c r="N7" i="3"/>
  <c r="L30" i="4" s="1"/>
  <c r="Q7" i="3"/>
  <c r="O30" i="4" s="1"/>
  <c r="H7" i="3"/>
  <c r="F30" i="4" s="1"/>
  <c r="K7" i="3"/>
  <c r="I30" i="4" s="1"/>
  <c r="H8" i="3"/>
  <c r="F31" i="4" s="1"/>
  <c r="C17" i="3"/>
  <c r="E17" i="3" s="1"/>
  <c r="C8" i="3"/>
  <c r="E8" i="3" s="1"/>
  <c r="C9" i="3"/>
  <c r="E9" i="3" s="1"/>
  <c r="C10" i="3"/>
  <c r="E10" i="3" s="1"/>
  <c r="C11" i="3"/>
  <c r="E11" i="3" s="1"/>
  <c r="C7" i="3"/>
  <c r="C13" i="3"/>
  <c r="E13" i="3" s="1"/>
  <c r="C16" i="3"/>
  <c r="E16" i="3" s="1"/>
  <c r="C18" i="3"/>
  <c r="E18" i="3" s="1"/>
  <c r="C15" i="3"/>
  <c r="E15" i="3" s="1"/>
  <c r="C14" i="3"/>
  <c r="E14" i="3" s="1"/>
  <c r="C12" i="3"/>
  <c r="E12" i="3" s="1"/>
  <c r="K9" i="3" l="1"/>
  <c r="K10" i="3" s="1"/>
  <c r="Q9" i="3"/>
  <c r="Q10" i="3" s="1"/>
  <c r="E7" i="3"/>
  <c r="C2" i="3"/>
  <c r="H9" i="3"/>
  <c r="H12" i="3" s="1"/>
  <c r="N9" i="3"/>
  <c r="C4" i="3" l="1"/>
  <c r="K13" i="3"/>
  <c r="K11" i="3"/>
  <c r="K12" i="3"/>
  <c r="Q13" i="3"/>
  <c r="Q11" i="3"/>
  <c r="Q12" i="3"/>
  <c r="N10" i="3"/>
  <c r="N12" i="3"/>
  <c r="N11" i="3"/>
  <c r="H10" i="3"/>
  <c r="H11" i="3"/>
  <c r="H13" i="3"/>
  <c r="N13" i="3"/>
</calcChain>
</file>

<file path=xl/sharedStrings.xml><?xml version="1.0" encoding="utf-8"?>
<sst xmlns="http://schemas.openxmlformats.org/spreadsheetml/2006/main" count="547" uniqueCount="33">
  <si>
    <t>Month</t>
  </si>
  <si>
    <t>Employee</t>
  </si>
  <si>
    <t>Amount</t>
  </si>
  <si>
    <t>Budget</t>
  </si>
  <si>
    <t>Cost Type</t>
  </si>
  <si>
    <t>John</t>
  </si>
  <si>
    <t>Robert</t>
  </si>
  <si>
    <t>Sansa</t>
  </si>
  <si>
    <t>Arya</t>
  </si>
  <si>
    <t>Bran</t>
  </si>
  <si>
    <t>Accomodation</t>
  </si>
  <si>
    <t>Transport</t>
  </si>
  <si>
    <t>Other</t>
  </si>
  <si>
    <t>Daily Allowance</t>
  </si>
  <si>
    <t>Total Cost</t>
  </si>
  <si>
    <t>Total Budget</t>
  </si>
  <si>
    <t>Actual</t>
  </si>
  <si>
    <t>Total Actual</t>
  </si>
  <si>
    <t>Actual vs Budget</t>
  </si>
  <si>
    <t>Delta</t>
  </si>
  <si>
    <t>Max</t>
  </si>
  <si>
    <t>Month Index</t>
  </si>
  <si>
    <t>Index</t>
  </si>
  <si>
    <t>Total</t>
  </si>
  <si>
    <t>Value</t>
  </si>
  <si>
    <t>Cost:</t>
  </si>
  <si>
    <t>Budget:</t>
  </si>
  <si>
    <t>Row Labels</t>
  </si>
  <si>
    <t>Grand Total</t>
  </si>
  <si>
    <t>Sum of Amount</t>
  </si>
  <si>
    <t>Column Labels</t>
  </si>
  <si>
    <t>Cost Category Analysis</t>
  </si>
  <si>
    <t>Pinexl Consult | Travel Cost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</si>
</sst>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409]mmm/yy;@"/>
    <numFmt numFmtId="166" formatCode="0.0%"/>
  </numFmts>
  <fonts count="7" x14ac:knownFonts="1">
    <font>
      <sz val="11"/>
      <color theme="1"/>
      <name val="Calibri"/>
      <family val="2"/>
      <scheme val="minor"/>
    </font>
    <font>
      <sz val="11"/>
      <color theme="1"/>
      <name val="Calibri"/>
      <family val="2"/>
      <scheme val="minor"/>
    </font>
    <font>
      <b/>
      <sz val="15"/>
      <color theme="3"/>
      <name val="Calibri"/>
      <family val="2"/>
      <scheme val="minor"/>
    </font>
    <font>
      <sz val="11"/>
      <color theme="0" tint="-0.499984740745262"/>
      <name val="Calibri"/>
      <family val="2"/>
      <scheme val="minor"/>
    </font>
    <font>
      <b/>
      <sz val="11"/>
      <color theme="0" tint="-0.499984740745262"/>
      <name val="Calibri"/>
      <family val="2"/>
      <scheme val="minor"/>
    </font>
    <font>
      <b/>
      <sz val="15"/>
      <color theme="0" tint="-0.499984740745262"/>
      <name val="Calibri"/>
      <family val="2"/>
      <scheme val="minor"/>
    </font>
    <font>
      <sz val="48"/>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0" tint="-0.249977111117893"/>
        <bgColor indexed="64"/>
      </patternFill>
    </fill>
  </fills>
  <borders count="3">
    <border>
      <left/>
      <right/>
      <top/>
      <bottom/>
      <diagonal/>
    </border>
    <border>
      <left/>
      <right/>
      <top/>
      <bottom style="thick">
        <color theme="4"/>
      </bottom>
      <diagonal/>
    </border>
    <border>
      <left/>
      <right/>
      <top/>
      <bottom style="thin">
        <color theme="0" tint="-0.499984740745262"/>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20">
    <xf numFmtId="0" fontId="0" fillId="0" borderId="0" xfId="0"/>
    <xf numFmtId="165" fontId="0" fillId="0" borderId="0" xfId="0" applyNumberFormat="1"/>
    <xf numFmtId="0" fontId="0" fillId="2" borderId="0" xfId="0" applyFill="1"/>
    <xf numFmtId="164" fontId="0" fillId="0" borderId="0" xfId="1" applyFont="1"/>
    <xf numFmtId="164" fontId="0" fillId="0" borderId="0" xfId="0" applyNumberFormat="1"/>
    <xf numFmtId="0" fontId="3" fillId="2" borderId="0" xfId="0" applyFont="1" applyFill="1"/>
    <xf numFmtId="164" fontId="4" fillId="2" borderId="0" xfId="0" applyNumberFormat="1" applyFont="1" applyFill="1"/>
    <xf numFmtId="0" fontId="0" fillId="0" borderId="0" xfId="0" pivotButton="1"/>
    <xf numFmtId="0" fontId="0" fillId="0" borderId="0" xfId="0" applyAlignment="1">
      <alignment horizontal="left"/>
    </xf>
    <xf numFmtId="0" fontId="0" fillId="3" borderId="0" xfId="0" applyFill="1"/>
    <xf numFmtId="164" fontId="0" fillId="3" borderId="0" xfId="1" applyFont="1" applyFill="1"/>
    <xf numFmtId="9" fontId="0" fillId="3" borderId="0" xfId="2" applyFont="1" applyFill="1"/>
    <xf numFmtId="9" fontId="0" fillId="3" borderId="0" xfId="0" applyNumberFormat="1" applyFill="1"/>
    <xf numFmtId="166" fontId="0" fillId="3" borderId="0" xfId="2" applyNumberFormat="1" applyFont="1" applyFill="1"/>
    <xf numFmtId="165" fontId="0" fillId="3" borderId="0" xfId="0" applyNumberFormat="1" applyFill="1"/>
    <xf numFmtId="0" fontId="6" fillId="4" borderId="0" xfId="0" applyFont="1" applyFill="1" applyAlignment="1">
      <alignment horizontal="center"/>
    </xf>
    <xf numFmtId="0" fontId="4" fillId="2" borderId="0" xfId="0" applyFont="1" applyFill="1" applyAlignment="1">
      <alignment horizontal="center"/>
    </xf>
    <xf numFmtId="0" fontId="5" fillId="2" borderId="0" xfId="3" applyFont="1" applyFill="1" applyBorder="1" applyAlignment="1">
      <alignment horizontal="center" vertical="center"/>
    </xf>
    <xf numFmtId="0" fontId="5" fillId="2" borderId="2" xfId="3" applyFont="1" applyFill="1" applyBorder="1" applyAlignment="1">
      <alignment horizontal="center" vertical="center"/>
    </xf>
    <xf numFmtId="0" fontId="0" fillId="0" borderId="0" xfId="0" applyNumberFormat="1"/>
  </cellXfs>
  <cellStyles count="4">
    <cellStyle name="Currency" xfId="1" builtinId="4"/>
    <cellStyle name="Heading 1" xfId="3" builtinId="16"/>
    <cellStyle name="Normal" xfId="0" builtinId="0"/>
    <cellStyle name="Percent" xfId="2" builtinId="5"/>
  </cellStyles>
  <dxfs count="4">
    <dxf>
      <numFmt numFmtId="167" formatCode="[$-409]mmmm/yy;@"/>
    </dxf>
    <dxf>
      <numFmt numFmtId="164" formatCode="_(&quot;$&quot;* #,##0.00_);_(&quot;$&quot;* \(#,##0.00\);_(&quot;$&quot;* &quot;-&quot;??_);_(@_)"/>
    </dxf>
    <dxf>
      <numFmt numFmtId="165" formatCode="[$-409]mmm/yy;@"/>
    </dxf>
    <dxf>
      <numFmt numFmtId="165"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029956591964446E-2"/>
          <c:y val="3.2617513719875903E-2"/>
          <c:w val="0.84594021300222089"/>
          <c:h val="0.96738248628012402"/>
        </c:manualLayout>
      </c:layout>
      <c:barChart>
        <c:barDir val="bar"/>
        <c:grouping val="clustered"/>
        <c:varyColors val="0"/>
        <c:ser>
          <c:idx val="1"/>
          <c:order val="0"/>
          <c:tx>
            <c:strRef>
              <c:f>Mechanics!$B$3</c:f>
              <c:strCache>
                <c:ptCount val="1"/>
                <c:pt idx="0">
                  <c:v>Total Budget</c:v>
                </c:pt>
              </c:strCache>
            </c:strRef>
          </c:tx>
          <c:spPr>
            <a:solidFill>
              <a:schemeClr val="bg1">
                <a:lumMod val="95000"/>
              </a:schemeClr>
            </a:solidFill>
            <a:ln>
              <a:solidFill>
                <a:schemeClr val="bg1">
                  <a:lumMod val="85000"/>
                  <a:alpha val="92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Mechanics!$C$3</c:f>
              <c:numCache>
                <c:formatCode>_("$"* #\ ##0.00_);_("$"* \(#\ ##0.00\);_("$"* "-"??_);_(@_)</c:formatCode>
                <c:ptCount val="1"/>
                <c:pt idx="0">
                  <c:v>18000</c:v>
                </c:pt>
              </c:numCache>
            </c:numRef>
          </c:val>
          <c:extLst>
            <c:ext xmlns:c16="http://schemas.microsoft.com/office/drawing/2014/chart" uri="{C3380CC4-5D6E-409C-BE32-E72D297353CC}">
              <c16:uniqueId val="{00000000-E54D-4E37-AC49-20E3311E0C04}"/>
            </c:ext>
          </c:extLst>
        </c:ser>
        <c:ser>
          <c:idx val="0"/>
          <c:order val="1"/>
          <c:tx>
            <c:strRef>
              <c:f>Mechanics!$B$2</c:f>
              <c:strCache>
                <c:ptCount val="1"/>
                <c:pt idx="0">
                  <c:v>Total Actual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E54D-4E37-AC49-20E3311E0C04}"/>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4-E54D-4E37-AC49-20E3311E0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Mechanics!$C$2</c:f>
              <c:numCache>
                <c:formatCode>_("$"* #\ ##0.00_);_("$"* \(#\ ##0.00\);_("$"* "-"??_);_(@_)</c:formatCode>
                <c:ptCount val="1"/>
                <c:pt idx="0">
                  <c:v>17354</c:v>
                </c:pt>
              </c:numCache>
            </c:numRef>
          </c:val>
          <c:extLst>
            <c:ext xmlns:c16="http://schemas.microsoft.com/office/drawing/2014/chart" uri="{C3380CC4-5D6E-409C-BE32-E72D297353CC}">
              <c16:uniqueId val="{00000005-E54D-4E37-AC49-20E3311E0C04}"/>
            </c:ext>
          </c:extLst>
        </c:ser>
        <c:dLbls>
          <c:showLegendKey val="0"/>
          <c:showVal val="0"/>
          <c:showCatName val="0"/>
          <c:showSerName val="0"/>
          <c:showPercent val="0"/>
          <c:showBubbleSize val="0"/>
        </c:dLbls>
        <c:gapWidth val="182"/>
        <c:overlap val="100"/>
        <c:axId val="336907648"/>
        <c:axId val="336904696"/>
      </c:barChart>
      <c:catAx>
        <c:axId val="336907648"/>
        <c:scaling>
          <c:orientation val="minMax"/>
        </c:scaling>
        <c:delete val="1"/>
        <c:axPos val="l"/>
        <c:numFmt formatCode="General" sourceLinked="1"/>
        <c:majorTickMark val="none"/>
        <c:minorTickMark val="none"/>
        <c:tickLblPos val="nextTo"/>
        <c:crossAx val="336904696"/>
        <c:crosses val="autoZero"/>
        <c:auto val="1"/>
        <c:lblAlgn val="ctr"/>
        <c:lblOffset val="100"/>
        <c:noMultiLvlLbl val="0"/>
      </c:catAx>
      <c:valAx>
        <c:axId val="336904696"/>
        <c:scaling>
          <c:orientation val="minMax"/>
          <c:min val="0"/>
        </c:scaling>
        <c:delete val="1"/>
        <c:axPos val="b"/>
        <c:numFmt formatCode="_(&quot;$&quot;* #\ ##0.00_);_(&quot;$&quot;* \(#\ ##0.00\);_(&quot;$&quot;* &quot;-&quot;??_);_(@_)" sourceLinked="1"/>
        <c:majorTickMark val="out"/>
        <c:minorTickMark val="none"/>
        <c:tickLblPos val="nextTo"/>
        <c:crossAx val="33690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Actual</a:t>
            </a:r>
            <a:r>
              <a:rPr lang="en-US" baseline="0"/>
              <a:t> vs. Budget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Mechanics!$E$6</c:f>
              <c:strCache>
                <c:ptCount val="1"/>
                <c:pt idx="0">
                  <c:v>Delta</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Mechanics!$B$7:$B$18</c:f>
              <c:numCache>
                <c:formatCode>[$-409]mmm/yy;@</c:formatCode>
                <c:ptCount val="12"/>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numCache>
            </c:numRef>
          </c:cat>
          <c:val>
            <c:numRef>
              <c:f>Mechanics!$E$7:$E$18</c:f>
              <c:numCache>
                <c:formatCode>_("$"* #\ ##0.00_);_("$"* \(#\ ##0.00\);_("$"* "-"??_);_(@_)</c:formatCode>
                <c:ptCount val="12"/>
                <c:pt idx="0">
                  <c:v>1989</c:v>
                </c:pt>
                <c:pt idx="1">
                  <c:v>-89</c:v>
                </c:pt>
                <c:pt idx="2">
                  <c:v>125</c:v>
                </c:pt>
                <c:pt idx="3">
                  <c:v>234</c:v>
                </c:pt>
                <c:pt idx="4">
                  <c:v>646</c:v>
                </c:pt>
                <c:pt idx="5">
                  <c:v>497</c:v>
                </c:pt>
                <c:pt idx="6">
                  <c:v>209</c:v>
                </c:pt>
                <c:pt idx="7">
                  <c:v>-2356</c:v>
                </c:pt>
                <c:pt idx="8">
                  <c:v>3955</c:v>
                </c:pt>
                <c:pt idx="9">
                  <c:v>234</c:v>
                </c:pt>
                <c:pt idx="10">
                  <c:v>389</c:v>
                </c:pt>
                <c:pt idx="11">
                  <c:v>251</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6478-4F8B-94B9-1A3E60214C40}"/>
            </c:ext>
          </c:extLst>
        </c:ser>
        <c:dLbls>
          <c:showLegendKey val="0"/>
          <c:showVal val="0"/>
          <c:showCatName val="0"/>
          <c:showSerName val="0"/>
          <c:showPercent val="0"/>
          <c:showBubbleSize val="0"/>
        </c:dLbls>
        <c:gapWidth val="89"/>
        <c:overlap val="-27"/>
        <c:axId val="600691960"/>
        <c:axId val="600695240"/>
      </c:barChart>
      <c:dateAx>
        <c:axId val="600691960"/>
        <c:scaling>
          <c:orientation val="minMax"/>
        </c:scaling>
        <c:delete val="0"/>
        <c:axPos val="b"/>
        <c:numFmt formatCode="[$-409]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0695240"/>
        <c:crosses val="autoZero"/>
        <c:auto val="1"/>
        <c:lblOffset val="100"/>
        <c:baseTimeUnit val="months"/>
      </c:dateAx>
      <c:valAx>
        <c:axId val="600695240"/>
        <c:scaling>
          <c:orientation val="minMax"/>
        </c:scaling>
        <c:delete val="1"/>
        <c:axPos val="l"/>
        <c:numFmt formatCode="_(&quot;$&quot;* #\ ##0.00_);_(&quot;$&quot;* \(#\ ##0.00\);_(&quot;$&quot;* &quot;-&quot;??_);_(@_)" sourceLinked="1"/>
        <c:majorTickMark val="none"/>
        <c:minorTickMark val="none"/>
        <c:tickLblPos val="nextTo"/>
        <c:crossAx val="600691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6A-4F53-A98E-358D8733CD1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86A-4F53-A98E-358D8733CD1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86A-4F53-A98E-358D8733CD15}"/>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586A-4F53-A98E-358D8733CD15}"/>
              </c:ext>
            </c:extLst>
          </c:dPt>
          <c:val>
            <c:numRef>
              <c:f>Mechanics!$H$10:$H$13</c:f>
              <c:numCache>
                <c:formatCode>0%</c:formatCode>
                <c:ptCount val="4"/>
                <c:pt idx="0">
                  <c:v>0</c:v>
                </c:pt>
                <c:pt idx="1">
                  <c:v>0</c:v>
                </c:pt>
                <c:pt idx="2">
                  <c:v>1.0152000000000001</c:v>
                </c:pt>
                <c:pt idx="3">
                  <c:v>0</c:v>
                </c:pt>
              </c:numCache>
            </c:numRef>
          </c:val>
          <c:extLst>
            <c:ext xmlns:c16="http://schemas.microsoft.com/office/drawing/2014/chart" uri="{C3380CC4-5D6E-409C-BE32-E72D297353CC}">
              <c16:uniqueId val="{00000008-586A-4F53-A98E-358D8733CD1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FCA-492A-8763-33E17F5AD86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FCA-492A-8763-33E17F5AD869}"/>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5FCA-492A-8763-33E17F5AD869}"/>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5FCA-492A-8763-33E17F5AD869}"/>
              </c:ext>
            </c:extLst>
          </c:dPt>
          <c:val>
            <c:numRef>
              <c:f>Mechanics!$K$10:$K$13</c:f>
              <c:numCache>
                <c:formatCode>0%</c:formatCode>
                <c:ptCount val="4"/>
                <c:pt idx="0">
                  <c:v>0</c:v>
                </c:pt>
                <c:pt idx="1">
                  <c:v>0.99960000000000004</c:v>
                </c:pt>
                <c:pt idx="2">
                  <c:v>0</c:v>
                </c:pt>
                <c:pt idx="3">
                  <c:v>3.9999999999995595E-4</c:v>
                </c:pt>
              </c:numCache>
            </c:numRef>
          </c:val>
          <c:extLst>
            <c:ext xmlns:c16="http://schemas.microsoft.com/office/drawing/2014/chart" uri="{C3380CC4-5D6E-409C-BE32-E72D297353CC}">
              <c16:uniqueId val="{00000008-5FCA-492A-8763-33E17F5AD86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AFD-4268-8F6E-C38E2997BA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D-4268-8F6E-C38E2997BA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FD-4268-8F6E-C38E2997BAEE}"/>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4AFD-4268-8F6E-C38E2997BAEE}"/>
              </c:ext>
            </c:extLst>
          </c:dPt>
          <c:val>
            <c:numRef>
              <c:f>Mechanics!$N$10:$N$13</c:f>
              <c:numCache>
                <c:formatCode>0%</c:formatCode>
                <c:ptCount val="4"/>
                <c:pt idx="0">
                  <c:v>0.7</c:v>
                </c:pt>
                <c:pt idx="1">
                  <c:v>0</c:v>
                </c:pt>
                <c:pt idx="2">
                  <c:v>0</c:v>
                </c:pt>
                <c:pt idx="3">
                  <c:v>0.30000000000000004</c:v>
                </c:pt>
              </c:numCache>
            </c:numRef>
          </c:val>
          <c:extLst>
            <c:ext xmlns:c16="http://schemas.microsoft.com/office/drawing/2014/chart" uri="{C3380CC4-5D6E-409C-BE32-E72D297353CC}">
              <c16:uniqueId val="{00000008-4AFD-4268-8F6E-C38E2997BAE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43D-40C1-B124-804F894004D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43D-40C1-B124-804F894004D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843D-40C1-B124-804F894004D5}"/>
              </c:ext>
            </c:extLst>
          </c:dPt>
          <c:dPt>
            <c:idx val="3"/>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7-843D-40C1-B124-804F894004D5}"/>
              </c:ext>
            </c:extLst>
          </c:dPt>
          <c:val>
            <c:numRef>
              <c:f>Mechanics!$Q$10:$Q$13</c:f>
              <c:numCache>
                <c:formatCode>0%</c:formatCode>
                <c:ptCount val="4"/>
                <c:pt idx="0">
                  <c:v>0</c:v>
                </c:pt>
                <c:pt idx="1">
                  <c:v>0.90800000000000003</c:v>
                </c:pt>
                <c:pt idx="2">
                  <c:v>0</c:v>
                </c:pt>
                <c:pt idx="3">
                  <c:v>9.1999999999999971E-2</c:v>
                </c:pt>
              </c:numCache>
            </c:numRef>
          </c:val>
          <c:extLst>
            <c:ext xmlns:c16="http://schemas.microsoft.com/office/drawing/2014/chart" uri="{C3380CC4-5D6E-409C-BE32-E72D297353CC}">
              <c16:uniqueId val="{00000008-843D-40C1-B124-804F894004D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[Actual vs Budget Dashboard - Demo.xlsx]Mechanics!PivotTable2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manualLayout>
          <c:layoutTarget val="inner"/>
          <c:xMode val="edge"/>
          <c:yMode val="edge"/>
          <c:x val="5.9760529933758279E-2"/>
          <c:y val="0.11874817731116943"/>
          <c:w val="0.87971364357898374"/>
          <c:h val="0.71544242733547192"/>
        </c:manualLayout>
      </c:layout>
      <c:barChart>
        <c:barDir val="col"/>
        <c:grouping val="clustered"/>
        <c:varyColors val="0"/>
        <c:ser>
          <c:idx val="0"/>
          <c:order val="0"/>
          <c:tx>
            <c:strRef>
              <c:f>Mechanics!$T$6:$T$7</c:f>
              <c:strCache>
                <c:ptCount val="1"/>
                <c:pt idx="0">
                  <c:v>Accomodation</c:v>
                </c:pt>
              </c:strCache>
            </c:strRef>
          </c:tx>
          <c:spPr>
            <a:solidFill>
              <a:schemeClr val="accent6">
                <a:lumMod val="75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Mechanics!$S$8:$S$9</c:f>
              <c:strCache>
                <c:ptCount val="1"/>
                <c:pt idx="0">
                  <c:v>Bran</c:v>
                </c:pt>
              </c:strCache>
            </c:strRef>
          </c:cat>
          <c:val>
            <c:numRef>
              <c:f>Mechanics!$T$8:$T$9</c:f>
              <c:numCache>
                <c:formatCode>General</c:formatCode>
                <c:ptCount val="1"/>
                <c:pt idx="0">
                  <c:v>8118</c:v>
                </c:pt>
              </c:numCache>
            </c:numRef>
          </c:val>
          <c:extLst>
            <c:ext xmlns:c16="http://schemas.microsoft.com/office/drawing/2014/chart" uri="{C3380CC4-5D6E-409C-BE32-E72D297353CC}">
              <c16:uniqueId val="{00000000-8F2E-48C7-BAC8-7092D6AC778F}"/>
            </c:ext>
          </c:extLst>
        </c:ser>
        <c:dLbls>
          <c:showLegendKey val="0"/>
          <c:showVal val="0"/>
          <c:showCatName val="0"/>
          <c:showSerName val="0"/>
          <c:showPercent val="0"/>
          <c:showBubbleSize val="0"/>
        </c:dLbls>
        <c:gapWidth val="100"/>
        <c:overlap val="-50"/>
        <c:axId val="654473056"/>
        <c:axId val="654467152"/>
      </c:barChart>
      <c:catAx>
        <c:axId val="6544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4467152"/>
        <c:crosses val="autoZero"/>
        <c:auto val="1"/>
        <c:lblAlgn val="ctr"/>
        <c:lblOffset val="100"/>
        <c:noMultiLvlLbl val="0"/>
      </c:catAx>
      <c:valAx>
        <c:axId val="6544671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5447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26" fmlaLink="Mechanics!$H$2" fmlaRange="Lookups!$B$2:$B$14" noThreeD="1" sel="6"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18</xdr:row>
      <xdr:rowOff>0</xdr:rowOff>
    </xdr:from>
    <xdr:to>
      <xdr:col>15</xdr:col>
      <xdr:colOff>0</xdr:colOff>
      <xdr:row>20</xdr:row>
      <xdr:rowOff>175260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0</xdr:rowOff>
    </xdr:from>
    <xdr:to>
      <xdr:col>6</xdr:col>
      <xdr:colOff>0</xdr:colOff>
      <xdr:row>21</xdr:row>
      <xdr:rowOff>0</xdr:rowOff>
    </xdr:to>
    <xdr:sp macro="" textlink="Mechanics!C4">
      <xdr:nvSpPr>
        <xdr:cNvPr id="3" name="TextBox 2">
          <a:extLst>
            <a:ext uri="{FF2B5EF4-FFF2-40B4-BE49-F238E27FC236}">
              <a16:creationId xmlns:a16="http://schemas.microsoft.com/office/drawing/2014/main" id="{00000000-0008-0000-0000-000003000000}"/>
            </a:ext>
          </a:extLst>
        </xdr:cNvPr>
        <xdr:cNvSpPr txBox="1"/>
      </xdr:nvSpPr>
      <xdr:spPr>
        <a:xfrm>
          <a:off x="1600200" y="2377440"/>
          <a:ext cx="1447800" cy="54864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B80139-0700-4676-AC6F-B99FC986ABB6}" type="TxLink">
            <a:rPr lang="en-US" sz="3200" b="0" i="0" u="none" strike="noStrike">
              <a:solidFill>
                <a:schemeClr val="bg1">
                  <a:lumMod val="50000"/>
                </a:schemeClr>
              </a:solidFill>
              <a:latin typeface="Calibri"/>
              <a:cs typeface="Calibri"/>
            </a:rPr>
            <a:pPr algn="ctr"/>
            <a:t>96,4%</a:t>
          </a:fld>
          <a:endParaRPr lang="en-US" sz="3200">
            <a:solidFill>
              <a:schemeClr val="bg1">
                <a:lumMod val="50000"/>
              </a:schemeClr>
            </a:solidFill>
          </a:endParaRPr>
        </a:p>
      </xdr:txBody>
    </xdr:sp>
    <xdr:clientData/>
  </xdr:twoCellAnchor>
  <xdr:twoCellAnchor>
    <xdr:from>
      <xdr:col>1</xdr:col>
      <xdr:colOff>0</xdr:colOff>
      <xdr:row>6</xdr:row>
      <xdr:rowOff>0</xdr:rowOff>
    </xdr:from>
    <xdr:to>
      <xdr:col>15</xdr:col>
      <xdr:colOff>0</xdr:colOff>
      <xdr:row>14</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23</xdr:row>
      <xdr:rowOff>0</xdr:rowOff>
    </xdr:from>
    <xdr:to>
      <xdr:col>6</xdr:col>
      <xdr:colOff>0</xdr:colOff>
      <xdr:row>29</xdr:row>
      <xdr:rowOff>7620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23</xdr:row>
      <xdr:rowOff>0</xdr:rowOff>
    </xdr:from>
    <xdr:to>
      <xdr:col>9</xdr:col>
      <xdr:colOff>0</xdr:colOff>
      <xdr:row>29</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23</xdr:row>
      <xdr:rowOff>0</xdr:rowOff>
    </xdr:from>
    <xdr:to>
      <xdr:col>12</xdr:col>
      <xdr:colOff>0</xdr:colOff>
      <xdr:row>29</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15240</xdr:colOff>
      <xdr:row>23</xdr:row>
      <xdr:rowOff>0</xdr:rowOff>
    </xdr:from>
    <xdr:to>
      <xdr:col>15</xdr:col>
      <xdr:colOff>0</xdr:colOff>
      <xdr:row>28</xdr:row>
      <xdr:rowOff>167640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3</xdr:col>
          <xdr:colOff>0</xdr:colOff>
          <xdr:row>31</xdr:row>
          <xdr:rowOff>0</xdr:rowOff>
        </xdr:to>
        <xdr:sp macro="" textlink="">
          <xdr:nvSpPr>
            <xdr:cNvPr id="1025" name="List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457201</xdr:colOff>
      <xdr:row>25</xdr:row>
      <xdr:rowOff>99060</xdr:rowOff>
    </xdr:from>
    <xdr:to>
      <xdr:col>5</xdr:col>
      <xdr:colOff>364916</xdr:colOff>
      <xdr:row>26</xdr:row>
      <xdr:rowOff>76200</xdr:rowOff>
    </xdr:to>
    <xdr:sp macro="" textlink="Mechanics!H9">
      <xdr:nvSpPr>
        <xdr:cNvPr id="9" name="TextBox 8">
          <a:extLst>
            <a:ext uri="{FF2B5EF4-FFF2-40B4-BE49-F238E27FC236}">
              <a16:creationId xmlns:a16="http://schemas.microsoft.com/office/drawing/2014/main" id="{00000000-0008-0000-0000-000009000000}"/>
            </a:ext>
          </a:extLst>
        </xdr:cNvPr>
        <xdr:cNvSpPr txBox="1"/>
      </xdr:nvSpPr>
      <xdr:spPr>
        <a:xfrm>
          <a:off x="2065868" y="3824393"/>
          <a:ext cx="517315" cy="1634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1A6663-28A5-4F44-968C-1D9EC63685AF}" type="TxLink">
            <a:rPr lang="en-US" sz="1100" b="0" i="0" u="none" strike="noStrike">
              <a:solidFill>
                <a:srgbClr val="000000"/>
              </a:solidFill>
              <a:latin typeface="Calibri"/>
              <a:cs typeface="Calibri"/>
            </a:rPr>
            <a:pPr algn="ctr"/>
            <a:t>102%</a:t>
          </a:fld>
          <a:endParaRPr lang="en-US" sz="1100"/>
        </a:p>
      </xdr:txBody>
    </xdr:sp>
    <xdr:clientData/>
  </xdr:twoCellAnchor>
  <xdr:twoCellAnchor>
    <xdr:from>
      <xdr:col>7</xdr:col>
      <xdr:colOff>482600</xdr:colOff>
      <xdr:row>25</xdr:row>
      <xdr:rowOff>123615</xdr:rowOff>
    </xdr:from>
    <xdr:to>
      <xdr:col>8</xdr:col>
      <xdr:colOff>400475</xdr:colOff>
      <xdr:row>26</xdr:row>
      <xdr:rowOff>59268</xdr:rowOff>
    </xdr:to>
    <xdr:sp macro="" textlink="Mechanics!K9">
      <xdr:nvSpPr>
        <xdr:cNvPr id="11" name="TextBox 10">
          <a:extLst>
            <a:ext uri="{FF2B5EF4-FFF2-40B4-BE49-F238E27FC236}">
              <a16:creationId xmlns:a16="http://schemas.microsoft.com/office/drawing/2014/main" id="{00000000-0008-0000-0000-00000B000000}"/>
            </a:ext>
          </a:extLst>
        </xdr:cNvPr>
        <xdr:cNvSpPr txBox="1"/>
      </xdr:nvSpPr>
      <xdr:spPr>
        <a:xfrm>
          <a:off x="3818467" y="3848948"/>
          <a:ext cx="527475" cy="121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51D140-2D6A-456A-A4AC-C68A3BE6228B}" type="TxLink">
            <a:rPr lang="en-US" sz="1100" b="0" i="0" u="none" strike="noStrike">
              <a:solidFill>
                <a:srgbClr val="000000"/>
              </a:solidFill>
              <a:latin typeface="Calibri"/>
              <a:cs typeface="Calibri"/>
            </a:rPr>
            <a:pPr algn="ctr"/>
            <a:t>100%</a:t>
          </a:fld>
          <a:endParaRPr lang="en-US" sz="1100" b="0" i="0" u="none" strike="noStrike">
            <a:solidFill>
              <a:srgbClr val="000000"/>
            </a:solidFill>
            <a:latin typeface="Calibri"/>
            <a:cs typeface="Calibri"/>
          </a:endParaRPr>
        </a:p>
      </xdr:txBody>
    </xdr:sp>
    <xdr:clientData/>
  </xdr:twoCellAnchor>
  <xdr:twoCellAnchor>
    <xdr:from>
      <xdr:col>10</xdr:col>
      <xdr:colOff>491068</xdr:colOff>
      <xdr:row>25</xdr:row>
      <xdr:rowOff>114300</xdr:rowOff>
    </xdr:from>
    <xdr:to>
      <xdr:col>11</xdr:col>
      <xdr:colOff>414868</xdr:colOff>
      <xdr:row>26</xdr:row>
      <xdr:rowOff>68580</xdr:rowOff>
    </xdr:to>
    <xdr:sp macro="" textlink="Mechanics!N9">
      <xdr:nvSpPr>
        <xdr:cNvPr id="12" name="TextBox 11">
          <a:extLst>
            <a:ext uri="{FF2B5EF4-FFF2-40B4-BE49-F238E27FC236}">
              <a16:creationId xmlns:a16="http://schemas.microsoft.com/office/drawing/2014/main" id="{00000000-0008-0000-0000-00000C000000}"/>
            </a:ext>
          </a:extLst>
        </xdr:cNvPr>
        <xdr:cNvSpPr txBox="1"/>
      </xdr:nvSpPr>
      <xdr:spPr>
        <a:xfrm>
          <a:off x="5545668" y="3839633"/>
          <a:ext cx="533400" cy="140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8EBA8A-D153-4E20-AC94-166B3C0CCBFA}" type="TxLink">
            <a:rPr lang="en-US" sz="1100" b="0" i="0" u="none" strike="noStrike">
              <a:solidFill>
                <a:srgbClr val="000000"/>
              </a:solidFill>
              <a:latin typeface="Calibri"/>
              <a:cs typeface="Calibri"/>
            </a:rPr>
            <a:pPr algn="ctr"/>
            <a:t>70%</a:t>
          </a:fld>
          <a:endParaRPr lang="en-US" sz="1100" b="0" i="0" u="none" strike="noStrike">
            <a:solidFill>
              <a:srgbClr val="000000"/>
            </a:solidFill>
            <a:latin typeface="Calibri"/>
            <a:cs typeface="Calibri"/>
          </a:endParaRPr>
        </a:p>
      </xdr:txBody>
    </xdr:sp>
    <xdr:clientData/>
  </xdr:twoCellAnchor>
  <xdr:twoCellAnchor>
    <xdr:from>
      <xdr:col>13</xdr:col>
      <xdr:colOff>515622</xdr:colOff>
      <xdr:row>25</xdr:row>
      <xdr:rowOff>114300</xdr:rowOff>
    </xdr:from>
    <xdr:to>
      <xdr:col>14</xdr:col>
      <xdr:colOff>447042</xdr:colOff>
      <xdr:row>26</xdr:row>
      <xdr:rowOff>76200</xdr:rowOff>
    </xdr:to>
    <xdr:sp macro="" textlink="Mechanics!Q9">
      <xdr:nvSpPr>
        <xdr:cNvPr id="13" name="TextBox 12">
          <a:extLst>
            <a:ext uri="{FF2B5EF4-FFF2-40B4-BE49-F238E27FC236}">
              <a16:creationId xmlns:a16="http://schemas.microsoft.com/office/drawing/2014/main" id="{00000000-0008-0000-0000-00000D000000}"/>
            </a:ext>
          </a:extLst>
        </xdr:cNvPr>
        <xdr:cNvSpPr txBox="1"/>
      </xdr:nvSpPr>
      <xdr:spPr>
        <a:xfrm>
          <a:off x="7297422" y="3839633"/>
          <a:ext cx="541020" cy="148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724765-5CC8-4205-862F-AF8156E6E7CF}" type="TxLink">
            <a:rPr lang="en-US" sz="1100" b="0" i="0" u="none" strike="noStrike">
              <a:solidFill>
                <a:srgbClr val="000000"/>
              </a:solidFill>
              <a:latin typeface="Calibri"/>
              <a:cs typeface="Calibri"/>
            </a:rPr>
            <a:pPr algn="ctr"/>
            <a:t>91%</a:t>
          </a:fld>
          <a:endParaRPr lang="en-US" sz="1100"/>
        </a:p>
      </xdr:txBody>
    </xdr:sp>
    <xdr:clientData/>
  </xdr:twoCellAnchor>
  <xdr:twoCellAnchor>
    <xdr:from>
      <xdr:col>16</xdr:col>
      <xdr:colOff>42333</xdr:colOff>
      <xdr:row>6</xdr:row>
      <xdr:rowOff>16933</xdr:rowOff>
    </xdr:from>
    <xdr:to>
      <xdr:col>25</xdr:col>
      <xdr:colOff>42333</xdr:colOff>
      <xdr:row>26</xdr:row>
      <xdr:rowOff>16933</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0</xdr:colOff>
      <xdr:row>18</xdr:row>
      <xdr:rowOff>0</xdr:rowOff>
    </xdr:from>
    <xdr:to>
      <xdr:col>28</xdr:col>
      <xdr:colOff>0</xdr:colOff>
      <xdr:row>26</xdr:row>
      <xdr:rowOff>0</xdr:rowOff>
    </xdr:to>
    <mc:AlternateContent xmlns:mc="http://schemas.openxmlformats.org/markup-compatibility/2006" xmlns:a14="http://schemas.microsoft.com/office/drawing/2010/main">
      <mc:Choice Requires="a14">
        <xdr:graphicFrame macro="">
          <xdr:nvGraphicFramePr>
            <xdr:cNvPr id="17" name="Cost Type">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mlns="">
        <xdr:sp macro="" textlink="">
          <xdr:nvSpPr>
            <xdr:cNvPr id="0" name=""/>
            <xdr:cNvSpPr>
              <a:spLocks noTextEdit="1"/>
            </xdr:cNvSpPr>
          </xdr:nvSpPr>
          <xdr:spPr>
            <a:xfrm>
              <a:off x="14427200" y="3352800"/>
              <a:ext cx="1219200" cy="1490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6</xdr:row>
      <xdr:rowOff>0</xdr:rowOff>
    </xdr:from>
    <xdr:to>
      <xdr:col>28</xdr:col>
      <xdr:colOff>0</xdr:colOff>
      <xdr:row>17</xdr:row>
      <xdr:rowOff>84667</xdr:rowOff>
    </xdr:to>
    <mc:AlternateContent xmlns:mc="http://schemas.openxmlformats.org/markup-compatibility/2006" xmlns:a14="http://schemas.microsoft.com/office/drawing/2010/main">
      <mc:Choice Requires="a14">
        <xdr:graphicFrame macro="">
          <xdr:nvGraphicFramePr>
            <xdr:cNvPr id="19" name="Employee">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4427200" y="1117600"/>
              <a:ext cx="12192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187112</xdr:colOff>
      <xdr:row>26</xdr:row>
      <xdr:rowOff>118531</xdr:rowOff>
    </xdr:from>
    <xdr:to>
      <xdr:col>27</xdr:col>
      <xdr:colOff>609598</xdr:colOff>
      <xdr:row>32</xdr:row>
      <xdr:rowOff>182031</xdr:rowOff>
    </xdr:to>
    <mc:AlternateContent xmlns:mc="http://schemas.openxmlformats.org/markup-compatibility/2006" xmlns:tsle="http://schemas.microsoft.com/office/drawing/2012/timeslicer">
      <mc:Choice Requires="tsle">
        <xdr:graphicFrame macro="">
          <xdr:nvGraphicFramePr>
            <xdr:cNvPr id="20" name="Month 1">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8509845" y="4961464"/>
              <a:ext cx="7136553"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rdan Kyulanov" refreshedDate="43541.528988078702" createdVersion="6" refreshedVersion="6" minRefreshableVersion="3" recordCount="239" xr:uid="{42CD1790-B0CE-4AB9-AF46-3C6F35A5BE8F}">
  <cacheSource type="worksheet">
    <worksheetSource name="Table2"/>
  </cacheSource>
  <cacheFields count="4">
    <cacheField name="Month" numFmtId="165">
      <sharedItems containsSemiMixedTypes="0" containsNonDate="0" containsDate="1" containsString="0" minDate="2018-01-01T00:00:00" maxDate="2018-12-02T00:00:00" count="12">
        <d v="2018-01-01T00:00:00"/>
        <d v="2018-02-01T00:00:00"/>
        <d v="2018-03-01T00:00:00"/>
        <d v="2018-04-01T00:00:00"/>
        <d v="2018-05-01T00:00:00"/>
        <d v="2018-06-01T00:00:00"/>
        <d v="2018-07-01T00:00:00"/>
        <d v="2018-08-01T00:00:00"/>
        <d v="2018-09-01T00:00:00"/>
        <d v="2018-10-01T00:00:00"/>
        <d v="2018-11-01T00:00:00"/>
        <d v="2018-12-01T00:00:00"/>
      </sharedItems>
    </cacheField>
    <cacheField name="Employee" numFmtId="0">
      <sharedItems count="6">
        <s v="Arya"/>
        <s v="Bran"/>
        <s v="John"/>
        <s v="Robert"/>
        <s v="Sansa"/>
        <s v="Ed" u="1"/>
      </sharedItems>
    </cacheField>
    <cacheField name="Cost Type" numFmtId="0">
      <sharedItems count="4">
        <s v="Transport"/>
        <s v="Other"/>
        <s v="Daily Allowance"/>
        <s v="Accomodation"/>
      </sharedItems>
    </cacheField>
    <cacheField name="Amount" numFmtId="164">
      <sharedItems containsSemiMixedTypes="0" containsString="0" containsNumber="1" containsInteger="1" minValue="7" maxValue="2197"/>
    </cacheField>
  </cacheFields>
  <extLst>
    <ext xmlns:x14="http://schemas.microsoft.com/office/spreadsheetml/2009/9/main" uri="{725AE2AE-9491-48be-B2B4-4EB974FC3084}">
      <x14:pivotCacheDefinition pivotCacheId="1636098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n v="1160"/>
  </r>
  <r>
    <x v="0"/>
    <x v="1"/>
    <x v="0"/>
    <n v="950"/>
  </r>
  <r>
    <x v="0"/>
    <x v="2"/>
    <x v="0"/>
    <n v="1181"/>
  </r>
  <r>
    <x v="0"/>
    <x v="3"/>
    <x v="0"/>
    <n v="1042"/>
  </r>
  <r>
    <x v="0"/>
    <x v="4"/>
    <x v="0"/>
    <n v="987"/>
  </r>
  <r>
    <x v="1"/>
    <x v="0"/>
    <x v="0"/>
    <n v="1066"/>
  </r>
  <r>
    <x v="1"/>
    <x v="1"/>
    <x v="0"/>
    <n v="1180"/>
  </r>
  <r>
    <x v="1"/>
    <x v="2"/>
    <x v="0"/>
    <n v="1076"/>
  </r>
  <r>
    <x v="1"/>
    <x v="3"/>
    <x v="0"/>
    <n v="1049"/>
  </r>
  <r>
    <x v="1"/>
    <x v="4"/>
    <x v="0"/>
    <n v="1175"/>
  </r>
  <r>
    <x v="2"/>
    <x v="0"/>
    <x v="0"/>
    <n v="914"/>
  </r>
  <r>
    <x v="2"/>
    <x v="1"/>
    <x v="0"/>
    <n v="900"/>
  </r>
  <r>
    <x v="2"/>
    <x v="2"/>
    <x v="0"/>
    <n v="822"/>
  </r>
  <r>
    <x v="2"/>
    <x v="3"/>
    <x v="0"/>
    <n v="900"/>
  </r>
  <r>
    <x v="2"/>
    <x v="4"/>
    <x v="0"/>
    <n v="1143"/>
  </r>
  <r>
    <x v="3"/>
    <x v="0"/>
    <x v="0"/>
    <n v="895"/>
  </r>
  <r>
    <x v="3"/>
    <x v="1"/>
    <x v="0"/>
    <n v="1038"/>
  </r>
  <r>
    <x v="3"/>
    <x v="2"/>
    <x v="0"/>
    <n v="1133"/>
  </r>
  <r>
    <x v="3"/>
    <x v="3"/>
    <x v="0"/>
    <n v="1150"/>
  </r>
  <r>
    <x v="3"/>
    <x v="4"/>
    <x v="0"/>
    <n v="1078"/>
  </r>
  <r>
    <x v="4"/>
    <x v="0"/>
    <x v="0"/>
    <n v="910"/>
  </r>
  <r>
    <x v="4"/>
    <x v="1"/>
    <x v="0"/>
    <n v="1036"/>
  </r>
  <r>
    <x v="4"/>
    <x v="2"/>
    <x v="0"/>
    <n v="1097"/>
  </r>
  <r>
    <x v="4"/>
    <x v="3"/>
    <x v="0"/>
    <n v="892"/>
  </r>
  <r>
    <x v="4"/>
    <x v="4"/>
    <x v="0"/>
    <n v="1063"/>
  </r>
  <r>
    <x v="5"/>
    <x v="0"/>
    <x v="0"/>
    <n v="801"/>
  </r>
  <r>
    <x v="5"/>
    <x v="1"/>
    <x v="0"/>
    <n v="815"/>
  </r>
  <r>
    <x v="5"/>
    <x v="2"/>
    <x v="0"/>
    <n v="993"/>
  </r>
  <r>
    <x v="5"/>
    <x v="3"/>
    <x v="0"/>
    <n v="995"/>
  </r>
  <r>
    <x v="5"/>
    <x v="4"/>
    <x v="0"/>
    <n v="939"/>
  </r>
  <r>
    <x v="6"/>
    <x v="0"/>
    <x v="0"/>
    <n v="1064"/>
  </r>
  <r>
    <x v="6"/>
    <x v="1"/>
    <x v="0"/>
    <n v="953"/>
  </r>
  <r>
    <x v="6"/>
    <x v="2"/>
    <x v="0"/>
    <n v="804"/>
  </r>
  <r>
    <x v="6"/>
    <x v="3"/>
    <x v="0"/>
    <n v="987"/>
  </r>
  <r>
    <x v="6"/>
    <x v="4"/>
    <x v="0"/>
    <n v="936"/>
  </r>
  <r>
    <x v="7"/>
    <x v="0"/>
    <x v="0"/>
    <n v="805"/>
  </r>
  <r>
    <x v="7"/>
    <x v="1"/>
    <x v="0"/>
    <n v="918"/>
  </r>
  <r>
    <x v="7"/>
    <x v="2"/>
    <x v="0"/>
    <n v="988"/>
  </r>
  <r>
    <x v="7"/>
    <x v="2"/>
    <x v="0"/>
    <n v="1031"/>
  </r>
  <r>
    <x v="7"/>
    <x v="3"/>
    <x v="0"/>
    <n v="848"/>
  </r>
  <r>
    <x v="7"/>
    <x v="4"/>
    <x v="0"/>
    <n v="1081"/>
  </r>
  <r>
    <x v="8"/>
    <x v="0"/>
    <x v="0"/>
    <n v="1179"/>
  </r>
  <r>
    <x v="8"/>
    <x v="1"/>
    <x v="0"/>
    <n v="956"/>
  </r>
  <r>
    <x v="8"/>
    <x v="3"/>
    <x v="0"/>
    <n v="1011"/>
  </r>
  <r>
    <x v="8"/>
    <x v="4"/>
    <x v="0"/>
    <n v="1135"/>
  </r>
  <r>
    <x v="9"/>
    <x v="0"/>
    <x v="0"/>
    <n v="994"/>
  </r>
  <r>
    <x v="9"/>
    <x v="1"/>
    <x v="0"/>
    <n v="1092"/>
  </r>
  <r>
    <x v="9"/>
    <x v="2"/>
    <x v="0"/>
    <n v="811"/>
  </r>
  <r>
    <x v="9"/>
    <x v="3"/>
    <x v="0"/>
    <n v="1176"/>
  </r>
  <r>
    <x v="9"/>
    <x v="4"/>
    <x v="0"/>
    <n v="1162"/>
  </r>
  <r>
    <x v="10"/>
    <x v="0"/>
    <x v="0"/>
    <n v="1012"/>
  </r>
  <r>
    <x v="10"/>
    <x v="1"/>
    <x v="0"/>
    <n v="1096"/>
  </r>
  <r>
    <x v="10"/>
    <x v="2"/>
    <x v="0"/>
    <n v="984"/>
  </r>
  <r>
    <x v="10"/>
    <x v="3"/>
    <x v="0"/>
    <n v="939"/>
  </r>
  <r>
    <x v="10"/>
    <x v="4"/>
    <x v="0"/>
    <n v="849"/>
  </r>
  <r>
    <x v="11"/>
    <x v="0"/>
    <x v="0"/>
    <n v="1188"/>
  </r>
  <r>
    <x v="11"/>
    <x v="1"/>
    <x v="0"/>
    <n v="1049"/>
  </r>
  <r>
    <x v="11"/>
    <x v="2"/>
    <x v="0"/>
    <n v="1184"/>
  </r>
  <r>
    <x v="11"/>
    <x v="3"/>
    <x v="0"/>
    <n v="840"/>
  </r>
  <r>
    <x v="11"/>
    <x v="4"/>
    <x v="0"/>
    <n v="1192"/>
  </r>
  <r>
    <x v="0"/>
    <x v="0"/>
    <x v="1"/>
    <n v="60"/>
  </r>
  <r>
    <x v="0"/>
    <x v="1"/>
    <x v="1"/>
    <n v="60"/>
  </r>
  <r>
    <x v="0"/>
    <x v="2"/>
    <x v="1"/>
    <n v="194"/>
  </r>
  <r>
    <x v="0"/>
    <x v="3"/>
    <x v="1"/>
    <n v="118"/>
  </r>
  <r>
    <x v="0"/>
    <x v="4"/>
    <x v="1"/>
    <n v="135"/>
  </r>
  <r>
    <x v="1"/>
    <x v="0"/>
    <x v="1"/>
    <n v="116"/>
  </r>
  <r>
    <x v="1"/>
    <x v="1"/>
    <x v="1"/>
    <n v="14"/>
  </r>
  <r>
    <x v="1"/>
    <x v="2"/>
    <x v="1"/>
    <n v="44"/>
  </r>
  <r>
    <x v="1"/>
    <x v="3"/>
    <x v="1"/>
    <n v="117"/>
  </r>
  <r>
    <x v="1"/>
    <x v="4"/>
    <x v="1"/>
    <n v="453"/>
  </r>
  <r>
    <x v="2"/>
    <x v="0"/>
    <x v="1"/>
    <n v="64"/>
  </r>
  <r>
    <x v="2"/>
    <x v="1"/>
    <x v="1"/>
    <n v="194"/>
  </r>
  <r>
    <x v="2"/>
    <x v="2"/>
    <x v="1"/>
    <n v="197"/>
  </r>
  <r>
    <x v="2"/>
    <x v="3"/>
    <x v="1"/>
    <n v="175"/>
  </r>
  <r>
    <x v="2"/>
    <x v="4"/>
    <x v="1"/>
    <n v="95"/>
  </r>
  <r>
    <x v="3"/>
    <x v="0"/>
    <x v="1"/>
    <n v="26"/>
  </r>
  <r>
    <x v="3"/>
    <x v="1"/>
    <x v="1"/>
    <n v="179"/>
  </r>
  <r>
    <x v="3"/>
    <x v="2"/>
    <x v="1"/>
    <n v="31"/>
  </r>
  <r>
    <x v="3"/>
    <x v="3"/>
    <x v="1"/>
    <n v="133"/>
  </r>
  <r>
    <x v="3"/>
    <x v="4"/>
    <x v="1"/>
    <n v="187"/>
  </r>
  <r>
    <x v="4"/>
    <x v="0"/>
    <x v="1"/>
    <n v="93"/>
  </r>
  <r>
    <x v="4"/>
    <x v="1"/>
    <x v="1"/>
    <n v="44"/>
  </r>
  <r>
    <x v="4"/>
    <x v="2"/>
    <x v="1"/>
    <n v="145"/>
  </r>
  <r>
    <x v="4"/>
    <x v="3"/>
    <x v="1"/>
    <n v="99"/>
  </r>
  <r>
    <x v="4"/>
    <x v="4"/>
    <x v="1"/>
    <n v="73"/>
  </r>
  <r>
    <x v="5"/>
    <x v="0"/>
    <x v="1"/>
    <n v="146"/>
  </r>
  <r>
    <x v="5"/>
    <x v="1"/>
    <x v="1"/>
    <n v="43"/>
  </r>
  <r>
    <x v="5"/>
    <x v="2"/>
    <x v="1"/>
    <n v="155"/>
  </r>
  <r>
    <x v="5"/>
    <x v="3"/>
    <x v="1"/>
    <n v="151"/>
  </r>
  <r>
    <x v="5"/>
    <x v="4"/>
    <x v="1"/>
    <n v="115"/>
  </r>
  <r>
    <x v="6"/>
    <x v="0"/>
    <x v="1"/>
    <n v="172"/>
  </r>
  <r>
    <x v="6"/>
    <x v="1"/>
    <x v="1"/>
    <n v="180"/>
  </r>
  <r>
    <x v="6"/>
    <x v="2"/>
    <x v="1"/>
    <n v="161"/>
  </r>
  <r>
    <x v="6"/>
    <x v="3"/>
    <x v="1"/>
    <n v="102"/>
  </r>
  <r>
    <x v="6"/>
    <x v="4"/>
    <x v="1"/>
    <n v="48"/>
  </r>
  <r>
    <x v="7"/>
    <x v="0"/>
    <x v="1"/>
    <n v="46"/>
  </r>
  <r>
    <x v="7"/>
    <x v="1"/>
    <x v="1"/>
    <n v="116"/>
  </r>
  <r>
    <x v="7"/>
    <x v="2"/>
    <x v="1"/>
    <n v="60"/>
  </r>
  <r>
    <x v="7"/>
    <x v="2"/>
    <x v="1"/>
    <n v="25"/>
  </r>
  <r>
    <x v="7"/>
    <x v="3"/>
    <x v="1"/>
    <n v="46"/>
  </r>
  <r>
    <x v="7"/>
    <x v="4"/>
    <x v="1"/>
    <n v="107"/>
  </r>
  <r>
    <x v="8"/>
    <x v="0"/>
    <x v="1"/>
    <n v="79"/>
  </r>
  <r>
    <x v="8"/>
    <x v="1"/>
    <x v="1"/>
    <n v="156"/>
  </r>
  <r>
    <x v="8"/>
    <x v="3"/>
    <x v="1"/>
    <n v="43"/>
  </r>
  <r>
    <x v="8"/>
    <x v="4"/>
    <x v="1"/>
    <n v="9"/>
  </r>
  <r>
    <x v="9"/>
    <x v="0"/>
    <x v="1"/>
    <n v="53"/>
  </r>
  <r>
    <x v="9"/>
    <x v="1"/>
    <x v="1"/>
    <n v="74"/>
  </r>
  <r>
    <x v="9"/>
    <x v="2"/>
    <x v="1"/>
    <n v="127"/>
  </r>
  <r>
    <x v="9"/>
    <x v="3"/>
    <x v="1"/>
    <n v="194"/>
  </r>
  <r>
    <x v="9"/>
    <x v="4"/>
    <x v="1"/>
    <n v="35"/>
  </r>
  <r>
    <x v="10"/>
    <x v="0"/>
    <x v="1"/>
    <n v="123"/>
  </r>
  <r>
    <x v="10"/>
    <x v="1"/>
    <x v="1"/>
    <n v="136"/>
  </r>
  <r>
    <x v="10"/>
    <x v="2"/>
    <x v="1"/>
    <n v="124"/>
  </r>
  <r>
    <x v="10"/>
    <x v="3"/>
    <x v="1"/>
    <n v="18"/>
  </r>
  <r>
    <x v="10"/>
    <x v="4"/>
    <x v="1"/>
    <n v="48"/>
  </r>
  <r>
    <x v="11"/>
    <x v="0"/>
    <x v="1"/>
    <n v="67"/>
  </r>
  <r>
    <x v="11"/>
    <x v="1"/>
    <x v="1"/>
    <n v="140"/>
  </r>
  <r>
    <x v="11"/>
    <x v="2"/>
    <x v="1"/>
    <n v="199"/>
  </r>
  <r>
    <x v="11"/>
    <x v="3"/>
    <x v="1"/>
    <n v="7"/>
  </r>
  <r>
    <x v="11"/>
    <x v="4"/>
    <x v="1"/>
    <n v="166"/>
  </r>
  <r>
    <x v="0"/>
    <x v="0"/>
    <x v="2"/>
    <n v="491"/>
  </r>
  <r>
    <x v="0"/>
    <x v="1"/>
    <x v="2"/>
    <n v="368"/>
  </r>
  <r>
    <x v="0"/>
    <x v="2"/>
    <x v="2"/>
    <n v="352"/>
  </r>
  <r>
    <x v="0"/>
    <x v="3"/>
    <x v="2"/>
    <n v="404"/>
  </r>
  <r>
    <x v="0"/>
    <x v="4"/>
    <x v="2"/>
    <n v="474"/>
  </r>
  <r>
    <x v="1"/>
    <x v="0"/>
    <x v="2"/>
    <n v="329"/>
  </r>
  <r>
    <x v="1"/>
    <x v="1"/>
    <x v="2"/>
    <n v="475"/>
  </r>
  <r>
    <x v="1"/>
    <x v="2"/>
    <x v="2"/>
    <n v="302"/>
  </r>
  <r>
    <x v="1"/>
    <x v="3"/>
    <x v="2"/>
    <n v="308"/>
  </r>
  <r>
    <x v="1"/>
    <x v="4"/>
    <x v="2"/>
    <n v="386"/>
  </r>
  <r>
    <x v="2"/>
    <x v="0"/>
    <x v="2"/>
    <n v="338"/>
  </r>
  <r>
    <x v="2"/>
    <x v="1"/>
    <x v="2"/>
    <n v="448"/>
  </r>
  <r>
    <x v="2"/>
    <x v="2"/>
    <x v="2"/>
    <n v="459"/>
  </r>
  <r>
    <x v="2"/>
    <x v="3"/>
    <x v="2"/>
    <n v="387"/>
  </r>
  <r>
    <x v="2"/>
    <x v="4"/>
    <x v="2"/>
    <n v="346"/>
  </r>
  <r>
    <x v="3"/>
    <x v="0"/>
    <x v="2"/>
    <n v="432"/>
  </r>
  <r>
    <x v="3"/>
    <x v="1"/>
    <x v="2"/>
    <n v="469"/>
  </r>
  <r>
    <x v="3"/>
    <x v="2"/>
    <x v="2"/>
    <n v="355"/>
  </r>
  <r>
    <x v="3"/>
    <x v="3"/>
    <x v="2"/>
    <n v="375"/>
  </r>
  <r>
    <x v="3"/>
    <x v="4"/>
    <x v="2"/>
    <n v="489"/>
  </r>
  <r>
    <x v="4"/>
    <x v="0"/>
    <x v="2"/>
    <n v="478"/>
  </r>
  <r>
    <x v="4"/>
    <x v="1"/>
    <x v="2"/>
    <n v="308"/>
  </r>
  <r>
    <x v="4"/>
    <x v="2"/>
    <x v="2"/>
    <n v="330"/>
  </r>
  <r>
    <x v="4"/>
    <x v="3"/>
    <x v="2"/>
    <n v="327"/>
  </r>
  <r>
    <x v="4"/>
    <x v="4"/>
    <x v="2"/>
    <n v="307"/>
  </r>
  <r>
    <x v="5"/>
    <x v="0"/>
    <x v="2"/>
    <n v="409"/>
  </r>
  <r>
    <x v="5"/>
    <x v="1"/>
    <x v="2"/>
    <n v="481"/>
  </r>
  <r>
    <x v="5"/>
    <x v="2"/>
    <x v="2"/>
    <n v="394"/>
  </r>
  <r>
    <x v="5"/>
    <x v="3"/>
    <x v="2"/>
    <n v="383"/>
  </r>
  <r>
    <x v="5"/>
    <x v="4"/>
    <x v="2"/>
    <n v="412"/>
  </r>
  <r>
    <x v="6"/>
    <x v="0"/>
    <x v="2"/>
    <n v="411"/>
  </r>
  <r>
    <x v="6"/>
    <x v="1"/>
    <x v="2"/>
    <n v="307"/>
  </r>
  <r>
    <x v="6"/>
    <x v="2"/>
    <x v="2"/>
    <n v="329"/>
  </r>
  <r>
    <x v="6"/>
    <x v="3"/>
    <x v="2"/>
    <n v="474"/>
  </r>
  <r>
    <x v="6"/>
    <x v="4"/>
    <x v="2"/>
    <n v="349"/>
  </r>
  <r>
    <x v="7"/>
    <x v="0"/>
    <x v="2"/>
    <n v="403"/>
  </r>
  <r>
    <x v="7"/>
    <x v="1"/>
    <x v="2"/>
    <n v="364"/>
  </r>
  <r>
    <x v="7"/>
    <x v="2"/>
    <x v="2"/>
    <n v="435"/>
  </r>
  <r>
    <x v="7"/>
    <x v="2"/>
    <x v="2"/>
    <n v="303"/>
  </r>
  <r>
    <x v="7"/>
    <x v="3"/>
    <x v="2"/>
    <n v="327"/>
  </r>
  <r>
    <x v="7"/>
    <x v="4"/>
    <x v="2"/>
    <n v="344"/>
  </r>
  <r>
    <x v="8"/>
    <x v="0"/>
    <x v="2"/>
    <n v="491"/>
  </r>
  <r>
    <x v="8"/>
    <x v="1"/>
    <x v="2"/>
    <n v="329"/>
  </r>
  <r>
    <x v="8"/>
    <x v="3"/>
    <x v="2"/>
    <n v="362"/>
  </r>
  <r>
    <x v="8"/>
    <x v="4"/>
    <x v="2"/>
    <n v="420"/>
  </r>
  <r>
    <x v="9"/>
    <x v="0"/>
    <x v="2"/>
    <n v="314"/>
  </r>
  <r>
    <x v="9"/>
    <x v="1"/>
    <x v="2"/>
    <n v="438"/>
  </r>
  <r>
    <x v="9"/>
    <x v="2"/>
    <x v="2"/>
    <n v="391"/>
  </r>
  <r>
    <x v="9"/>
    <x v="3"/>
    <x v="2"/>
    <n v="435"/>
  </r>
  <r>
    <x v="9"/>
    <x v="4"/>
    <x v="2"/>
    <n v="340"/>
  </r>
  <r>
    <x v="10"/>
    <x v="0"/>
    <x v="2"/>
    <n v="367"/>
  </r>
  <r>
    <x v="10"/>
    <x v="1"/>
    <x v="2"/>
    <n v="362"/>
  </r>
  <r>
    <x v="10"/>
    <x v="2"/>
    <x v="2"/>
    <n v="419"/>
  </r>
  <r>
    <x v="10"/>
    <x v="3"/>
    <x v="2"/>
    <n v="493"/>
  </r>
  <r>
    <x v="10"/>
    <x v="4"/>
    <x v="2"/>
    <n v="485"/>
  </r>
  <r>
    <x v="11"/>
    <x v="0"/>
    <x v="2"/>
    <n v="407"/>
  </r>
  <r>
    <x v="11"/>
    <x v="1"/>
    <x v="2"/>
    <n v="305"/>
  </r>
  <r>
    <x v="11"/>
    <x v="2"/>
    <x v="2"/>
    <n v="422"/>
  </r>
  <r>
    <x v="11"/>
    <x v="3"/>
    <x v="2"/>
    <n v="485"/>
  </r>
  <r>
    <x v="11"/>
    <x v="4"/>
    <x v="2"/>
    <n v="387"/>
  </r>
  <r>
    <x v="0"/>
    <x v="0"/>
    <x v="3"/>
    <n v="2075"/>
  </r>
  <r>
    <x v="0"/>
    <x v="1"/>
    <x v="3"/>
    <n v="2113"/>
  </r>
  <r>
    <x v="0"/>
    <x v="2"/>
    <x v="3"/>
    <n v="1886"/>
  </r>
  <r>
    <x v="0"/>
    <x v="4"/>
    <x v="3"/>
    <n v="1961"/>
  </r>
  <r>
    <x v="1"/>
    <x v="0"/>
    <x v="3"/>
    <n v="2017"/>
  </r>
  <r>
    <x v="1"/>
    <x v="1"/>
    <x v="3"/>
    <n v="2108"/>
  </r>
  <r>
    <x v="1"/>
    <x v="2"/>
    <x v="3"/>
    <n v="1920"/>
  </r>
  <r>
    <x v="1"/>
    <x v="3"/>
    <x v="3"/>
    <n v="1928"/>
  </r>
  <r>
    <x v="1"/>
    <x v="4"/>
    <x v="3"/>
    <n v="2026"/>
  </r>
  <r>
    <x v="2"/>
    <x v="0"/>
    <x v="3"/>
    <n v="2067"/>
  </r>
  <r>
    <x v="2"/>
    <x v="1"/>
    <x v="3"/>
    <n v="2060"/>
  </r>
  <r>
    <x v="2"/>
    <x v="2"/>
    <x v="3"/>
    <n v="2084"/>
  </r>
  <r>
    <x v="2"/>
    <x v="3"/>
    <x v="3"/>
    <n v="2100"/>
  </r>
  <r>
    <x v="2"/>
    <x v="4"/>
    <x v="3"/>
    <n v="2182"/>
  </r>
  <r>
    <x v="3"/>
    <x v="0"/>
    <x v="3"/>
    <n v="1811"/>
  </r>
  <r>
    <x v="3"/>
    <x v="1"/>
    <x v="3"/>
    <n v="1983"/>
  </r>
  <r>
    <x v="3"/>
    <x v="2"/>
    <x v="3"/>
    <n v="1971"/>
  </r>
  <r>
    <x v="3"/>
    <x v="3"/>
    <x v="3"/>
    <n v="1871"/>
  </r>
  <r>
    <x v="3"/>
    <x v="4"/>
    <x v="3"/>
    <n v="2160"/>
  </r>
  <r>
    <x v="4"/>
    <x v="0"/>
    <x v="3"/>
    <n v="1853"/>
  </r>
  <r>
    <x v="4"/>
    <x v="1"/>
    <x v="3"/>
    <n v="2043"/>
  </r>
  <r>
    <x v="4"/>
    <x v="2"/>
    <x v="3"/>
    <n v="1905"/>
  </r>
  <r>
    <x v="4"/>
    <x v="3"/>
    <x v="3"/>
    <n v="2170"/>
  </r>
  <r>
    <x v="4"/>
    <x v="4"/>
    <x v="3"/>
    <n v="2181"/>
  </r>
  <r>
    <x v="5"/>
    <x v="0"/>
    <x v="3"/>
    <n v="1973"/>
  </r>
  <r>
    <x v="5"/>
    <x v="1"/>
    <x v="3"/>
    <n v="2032"/>
  </r>
  <r>
    <x v="5"/>
    <x v="2"/>
    <x v="3"/>
    <n v="1874"/>
  </r>
  <r>
    <x v="5"/>
    <x v="3"/>
    <x v="3"/>
    <n v="2195"/>
  </r>
  <r>
    <x v="5"/>
    <x v="4"/>
    <x v="3"/>
    <n v="2197"/>
  </r>
  <r>
    <x v="6"/>
    <x v="0"/>
    <x v="3"/>
    <n v="2046"/>
  </r>
  <r>
    <x v="6"/>
    <x v="1"/>
    <x v="3"/>
    <n v="2131"/>
  </r>
  <r>
    <x v="6"/>
    <x v="2"/>
    <x v="3"/>
    <n v="2028"/>
  </r>
  <r>
    <x v="6"/>
    <x v="3"/>
    <x v="3"/>
    <n v="2112"/>
  </r>
  <r>
    <x v="6"/>
    <x v="4"/>
    <x v="3"/>
    <n v="2197"/>
  </r>
  <r>
    <x v="7"/>
    <x v="0"/>
    <x v="3"/>
    <n v="2114"/>
  </r>
  <r>
    <x v="7"/>
    <x v="1"/>
    <x v="3"/>
    <n v="2117"/>
  </r>
  <r>
    <x v="7"/>
    <x v="2"/>
    <x v="3"/>
    <n v="1874"/>
  </r>
  <r>
    <x v="7"/>
    <x v="2"/>
    <x v="3"/>
    <n v="2037"/>
  </r>
  <r>
    <x v="7"/>
    <x v="3"/>
    <x v="3"/>
    <n v="2125"/>
  </r>
  <r>
    <x v="7"/>
    <x v="4"/>
    <x v="3"/>
    <n v="1842"/>
  </r>
  <r>
    <x v="8"/>
    <x v="0"/>
    <x v="3"/>
    <n v="2050"/>
  </r>
  <r>
    <x v="8"/>
    <x v="1"/>
    <x v="3"/>
    <n v="1838"/>
  </r>
  <r>
    <x v="8"/>
    <x v="3"/>
    <x v="3"/>
    <n v="1954"/>
  </r>
  <r>
    <x v="8"/>
    <x v="4"/>
    <x v="3"/>
    <n v="2033"/>
  </r>
  <r>
    <x v="9"/>
    <x v="0"/>
    <x v="3"/>
    <n v="1971"/>
  </r>
  <r>
    <x v="9"/>
    <x v="1"/>
    <x v="3"/>
    <n v="2175"/>
  </r>
  <r>
    <x v="9"/>
    <x v="2"/>
    <x v="3"/>
    <n v="1993"/>
  </r>
  <r>
    <x v="9"/>
    <x v="3"/>
    <x v="3"/>
    <n v="1980"/>
  </r>
  <r>
    <x v="9"/>
    <x v="4"/>
    <x v="3"/>
    <n v="2011"/>
  </r>
  <r>
    <x v="10"/>
    <x v="0"/>
    <x v="3"/>
    <n v="2097"/>
  </r>
  <r>
    <x v="10"/>
    <x v="1"/>
    <x v="3"/>
    <n v="2124"/>
  </r>
  <r>
    <x v="10"/>
    <x v="2"/>
    <x v="3"/>
    <n v="1876"/>
  </r>
  <r>
    <x v="10"/>
    <x v="3"/>
    <x v="3"/>
    <n v="2162"/>
  </r>
  <r>
    <x v="10"/>
    <x v="4"/>
    <x v="3"/>
    <n v="1897"/>
  </r>
  <r>
    <x v="11"/>
    <x v="0"/>
    <x v="3"/>
    <n v="2012"/>
  </r>
  <r>
    <x v="11"/>
    <x v="1"/>
    <x v="3"/>
    <n v="1874"/>
  </r>
  <r>
    <x v="11"/>
    <x v="2"/>
    <x v="3"/>
    <n v="1934"/>
  </r>
  <r>
    <x v="11"/>
    <x v="3"/>
    <x v="3"/>
    <n v="1830"/>
  </r>
  <r>
    <x v="11"/>
    <x v="4"/>
    <x v="3"/>
    <n v="2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ABF710-83D8-4EE9-A7BD-EE9775CDFBEC}"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S6:U9" firstHeaderRow="1" firstDataRow="2" firstDataCol="1"/>
  <pivotFields count="4">
    <pivotField numFmtId="165" showAll="0">
      <items count="13">
        <item x="0"/>
        <item x="1"/>
        <item x="2"/>
        <item x="3"/>
        <item x="4"/>
        <item x="5"/>
        <item x="6"/>
        <item x="7"/>
        <item x="8"/>
        <item x="9"/>
        <item x="10"/>
        <item x="11"/>
        <item t="default"/>
      </items>
    </pivotField>
    <pivotField axis="axisRow" showAll="0">
      <items count="7">
        <item h="1" x="0"/>
        <item x="1"/>
        <item h="1" m="1" x="5"/>
        <item h="1" x="2"/>
        <item h="1" x="3"/>
        <item h="1" x="4"/>
        <item t="default"/>
      </items>
    </pivotField>
    <pivotField axis="axisCol" showAll="0">
      <items count="5">
        <item x="3"/>
        <item h="1" x="2"/>
        <item h="1" x="1"/>
        <item h="1" x="0"/>
        <item t="default"/>
      </items>
    </pivotField>
    <pivotField dataField="1" numFmtId="164" showAll="0"/>
  </pivotFields>
  <rowFields count="1">
    <field x="1"/>
  </rowFields>
  <rowItems count="2">
    <i>
      <x v="1"/>
    </i>
    <i t="grand">
      <x/>
    </i>
  </rowItems>
  <colFields count="1">
    <field x="2"/>
  </colFields>
  <colItems count="2">
    <i>
      <x/>
    </i>
    <i t="grand">
      <x/>
    </i>
  </colItems>
  <dataFields count="1">
    <dataField name="Sum of Amount" fld="3" baseField="0" baseItem="0"/>
  </dataFields>
  <chartFormats count="5">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2">
          <reference field="4294967294" count="1" selected="0">
            <x v="0"/>
          </reference>
          <reference field="2" count="1" selected="0">
            <x v="3"/>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4" name="Month">
      <autoFilter ref="A1">
        <filterColumn colId="0">
          <customFilters and="1">
            <customFilter operator="greaterThanOrEqual" val="43252"/>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971613E5-18F8-43B4-BEEB-0B0DE97A82E2}" sourceName="Cost Type">
  <pivotTables>
    <pivotTable tabId="3" name="PivotTable2"/>
  </pivotTables>
  <data>
    <tabular pivotCacheId="1636098249">
      <items count="4">
        <i x="3" s="1"/>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7C9E3A0E-15AB-4EEE-86B0-747F257474C9}" sourceName="Employee">
  <pivotTables>
    <pivotTable tabId="3" name="PivotTable2"/>
  </pivotTables>
  <data>
    <tabular pivotCacheId="1636098249" showMissing="0">
      <items count="6">
        <i x="0"/>
        <i x="1" s="1"/>
        <i x="2"/>
        <i x="3"/>
        <i x="4"/>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xr10:uid="{2610E3FC-FF09-4F7F-B137-683D40C6801E}" cache="Slicer_Cost_Type" caption="Cost Type" style="SlicerStyleLight3" rowHeight="234950"/>
  <slicer name="Employee" xr10:uid="{60B5C374-153E-4561-B24B-5BFE97F06EFE}" cache="Slicer_Employee" caption="Employee"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73565-6E3F-468A-9E95-8AD7F8035A53}" name="Table2" displayName="Table2" ref="A1:D240" totalsRowShown="0">
  <autoFilter ref="A1:D240" xr:uid="{78B4B736-DE25-4CF8-9FB5-5B65999B84D1}"/>
  <sortState xmlns:xlrd2="http://schemas.microsoft.com/office/spreadsheetml/2017/richdata2" ref="A2:D240">
    <sortCondition ref="A1:A240"/>
  </sortState>
  <tableColumns count="4">
    <tableColumn id="1" xr3:uid="{CC8B3E5A-BB1D-48EB-A030-0D9AFC611961}" name="Month" dataDxfId="3"/>
    <tableColumn id="2" xr3:uid="{04E5F44D-2B01-4219-8CD0-A71347008D7B}" name="Employee"/>
    <tableColumn id="3" xr3:uid="{C8B71B79-D97E-4772-A1F6-C7F7C43D17A7}" name="Cost Type"/>
    <tableColumn id="4" xr3:uid="{0FD2825A-E827-4E99-8AD7-E1C83E0BE831}" name="Amount"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269371-BE8E-4144-AE2C-3D6B28B01C40}" name="Table3" displayName="Table3" ref="A1:B5" totalsRowShown="0">
  <autoFilter ref="A1:B5" xr:uid="{9B6DB1D5-CB81-426C-8212-ABEC8C00EC90}">
    <filterColumn colId="0" hiddenButton="1"/>
    <filterColumn colId="1" hiddenButton="1"/>
  </autoFilter>
  <tableColumns count="2">
    <tableColumn id="1" xr3:uid="{50929765-3B9E-454D-B378-B4A3312CAF31}" name="Cost Type"/>
    <tableColumn id="2" xr3:uid="{949BB3CF-BDF1-4105-A21D-9E922EAE06D6}" name="Budget"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BEA1E4-3E1D-4F0F-AF47-39B4C1948A7A}" name="Table1" displayName="Table1" ref="B6:E18" totalsRowShown="0">
  <autoFilter ref="B6:E18" xr:uid="{7CCFB24C-D615-407D-BE57-40F50F7EAD80}">
    <filterColumn colId="0" hiddenButton="1"/>
    <filterColumn colId="1" hiddenButton="1"/>
    <filterColumn colId="2" hiddenButton="1"/>
    <filterColumn colId="3" hiddenButton="1"/>
  </autoFilter>
  <tableColumns count="4">
    <tableColumn id="1" xr3:uid="{6275CDB9-ABD3-428F-806D-363430891FBE}" name="Month" dataDxfId="2"/>
    <tableColumn id="2" xr3:uid="{17B025B9-D23E-4BD7-89ED-AC0CE9207E9F}" name="Actual" dataCellStyle="Currency">
      <calculatedColumnFormula>SUMIF(Table2[Month],Table1[[#This Row],[Month]],Table2[Amount])</calculatedColumnFormula>
    </tableColumn>
    <tableColumn id="3" xr3:uid="{38914A03-8EB8-42B0-93D2-1EDCC75795E1}" name="Budget" dataCellStyle="Currency">
      <calculatedColumnFormula>SUM(Table3[Budget])*5</calculatedColumnFormula>
    </tableColumn>
    <tableColumn id="4" xr3:uid="{0AC1F854-0579-46D9-BCBD-606767672DCF}" name="Delta" dataDxfId="1">
      <calculatedColumnFormula>Table1[[#This Row],[Budget]]-Table1[[#This Row],[Actual]]</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05D93F-C9F3-4ED0-B6EE-5C30ADA5E8B4}" name="Table4" displayName="Table4" ref="A1:B14" totalsRowShown="0">
  <autoFilter ref="A1:B14" xr:uid="{724D7DC5-33AB-4289-BAED-83E23BC78C17}">
    <filterColumn colId="0" hiddenButton="1"/>
    <filterColumn colId="1" hiddenButton="1"/>
  </autoFilter>
  <tableColumns count="2">
    <tableColumn id="1" xr3:uid="{B63F108A-DB10-4280-B035-1F990B8F58B7}" name="Index"/>
    <tableColumn id="2" xr3:uid="{D75C3CA9-712D-4CC8-A4C3-BF094C5A061C}" name="Value"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1C9D6B-FD57-4689-8DA9-5128660527F5}" name="Table5" displayName="Table5" ref="D1:D6" totalsRowShown="0">
  <autoFilter ref="D1:D6" xr:uid="{C86E6582-4064-4CBF-9FF4-34391976AC1C}">
    <filterColumn colId="0" hiddenButton="1"/>
  </autoFilter>
  <tableColumns count="1">
    <tableColumn id="1" xr3:uid="{DDCF2A3C-1AB7-49D9-BE3E-D33F05AE618F}" name="Employ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E0F88D28-BF53-4D81-B6AC-B1B6150919C7}" sourceName="Month">
  <pivotTables>
    <pivotTable tabId="3" name="PivotTable2"/>
  </pivotTables>
  <state minimalRefreshVersion="6" lastRefreshVersion="6" pivotCacheId="1636098249" filterType="dateBetween">
    <selection startDate="2018-06-01T00:00:00" endDate="2018-09-30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1" xr10:uid="{F6A088A1-80D9-41D1-993C-BB4647B8A519}" cache="NativeTimeline_Month" caption="Month" showTimeLevel="0" showHorizontalScrollbar="0" level="2" selectionLevel="2" scrollPosition="2018-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EC5A1-221C-4934-B069-66A2F8BD538F}">
  <dimension ref="B2:AB31"/>
  <sheetViews>
    <sheetView showGridLines="0" showRowColHeaders="0" tabSelected="1" zoomScale="90" zoomScaleNormal="90" workbookViewId="0">
      <selection activeCell="B2" sqref="B2:AB5"/>
    </sheetView>
  </sheetViews>
  <sheetFormatPr defaultColWidth="8.85546875" defaultRowHeight="15" x14ac:dyDescent="0.25"/>
  <cols>
    <col min="1" max="1" width="2.7109375" style="2" customWidth="1"/>
    <col min="2" max="3" width="8.85546875" style="2"/>
    <col min="4" max="4" width="2.7109375" style="2" customWidth="1"/>
    <col min="5" max="5" width="8.85546875" style="2"/>
    <col min="6" max="6" width="13.42578125" style="2" bestFit="1" customWidth="1"/>
    <col min="7" max="7" width="2.7109375" style="2" customWidth="1"/>
    <col min="8" max="8" width="8.85546875" style="2"/>
    <col min="9" max="9" width="13.28515625" style="2" customWidth="1"/>
    <col min="10" max="10" width="2.7109375" style="2" customWidth="1"/>
    <col min="11" max="11" width="8.85546875" style="2"/>
    <col min="12" max="12" width="13.42578125" style="2" customWidth="1"/>
    <col min="13" max="13" width="2.7109375" style="2" customWidth="1"/>
    <col min="14" max="14" width="8.85546875" style="2" customWidth="1"/>
    <col min="15" max="15" width="13.5703125" style="2" customWidth="1"/>
    <col min="16" max="16" width="2.7109375" style="2" customWidth="1"/>
    <col min="17" max="17" width="8.85546875" style="2"/>
    <col min="18" max="18" width="12.28515625" style="2" customWidth="1"/>
    <col min="19" max="25" width="8.85546875" style="2"/>
    <col min="26" max="26" width="2.85546875" style="2" customWidth="1"/>
    <col min="27" max="16384" width="8.85546875" style="2"/>
  </cols>
  <sheetData>
    <row r="2" spans="2:28" ht="14.45" customHeight="1" x14ac:dyDescent="0.25">
      <c r="B2" s="15" t="s">
        <v>32</v>
      </c>
      <c r="C2" s="15"/>
      <c r="D2" s="15"/>
      <c r="E2" s="15"/>
      <c r="F2" s="15"/>
      <c r="G2" s="15"/>
      <c r="H2" s="15"/>
      <c r="I2" s="15"/>
      <c r="J2" s="15"/>
      <c r="K2" s="15"/>
      <c r="L2" s="15"/>
      <c r="M2" s="15"/>
      <c r="N2" s="15"/>
      <c r="O2" s="15"/>
      <c r="P2" s="15"/>
      <c r="Q2" s="15"/>
      <c r="R2" s="15"/>
      <c r="S2" s="15"/>
      <c r="T2" s="15"/>
      <c r="U2" s="15"/>
      <c r="V2" s="15"/>
      <c r="W2" s="15"/>
      <c r="X2" s="15"/>
      <c r="Y2" s="15"/>
      <c r="Z2" s="15"/>
      <c r="AA2" s="15"/>
      <c r="AB2" s="15"/>
    </row>
    <row r="3" spans="2:28" ht="14.45" customHeight="1" x14ac:dyDescent="0.25">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2:28" ht="14.45" customHeight="1" x14ac:dyDescent="0.25">
      <c r="B4" s="15"/>
      <c r="C4" s="15"/>
      <c r="D4" s="15"/>
      <c r="E4" s="15"/>
      <c r="F4" s="15"/>
      <c r="G4" s="15"/>
      <c r="H4" s="15"/>
      <c r="I4" s="15"/>
      <c r="J4" s="15"/>
      <c r="K4" s="15"/>
      <c r="L4" s="15"/>
      <c r="M4" s="15"/>
      <c r="N4" s="15"/>
      <c r="O4" s="15"/>
      <c r="P4" s="15"/>
      <c r="Q4" s="15"/>
      <c r="R4" s="15"/>
      <c r="S4" s="15"/>
      <c r="T4" s="15"/>
      <c r="U4" s="15"/>
      <c r="V4" s="15"/>
      <c r="W4" s="15"/>
      <c r="X4" s="15"/>
      <c r="Y4" s="15"/>
      <c r="Z4" s="15"/>
      <c r="AA4" s="15"/>
      <c r="AB4" s="15"/>
    </row>
    <row r="5" spans="2:28" ht="14.45" customHeight="1" x14ac:dyDescent="0.25">
      <c r="B5" s="15"/>
      <c r="C5" s="15"/>
      <c r="D5" s="15"/>
      <c r="E5" s="15"/>
      <c r="F5" s="15"/>
      <c r="G5" s="15"/>
      <c r="H5" s="15"/>
      <c r="I5" s="15"/>
      <c r="J5" s="15"/>
      <c r="K5" s="15"/>
      <c r="L5" s="15"/>
      <c r="M5" s="15"/>
      <c r="N5" s="15"/>
      <c r="O5" s="15"/>
      <c r="P5" s="15"/>
      <c r="Q5" s="15"/>
      <c r="R5" s="15"/>
      <c r="S5" s="15"/>
      <c r="T5" s="15"/>
      <c r="U5" s="15"/>
      <c r="V5" s="15"/>
      <c r="W5" s="15"/>
      <c r="X5" s="15"/>
      <c r="Y5" s="15"/>
      <c r="Z5" s="15"/>
      <c r="AA5" s="15"/>
      <c r="AB5" s="15"/>
    </row>
    <row r="16" spans="2:28" ht="14.45" customHeight="1" x14ac:dyDescent="0.25">
      <c r="B16" s="17" t="s">
        <v>31</v>
      </c>
      <c r="C16" s="17"/>
      <c r="D16" s="17"/>
      <c r="E16" s="17"/>
      <c r="F16" s="17"/>
      <c r="G16" s="17"/>
      <c r="H16" s="17"/>
      <c r="I16" s="17"/>
      <c r="J16" s="17"/>
      <c r="K16" s="17"/>
      <c r="L16" s="17"/>
      <c r="M16" s="17"/>
      <c r="N16" s="17"/>
      <c r="O16" s="17"/>
    </row>
    <row r="17" spans="2:18" ht="14.45" customHeight="1" x14ac:dyDescent="0.25">
      <c r="B17" s="18"/>
      <c r="C17" s="18"/>
      <c r="D17" s="18"/>
      <c r="E17" s="18"/>
      <c r="F17" s="18"/>
      <c r="G17" s="18"/>
      <c r="H17" s="18"/>
      <c r="I17" s="18"/>
      <c r="J17" s="18"/>
      <c r="K17" s="18"/>
      <c r="L17" s="18"/>
      <c r="M17" s="18"/>
      <c r="N17" s="18"/>
      <c r="O17" s="18"/>
    </row>
    <row r="20" spans="2:18" x14ac:dyDescent="0.25">
      <c r="E20" s="5"/>
      <c r="F20" s="6"/>
    </row>
    <row r="21" spans="2:18" x14ac:dyDescent="0.25">
      <c r="E21" s="5"/>
      <c r="F21" s="6"/>
    </row>
    <row r="23" spans="2:18" x14ac:dyDescent="0.25">
      <c r="E23" s="16" t="s">
        <v>10</v>
      </c>
      <c r="F23" s="16"/>
      <c r="H23" s="16" t="s">
        <v>11</v>
      </c>
      <c r="I23" s="16"/>
      <c r="K23" s="16" t="s">
        <v>13</v>
      </c>
      <c r="L23" s="16"/>
      <c r="N23" s="16" t="s">
        <v>12</v>
      </c>
      <c r="O23" s="16"/>
      <c r="Q23" s="16"/>
      <c r="R23" s="16"/>
    </row>
    <row r="30" spans="2:18" x14ac:dyDescent="0.25">
      <c r="E30" s="5" t="s">
        <v>25</v>
      </c>
      <c r="F30" s="6">
        <f>Mechanics!H7</f>
        <v>10152</v>
      </c>
      <c r="H30" s="5" t="s">
        <v>25</v>
      </c>
      <c r="I30" s="6">
        <f>Mechanics!K7</f>
        <v>4998</v>
      </c>
      <c r="K30" s="5" t="s">
        <v>25</v>
      </c>
      <c r="L30" s="6">
        <f>Mechanics!N7</f>
        <v>1750</v>
      </c>
      <c r="N30" s="5" t="s">
        <v>25</v>
      </c>
      <c r="O30" s="6">
        <f>Mechanics!Q7</f>
        <v>454</v>
      </c>
    </row>
    <row r="31" spans="2:18" x14ac:dyDescent="0.25">
      <c r="E31" s="5" t="s">
        <v>26</v>
      </c>
      <c r="F31" s="6">
        <f>Mechanics!H8</f>
        <v>10000</v>
      </c>
      <c r="H31" s="5" t="s">
        <v>26</v>
      </c>
      <c r="I31" s="6">
        <f>Mechanics!K8</f>
        <v>5000</v>
      </c>
      <c r="K31" s="5" t="s">
        <v>26</v>
      </c>
      <c r="L31" s="6">
        <f>Mechanics!N8</f>
        <v>2500</v>
      </c>
      <c r="N31" s="5" t="s">
        <v>26</v>
      </c>
      <c r="O31" s="6">
        <f>Mechanics!Q8</f>
        <v>500</v>
      </c>
    </row>
  </sheetData>
  <mergeCells count="7">
    <mergeCell ref="B2:AB5"/>
    <mergeCell ref="H23:I23"/>
    <mergeCell ref="K23:L23"/>
    <mergeCell ref="N23:O23"/>
    <mergeCell ref="Q23:R23"/>
    <mergeCell ref="E23:F23"/>
    <mergeCell ref="B16:O1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List Box 1">
              <controlPr defaultSize="0" autoLine="0" autoPict="0">
                <anchor moveWithCells="1">
                  <from>
                    <xdr:col>1</xdr:col>
                    <xdr:colOff>0</xdr:colOff>
                    <xdr:row>18</xdr:row>
                    <xdr:rowOff>0</xdr:rowOff>
                  </from>
                  <to>
                    <xdr:col>3</xdr:col>
                    <xdr:colOff>0</xdr:colOff>
                    <xdr:row>31</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BD37-7DDC-4BBF-99BE-FC06F8B4DDBF}">
  <dimension ref="A1:D240"/>
  <sheetViews>
    <sheetView workbookViewId="0"/>
  </sheetViews>
  <sheetFormatPr defaultRowHeight="15" x14ac:dyDescent="0.25"/>
  <cols>
    <col min="1" max="1" width="8.7109375" bestFit="1" customWidth="1"/>
    <col min="2" max="2" width="11.28515625" bestFit="1" customWidth="1"/>
    <col min="3" max="3" width="14" bestFit="1" customWidth="1"/>
    <col min="4" max="4" width="11.42578125" style="3" bestFit="1" customWidth="1"/>
    <col min="13" max="13" width="14" bestFit="1" customWidth="1"/>
  </cols>
  <sheetData>
    <row r="1" spans="1:4" x14ac:dyDescent="0.25">
      <c r="A1" t="s">
        <v>0</v>
      </c>
      <c r="B1" t="s">
        <v>1</v>
      </c>
      <c r="C1" t="s">
        <v>4</v>
      </c>
      <c r="D1" s="3" t="s">
        <v>2</v>
      </c>
    </row>
    <row r="2" spans="1:4" x14ac:dyDescent="0.25">
      <c r="A2" s="1">
        <v>43101</v>
      </c>
      <c r="B2" t="s">
        <v>8</v>
      </c>
      <c r="C2" t="s">
        <v>11</v>
      </c>
      <c r="D2" s="3">
        <v>1160</v>
      </c>
    </row>
    <row r="3" spans="1:4" x14ac:dyDescent="0.25">
      <c r="A3" s="1">
        <v>43101</v>
      </c>
      <c r="B3" t="s">
        <v>9</v>
      </c>
      <c r="C3" t="s">
        <v>11</v>
      </c>
      <c r="D3" s="3">
        <v>950</v>
      </c>
    </row>
    <row r="4" spans="1:4" x14ac:dyDescent="0.25">
      <c r="A4" s="1">
        <v>43101</v>
      </c>
      <c r="B4" t="s">
        <v>5</v>
      </c>
      <c r="C4" t="s">
        <v>11</v>
      </c>
      <c r="D4" s="3">
        <v>1181</v>
      </c>
    </row>
    <row r="5" spans="1:4" x14ac:dyDescent="0.25">
      <c r="A5" s="1">
        <v>43101</v>
      </c>
      <c r="B5" t="s">
        <v>6</v>
      </c>
      <c r="C5" t="s">
        <v>11</v>
      </c>
      <c r="D5" s="3">
        <v>1042</v>
      </c>
    </row>
    <row r="6" spans="1:4" x14ac:dyDescent="0.25">
      <c r="A6" s="1">
        <v>43101</v>
      </c>
      <c r="B6" t="s">
        <v>7</v>
      </c>
      <c r="C6" t="s">
        <v>11</v>
      </c>
      <c r="D6" s="3">
        <v>987</v>
      </c>
    </row>
    <row r="7" spans="1:4" x14ac:dyDescent="0.25">
      <c r="A7" s="1">
        <v>43101</v>
      </c>
      <c r="B7" t="s">
        <v>8</v>
      </c>
      <c r="C7" t="s">
        <v>12</v>
      </c>
      <c r="D7" s="3">
        <v>60</v>
      </c>
    </row>
    <row r="8" spans="1:4" x14ac:dyDescent="0.25">
      <c r="A8" s="1">
        <v>43101</v>
      </c>
      <c r="B8" t="s">
        <v>9</v>
      </c>
      <c r="C8" t="s">
        <v>12</v>
      </c>
      <c r="D8" s="3">
        <v>60</v>
      </c>
    </row>
    <row r="9" spans="1:4" x14ac:dyDescent="0.25">
      <c r="A9" s="1">
        <v>43101</v>
      </c>
      <c r="B9" t="s">
        <v>5</v>
      </c>
      <c r="C9" t="s">
        <v>12</v>
      </c>
      <c r="D9" s="3">
        <v>194</v>
      </c>
    </row>
    <row r="10" spans="1:4" x14ac:dyDescent="0.25">
      <c r="A10" s="1">
        <v>43101</v>
      </c>
      <c r="B10" t="s">
        <v>6</v>
      </c>
      <c r="C10" t="s">
        <v>12</v>
      </c>
      <c r="D10" s="3">
        <v>118</v>
      </c>
    </row>
    <row r="11" spans="1:4" x14ac:dyDescent="0.25">
      <c r="A11" s="1">
        <v>43101</v>
      </c>
      <c r="B11" t="s">
        <v>7</v>
      </c>
      <c r="C11" t="s">
        <v>12</v>
      </c>
      <c r="D11" s="3">
        <v>135</v>
      </c>
    </row>
    <row r="12" spans="1:4" x14ac:dyDescent="0.25">
      <c r="A12" s="1">
        <v>43101</v>
      </c>
      <c r="B12" t="s">
        <v>8</v>
      </c>
      <c r="C12" t="s">
        <v>13</v>
      </c>
      <c r="D12" s="3">
        <v>491</v>
      </c>
    </row>
    <row r="13" spans="1:4" x14ac:dyDescent="0.25">
      <c r="A13" s="1">
        <v>43101</v>
      </c>
      <c r="B13" t="s">
        <v>9</v>
      </c>
      <c r="C13" t="s">
        <v>13</v>
      </c>
      <c r="D13" s="3">
        <v>368</v>
      </c>
    </row>
    <row r="14" spans="1:4" x14ac:dyDescent="0.25">
      <c r="A14" s="1">
        <v>43101</v>
      </c>
      <c r="B14" t="s">
        <v>5</v>
      </c>
      <c r="C14" t="s">
        <v>13</v>
      </c>
      <c r="D14" s="3">
        <v>352</v>
      </c>
    </row>
    <row r="15" spans="1:4" x14ac:dyDescent="0.25">
      <c r="A15" s="1">
        <v>43101</v>
      </c>
      <c r="B15" t="s">
        <v>6</v>
      </c>
      <c r="C15" t="s">
        <v>13</v>
      </c>
      <c r="D15" s="3">
        <v>404</v>
      </c>
    </row>
    <row r="16" spans="1:4" x14ac:dyDescent="0.25">
      <c r="A16" s="1">
        <v>43101</v>
      </c>
      <c r="B16" t="s">
        <v>7</v>
      </c>
      <c r="C16" t="s">
        <v>13</v>
      </c>
      <c r="D16" s="3">
        <v>474</v>
      </c>
    </row>
    <row r="17" spans="1:4" x14ac:dyDescent="0.25">
      <c r="A17" s="1">
        <v>43101</v>
      </c>
      <c r="B17" t="s">
        <v>8</v>
      </c>
      <c r="C17" t="s">
        <v>10</v>
      </c>
      <c r="D17" s="3">
        <v>2075</v>
      </c>
    </row>
    <row r="18" spans="1:4" x14ac:dyDescent="0.25">
      <c r="A18" s="1">
        <v>43101</v>
      </c>
      <c r="B18" t="s">
        <v>9</v>
      </c>
      <c r="C18" t="s">
        <v>10</v>
      </c>
      <c r="D18" s="3">
        <v>2113</v>
      </c>
    </row>
    <row r="19" spans="1:4" x14ac:dyDescent="0.25">
      <c r="A19" s="1">
        <v>43101</v>
      </c>
      <c r="B19" t="s">
        <v>5</v>
      </c>
      <c r="C19" t="s">
        <v>10</v>
      </c>
      <c r="D19" s="3">
        <v>1886</v>
      </c>
    </row>
    <row r="20" spans="1:4" x14ac:dyDescent="0.25">
      <c r="A20" s="1">
        <v>43101</v>
      </c>
      <c r="B20" t="s">
        <v>7</v>
      </c>
      <c r="C20" t="s">
        <v>10</v>
      </c>
      <c r="D20" s="3">
        <v>1961</v>
      </c>
    </row>
    <row r="21" spans="1:4" x14ac:dyDescent="0.25">
      <c r="A21" s="1">
        <v>43132</v>
      </c>
      <c r="B21" t="s">
        <v>8</v>
      </c>
      <c r="C21" t="s">
        <v>11</v>
      </c>
      <c r="D21" s="3">
        <v>1066</v>
      </c>
    </row>
    <row r="22" spans="1:4" x14ac:dyDescent="0.25">
      <c r="A22" s="1">
        <v>43132</v>
      </c>
      <c r="B22" t="s">
        <v>9</v>
      </c>
      <c r="C22" t="s">
        <v>11</v>
      </c>
      <c r="D22" s="3">
        <v>1180</v>
      </c>
    </row>
    <row r="23" spans="1:4" x14ac:dyDescent="0.25">
      <c r="A23" s="1">
        <v>43132</v>
      </c>
      <c r="B23" t="s">
        <v>5</v>
      </c>
      <c r="C23" t="s">
        <v>11</v>
      </c>
      <c r="D23" s="3">
        <v>1076</v>
      </c>
    </row>
    <row r="24" spans="1:4" x14ac:dyDescent="0.25">
      <c r="A24" s="1">
        <v>43132</v>
      </c>
      <c r="B24" t="s">
        <v>6</v>
      </c>
      <c r="C24" t="s">
        <v>11</v>
      </c>
      <c r="D24" s="3">
        <v>1049</v>
      </c>
    </row>
    <row r="25" spans="1:4" x14ac:dyDescent="0.25">
      <c r="A25" s="1">
        <v>43132</v>
      </c>
      <c r="B25" t="s">
        <v>7</v>
      </c>
      <c r="C25" t="s">
        <v>11</v>
      </c>
      <c r="D25" s="3">
        <v>1175</v>
      </c>
    </row>
    <row r="26" spans="1:4" x14ac:dyDescent="0.25">
      <c r="A26" s="1">
        <v>43132</v>
      </c>
      <c r="B26" t="s">
        <v>8</v>
      </c>
      <c r="C26" t="s">
        <v>12</v>
      </c>
      <c r="D26" s="3">
        <v>116</v>
      </c>
    </row>
    <row r="27" spans="1:4" x14ac:dyDescent="0.25">
      <c r="A27" s="1">
        <v>43132</v>
      </c>
      <c r="B27" t="s">
        <v>9</v>
      </c>
      <c r="C27" t="s">
        <v>12</v>
      </c>
      <c r="D27" s="3">
        <v>14</v>
      </c>
    </row>
    <row r="28" spans="1:4" x14ac:dyDescent="0.25">
      <c r="A28" s="1">
        <v>43132</v>
      </c>
      <c r="B28" t="s">
        <v>5</v>
      </c>
      <c r="C28" t="s">
        <v>12</v>
      </c>
      <c r="D28" s="3">
        <v>44</v>
      </c>
    </row>
    <row r="29" spans="1:4" x14ac:dyDescent="0.25">
      <c r="A29" s="1">
        <v>43132</v>
      </c>
      <c r="B29" t="s">
        <v>6</v>
      </c>
      <c r="C29" t="s">
        <v>12</v>
      </c>
      <c r="D29" s="3">
        <v>117</v>
      </c>
    </row>
    <row r="30" spans="1:4" x14ac:dyDescent="0.25">
      <c r="A30" s="1">
        <v>43132</v>
      </c>
      <c r="B30" t="s">
        <v>7</v>
      </c>
      <c r="C30" t="s">
        <v>12</v>
      </c>
      <c r="D30" s="3">
        <v>453</v>
      </c>
    </row>
    <row r="31" spans="1:4" x14ac:dyDescent="0.25">
      <c r="A31" s="1">
        <v>43132</v>
      </c>
      <c r="B31" t="s">
        <v>8</v>
      </c>
      <c r="C31" t="s">
        <v>13</v>
      </c>
      <c r="D31" s="3">
        <v>329</v>
      </c>
    </row>
    <row r="32" spans="1:4" x14ac:dyDescent="0.25">
      <c r="A32" s="1">
        <v>43132</v>
      </c>
      <c r="B32" t="s">
        <v>9</v>
      </c>
      <c r="C32" t="s">
        <v>13</v>
      </c>
      <c r="D32" s="3">
        <v>475</v>
      </c>
    </row>
    <row r="33" spans="1:4" x14ac:dyDescent="0.25">
      <c r="A33" s="1">
        <v>43132</v>
      </c>
      <c r="B33" t="s">
        <v>5</v>
      </c>
      <c r="C33" t="s">
        <v>13</v>
      </c>
      <c r="D33" s="3">
        <v>302</v>
      </c>
    </row>
    <row r="34" spans="1:4" x14ac:dyDescent="0.25">
      <c r="A34" s="1">
        <v>43132</v>
      </c>
      <c r="B34" t="s">
        <v>6</v>
      </c>
      <c r="C34" t="s">
        <v>13</v>
      </c>
      <c r="D34" s="3">
        <v>308</v>
      </c>
    </row>
    <row r="35" spans="1:4" x14ac:dyDescent="0.25">
      <c r="A35" s="1">
        <v>43132</v>
      </c>
      <c r="B35" t="s">
        <v>7</v>
      </c>
      <c r="C35" t="s">
        <v>13</v>
      </c>
      <c r="D35" s="3">
        <v>386</v>
      </c>
    </row>
    <row r="36" spans="1:4" x14ac:dyDescent="0.25">
      <c r="A36" s="1">
        <v>43132</v>
      </c>
      <c r="B36" t="s">
        <v>8</v>
      </c>
      <c r="C36" t="s">
        <v>10</v>
      </c>
      <c r="D36" s="3">
        <v>2017</v>
      </c>
    </row>
    <row r="37" spans="1:4" x14ac:dyDescent="0.25">
      <c r="A37" s="1">
        <v>43132</v>
      </c>
      <c r="B37" t="s">
        <v>9</v>
      </c>
      <c r="C37" t="s">
        <v>10</v>
      </c>
      <c r="D37" s="3">
        <v>2108</v>
      </c>
    </row>
    <row r="38" spans="1:4" x14ac:dyDescent="0.25">
      <c r="A38" s="1">
        <v>43132</v>
      </c>
      <c r="B38" t="s">
        <v>5</v>
      </c>
      <c r="C38" t="s">
        <v>10</v>
      </c>
      <c r="D38" s="3">
        <v>1920</v>
      </c>
    </row>
    <row r="39" spans="1:4" x14ac:dyDescent="0.25">
      <c r="A39" s="1">
        <v>43132</v>
      </c>
      <c r="B39" t="s">
        <v>6</v>
      </c>
      <c r="C39" t="s">
        <v>10</v>
      </c>
      <c r="D39" s="3">
        <v>1928</v>
      </c>
    </row>
    <row r="40" spans="1:4" x14ac:dyDescent="0.25">
      <c r="A40" s="1">
        <v>43132</v>
      </c>
      <c r="B40" t="s">
        <v>7</v>
      </c>
      <c r="C40" t="s">
        <v>10</v>
      </c>
      <c r="D40" s="3">
        <v>2026</v>
      </c>
    </row>
    <row r="41" spans="1:4" x14ac:dyDescent="0.25">
      <c r="A41" s="1">
        <v>43160</v>
      </c>
      <c r="B41" t="s">
        <v>8</v>
      </c>
      <c r="C41" t="s">
        <v>11</v>
      </c>
      <c r="D41" s="3">
        <v>914</v>
      </c>
    </row>
    <row r="42" spans="1:4" x14ac:dyDescent="0.25">
      <c r="A42" s="1">
        <v>43160</v>
      </c>
      <c r="B42" t="s">
        <v>9</v>
      </c>
      <c r="C42" t="s">
        <v>11</v>
      </c>
      <c r="D42" s="3">
        <v>900</v>
      </c>
    </row>
    <row r="43" spans="1:4" x14ac:dyDescent="0.25">
      <c r="A43" s="1">
        <v>43160</v>
      </c>
      <c r="B43" t="s">
        <v>5</v>
      </c>
      <c r="C43" t="s">
        <v>11</v>
      </c>
      <c r="D43" s="3">
        <v>822</v>
      </c>
    </row>
    <row r="44" spans="1:4" x14ac:dyDescent="0.25">
      <c r="A44" s="1">
        <v>43160</v>
      </c>
      <c r="B44" t="s">
        <v>6</v>
      </c>
      <c r="C44" t="s">
        <v>11</v>
      </c>
      <c r="D44" s="3">
        <v>900</v>
      </c>
    </row>
    <row r="45" spans="1:4" x14ac:dyDescent="0.25">
      <c r="A45" s="1">
        <v>43160</v>
      </c>
      <c r="B45" t="s">
        <v>7</v>
      </c>
      <c r="C45" t="s">
        <v>11</v>
      </c>
      <c r="D45" s="3">
        <v>1143</v>
      </c>
    </row>
    <row r="46" spans="1:4" x14ac:dyDescent="0.25">
      <c r="A46" s="1">
        <v>43160</v>
      </c>
      <c r="B46" t="s">
        <v>8</v>
      </c>
      <c r="C46" t="s">
        <v>12</v>
      </c>
      <c r="D46" s="3">
        <v>64</v>
      </c>
    </row>
    <row r="47" spans="1:4" x14ac:dyDescent="0.25">
      <c r="A47" s="1">
        <v>43160</v>
      </c>
      <c r="B47" t="s">
        <v>9</v>
      </c>
      <c r="C47" t="s">
        <v>12</v>
      </c>
      <c r="D47" s="3">
        <v>194</v>
      </c>
    </row>
    <row r="48" spans="1:4" x14ac:dyDescent="0.25">
      <c r="A48" s="1">
        <v>43160</v>
      </c>
      <c r="B48" t="s">
        <v>5</v>
      </c>
      <c r="C48" t="s">
        <v>12</v>
      </c>
      <c r="D48" s="3">
        <v>197</v>
      </c>
    </row>
    <row r="49" spans="1:4" x14ac:dyDescent="0.25">
      <c r="A49" s="1">
        <v>43160</v>
      </c>
      <c r="B49" t="s">
        <v>6</v>
      </c>
      <c r="C49" t="s">
        <v>12</v>
      </c>
      <c r="D49" s="3">
        <v>175</v>
      </c>
    </row>
    <row r="50" spans="1:4" x14ac:dyDescent="0.25">
      <c r="A50" s="1">
        <v>43160</v>
      </c>
      <c r="B50" t="s">
        <v>7</v>
      </c>
      <c r="C50" t="s">
        <v>12</v>
      </c>
      <c r="D50" s="3">
        <v>95</v>
      </c>
    </row>
    <row r="51" spans="1:4" x14ac:dyDescent="0.25">
      <c r="A51" s="1">
        <v>43160</v>
      </c>
      <c r="B51" t="s">
        <v>8</v>
      </c>
      <c r="C51" t="s">
        <v>13</v>
      </c>
      <c r="D51" s="3">
        <v>338</v>
      </c>
    </row>
    <row r="52" spans="1:4" x14ac:dyDescent="0.25">
      <c r="A52" s="1">
        <v>43160</v>
      </c>
      <c r="B52" t="s">
        <v>9</v>
      </c>
      <c r="C52" t="s">
        <v>13</v>
      </c>
      <c r="D52" s="3">
        <v>448</v>
      </c>
    </row>
    <row r="53" spans="1:4" x14ac:dyDescent="0.25">
      <c r="A53" s="1">
        <v>43160</v>
      </c>
      <c r="B53" t="s">
        <v>5</v>
      </c>
      <c r="C53" t="s">
        <v>13</v>
      </c>
      <c r="D53" s="3">
        <v>459</v>
      </c>
    </row>
    <row r="54" spans="1:4" x14ac:dyDescent="0.25">
      <c r="A54" s="1">
        <v>43160</v>
      </c>
      <c r="B54" t="s">
        <v>6</v>
      </c>
      <c r="C54" t="s">
        <v>13</v>
      </c>
      <c r="D54" s="3">
        <v>387</v>
      </c>
    </row>
    <row r="55" spans="1:4" x14ac:dyDescent="0.25">
      <c r="A55" s="1">
        <v>43160</v>
      </c>
      <c r="B55" t="s">
        <v>7</v>
      </c>
      <c r="C55" t="s">
        <v>13</v>
      </c>
      <c r="D55" s="3">
        <v>346</v>
      </c>
    </row>
    <row r="56" spans="1:4" x14ac:dyDescent="0.25">
      <c r="A56" s="1">
        <v>43160</v>
      </c>
      <c r="B56" t="s">
        <v>8</v>
      </c>
      <c r="C56" t="s">
        <v>10</v>
      </c>
      <c r="D56" s="3">
        <v>2067</v>
      </c>
    </row>
    <row r="57" spans="1:4" x14ac:dyDescent="0.25">
      <c r="A57" s="1">
        <v>43160</v>
      </c>
      <c r="B57" t="s">
        <v>9</v>
      </c>
      <c r="C57" t="s">
        <v>10</v>
      </c>
      <c r="D57" s="3">
        <v>2060</v>
      </c>
    </row>
    <row r="58" spans="1:4" x14ac:dyDescent="0.25">
      <c r="A58" s="1">
        <v>43160</v>
      </c>
      <c r="B58" t="s">
        <v>5</v>
      </c>
      <c r="C58" t="s">
        <v>10</v>
      </c>
      <c r="D58" s="3">
        <v>2084</v>
      </c>
    </row>
    <row r="59" spans="1:4" x14ac:dyDescent="0.25">
      <c r="A59" s="1">
        <v>43160</v>
      </c>
      <c r="B59" t="s">
        <v>6</v>
      </c>
      <c r="C59" t="s">
        <v>10</v>
      </c>
      <c r="D59" s="3">
        <v>2100</v>
      </c>
    </row>
    <row r="60" spans="1:4" x14ac:dyDescent="0.25">
      <c r="A60" s="1">
        <v>43160</v>
      </c>
      <c r="B60" t="s">
        <v>7</v>
      </c>
      <c r="C60" t="s">
        <v>10</v>
      </c>
      <c r="D60" s="3">
        <v>2182</v>
      </c>
    </row>
    <row r="61" spans="1:4" x14ac:dyDescent="0.25">
      <c r="A61" s="1">
        <v>43191</v>
      </c>
      <c r="B61" t="s">
        <v>8</v>
      </c>
      <c r="C61" t="s">
        <v>11</v>
      </c>
      <c r="D61" s="3">
        <v>895</v>
      </c>
    </row>
    <row r="62" spans="1:4" x14ac:dyDescent="0.25">
      <c r="A62" s="1">
        <v>43191</v>
      </c>
      <c r="B62" t="s">
        <v>9</v>
      </c>
      <c r="C62" t="s">
        <v>11</v>
      </c>
      <c r="D62" s="3">
        <v>1038</v>
      </c>
    </row>
    <row r="63" spans="1:4" x14ac:dyDescent="0.25">
      <c r="A63" s="1">
        <v>43191</v>
      </c>
      <c r="B63" t="s">
        <v>5</v>
      </c>
      <c r="C63" t="s">
        <v>11</v>
      </c>
      <c r="D63" s="3">
        <v>1133</v>
      </c>
    </row>
    <row r="64" spans="1:4" x14ac:dyDescent="0.25">
      <c r="A64" s="1">
        <v>43191</v>
      </c>
      <c r="B64" t="s">
        <v>6</v>
      </c>
      <c r="C64" t="s">
        <v>11</v>
      </c>
      <c r="D64" s="3">
        <v>1150</v>
      </c>
    </row>
    <row r="65" spans="1:4" x14ac:dyDescent="0.25">
      <c r="A65" s="1">
        <v>43191</v>
      </c>
      <c r="B65" t="s">
        <v>7</v>
      </c>
      <c r="C65" t="s">
        <v>11</v>
      </c>
      <c r="D65" s="3">
        <v>1078</v>
      </c>
    </row>
    <row r="66" spans="1:4" x14ac:dyDescent="0.25">
      <c r="A66" s="1">
        <v>43191</v>
      </c>
      <c r="B66" t="s">
        <v>8</v>
      </c>
      <c r="C66" t="s">
        <v>12</v>
      </c>
      <c r="D66" s="3">
        <v>26</v>
      </c>
    </row>
    <row r="67" spans="1:4" x14ac:dyDescent="0.25">
      <c r="A67" s="1">
        <v>43191</v>
      </c>
      <c r="B67" t="s">
        <v>9</v>
      </c>
      <c r="C67" t="s">
        <v>12</v>
      </c>
      <c r="D67" s="3">
        <v>179</v>
      </c>
    </row>
    <row r="68" spans="1:4" x14ac:dyDescent="0.25">
      <c r="A68" s="1">
        <v>43191</v>
      </c>
      <c r="B68" t="s">
        <v>5</v>
      </c>
      <c r="C68" t="s">
        <v>12</v>
      </c>
      <c r="D68" s="3">
        <v>31</v>
      </c>
    </row>
    <row r="69" spans="1:4" x14ac:dyDescent="0.25">
      <c r="A69" s="1">
        <v>43191</v>
      </c>
      <c r="B69" t="s">
        <v>6</v>
      </c>
      <c r="C69" t="s">
        <v>12</v>
      </c>
      <c r="D69" s="3">
        <v>133</v>
      </c>
    </row>
    <row r="70" spans="1:4" x14ac:dyDescent="0.25">
      <c r="A70" s="1">
        <v>43191</v>
      </c>
      <c r="B70" t="s">
        <v>7</v>
      </c>
      <c r="C70" t="s">
        <v>12</v>
      </c>
      <c r="D70" s="3">
        <v>187</v>
      </c>
    </row>
    <row r="71" spans="1:4" x14ac:dyDescent="0.25">
      <c r="A71" s="1">
        <v>43191</v>
      </c>
      <c r="B71" t="s">
        <v>8</v>
      </c>
      <c r="C71" t="s">
        <v>13</v>
      </c>
      <c r="D71" s="3">
        <v>432</v>
      </c>
    </row>
    <row r="72" spans="1:4" x14ac:dyDescent="0.25">
      <c r="A72" s="1">
        <v>43191</v>
      </c>
      <c r="B72" t="s">
        <v>9</v>
      </c>
      <c r="C72" t="s">
        <v>13</v>
      </c>
      <c r="D72" s="3">
        <v>469</v>
      </c>
    </row>
    <row r="73" spans="1:4" x14ac:dyDescent="0.25">
      <c r="A73" s="1">
        <v>43191</v>
      </c>
      <c r="B73" t="s">
        <v>5</v>
      </c>
      <c r="C73" t="s">
        <v>13</v>
      </c>
      <c r="D73" s="3">
        <v>355</v>
      </c>
    </row>
    <row r="74" spans="1:4" x14ac:dyDescent="0.25">
      <c r="A74" s="1">
        <v>43191</v>
      </c>
      <c r="B74" t="s">
        <v>6</v>
      </c>
      <c r="C74" t="s">
        <v>13</v>
      </c>
      <c r="D74" s="3">
        <v>375</v>
      </c>
    </row>
    <row r="75" spans="1:4" x14ac:dyDescent="0.25">
      <c r="A75" s="1">
        <v>43191</v>
      </c>
      <c r="B75" t="s">
        <v>7</v>
      </c>
      <c r="C75" t="s">
        <v>13</v>
      </c>
      <c r="D75" s="3">
        <v>489</v>
      </c>
    </row>
    <row r="76" spans="1:4" x14ac:dyDescent="0.25">
      <c r="A76" s="1">
        <v>43191</v>
      </c>
      <c r="B76" t="s">
        <v>8</v>
      </c>
      <c r="C76" t="s">
        <v>10</v>
      </c>
      <c r="D76" s="3">
        <v>1811</v>
      </c>
    </row>
    <row r="77" spans="1:4" x14ac:dyDescent="0.25">
      <c r="A77" s="1">
        <v>43191</v>
      </c>
      <c r="B77" t="s">
        <v>9</v>
      </c>
      <c r="C77" t="s">
        <v>10</v>
      </c>
      <c r="D77" s="3">
        <v>1983</v>
      </c>
    </row>
    <row r="78" spans="1:4" x14ac:dyDescent="0.25">
      <c r="A78" s="1">
        <v>43191</v>
      </c>
      <c r="B78" t="s">
        <v>5</v>
      </c>
      <c r="C78" t="s">
        <v>10</v>
      </c>
      <c r="D78" s="3">
        <v>1971</v>
      </c>
    </row>
    <row r="79" spans="1:4" x14ac:dyDescent="0.25">
      <c r="A79" s="1">
        <v>43191</v>
      </c>
      <c r="B79" t="s">
        <v>6</v>
      </c>
      <c r="C79" t="s">
        <v>10</v>
      </c>
      <c r="D79" s="3">
        <v>1871</v>
      </c>
    </row>
    <row r="80" spans="1:4" x14ac:dyDescent="0.25">
      <c r="A80" s="1">
        <v>43191</v>
      </c>
      <c r="B80" t="s">
        <v>7</v>
      </c>
      <c r="C80" t="s">
        <v>10</v>
      </c>
      <c r="D80" s="3">
        <v>2160</v>
      </c>
    </row>
    <row r="81" spans="1:4" x14ac:dyDescent="0.25">
      <c r="A81" s="1">
        <v>43221</v>
      </c>
      <c r="B81" t="s">
        <v>8</v>
      </c>
      <c r="C81" t="s">
        <v>11</v>
      </c>
      <c r="D81" s="3">
        <v>910</v>
      </c>
    </row>
    <row r="82" spans="1:4" x14ac:dyDescent="0.25">
      <c r="A82" s="1">
        <v>43221</v>
      </c>
      <c r="B82" t="s">
        <v>9</v>
      </c>
      <c r="C82" t="s">
        <v>11</v>
      </c>
      <c r="D82" s="3">
        <v>1036</v>
      </c>
    </row>
    <row r="83" spans="1:4" x14ac:dyDescent="0.25">
      <c r="A83" s="1">
        <v>43221</v>
      </c>
      <c r="B83" t="s">
        <v>5</v>
      </c>
      <c r="C83" t="s">
        <v>11</v>
      </c>
      <c r="D83" s="3">
        <v>1097</v>
      </c>
    </row>
    <row r="84" spans="1:4" x14ac:dyDescent="0.25">
      <c r="A84" s="1">
        <v>43221</v>
      </c>
      <c r="B84" t="s">
        <v>6</v>
      </c>
      <c r="C84" t="s">
        <v>11</v>
      </c>
      <c r="D84" s="3">
        <v>892</v>
      </c>
    </row>
    <row r="85" spans="1:4" x14ac:dyDescent="0.25">
      <c r="A85" s="1">
        <v>43221</v>
      </c>
      <c r="B85" t="s">
        <v>7</v>
      </c>
      <c r="C85" t="s">
        <v>11</v>
      </c>
      <c r="D85" s="3">
        <v>1063</v>
      </c>
    </row>
    <row r="86" spans="1:4" x14ac:dyDescent="0.25">
      <c r="A86" s="1">
        <v>43221</v>
      </c>
      <c r="B86" t="s">
        <v>8</v>
      </c>
      <c r="C86" t="s">
        <v>12</v>
      </c>
      <c r="D86" s="3">
        <v>93</v>
      </c>
    </row>
    <row r="87" spans="1:4" x14ac:dyDescent="0.25">
      <c r="A87" s="1">
        <v>43221</v>
      </c>
      <c r="B87" t="s">
        <v>9</v>
      </c>
      <c r="C87" t="s">
        <v>12</v>
      </c>
      <c r="D87" s="3">
        <v>44</v>
      </c>
    </row>
    <row r="88" spans="1:4" x14ac:dyDescent="0.25">
      <c r="A88" s="1">
        <v>43221</v>
      </c>
      <c r="B88" t="s">
        <v>5</v>
      </c>
      <c r="C88" t="s">
        <v>12</v>
      </c>
      <c r="D88" s="3">
        <v>145</v>
      </c>
    </row>
    <row r="89" spans="1:4" x14ac:dyDescent="0.25">
      <c r="A89" s="1">
        <v>43221</v>
      </c>
      <c r="B89" t="s">
        <v>6</v>
      </c>
      <c r="C89" t="s">
        <v>12</v>
      </c>
      <c r="D89" s="3">
        <v>99</v>
      </c>
    </row>
    <row r="90" spans="1:4" x14ac:dyDescent="0.25">
      <c r="A90" s="1">
        <v>43221</v>
      </c>
      <c r="B90" t="s">
        <v>7</v>
      </c>
      <c r="C90" t="s">
        <v>12</v>
      </c>
      <c r="D90" s="3">
        <v>73</v>
      </c>
    </row>
    <row r="91" spans="1:4" x14ac:dyDescent="0.25">
      <c r="A91" s="1">
        <v>43221</v>
      </c>
      <c r="B91" t="s">
        <v>8</v>
      </c>
      <c r="C91" t="s">
        <v>13</v>
      </c>
      <c r="D91" s="3">
        <v>478</v>
      </c>
    </row>
    <row r="92" spans="1:4" x14ac:dyDescent="0.25">
      <c r="A92" s="1">
        <v>43221</v>
      </c>
      <c r="B92" t="s">
        <v>9</v>
      </c>
      <c r="C92" t="s">
        <v>13</v>
      </c>
      <c r="D92" s="3">
        <v>308</v>
      </c>
    </row>
    <row r="93" spans="1:4" x14ac:dyDescent="0.25">
      <c r="A93" s="1">
        <v>43221</v>
      </c>
      <c r="B93" t="s">
        <v>5</v>
      </c>
      <c r="C93" t="s">
        <v>13</v>
      </c>
      <c r="D93" s="3">
        <v>330</v>
      </c>
    </row>
    <row r="94" spans="1:4" x14ac:dyDescent="0.25">
      <c r="A94" s="1">
        <v>43221</v>
      </c>
      <c r="B94" t="s">
        <v>6</v>
      </c>
      <c r="C94" t="s">
        <v>13</v>
      </c>
      <c r="D94" s="3">
        <v>327</v>
      </c>
    </row>
    <row r="95" spans="1:4" x14ac:dyDescent="0.25">
      <c r="A95" s="1">
        <v>43221</v>
      </c>
      <c r="B95" t="s">
        <v>7</v>
      </c>
      <c r="C95" t="s">
        <v>13</v>
      </c>
      <c r="D95" s="3">
        <v>307</v>
      </c>
    </row>
    <row r="96" spans="1:4" x14ac:dyDescent="0.25">
      <c r="A96" s="1">
        <v>43221</v>
      </c>
      <c r="B96" t="s">
        <v>8</v>
      </c>
      <c r="C96" t="s">
        <v>10</v>
      </c>
      <c r="D96" s="3">
        <v>1853</v>
      </c>
    </row>
    <row r="97" spans="1:4" x14ac:dyDescent="0.25">
      <c r="A97" s="1">
        <v>43221</v>
      </c>
      <c r="B97" t="s">
        <v>9</v>
      </c>
      <c r="C97" t="s">
        <v>10</v>
      </c>
      <c r="D97" s="3">
        <v>2043</v>
      </c>
    </row>
    <row r="98" spans="1:4" x14ac:dyDescent="0.25">
      <c r="A98" s="1">
        <v>43221</v>
      </c>
      <c r="B98" t="s">
        <v>5</v>
      </c>
      <c r="C98" t="s">
        <v>10</v>
      </c>
      <c r="D98" s="3">
        <v>1905</v>
      </c>
    </row>
    <row r="99" spans="1:4" x14ac:dyDescent="0.25">
      <c r="A99" s="1">
        <v>43221</v>
      </c>
      <c r="B99" t="s">
        <v>6</v>
      </c>
      <c r="C99" t="s">
        <v>10</v>
      </c>
      <c r="D99" s="3">
        <v>2170</v>
      </c>
    </row>
    <row r="100" spans="1:4" x14ac:dyDescent="0.25">
      <c r="A100" s="1">
        <v>43221</v>
      </c>
      <c r="B100" t="s">
        <v>7</v>
      </c>
      <c r="C100" t="s">
        <v>10</v>
      </c>
      <c r="D100" s="3">
        <v>2181</v>
      </c>
    </row>
    <row r="101" spans="1:4" x14ac:dyDescent="0.25">
      <c r="A101" s="1">
        <v>43252</v>
      </c>
      <c r="B101" t="s">
        <v>8</v>
      </c>
      <c r="C101" t="s">
        <v>11</v>
      </c>
      <c r="D101" s="3">
        <v>801</v>
      </c>
    </row>
    <row r="102" spans="1:4" x14ac:dyDescent="0.25">
      <c r="A102" s="1">
        <v>43252</v>
      </c>
      <c r="B102" t="s">
        <v>9</v>
      </c>
      <c r="C102" t="s">
        <v>11</v>
      </c>
      <c r="D102" s="3">
        <v>815</v>
      </c>
    </row>
    <row r="103" spans="1:4" x14ac:dyDescent="0.25">
      <c r="A103" s="1">
        <v>43252</v>
      </c>
      <c r="B103" t="s">
        <v>5</v>
      </c>
      <c r="C103" t="s">
        <v>11</v>
      </c>
      <c r="D103" s="3">
        <v>993</v>
      </c>
    </row>
    <row r="104" spans="1:4" x14ac:dyDescent="0.25">
      <c r="A104" s="1">
        <v>43252</v>
      </c>
      <c r="B104" t="s">
        <v>6</v>
      </c>
      <c r="C104" t="s">
        <v>11</v>
      </c>
      <c r="D104" s="3">
        <v>995</v>
      </c>
    </row>
    <row r="105" spans="1:4" x14ac:dyDescent="0.25">
      <c r="A105" s="1">
        <v>43252</v>
      </c>
      <c r="B105" t="s">
        <v>7</v>
      </c>
      <c r="C105" t="s">
        <v>11</v>
      </c>
      <c r="D105" s="3">
        <v>939</v>
      </c>
    </row>
    <row r="106" spans="1:4" x14ac:dyDescent="0.25">
      <c r="A106" s="1">
        <v>43252</v>
      </c>
      <c r="B106" t="s">
        <v>8</v>
      </c>
      <c r="C106" t="s">
        <v>12</v>
      </c>
      <c r="D106" s="3">
        <v>146</v>
      </c>
    </row>
    <row r="107" spans="1:4" x14ac:dyDescent="0.25">
      <c r="A107" s="1">
        <v>43252</v>
      </c>
      <c r="B107" t="s">
        <v>9</v>
      </c>
      <c r="C107" t="s">
        <v>12</v>
      </c>
      <c r="D107" s="3">
        <v>43</v>
      </c>
    </row>
    <row r="108" spans="1:4" x14ac:dyDescent="0.25">
      <c r="A108" s="1">
        <v>43252</v>
      </c>
      <c r="B108" t="s">
        <v>5</v>
      </c>
      <c r="C108" t="s">
        <v>12</v>
      </c>
      <c r="D108" s="3">
        <v>155</v>
      </c>
    </row>
    <row r="109" spans="1:4" x14ac:dyDescent="0.25">
      <c r="A109" s="1">
        <v>43252</v>
      </c>
      <c r="B109" t="s">
        <v>6</v>
      </c>
      <c r="C109" t="s">
        <v>12</v>
      </c>
      <c r="D109" s="3">
        <v>151</v>
      </c>
    </row>
    <row r="110" spans="1:4" x14ac:dyDescent="0.25">
      <c r="A110" s="1">
        <v>43252</v>
      </c>
      <c r="B110" t="s">
        <v>7</v>
      </c>
      <c r="C110" t="s">
        <v>12</v>
      </c>
      <c r="D110" s="3">
        <v>115</v>
      </c>
    </row>
    <row r="111" spans="1:4" x14ac:dyDescent="0.25">
      <c r="A111" s="1">
        <v>43252</v>
      </c>
      <c r="B111" t="s">
        <v>8</v>
      </c>
      <c r="C111" t="s">
        <v>13</v>
      </c>
      <c r="D111" s="3">
        <v>409</v>
      </c>
    </row>
    <row r="112" spans="1:4" x14ac:dyDescent="0.25">
      <c r="A112" s="1">
        <v>43252</v>
      </c>
      <c r="B112" t="s">
        <v>9</v>
      </c>
      <c r="C112" t="s">
        <v>13</v>
      </c>
      <c r="D112" s="3">
        <v>481</v>
      </c>
    </row>
    <row r="113" spans="1:4" x14ac:dyDescent="0.25">
      <c r="A113" s="1">
        <v>43252</v>
      </c>
      <c r="B113" t="s">
        <v>5</v>
      </c>
      <c r="C113" t="s">
        <v>13</v>
      </c>
      <c r="D113" s="3">
        <v>394</v>
      </c>
    </row>
    <row r="114" spans="1:4" x14ac:dyDescent="0.25">
      <c r="A114" s="1">
        <v>43252</v>
      </c>
      <c r="B114" t="s">
        <v>6</v>
      </c>
      <c r="C114" t="s">
        <v>13</v>
      </c>
      <c r="D114" s="3">
        <v>383</v>
      </c>
    </row>
    <row r="115" spans="1:4" x14ac:dyDescent="0.25">
      <c r="A115" s="1">
        <v>43252</v>
      </c>
      <c r="B115" t="s">
        <v>7</v>
      </c>
      <c r="C115" t="s">
        <v>13</v>
      </c>
      <c r="D115" s="3">
        <v>412</v>
      </c>
    </row>
    <row r="116" spans="1:4" x14ac:dyDescent="0.25">
      <c r="A116" s="1">
        <v>43252</v>
      </c>
      <c r="B116" t="s">
        <v>8</v>
      </c>
      <c r="C116" t="s">
        <v>10</v>
      </c>
      <c r="D116" s="3">
        <v>1973</v>
      </c>
    </row>
    <row r="117" spans="1:4" x14ac:dyDescent="0.25">
      <c r="A117" s="1">
        <v>43252</v>
      </c>
      <c r="B117" t="s">
        <v>9</v>
      </c>
      <c r="C117" t="s">
        <v>10</v>
      </c>
      <c r="D117" s="3">
        <v>2032</v>
      </c>
    </row>
    <row r="118" spans="1:4" x14ac:dyDescent="0.25">
      <c r="A118" s="1">
        <v>43252</v>
      </c>
      <c r="B118" t="s">
        <v>5</v>
      </c>
      <c r="C118" t="s">
        <v>10</v>
      </c>
      <c r="D118" s="3">
        <v>1874</v>
      </c>
    </row>
    <row r="119" spans="1:4" x14ac:dyDescent="0.25">
      <c r="A119" s="1">
        <v>43252</v>
      </c>
      <c r="B119" t="s">
        <v>6</v>
      </c>
      <c r="C119" t="s">
        <v>10</v>
      </c>
      <c r="D119" s="3">
        <v>2195</v>
      </c>
    </row>
    <row r="120" spans="1:4" x14ac:dyDescent="0.25">
      <c r="A120" s="1">
        <v>43252</v>
      </c>
      <c r="B120" t="s">
        <v>7</v>
      </c>
      <c r="C120" t="s">
        <v>10</v>
      </c>
      <c r="D120" s="3">
        <v>2197</v>
      </c>
    </row>
    <row r="121" spans="1:4" x14ac:dyDescent="0.25">
      <c r="A121" s="1">
        <v>43282</v>
      </c>
      <c r="B121" t="s">
        <v>8</v>
      </c>
      <c r="C121" t="s">
        <v>11</v>
      </c>
      <c r="D121" s="3">
        <v>1064</v>
      </c>
    </row>
    <row r="122" spans="1:4" x14ac:dyDescent="0.25">
      <c r="A122" s="1">
        <v>43282</v>
      </c>
      <c r="B122" t="s">
        <v>9</v>
      </c>
      <c r="C122" t="s">
        <v>11</v>
      </c>
      <c r="D122" s="3">
        <v>953</v>
      </c>
    </row>
    <row r="123" spans="1:4" x14ac:dyDescent="0.25">
      <c r="A123" s="1">
        <v>43282</v>
      </c>
      <c r="B123" t="s">
        <v>5</v>
      </c>
      <c r="C123" t="s">
        <v>11</v>
      </c>
      <c r="D123" s="3">
        <v>804</v>
      </c>
    </row>
    <row r="124" spans="1:4" x14ac:dyDescent="0.25">
      <c r="A124" s="1">
        <v>43282</v>
      </c>
      <c r="B124" t="s">
        <v>6</v>
      </c>
      <c r="C124" t="s">
        <v>11</v>
      </c>
      <c r="D124" s="3">
        <v>987</v>
      </c>
    </row>
    <row r="125" spans="1:4" x14ac:dyDescent="0.25">
      <c r="A125" s="1">
        <v>43282</v>
      </c>
      <c r="B125" t="s">
        <v>7</v>
      </c>
      <c r="C125" t="s">
        <v>11</v>
      </c>
      <c r="D125" s="3">
        <v>936</v>
      </c>
    </row>
    <row r="126" spans="1:4" x14ac:dyDescent="0.25">
      <c r="A126" s="1">
        <v>43282</v>
      </c>
      <c r="B126" t="s">
        <v>8</v>
      </c>
      <c r="C126" t="s">
        <v>12</v>
      </c>
      <c r="D126" s="3">
        <v>172</v>
      </c>
    </row>
    <row r="127" spans="1:4" x14ac:dyDescent="0.25">
      <c r="A127" s="1">
        <v>43282</v>
      </c>
      <c r="B127" t="s">
        <v>9</v>
      </c>
      <c r="C127" t="s">
        <v>12</v>
      </c>
      <c r="D127" s="3">
        <v>180</v>
      </c>
    </row>
    <row r="128" spans="1:4" x14ac:dyDescent="0.25">
      <c r="A128" s="1">
        <v>43282</v>
      </c>
      <c r="B128" t="s">
        <v>5</v>
      </c>
      <c r="C128" t="s">
        <v>12</v>
      </c>
      <c r="D128" s="3">
        <v>161</v>
      </c>
    </row>
    <row r="129" spans="1:4" x14ac:dyDescent="0.25">
      <c r="A129" s="1">
        <v>43282</v>
      </c>
      <c r="B129" t="s">
        <v>6</v>
      </c>
      <c r="C129" t="s">
        <v>12</v>
      </c>
      <c r="D129" s="3">
        <v>102</v>
      </c>
    </row>
    <row r="130" spans="1:4" x14ac:dyDescent="0.25">
      <c r="A130" s="1">
        <v>43282</v>
      </c>
      <c r="B130" t="s">
        <v>7</v>
      </c>
      <c r="C130" t="s">
        <v>12</v>
      </c>
      <c r="D130" s="3">
        <v>48</v>
      </c>
    </row>
    <row r="131" spans="1:4" x14ac:dyDescent="0.25">
      <c r="A131" s="1">
        <v>43282</v>
      </c>
      <c r="B131" t="s">
        <v>8</v>
      </c>
      <c r="C131" t="s">
        <v>13</v>
      </c>
      <c r="D131" s="3">
        <v>411</v>
      </c>
    </row>
    <row r="132" spans="1:4" x14ac:dyDescent="0.25">
      <c r="A132" s="1">
        <v>43282</v>
      </c>
      <c r="B132" t="s">
        <v>9</v>
      </c>
      <c r="C132" t="s">
        <v>13</v>
      </c>
      <c r="D132" s="3">
        <v>307</v>
      </c>
    </row>
    <row r="133" spans="1:4" x14ac:dyDescent="0.25">
      <c r="A133" s="1">
        <v>43282</v>
      </c>
      <c r="B133" t="s">
        <v>5</v>
      </c>
      <c r="C133" t="s">
        <v>13</v>
      </c>
      <c r="D133" s="3">
        <v>329</v>
      </c>
    </row>
    <row r="134" spans="1:4" x14ac:dyDescent="0.25">
      <c r="A134" s="1">
        <v>43282</v>
      </c>
      <c r="B134" t="s">
        <v>6</v>
      </c>
      <c r="C134" t="s">
        <v>13</v>
      </c>
      <c r="D134" s="3">
        <v>474</v>
      </c>
    </row>
    <row r="135" spans="1:4" x14ac:dyDescent="0.25">
      <c r="A135" s="1">
        <v>43282</v>
      </c>
      <c r="B135" t="s">
        <v>7</v>
      </c>
      <c r="C135" t="s">
        <v>13</v>
      </c>
      <c r="D135" s="3">
        <v>349</v>
      </c>
    </row>
    <row r="136" spans="1:4" x14ac:dyDescent="0.25">
      <c r="A136" s="1">
        <v>43282</v>
      </c>
      <c r="B136" t="s">
        <v>8</v>
      </c>
      <c r="C136" t="s">
        <v>10</v>
      </c>
      <c r="D136" s="3">
        <v>2046</v>
      </c>
    </row>
    <row r="137" spans="1:4" x14ac:dyDescent="0.25">
      <c r="A137" s="1">
        <v>43282</v>
      </c>
      <c r="B137" t="s">
        <v>9</v>
      </c>
      <c r="C137" t="s">
        <v>10</v>
      </c>
      <c r="D137" s="3">
        <v>2131</v>
      </c>
    </row>
    <row r="138" spans="1:4" x14ac:dyDescent="0.25">
      <c r="A138" s="1">
        <v>43282</v>
      </c>
      <c r="B138" t="s">
        <v>5</v>
      </c>
      <c r="C138" t="s">
        <v>10</v>
      </c>
      <c r="D138" s="3">
        <v>2028</v>
      </c>
    </row>
    <row r="139" spans="1:4" x14ac:dyDescent="0.25">
      <c r="A139" s="1">
        <v>43282</v>
      </c>
      <c r="B139" t="s">
        <v>6</v>
      </c>
      <c r="C139" t="s">
        <v>10</v>
      </c>
      <c r="D139" s="3">
        <v>2112</v>
      </c>
    </row>
    <row r="140" spans="1:4" x14ac:dyDescent="0.25">
      <c r="A140" s="1">
        <v>43282</v>
      </c>
      <c r="B140" t="s">
        <v>7</v>
      </c>
      <c r="C140" t="s">
        <v>10</v>
      </c>
      <c r="D140" s="3">
        <v>2197</v>
      </c>
    </row>
    <row r="141" spans="1:4" x14ac:dyDescent="0.25">
      <c r="A141" s="1">
        <v>43313</v>
      </c>
      <c r="B141" t="s">
        <v>8</v>
      </c>
      <c r="C141" t="s">
        <v>11</v>
      </c>
      <c r="D141" s="3">
        <v>805</v>
      </c>
    </row>
    <row r="142" spans="1:4" x14ac:dyDescent="0.25">
      <c r="A142" s="1">
        <v>43313</v>
      </c>
      <c r="B142" t="s">
        <v>9</v>
      </c>
      <c r="C142" t="s">
        <v>11</v>
      </c>
      <c r="D142" s="3">
        <v>918</v>
      </c>
    </row>
    <row r="143" spans="1:4" x14ac:dyDescent="0.25">
      <c r="A143" s="1">
        <v>43313</v>
      </c>
      <c r="B143" t="s">
        <v>5</v>
      </c>
      <c r="C143" t="s">
        <v>11</v>
      </c>
      <c r="D143" s="3">
        <v>988</v>
      </c>
    </row>
    <row r="144" spans="1:4" x14ac:dyDescent="0.25">
      <c r="A144" s="1">
        <v>43313</v>
      </c>
      <c r="B144" t="s">
        <v>5</v>
      </c>
      <c r="C144" t="s">
        <v>11</v>
      </c>
      <c r="D144" s="3">
        <v>1031</v>
      </c>
    </row>
    <row r="145" spans="1:4" x14ac:dyDescent="0.25">
      <c r="A145" s="1">
        <v>43313</v>
      </c>
      <c r="B145" t="s">
        <v>6</v>
      </c>
      <c r="C145" t="s">
        <v>11</v>
      </c>
      <c r="D145" s="3">
        <v>848</v>
      </c>
    </row>
    <row r="146" spans="1:4" x14ac:dyDescent="0.25">
      <c r="A146" s="1">
        <v>43313</v>
      </c>
      <c r="B146" t="s">
        <v>7</v>
      </c>
      <c r="C146" t="s">
        <v>11</v>
      </c>
      <c r="D146" s="3">
        <v>1081</v>
      </c>
    </row>
    <row r="147" spans="1:4" x14ac:dyDescent="0.25">
      <c r="A147" s="1">
        <v>43313</v>
      </c>
      <c r="B147" t="s">
        <v>8</v>
      </c>
      <c r="C147" t="s">
        <v>12</v>
      </c>
      <c r="D147" s="3">
        <v>46</v>
      </c>
    </row>
    <row r="148" spans="1:4" x14ac:dyDescent="0.25">
      <c r="A148" s="1">
        <v>43313</v>
      </c>
      <c r="B148" t="s">
        <v>9</v>
      </c>
      <c r="C148" t="s">
        <v>12</v>
      </c>
      <c r="D148" s="3">
        <v>116</v>
      </c>
    </row>
    <row r="149" spans="1:4" x14ac:dyDescent="0.25">
      <c r="A149" s="1">
        <v>43313</v>
      </c>
      <c r="B149" t="s">
        <v>5</v>
      </c>
      <c r="C149" t="s">
        <v>12</v>
      </c>
      <c r="D149" s="3">
        <v>60</v>
      </c>
    </row>
    <row r="150" spans="1:4" x14ac:dyDescent="0.25">
      <c r="A150" s="1">
        <v>43313</v>
      </c>
      <c r="B150" t="s">
        <v>5</v>
      </c>
      <c r="C150" t="s">
        <v>12</v>
      </c>
      <c r="D150" s="3">
        <v>25</v>
      </c>
    </row>
    <row r="151" spans="1:4" x14ac:dyDescent="0.25">
      <c r="A151" s="1">
        <v>43313</v>
      </c>
      <c r="B151" t="s">
        <v>6</v>
      </c>
      <c r="C151" t="s">
        <v>12</v>
      </c>
      <c r="D151" s="3">
        <v>46</v>
      </c>
    </row>
    <row r="152" spans="1:4" x14ac:dyDescent="0.25">
      <c r="A152" s="1">
        <v>43313</v>
      </c>
      <c r="B152" t="s">
        <v>7</v>
      </c>
      <c r="C152" t="s">
        <v>12</v>
      </c>
      <c r="D152" s="3">
        <v>107</v>
      </c>
    </row>
    <row r="153" spans="1:4" x14ac:dyDescent="0.25">
      <c r="A153" s="1">
        <v>43313</v>
      </c>
      <c r="B153" t="s">
        <v>8</v>
      </c>
      <c r="C153" t="s">
        <v>13</v>
      </c>
      <c r="D153" s="3">
        <v>403</v>
      </c>
    </row>
    <row r="154" spans="1:4" x14ac:dyDescent="0.25">
      <c r="A154" s="1">
        <v>43313</v>
      </c>
      <c r="B154" t="s">
        <v>9</v>
      </c>
      <c r="C154" t="s">
        <v>13</v>
      </c>
      <c r="D154" s="3">
        <v>364</v>
      </c>
    </row>
    <row r="155" spans="1:4" x14ac:dyDescent="0.25">
      <c r="A155" s="1">
        <v>43313</v>
      </c>
      <c r="B155" t="s">
        <v>5</v>
      </c>
      <c r="C155" t="s">
        <v>13</v>
      </c>
      <c r="D155" s="3">
        <v>435</v>
      </c>
    </row>
    <row r="156" spans="1:4" x14ac:dyDescent="0.25">
      <c r="A156" s="1">
        <v>43313</v>
      </c>
      <c r="B156" t="s">
        <v>5</v>
      </c>
      <c r="C156" t="s">
        <v>13</v>
      </c>
      <c r="D156" s="3">
        <v>303</v>
      </c>
    </row>
    <row r="157" spans="1:4" x14ac:dyDescent="0.25">
      <c r="A157" s="1">
        <v>43313</v>
      </c>
      <c r="B157" t="s">
        <v>6</v>
      </c>
      <c r="C157" t="s">
        <v>13</v>
      </c>
      <c r="D157" s="3">
        <v>327</v>
      </c>
    </row>
    <row r="158" spans="1:4" x14ac:dyDescent="0.25">
      <c r="A158" s="1">
        <v>43313</v>
      </c>
      <c r="B158" t="s">
        <v>7</v>
      </c>
      <c r="C158" t="s">
        <v>13</v>
      </c>
      <c r="D158" s="3">
        <v>344</v>
      </c>
    </row>
    <row r="159" spans="1:4" x14ac:dyDescent="0.25">
      <c r="A159" s="1">
        <v>43313</v>
      </c>
      <c r="B159" t="s">
        <v>8</v>
      </c>
      <c r="C159" t="s">
        <v>10</v>
      </c>
      <c r="D159" s="3">
        <v>2114</v>
      </c>
    </row>
    <row r="160" spans="1:4" x14ac:dyDescent="0.25">
      <c r="A160" s="1">
        <v>43313</v>
      </c>
      <c r="B160" t="s">
        <v>9</v>
      </c>
      <c r="C160" t="s">
        <v>10</v>
      </c>
      <c r="D160" s="3">
        <v>2117</v>
      </c>
    </row>
    <row r="161" spans="1:4" x14ac:dyDescent="0.25">
      <c r="A161" s="1">
        <v>43313</v>
      </c>
      <c r="B161" t="s">
        <v>5</v>
      </c>
      <c r="C161" t="s">
        <v>10</v>
      </c>
      <c r="D161" s="3">
        <v>1874</v>
      </c>
    </row>
    <row r="162" spans="1:4" x14ac:dyDescent="0.25">
      <c r="A162" s="1">
        <v>43313</v>
      </c>
      <c r="B162" t="s">
        <v>5</v>
      </c>
      <c r="C162" t="s">
        <v>10</v>
      </c>
      <c r="D162" s="3">
        <v>2037</v>
      </c>
    </row>
    <row r="163" spans="1:4" x14ac:dyDescent="0.25">
      <c r="A163" s="1">
        <v>43313</v>
      </c>
      <c r="B163" t="s">
        <v>6</v>
      </c>
      <c r="C163" t="s">
        <v>10</v>
      </c>
      <c r="D163" s="3">
        <v>2125</v>
      </c>
    </row>
    <row r="164" spans="1:4" x14ac:dyDescent="0.25">
      <c r="A164" s="1">
        <v>43313</v>
      </c>
      <c r="B164" t="s">
        <v>7</v>
      </c>
      <c r="C164" t="s">
        <v>10</v>
      </c>
      <c r="D164" s="3">
        <v>1842</v>
      </c>
    </row>
    <row r="165" spans="1:4" x14ac:dyDescent="0.25">
      <c r="A165" s="1">
        <v>43344</v>
      </c>
      <c r="B165" t="s">
        <v>8</v>
      </c>
      <c r="C165" t="s">
        <v>11</v>
      </c>
      <c r="D165" s="3">
        <v>1179</v>
      </c>
    </row>
    <row r="166" spans="1:4" x14ac:dyDescent="0.25">
      <c r="A166" s="1">
        <v>43344</v>
      </c>
      <c r="B166" t="s">
        <v>9</v>
      </c>
      <c r="C166" t="s">
        <v>11</v>
      </c>
      <c r="D166" s="3">
        <v>956</v>
      </c>
    </row>
    <row r="167" spans="1:4" x14ac:dyDescent="0.25">
      <c r="A167" s="1">
        <v>43344</v>
      </c>
      <c r="B167" t="s">
        <v>6</v>
      </c>
      <c r="C167" t="s">
        <v>11</v>
      </c>
      <c r="D167" s="3">
        <v>1011</v>
      </c>
    </row>
    <row r="168" spans="1:4" x14ac:dyDescent="0.25">
      <c r="A168" s="1">
        <v>43344</v>
      </c>
      <c r="B168" t="s">
        <v>7</v>
      </c>
      <c r="C168" t="s">
        <v>11</v>
      </c>
      <c r="D168" s="3">
        <v>1135</v>
      </c>
    </row>
    <row r="169" spans="1:4" x14ac:dyDescent="0.25">
      <c r="A169" s="1">
        <v>43344</v>
      </c>
      <c r="B169" t="s">
        <v>8</v>
      </c>
      <c r="C169" t="s">
        <v>12</v>
      </c>
      <c r="D169" s="3">
        <v>79</v>
      </c>
    </row>
    <row r="170" spans="1:4" x14ac:dyDescent="0.25">
      <c r="A170" s="1">
        <v>43344</v>
      </c>
      <c r="B170" t="s">
        <v>9</v>
      </c>
      <c r="C170" t="s">
        <v>12</v>
      </c>
      <c r="D170" s="3">
        <v>156</v>
      </c>
    </row>
    <row r="171" spans="1:4" x14ac:dyDescent="0.25">
      <c r="A171" s="1">
        <v>43344</v>
      </c>
      <c r="B171" t="s">
        <v>6</v>
      </c>
      <c r="C171" t="s">
        <v>12</v>
      </c>
      <c r="D171" s="3">
        <v>43</v>
      </c>
    </row>
    <row r="172" spans="1:4" x14ac:dyDescent="0.25">
      <c r="A172" s="1">
        <v>43344</v>
      </c>
      <c r="B172" t="s">
        <v>7</v>
      </c>
      <c r="C172" t="s">
        <v>12</v>
      </c>
      <c r="D172" s="3">
        <v>9</v>
      </c>
    </row>
    <row r="173" spans="1:4" x14ac:dyDescent="0.25">
      <c r="A173" s="1">
        <v>43344</v>
      </c>
      <c r="B173" t="s">
        <v>8</v>
      </c>
      <c r="C173" t="s">
        <v>13</v>
      </c>
      <c r="D173" s="3">
        <v>491</v>
      </c>
    </row>
    <row r="174" spans="1:4" x14ac:dyDescent="0.25">
      <c r="A174" s="1">
        <v>43344</v>
      </c>
      <c r="B174" t="s">
        <v>9</v>
      </c>
      <c r="C174" t="s">
        <v>13</v>
      </c>
      <c r="D174" s="3">
        <v>329</v>
      </c>
    </row>
    <row r="175" spans="1:4" x14ac:dyDescent="0.25">
      <c r="A175" s="1">
        <v>43344</v>
      </c>
      <c r="B175" t="s">
        <v>6</v>
      </c>
      <c r="C175" t="s">
        <v>13</v>
      </c>
      <c r="D175" s="3">
        <v>362</v>
      </c>
    </row>
    <row r="176" spans="1:4" x14ac:dyDescent="0.25">
      <c r="A176" s="1">
        <v>43344</v>
      </c>
      <c r="B176" t="s">
        <v>7</v>
      </c>
      <c r="C176" t="s">
        <v>13</v>
      </c>
      <c r="D176" s="3">
        <v>420</v>
      </c>
    </row>
    <row r="177" spans="1:4" x14ac:dyDescent="0.25">
      <c r="A177" s="1">
        <v>43344</v>
      </c>
      <c r="B177" t="s">
        <v>8</v>
      </c>
      <c r="C177" t="s">
        <v>10</v>
      </c>
      <c r="D177" s="3">
        <v>2050</v>
      </c>
    </row>
    <row r="178" spans="1:4" x14ac:dyDescent="0.25">
      <c r="A178" s="1">
        <v>43344</v>
      </c>
      <c r="B178" t="s">
        <v>9</v>
      </c>
      <c r="C178" t="s">
        <v>10</v>
      </c>
      <c r="D178" s="3">
        <v>1838</v>
      </c>
    </row>
    <row r="179" spans="1:4" x14ac:dyDescent="0.25">
      <c r="A179" s="1">
        <v>43344</v>
      </c>
      <c r="B179" t="s">
        <v>6</v>
      </c>
      <c r="C179" t="s">
        <v>10</v>
      </c>
      <c r="D179" s="3">
        <v>1954</v>
      </c>
    </row>
    <row r="180" spans="1:4" x14ac:dyDescent="0.25">
      <c r="A180" s="1">
        <v>43344</v>
      </c>
      <c r="B180" t="s">
        <v>7</v>
      </c>
      <c r="C180" t="s">
        <v>10</v>
      </c>
      <c r="D180" s="3">
        <v>2033</v>
      </c>
    </row>
    <row r="181" spans="1:4" x14ac:dyDescent="0.25">
      <c r="A181" s="1">
        <v>43374</v>
      </c>
      <c r="B181" t="s">
        <v>8</v>
      </c>
      <c r="C181" t="s">
        <v>11</v>
      </c>
      <c r="D181" s="3">
        <v>994</v>
      </c>
    </row>
    <row r="182" spans="1:4" x14ac:dyDescent="0.25">
      <c r="A182" s="1">
        <v>43374</v>
      </c>
      <c r="B182" t="s">
        <v>9</v>
      </c>
      <c r="C182" t="s">
        <v>11</v>
      </c>
      <c r="D182" s="3">
        <v>1092</v>
      </c>
    </row>
    <row r="183" spans="1:4" x14ac:dyDescent="0.25">
      <c r="A183" s="1">
        <v>43374</v>
      </c>
      <c r="B183" t="s">
        <v>5</v>
      </c>
      <c r="C183" t="s">
        <v>11</v>
      </c>
      <c r="D183" s="3">
        <v>811</v>
      </c>
    </row>
    <row r="184" spans="1:4" x14ac:dyDescent="0.25">
      <c r="A184" s="1">
        <v>43374</v>
      </c>
      <c r="B184" t="s">
        <v>6</v>
      </c>
      <c r="C184" t="s">
        <v>11</v>
      </c>
      <c r="D184" s="3">
        <v>1176</v>
      </c>
    </row>
    <row r="185" spans="1:4" x14ac:dyDescent="0.25">
      <c r="A185" s="1">
        <v>43374</v>
      </c>
      <c r="B185" t="s">
        <v>7</v>
      </c>
      <c r="C185" t="s">
        <v>11</v>
      </c>
      <c r="D185" s="3">
        <v>1162</v>
      </c>
    </row>
    <row r="186" spans="1:4" x14ac:dyDescent="0.25">
      <c r="A186" s="1">
        <v>43374</v>
      </c>
      <c r="B186" t="s">
        <v>8</v>
      </c>
      <c r="C186" t="s">
        <v>12</v>
      </c>
      <c r="D186" s="3">
        <v>53</v>
      </c>
    </row>
    <row r="187" spans="1:4" x14ac:dyDescent="0.25">
      <c r="A187" s="1">
        <v>43374</v>
      </c>
      <c r="B187" t="s">
        <v>9</v>
      </c>
      <c r="C187" t="s">
        <v>12</v>
      </c>
      <c r="D187" s="3">
        <v>74</v>
      </c>
    </row>
    <row r="188" spans="1:4" x14ac:dyDescent="0.25">
      <c r="A188" s="1">
        <v>43374</v>
      </c>
      <c r="B188" t="s">
        <v>5</v>
      </c>
      <c r="C188" t="s">
        <v>12</v>
      </c>
      <c r="D188" s="3">
        <v>127</v>
      </c>
    </row>
    <row r="189" spans="1:4" x14ac:dyDescent="0.25">
      <c r="A189" s="1">
        <v>43374</v>
      </c>
      <c r="B189" t="s">
        <v>6</v>
      </c>
      <c r="C189" t="s">
        <v>12</v>
      </c>
      <c r="D189" s="3">
        <v>194</v>
      </c>
    </row>
    <row r="190" spans="1:4" x14ac:dyDescent="0.25">
      <c r="A190" s="1">
        <v>43374</v>
      </c>
      <c r="B190" t="s">
        <v>7</v>
      </c>
      <c r="C190" t="s">
        <v>12</v>
      </c>
      <c r="D190" s="3">
        <v>35</v>
      </c>
    </row>
    <row r="191" spans="1:4" x14ac:dyDescent="0.25">
      <c r="A191" s="1">
        <v>43374</v>
      </c>
      <c r="B191" t="s">
        <v>8</v>
      </c>
      <c r="C191" t="s">
        <v>13</v>
      </c>
      <c r="D191" s="3">
        <v>314</v>
      </c>
    </row>
    <row r="192" spans="1:4" x14ac:dyDescent="0.25">
      <c r="A192" s="1">
        <v>43374</v>
      </c>
      <c r="B192" t="s">
        <v>9</v>
      </c>
      <c r="C192" t="s">
        <v>13</v>
      </c>
      <c r="D192" s="3">
        <v>438</v>
      </c>
    </row>
    <row r="193" spans="1:4" x14ac:dyDescent="0.25">
      <c r="A193" s="1">
        <v>43374</v>
      </c>
      <c r="B193" t="s">
        <v>5</v>
      </c>
      <c r="C193" t="s">
        <v>13</v>
      </c>
      <c r="D193" s="3">
        <v>391</v>
      </c>
    </row>
    <row r="194" spans="1:4" x14ac:dyDescent="0.25">
      <c r="A194" s="1">
        <v>43374</v>
      </c>
      <c r="B194" t="s">
        <v>6</v>
      </c>
      <c r="C194" t="s">
        <v>13</v>
      </c>
      <c r="D194" s="3">
        <v>435</v>
      </c>
    </row>
    <row r="195" spans="1:4" x14ac:dyDescent="0.25">
      <c r="A195" s="1">
        <v>43374</v>
      </c>
      <c r="B195" t="s">
        <v>7</v>
      </c>
      <c r="C195" t="s">
        <v>13</v>
      </c>
      <c r="D195" s="3">
        <v>340</v>
      </c>
    </row>
    <row r="196" spans="1:4" x14ac:dyDescent="0.25">
      <c r="A196" s="1">
        <v>43374</v>
      </c>
      <c r="B196" t="s">
        <v>8</v>
      </c>
      <c r="C196" t="s">
        <v>10</v>
      </c>
      <c r="D196" s="3">
        <v>1971</v>
      </c>
    </row>
    <row r="197" spans="1:4" x14ac:dyDescent="0.25">
      <c r="A197" s="1">
        <v>43374</v>
      </c>
      <c r="B197" t="s">
        <v>9</v>
      </c>
      <c r="C197" t="s">
        <v>10</v>
      </c>
      <c r="D197" s="3">
        <v>2175</v>
      </c>
    </row>
    <row r="198" spans="1:4" x14ac:dyDescent="0.25">
      <c r="A198" s="1">
        <v>43374</v>
      </c>
      <c r="B198" t="s">
        <v>5</v>
      </c>
      <c r="C198" t="s">
        <v>10</v>
      </c>
      <c r="D198" s="3">
        <v>1993</v>
      </c>
    </row>
    <row r="199" spans="1:4" x14ac:dyDescent="0.25">
      <c r="A199" s="1">
        <v>43374</v>
      </c>
      <c r="B199" t="s">
        <v>6</v>
      </c>
      <c r="C199" t="s">
        <v>10</v>
      </c>
      <c r="D199" s="3">
        <v>1980</v>
      </c>
    </row>
    <row r="200" spans="1:4" x14ac:dyDescent="0.25">
      <c r="A200" s="1">
        <v>43374</v>
      </c>
      <c r="B200" t="s">
        <v>7</v>
      </c>
      <c r="C200" t="s">
        <v>10</v>
      </c>
      <c r="D200" s="3">
        <v>2011</v>
      </c>
    </row>
    <row r="201" spans="1:4" x14ac:dyDescent="0.25">
      <c r="A201" s="1">
        <v>43405</v>
      </c>
      <c r="B201" t="s">
        <v>8</v>
      </c>
      <c r="C201" t="s">
        <v>11</v>
      </c>
      <c r="D201" s="3">
        <v>1012</v>
      </c>
    </row>
    <row r="202" spans="1:4" x14ac:dyDescent="0.25">
      <c r="A202" s="1">
        <v>43405</v>
      </c>
      <c r="B202" t="s">
        <v>9</v>
      </c>
      <c r="C202" t="s">
        <v>11</v>
      </c>
      <c r="D202" s="3">
        <v>1096</v>
      </c>
    </row>
    <row r="203" spans="1:4" x14ac:dyDescent="0.25">
      <c r="A203" s="1">
        <v>43405</v>
      </c>
      <c r="B203" t="s">
        <v>5</v>
      </c>
      <c r="C203" t="s">
        <v>11</v>
      </c>
      <c r="D203" s="3">
        <v>984</v>
      </c>
    </row>
    <row r="204" spans="1:4" x14ac:dyDescent="0.25">
      <c r="A204" s="1">
        <v>43405</v>
      </c>
      <c r="B204" t="s">
        <v>6</v>
      </c>
      <c r="C204" t="s">
        <v>11</v>
      </c>
      <c r="D204" s="3">
        <v>939</v>
      </c>
    </row>
    <row r="205" spans="1:4" x14ac:dyDescent="0.25">
      <c r="A205" s="1">
        <v>43405</v>
      </c>
      <c r="B205" t="s">
        <v>7</v>
      </c>
      <c r="C205" t="s">
        <v>11</v>
      </c>
      <c r="D205" s="3">
        <v>849</v>
      </c>
    </row>
    <row r="206" spans="1:4" x14ac:dyDescent="0.25">
      <c r="A206" s="1">
        <v>43405</v>
      </c>
      <c r="B206" t="s">
        <v>8</v>
      </c>
      <c r="C206" t="s">
        <v>12</v>
      </c>
      <c r="D206" s="3">
        <v>123</v>
      </c>
    </row>
    <row r="207" spans="1:4" x14ac:dyDescent="0.25">
      <c r="A207" s="1">
        <v>43405</v>
      </c>
      <c r="B207" t="s">
        <v>9</v>
      </c>
      <c r="C207" t="s">
        <v>12</v>
      </c>
      <c r="D207" s="3">
        <v>136</v>
      </c>
    </row>
    <row r="208" spans="1:4" x14ac:dyDescent="0.25">
      <c r="A208" s="1">
        <v>43405</v>
      </c>
      <c r="B208" t="s">
        <v>5</v>
      </c>
      <c r="C208" t="s">
        <v>12</v>
      </c>
      <c r="D208" s="3">
        <v>124</v>
      </c>
    </row>
    <row r="209" spans="1:4" x14ac:dyDescent="0.25">
      <c r="A209" s="1">
        <v>43405</v>
      </c>
      <c r="B209" t="s">
        <v>6</v>
      </c>
      <c r="C209" t="s">
        <v>12</v>
      </c>
      <c r="D209" s="3">
        <v>18</v>
      </c>
    </row>
    <row r="210" spans="1:4" x14ac:dyDescent="0.25">
      <c r="A210" s="1">
        <v>43405</v>
      </c>
      <c r="B210" t="s">
        <v>7</v>
      </c>
      <c r="C210" t="s">
        <v>12</v>
      </c>
      <c r="D210" s="3">
        <v>48</v>
      </c>
    </row>
    <row r="211" spans="1:4" x14ac:dyDescent="0.25">
      <c r="A211" s="1">
        <v>43405</v>
      </c>
      <c r="B211" t="s">
        <v>8</v>
      </c>
      <c r="C211" t="s">
        <v>13</v>
      </c>
      <c r="D211" s="3">
        <v>367</v>
      </c>
    </row>
    <row r="212" spans="1:4" x14ac:dyDescent="0.25">
      <c r="A212" s="1">
        <v>43405</v>
      </c>
      <c r="B212" t="s">
        <v>9</v>
      </c>
      <c r="C212" t="s">
        <v>13</v>
      </c>
      <c r="D212" s="3">
        <v>362</v>
      </c>
    </row>
    <row r="213" spans="1:4" x14ac:dyDescent="0.25">
      <c r="A213" s="1">
        <v>43405</v>
      </c>
      <c r="B213" t="s">
        <v>5</v>
      </c>
      <c r="C213" t="s">
        <v>13</v>
      </c>
      <c r="D213" s="3">
        <v>419</v>
      </c>
    </row>
    <row r="214" spans="1:4" x14ac:dyDescent="0.25">
      <c r="A214" s="1">
        <v>43405</v>
      </c>
      <c r="B214" t="s">
        <v>6</v>
      </c>
      <c r="C214" t="s">
        <v>13</v>
      </c>
      <c r="D214" s="3">
        <v>493</v>
      </c>
    </row>
    <row r="215" spans="1:4" x14ac:dyDescent="0.25">
      <c r="A215" s="1">
        <v>43405</v>
      </c>
      <c r="B215" t="s">
        <v>7</v>
      </c>
      <c r="C215" t="s">
        <v>13</v>
      </c>
      <c r="D215" s="3">
        <v>485</v>
      </c>
    </row>
    <row r="216" spans="1:4" x14ac:dyDescent="0.25">
      <c r="A216" s="1">
        <v>43405</v>
      </c>
      <c r="B216" t="s">
        <v>8</v>
      </c>
      <c r="C216" t="s">
        <v>10</v>
      </c>
      <c r="D216" s="3">
        <v>2097</v>
      </c>
    </row>
    <row r="217" spans="1:4" x14ac:dyDescent="0.25">
      <c r="A217" s="1">
        <v>43405</v>
      </c>
      <c r="B217" t="s">
        <v>9</v>
      </c>
      <c r="C217" t="s">
        <v>10</v>
      </c>
      <c r="D217" s="3">
        <v>2124</v>
      </c>
    </row>
    <row r="218" spans="1:4" x14ac:dyDescent="0.25">
      <c r="A218" s="1">
        <v>43405</v>
      </c>
      <c r="B218" t="s">
        <v>5</v>
      </c>
      <c r="C218" t="s">
        <v>10</v>
      </c>
      <c r="D218" s="3">
        <v>1876</v>
      </c>
    </row>
    <row r="219" spans="1:4" x14ac:dyDescent="0.25">
      <c r="A219" s="1">
        <v>43405</v>
      </c>
      <c r="B219" t="s">
        <v>6</v>
      </c>
      <c r="C219" t="s">
        <v>10</v>
      </c>
      <c r="D219" s="3">
        <v>2162</v>
      </c>
    </row>
    <row r="220" spans="1:4" x14ac:dyDescent="0.25">
      <c r="A220" s="1">
        <v>43405</v>
      </c>
      <c r="B220" t="s">
        <v>7</v>
      </c>
      <c r="C220" t="s">
        <v>10</v>
      </c>
      <c r="D220" s="3">
        <v>1897</v>
      </c>
    </row>
    <row r="221" spans="1:4" x14ac:dyDescent="0.25">
      <c r="A221" s="1">
        <v>43435</v>
      </c>
      <c r="B221" t="s">
        <v>8</v>
      </c>
      <c r="C221" t="s">
        <v>11</v>
      </c>
      <c r="D221" s="3">
        <v>1188</v>
      </c>
    </row>
    <row r="222" spans="1:4" x14ac:dyDescent="0.25">
      <c r="A222" s="1">
        <v>43435</v>
      </c>
      <c r="B222" t="s">
        <v>9</v>
      </c>
      <c r="C222" t="s">
        <v>11</v>
      </c>
      <c r="D222" s="3">
        <v>1049</v>
      </c>
    </row>
    <row r="223" spans="1:4" x14ac:dyDescent="0.25">
      <c r="A223" s="1">
        <v>43435</v>
      </c>
      <c r="B223" t="s">
        <v>5</v>
      </c>
      <c r="C223" t="s">
        <v>11</v>
      </c>
      <c r="D223" s="3">
        <v>1184</v>
      </c>
    </row>
    <row r="224" spans="1:4" x14ac:dyDescent="0.25">
      <c r="A224" s="1">
        <v>43435</v>
      </c>
      <c r="B224" t="s">
        <v>6</v>
      </c>
      <c r="C224" t="s">
        <v>11</v>
      </c>
      <c r="D224" s="3">
        <v>840</v>
      </c>
    </row>
    <row r="225" spans="1:4" x14ac:dyDescent="0.25">
      <c r="A225" s="1">
        <v>43435</v>
      </c>
      <c r="B225" t="s">
        <v>7</v>
      </c>
      <c r="C225" t="s">
        <v>11</v>
      </c>
      <c r="D225" s="3">
        <v>1192</v>
      </c>
    </row>
    <row r="226" spans="1:4" x14ac:dyDescent="0.25">
      <c r="A226" s="1">
        <v>43435</v>
      </c>
      <c r="B226" t="s">
        <v>8</v>
      </c>
      <c r="C226" t="s">
        <v>12</v>
      </c>
      <c r="D226" s="3">
        <v>67</v>
      </c>
    </row>
    <row r="227" spans="1:4" x14ac:dyDescent="0.25">
      <c r="A227" s="1">
        <v>43435</v>
      </c>
      <c r="B227" t="s">
        <v>9</v>
      </c>
      <c r="C227" t="s">
        <v>12</v>
      </c>
      <c r="D227" s="3">
        <v>140</v>
      </c>
    </row>
    <row r="228" spans="1:4" x14ac:dyDescent="0.25">
      <c r="A228" s="1">
        <v>43435</v>
      </c>
      <c r="B228" t="s">
        <v>5</v>
      </c>
      <c r="C228" t="s">
        <v>12</v>
      </c>
      <c r="D228" s="3">
        <v>199</v>
      </c>
    </row>
    <row r="229" spans="1:4" x14ac:dyDescent="0.25">
      <c r="A229" s="1">
        <v>43435</v>
      </c>
      <c r="B229" t="s">
        <v>6</v>
      </c>
      <c r="C229" t="s">
        <v>12</v>
      </c>
      <c r="D229" s="3">
        <v>7</v>
      </c>
    </row>
    <row r="230" spans="1:4" x14ac:dyDescent="0.25">
      <c r="A230" s="1">
        <v>43435</v>
      </c>
      <c r="B230" t="s">
        <v>7</v>
      </c>
      <c r="C230" t="s">
        <v>12</v>
      </c>
      <c r="D230" s="3">
        <v>166</v>
      </c>
    </row>
    <row r="231" spans="1:4" x14ac:dyDescent="0.25">
      <c r="A231" s="1">
        <v>43435</v>
      </c>
      <c r="B231" t="s">
        <v>8</v>
      </c>
      <c r="C231" t="s">
        <v>13</v>
      </c>
      <c r="D231" s="3">
        <v>407</v>
      </c>
    </row>
    <row r="232" spans="1:4" x14ac:dyDescent="0.25">
      <c r="A232" s="1">
        <v>43435</v>
      </c>
      <c r="B232" t="s">
        <v>9</v>
      </c>
      <c r="C232" t="s">
        <v>13</v>
      </c>
      <c r="D232" s="3">
        <v>305</v>
      </c>
    </row>
    <row r="233" spans="1:4" x14ac:dyDescent="0.25">
      <c r="A233" s="1">
        <v>43435</v>
      </c>
      <c r="B233" t="s">
        <v>5</v>
      </c>
      <c r="C233" t="s">
        <v>13</v>
      </c>
      <c r="D233" s="3">
        <v>422</v>
      </c>
    </row>
    <row r="234" spans="1:4" x14ac:dyDescent="0.25">
      <c r="A234" s="1">
        <v>43435</v>
      </c>
      <c r="B234" t="s">
        <v>6</v>
      </c>
      <c r="C234" t="s">
        <v>13</v>
      </c>
      <c r="D234" s="3">
        <v>485</v>
      </c>
    </row>
    <row r="235" spans="1:4" x14ac:dyDescent="0.25">
      <c r="A235" s="1">
        <v>43435</v>
      </c>
      <c r="B235" t="s">
        <v>7</v>
      </c>
      <c r="C235" t="s">
        <v>13</v>
      </c>
      <c r="D235" s="3">
        <v>387</v>
      </c>
    </row>
    <row r="236" spans="1:4" x14ac:dyDescent="0.25">
      <c r="A236" s="1">
        <v>43435</v>
      </c>
      <c r="B236" t="s">
        <v>8</v>
      </c>
      <c r="C236" t="s">
        <v>10</v>
      </c>
      <c r="D236" s="3">
        <v>2012</v>
      </c>
    </row>
    <row r="237" spans="1:4" x14ac:dyDescent="0.25">
      <c r="A237" s="1">
        <v>43435</v>
      </c>
      <c r="B237" t="s">
        <v>9</v>
      </c>
      <c r="C237" t="s">
        <v>10</v>
      </c>
      <c r="D237" s="3">
        <v>1874</v>
      </c>
    </row>
    <row r="238" spans="1:4" x14ac:dyDescent="0.25">
      <c r="A238" s="1">
        <v>43435</v>
      </c>
      <c r="B238" t="s">
        <v>5</v>
      </c>
      <c r="C238" t="s">
        <v>10</v>
      </c>
      <c r="D238" s="3">
        <v>1934</v>
      </c>
    </row>
    <row r="239" spans="1:4" x14ac:dyDescent="0.25">
      <c r="A239" s="1">
        <v>43435</v>
      </c>
      <c r="B239" t="s">
        <v>6</v>
      </c>
      <c r="C239" t="s">
        <v>10</v>
      </c>
      <c r="D239" s="3">
        <v>1830</v>
      </c>
    </row>
    <row r="240" spans="1:4" x14ac:dyDescent="0.25">
      <c r="A240" s="1">
        <v>43435</v>
      </c>
      <c r="B240" t="s">
        <v>7</v>
      </c>
      <c r="C240" t="s">
        <v>10</v>
      </c>
      <c r="D240" s="3">
        <v>2061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FE45-667C-45F3-9D57-8A3672821C39}">
  <dimension ref="A1:B5"/>
  <sheetViews>
    <sheetView workbookViewId="0"/>
  </sheetViews>
  <sheetFormatPr defaultRowHeight="15" x14ac:dyDescent="0.25"/>
  <cols>
    <col min="1" max="1" width="14" bestFit="1" customWidth="1"/>
    <col min="2" max="2" width="10.140625" bestFit="1" customWidth="1"/>
  </cols>
  <sheetData>
    <row r="1" spans="1:2" x14ac:dyDescent="0.25">
      <c r="A1" t="s">
        <v>4</v>
      </c>
      <c r="B1" t="s">
        <v>3</v>
      </c>
    </row>
    <row r="2" spans="1:2" x14ac:dyDescent="0.25">
      <c r="A2" t="s">
        <v>10</v>
      </c>
      <c r="B2" s="3">
        <v>2000</v>
      </c>
    </row>
    <row r="3" spans="1:2" x14ac:dyDescent="0.25">
      <c r="A3" t="s">
        <v>11</v>
      </c>
      <c r="B3" s="3">
        <v>1000</v>
      </c>
    </row>
    <row r="4" spans="1:2" x14ac:dyDescent="0.25">
      <c r="A4" t="s">
        <v>13</v>
      </c>
      <c r="B4" s="3">
        <v>500</v>
      </c>
    </row>
    <row r="5" spans="1:2" x14ac:dyDescent="0.25">
      <c r="A5" t="s">
        <v>12</v>
      </c>
      <c r="B5" s="3">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35D9A-B66D-49A1-AE32-5CC5FD080889}">
  <dimension ref="B2:U18"/>
  <sheetViews>
    <sheetView workbookViewId="0"/>
  </sheetViews>
  <sheetFormatPr defaultRowHeight="15" x14ac:dyDescent="0.25"/>
  <cols>
    <col min="1" max="1" width="3.7109375" customWidth="1"/>
    <col min="2" max="2" width="14.42578125" bestFit="1" customWidth="1"/>
    <col min="3" max="3" width="12.140625" bestFit="1" customWidth="1"/>
    <col min="4" max="4" width="11.140625" bestFit="1" customWidth="1"/>
    <col min="5" max="5" width="10.7109375" bestFit="1" customWidth="1"/>
    <col min="6" max="6" width="4.28515625" customWidth="1"/>
    <col min="7" max="7" width="12.85546875" bestFit="1" customWidth="1"/>
    <col min="8" max="8" width="12.140625" bestFit="1" customWidth="1"/>
    <col min="9" max="9" width="3.85546875" customWidth="1"/>
    <col min="10" max="10" width="11.28515625" bestFit="1" customWidth="1"/>
    <col min="11" max="11" width="11.140625" bestFit="1" customWidth="1"/>
    <col min="12" max="12" width="3.85546875" customWidth="1"/>
    <col min="13" max="13" width="14" bestFit="1" customWidth="1"/>
    <col min="14" max="14" width="11.140625" bestFit="1" customWidth="1"/>
    <col min="15" max="15" width="3.85546875" customWidth="1"/>
    <col min="16" max="16" width="11.28515625" bestFit="1" customWidth="1"/>
    <col min="17" max="17" width="10.140625" bestFit="1" customWidth="1"/>
    <col min="18" max="18" width="3.85546875" customWidth="1"/>
    <col min="19" max="19" width="14.85546875" bestFit="1" customWidth="1"/>
    <col min="20" max="20" width="16.28515625" bestFit="1" customWidth="1"/>
    <col min="21" max="21" width="11.28515625" bestFit="1" customWidth="1"/>
    <col min="22" max="22" width="6.140625" bestFit="1" customWidth="1"/>
    <col min="23" max="23" width="9.42578125" bestFit="1" customWidth="1"/>
    <col min="24" max="24" width="11.28515625" bestFit="1" customWidth="1"/>
  </cols>
  <sheetData>
    <row r="2" spans="2:21" x14ac:dyDescent="0.25">
      <c r="B2" s="9" t="s">
        <v>17</v>
      </c>
      <c r="C2" s="10">
        <f>IF(H3="Total",SUM(Table1[Actual]),SUMIF(Table1[Month],H3,Table1[Actual]))</f>
        <v>17354</v>
      </c>
      <c r="G2" s="9" t="s">
        <v>21</v>
      </c>
      <c r="H2" s="9">
        <v>6</v>
      </c>
    </row>
    <row r="3" spans="2:21" x14ac:dyDescent="0.25">
      <c r="B3" s="9" t="s">
        <v>15</v>
      </c>
      <c r="C3" s="10">
        <f>IF(H3="Total",SUM(Table1[Budget]),SUMIF(Table1[Month],H3,Table1[Budget]))</f>
        <v>18000</v>
      </c>
      <c r="G3" s="9" t="s">
        <v>0</v>
      </c>
      <c r="H3" s="14">
        <f>VLOOKUP(H2,Table4[#All],2,0)</f>
        <v>43221</v>
      </c>
    </row>
    <row r="4" spans="2:21" x14ac:dyDescent="0.25">
      <c r="B4" s="9" t="s">
        <v>18</v>
      </c>
      <c r="C4" s="13">
        <f>C2/C3</f>
        <v>0.96411111111111114</v>
      </c>
    </row>
    <row r="6" spans="2:21" x14ac:dyDescent="0.25">
      <c r="B6" t="s">
        <v>0</v>
      </c>
      <c r="C6" t="s">
        <v>16</v>
      </c>
      <c r="D6" t="s">
        <v>3</v>
      </c>
      <c r="E6" t="s">
        <v>19</v>
      </c>
      <c r="G6" s="9" t="s">
        <v>10</v>
      </c>
      <c r="H6" s="9"/>
      <c r="J6" s="9" t="s">
        <v>11</v>
      </c>
      <c r="K6" s="9"/>
      <c r="M6" s="9" t="s">
        <v>13</v>
      </c>
      <c r="N6" s="9"/>
      <c r="P6" s="9" t="s">
        <v>12</v>
      </c>
      <c r="Q6" s="9"/>
      <c r="S6" s="7" t="s">
        <v>29</v>
      </c>
      <c r="T6" s="7" t="s">
        <v>30</v>
      </c>
    </row>
    <row r="7" spans="2:21" x14ac:dyDescent="0.25">
      <c r="B7" s="1">
        <v>43101</v>
      </c>
      <c r="C7" s="3">
        <f>SUMIF(Table2[Month],Table1[[#This Row],[Month]],Table2[Amount])</f>
        <v>16011</v>
      </c>
      <c r="D7" s="3">
        <f>SUM(Table3[Budget])*5</f>
        <v>18000</v>
      </c>
      <c r="E7" s="4">
        <f>Table1[[#This Row],[Budget]]-Table1[[#This Row],[Actual]]</f>
        <v>1989</v>
      </c>
      <c r="G7" s="9" t="s">
        <v>14</v>
      </c>
      <c r="H7" s="10">
        <f>IF($H$3="Total",SUMIF(Table2[Cost Type],Mechanics!G6,Table2[Amount]),SUMIFS(Table2[Amount],Table2[Month],Mechanics!$H$3,Table2[Cost Type],Mechanics!G6))</f>
        <v>10152</v>
      </c>
      <c r="J7" s="9" t="s">
        <v>14</v>
      </c>
      <c r="K7" s="10">
        <f>IF($H$3="Total",SUMIF(Table2[Cost Type],Mechanics!J6,Table2[Amount]),SUMIFS(Table2[Amount],Table2[Month],Mechanics!$H$3,Table2[Cost Type],Mechanics!J6))</f>
        <v>4998</v>
      </c>
      <c r="M7" s="9" t="s">
        <v>14</v>
      </c>
      <c r="N7" s="10">
        <f>IF($H$3="Total",SUMIF(Table2[Cost Type],Mechanics!M6,Table2[Amount]),SUMIFS(Table2[Amount],Table2[Month],Mechanics!$H$3,Table2[Cost Type],Mechanics!M6))</f>
        <v>1750</v>
      </c>
      <c r="P7" s="9" t="s">
        <v>14</v>
      </c>
      <c r="Q7" s="10">
        <f>IF($H$3="Total",SUMIF(Table2[Cost Type],Mechanics!P6,Table2[Amount]),SUMIFS(Table2[Amount],Table2[Month],Mechanics!$H$3,Table2[Cost Type],Mechanics!P6))</f>
        <v>454</v>
      </c>
      <c r="S7" s="7" t="s">
        <v>27</v>
      </c>
      <c r="T7" t="s">
        <v>10</v>
      </c>
      <c r="U7" t="s">
        <v>28</v>
      </c>
    </row>
    <row r="8" spans="2:21" x14ac:dyDescent="0.25">
      <c r="B8" s="1">
        <v>43132</v>
      </c>
      <c r="C8" s="3">
        <f>SUMIF(Table2[Month],Table1[[#This Row],[Month]],Table2[Amount])</f>
        <v>18089</v>
      </c>
      <c r="D8" s="3">
        <f>SUM(Table3[Budget])*5</f>
        <v>18000</v>
      </c>
      <c r="E8" s="4">
        <f>Table1[[#This Row],[Budget]]-Table1[[#This Row],[Actual]]</f>
        <v>-89</v>
      </c>
      <c r="G8" s="9" t="s">
        <v>15</v>
      </c>
      <c r="H8" s="10">
        <f>IF($H$3="Total",VLOOKUP(G6,Table3[],2,0)*COUNTA(Table1[Month])*COUNTA(Table5[Employee]),VLOOKUP(G6,Table3[],2,0)*COUNTA(Table5[Employee]))</f>
        <v>10000</v>
      </c>
      <c r="J8" s="9" t="s">
        <v>15</v>
      </c>
      <c r="K8" s="10">
        <f>IF($H$3="Total",VLOOKUP(J6,Table3[],2,0)*COUNTA(Table1[Month])*COUNTA(Table5[Employee]),VLOOKUP(J6,Table3[],2,0)*COUNTA(Table5[Employee]))</f>
        <v>5000</v>
      </c>
      <c r="M8" s="9" t="s">
        <v>15</v>
      </c>
      <c r="N8" s="10">
        <f>IF($H$3="Total",VLOOKUP(M6,Table3[],2,0)*COUNTA(Table1[Month])*COUNTA(Table5[Employee]),VLOOKUP(M6,Table3[],2,0)*COUNTA(Table5[Employee]))</f>
        <v>2500</v>
      </c>
      <c r="P8" s="9" t="s">
        <v>15</v>
      </c>
      <c r="Q8" s="10">
        <f>IF($H$3="Total",VLOOKUP(P6,Table3[],2,0)*COUNTA(Table1[Month])*COUNTA(Table5[Employee]),VLOOKUP(P6,Table3[],2,0)*COUNTA(Table5[Employee]))</f>
        <v>500</v>
      </c>
      <c r="S8" s="8" t="s">
        <v>9</v>
      </c>
      <c r="T8" s="19">
        <v>8118</v>
      </c>
      <c r="U8" s="19">
        <v>8118</v>
      </c>
    </row>
    <row r="9" spans="2:21" x14ac:dyDescent="0.25">
      <c r="B9" s="1">
        <v>43160</v>
      </c>
      <c r="C9" s="3">
        <f>SUMIF(Table2[Month],Table1[[#This Row],[Month]],Table2[Amount])</f>
        <v>17875</v>
      </c>
      <c r="D9" s="3">
        <f>SUM(Table3[Budget])*5</f>
        <v>18000</v>
      </c>
      <c r="E9" s="4">
        <f>Table1[[#This Row],[Budget]]-Table1[[#This Row],[Actual]]</f>
        <v>125</v>
      </c>
      <c r="G9" s="9" t="s">
        <v>16</v>
      </c>
      <c r="H9" s="11">
        <f>H7/H8</f>
        <v>1.0152000000000001</v>
      </c>
      <c r="J9" s="9" t="s">
        <v>16</v>
      </c>
      <c r="K9" s="11">
        <f>K7/K8</f>
        <v>0.99960000000000004</v>
      </c>
      <c r="M9" s="9" t="s">
        <v>16</v>
      </c>
      <c r="N9" s="11">
        <f>N7/N8</f>
        <v>0.7</v>
      </c>
      <c r="P9" s="9" t="s">
        <v>16</v>
      </c>
      <c r="Q9" s="11">
        <f>Q7/Q8</f>
        <v>0.90800000000000003</v>
      </c>
      <c r="S9" s="8" t="s">
        <v>28</v>
      </c>
      <c r="T9" s="19">
        <v>8118</v>
      </c>
      <c r="U9" s="19">
        <v>8118</v>
      </c>
    </row>
    <row r="10" spans="2:21" x14ac:dyDescent="0.25">
      <c r="B10" s="1">
        <v>43191</v>
      </c>
      <c r="C10" s="3">
        <f>SUMIF(Table2[Month],Table1[[#This Row],[Month]],Table2[Amount])</f>
        <v>17766</v>
      </c>
      <c r="D10" s="3">
        <f>SUM(Table3[Budget])*5</f>
        <v>18000</v>
      </c>
      <c r="E10" s="4">
        <f>Table1[[#This Row],[Budget]]-Table1[[#This Row],[Actual]]</f>
        <v>234</v>
      </c>
      <c r="G10" s="12">
        <v>0.9</v>
      </c>
      <c r="H10" s="11" t="str">
        <f>IF(H9&lt;=G10,H9,"")</f>
        <v/>
      </c>
      <c r="J10" s="12">
        <v>0.9</v>
      </c>
      <c r="K10" s="11" t="str">
        <f>IF(K9&lt;=J10,K9,"")</f>
        <v/>
      </c>
      <c r="M10" s="12">
        <v>0.9</v>
      </c>
      <c r="N10" s="11">
        <f>IF(N9&lt;=M10,N9,"")</f>
        <v>0.7</v>
      </c>
      <c r="P10" s="12">
        <v>0.9</v>
      </c>
      <c r="Q10" s="11" t="str">
        <f>IF(Q9&lt;=P10,Q9,"")</f>
        <v/>
      </c>
    </row>
    <row r="11" spans="2:21" x14ac:dyDescent="0.25">
      <c r="B11" s="1">
        <v>43221</v>
      </c>
      <c r="C11" s="3">
        <f>SUMIF(Table2[Month],Table1[[#This Row],[Month]],Table2[Amount])</f>
        <v>17354</v>
      </c>
      <c r="D11" s="3">
        <f>SUM(Table3[Budget])*5</f>
        <v>18000</v>
      </c>
      <c r="E11" s="4">
        <f>Table1[[#This Row],[Budget]]-Table1[[#This Row],[Actual]]</f>
        <v>646</v>
      </c>
      <c r="G11" s="12">
        <v>1</v>
      </c>
      <c r="H11" s="11" t="str">
        <f>IF(AND(H9&gt;G10,H9&lt;=G11),H9,"")</f>
        <v/>
      </c>
      <c r="J11" s="12">
        <v>1</v>
      </c>
      <c r="K11" s="11">
        <f>IF(AND(K9&gt;J10,K9&lt;=J11),K9,"")</f>
        <v>0.99960000000000004</v>
      </c>
      <c r="M11" s="12">
        <v>1</v>
      </c>
      <c r="N11" s="11" t="str">
        <f>IF(AND(N9&gt;M10,N9&lt;=M11),N9,"")</f>
        <v/>
      </c>
      <c r="P11" s="12">
        <v>1</v>
      </c>
      <c r="Q11" s="11">
        <f>IF(AND(Q9&gt;P10,Q9&lt;=P11),Q9,"")</f>
        <v>0.90800000000000003</v>
      </c>
    </row>
    <row r="12" spans="2:21" x14ac:dyDescent="0.25">
      <c r="B12" s="1">
        <v>43252</v>
      </c>
      <c r="C12" s="3">
        <f>SUMIF(Table2[Month],Table1[[#This Row],[Month]],Table2[Amount])</f>
        <v>17503</v>
      </c>
      <c r="D12" s="3">
        <f>SUM(Table3[Budget])*5</f>
        <v>18000</v>
      </c>
      <c r="E12" s="4">
        <f>Table1[[#This Row],[Budget]]-Table1[[#This Row],[Actual]]</f>
        <v>497</v>
      </c>
      <c r="G12" s="12"/>
      <c r="H12" s="11">
        <f>IF(H9&gt;G11,H9,"")</f>
        <v>1.0152000000000001</v>
      </c>
      <c r="J12" s="12"/>
      <c r="K12" s="11" t="str">
        <f>IF(K9&gt;J11,K9,"")</f>
        <v/>
      </c>
      <c r="M12" s="12"/>
      <c r="N12" s="11" t="str">
        <f>IF(N9&gt;M11,N9,"")</f>
        <v/>
      </c>
      <c r="P12" s="12"/>
      <c r="Q12" s="11" t="str">
        <f>IF(Q9&gt;P11,Q9,"")</f>
        <v/>
      </c>
    </row>
    <row r="13" spans="2:21" x14ac:dyDescent="0.25">
      <c r="B13" s="1">
        <v>43282</v>
      </c>
      <c r="C13" s="3">
        <f>SUMIF(Table2[Month],Table1[[#This Row],[Month]],Table2[Amount])</f>
        <v>17791</v>
      </c>
      <c r="D13" s="3">
        <f>SUM(Table3[Budget])*5</f>
        <v>18000</v>
      </c>
      <c r="E13" s="4">
        <f>Table1[[#This Row],[Budget]]-Table1[[#This Row],[Actual]]</f>
        <v>209</v>
      </c>
      <c r="G13" s="9" t="s">
        <v>20</v>
      </c>
      <c r="H13" s="11">
        <f>MAX(1,H9)-H9</f>
        <v>0</v>
      </c>
      <c r="J13" s="9" t="s">
        <v>20</v>
      </c>
      <c r="K13" s="11">
        <f>MAX(1,K9)-K9</f>
        <v>3.9999999999995595E-4</v>
      </c>
      <c r="M13" s="9" t="s">
        <v>20</v>
      </c>
      <c r="N13" s="11">
        <f>MAX(1,N9)-N9</f>
        <v>0.30000000000000004</v>
      </c>
      <c r="P13" s="9" t="s">
        <v>20</v>
      </c>
      <c r="Q13" s="11">
        <f>MAX(1,Q9)-Q9</f>
        <v>9.1999999999999971E-2</v>
      </c>
    </row>
    <row r="14" spans="2:21" x14ac:dyDescent="0.25">
      <c r="B14" s="1">
        <v>43313</v>
      </c>
      <c r="C14" s="3">
        <f>SUMIF(Table2[Month],Table1[[#This Row],[Month]],Table2[Amount])</f>
        <v>20356</v>
      </c>
      <c r="D14" s="3">
        <f>SUM(Table3[Budget])*5</f>
        <v>18000</v>
      </c>
      <c r="E14" s="4">
        <f>Table1[[#This Row],[Budget]]-Table1[[#This Row],[Actual]]</f>
        <v>-2356</v>
      </c>
    </row>
    <row r="15" spans="2:21" x14ac:dyDescent="0.25">
      <c r="B15" s="1">
        <v>43344</v>
      </c>
      <c r="C15" s="3">
        <f>SUMIF(Table2[Month],Table1[[#This Row],[Month]],Table2[Amount])</f>
        <v>14045</v>
      </c>
      <c r="D15" s="3">
        <f>SUM(Table3[Budget])*5</f>
        <v>18000</v>
      </c>
      <c r="E15" s="4">
        <f>Table1[[#This Row],[Budget]]-Table1[[#This Row],[Actual]]</f>
        <v>3955</v>
      </c>
    </row>
    <row r="16" spans="2:21" x14ac:dyDescent="0.25">
      <c r="B16" s="1">
        <v>43374</v>
      </c>
      <c r="C16" s="3">
        <f>SUMIF(Table2[Month],Table1[[#This Row],[Month]],Table2[Amount])</f>
        <v>17766</v>
      </c>
      <c r="D16" s="3">
        <f>SUM(Table3[Budget])*5</f>
        <v>18000</v>
      </c>
      <c r="E16" s="4">
        <f>Table1[[#This Row],[Budget]]-Table1[[#This Row],[Actual]]</f>
        <v>234</v>
      </c>
    </row>
    <row r="17" spans="2:5" x14ac:dyDescent="0.25">
      <c r="B17" s="1">
        <v>43405</v>
      </c>
      <c r="C17" s="3">
        <f>SUMIF(Table2[Month],Table1[[#This Row],[Month]],Table2[Amount])</f>
        <v>17611</v>
      </c>
      <c r="D17" s="3">
        <f>SUM(Table3[Budget])*5</f>
        <v>18000</v>
      </c>
      <c r="E17" s="4">
        <f>Table1[[#This Row],[Budget]]-Table1[[#This Row],[Actual]]</f>
        <v>389</v>
      </c>
    </row>
    <row r="18" spans="2:5" x14ac:dyDescent="0.25">
      <c r="B18" s="1">
        <v>43435</v>
      </c>
      <c r="C18" s="3">
        <f>SUMIF(Table2[Month],Table1[[#This Row],[Month]],Table2[Amount])</f>
        <v>17749</v>
      </c>
      <c r="D18" s="3">
        <f>SUM(Table3[Budget])*5</f>
        <v>18000</v>
      </c>
      <c r="E18" s="4">
        <f>Table1[[#This Row],[Budget]]-Table1[[#This Row],[Actual]]</f>
        <v>251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43AA-C314-43AA-8C19-6089B32BBA35}">
  <dimension ref="A1:D14"/>
  <sheetViews>
    <sheetView workbookViewId="0"/>
  </sheetViews>
  <sheetFormatPr defaultRowHeight="15" x14ac:dyDescent="0.25"/>
  <cols>
    <col min="2" max="2" width="12.42578125" bestFit="1" customWidth="1"/>
    <col min="4" max="4" width="10.42578125" customWidth="1"/>
  </cols>
  <sheetData>
    <row r="1" spans="1:4" x14ac:dyDescent="0.25">
      <c r="A1" t="s">
        <v>22</v>
      </c>
      <c r="B1" t="s">
        <v>24</v>
      </c>
      <c r="D1" t="s">
        <v>1</v>
      </c>
    </row>
    <row r="2" spans="1:4" x14ac:dyDescent="0.25">
      <c r="A2">
        <v>1</v>
      </c>
      <c r="B2" t="s">
        <v>23</v>
      </c>
      <c r="D2" t="s">
        <v>8</v>
      </c>
    </row>
    <row r="3" spans="1:4" x14ac:dyDescent="0.25">
      <c r="A3">
        <f>A2+1</f>
        <v>2</v>
      </c>
      <c r="B3" s="1">
        <v>43101</v>
      </c>
      <c r="D3" t="s">
        <v>9</v>
      </c>
    </row>
    <row r="4" spans="1:4" x14ac:dyDescent="0.25">
      <c r="A4">
        <f t="shared" ref="A4:A14" si="0">A3+1</f>
        <v>3</v>
      </c>
      <c r="B4" s="1">
        <v>43132</v>
      </c>
      <c r="D4" t="s">
        <v>5</v>
      </c>
    </row>
    <row r="5" spans="1:4" x14ac:dyDescent="0.25">
      <c r="A5">
        <f t="shared" si="0"/>
        <v>4</v>
      </c>
      <c r="B5" s="1">
        <v>43160</v>
      </c>
      <c r="D5" t="s">
        <v>7</v>
      </c>
    </row>
    <row r="6" spans="1:4" x14ac:dyDescent="0.25">
      <c r="A6">
        <f t="shared" si="0"/>
        <v>5</v>
      </c>
      <c r="B6" s="1">
        <v>43191</v>
      </c>
      <c r="D6" t="s">
        <v>6</v>
      </c>
    </row>
    <row r="7" spans="1:4" x14ac:dyDescent="0.25">
      <c r="A7">
        <f t="shared" si="0"/>
        <v>6</v>
      </c>
      <c r="B7" s="1">
        <v>43221</v>
      </c>
    </row>
    <row r="8" spans="1:4" x14ac:dyDescent="0.25">
      <c r="A8">
        <f t="shared" si="0"/>
        <v>7</v>
      </c>
      <c r="B8" s="1">
        <v>43252</v>
      </c>
    </row>
    <row r="9" spans="1:4" x14ac:dyDescent="0.25">
      <c r="A9">
        <f t="shared" si="0"/>
        <v>8</v>
      </c>
      <c r="B9" s="1">
        <v>43282</v>
      </c>
    </row>
    <row r="10" spans="1:4" x14ac:dyDescent="0.25">
      <c r="A10">
        <f t="shared" si="0"/>
        <v>9</v>
      </c>
      <c r="B10" s="1">
        <v>43313</v>
      </c>
    </row>
    <row r="11" spans="1:4" x14ac:dyDescent="0.25">
      <c r="A11">
        <f t="shared" si="0"/>
        <v>10</v>
      </c>
      <c r="B11" s="1">
        <v>43344</v>
      </c>
    </row>
    <row r="12" spans="1:4" x14ac:dyDescent="0.25">
      <c r="A12">
        <f t="shared" si="0"/>
        <v>11</v>
      </c>
      <c r="B12" s="1">
        <v>43374</v>
      </c>
    </row>
    <row r="13" spans="1:4" x14ac:dyDescent="0.25">
      <c r="A13">
        <f t="shared" si="0"/>
        <v>12</v>
      </c>
      <c r="B13" s="1">
        <v>43405</v>
      </c>
    </row>
    <row r="14" spans="1:4" x14ac:dyDescent="0.25">
      <c r="A14">
        <f t="shared" si="0"/>
        <v>13</v>
      </c>
      <c r="B14" s="1">
        <v>43435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Actual</vt:lpstr>
      <vt:lpstr>Budget</vt:lpstr>
      <vt:lpstr>Mechanics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HHH</cp:lastModifiedBy>
  <dcterms:created xsi:type="dcterms:W3CDTF">2019-03-16T12:30:31Z</dcterms:created>
  <dcterms:modified xsi:type="dcterms:W3CDTF">2020-04-10T21:50:31Z</dcterms:modified>
</cp:coreProperties>
</file>