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Excel-Project\"/>
    </mc:Choice>
  </mc:AlternateContent>
  <xr:revisionPtr revIDLastSave="0" documentId="13_ncr:2001_{77A2DF53-7816-47C9-9954-E92495BF6C6B}" xr6:coauthVersionLast="47" xr6:coauthVersionMax="47" xr10:uidLastSave="{00000000-0000-0000-0000-000000000000}"/>
  <bookViews>
    <workbookView xWindow="-120" yWindow="-120" windowWidth="29040" windowHeight="15840" activeTab="2" xr2:uid="{E8BB6D96-370A-44CD-AB8F-3CD274B2D417}"/>
  </bookViews>
  <sheets>
    <sheet name="Working Sheet" sheetId="3" r:id="rId1"/>
    <sheet name="Pivot Table" sheetId="4" r:id="rId2"/>
    <sheet name="Summary Table" sheetId="5" r:id="rId3"/>
    <sheet name="EmployeeInfo" sheetId="1" r:id="rId4"/>
    <sheet name="DeptInfo" sheetId="2" r:id="rId5"/>
  </sheet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G7" i="5"/>
  <c r="G3" i="5"/>
  <c r="G4" i="5"/>
  <c r="G5" i="5"/>
  <c r="G6" i="5"/>
  <c r="G2" i="5"/>
  <c r="F6" i="5"/>
  <c r="F3" i="5"/>
  <c r="F4" i="5"/>
  <c r="F5" i="5"/>
  <c r="F2" i="5"/>
  <c r="E3" i="5"/>
  <c r="E4" i="5"/>
  <c r="E5" i="5"/>
  <c r="E6" i="5"/>
  <c r="E2" i="5"/>
  <c r="C7" i="5"/>
  <c r="D7" i="5"/>
  <c r="D3" i="5"/>
  <c r="D4" i="5"/>
  <c r="D5" i="5"/>
  <c r="D6" i="5"/>
  <c r="D2" i="5"/>
  <c r="C3" i="5"/>
  <c r="C4" i="5"/>
  <c r="C5" i="5"/>
  <c r="C6" i="5"/>
  <c r="C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B5" i="5" s="1"/>
  <c r="E5" i="3"/>
  <c r="B6" i="5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E7" i="5" l="1"/>
  <c r="B4" i="5"/>
  <c r="B2" i="5"/>
  <c r="B3" i="5"/>
  <c r="B7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4AA30-854A-4EA7-9CC6-821A8BF6CEFE}" keepAlive="1" name="Query - DeptInfo" description="Connection to the 'DeptInfo' query in the workbook." type="5" refreshedVersion="0" background="1">
    <dbPr connection="Provider=Microsoft.Mashup.OleDb.1;Data Source=$Workbook$;Location=DeptInfo;Extended Properties=&quot;&quot;" command="SELECT * FROM [DeptInfo]"/>
  </connection>
</connections>
</file>

<file path=xl/sharedStrings.xml><?xml version="1.0" encoding="utf-8"?>
<sst xmlns="http://schemas.openxmlformats.org/spreadsheetml/2006/main" count="328" uniqueCount="117">
  <si>
    <t>Employee ID</t>
  </si>
  <si>
    <t>Name</t>
  </si>
  <si>
    <t>Hire Date</t>
  </si>
  <si>
    <t>Salary</t>
  </si>
  <si>
    <t>E001</t>
  </si>
  <si>
    <t>Alice Smith</t>
  </si>
  <si>
    <t>E002</t>
  </si>
  <si>
    <t>Bob Johnson</t>
  </si>
  <si>
    <t>E003</t>
  </si>
  <si>
    <t>Charlie Brown</t>
  </si>
  <si>
    <t>E004</t>
  </si>
  <si>
    <t>Diana Prince</t>
  </si>
  <si>
    <t>E005</t>
  </si>
  <si>
    <t>Evan Wright</t>
  </si>
  <si>
    <t>E006</t>
  </si>
  <si>
    <t>Fiona Green</t>
  </si>
  <si>
    <t>E007</t>
  </si>
  <si>
    <t>George Hall</t>
  </si>
  <si>
    <t>E008</t>
  </si>
  <si>
    <t>Hannah Reed</t>
  </si>
  <si>
    <t>E009</t>
  </si>
  <si>
    <t>Ian Clark</t>
  </si>
  <si>
    <t>E010</t>
  </si>
  <si>
    <t>Julia Adams</t>
  </si>
  <si>
    <t>E011</t>
  </si>
  <si>
    <t>Kevin Baker</t>
  </si>
  <si>
    <t>E012</t>
  </si>
  <si>
    <t>Laura Evans</t>
  </si>
  <si>
    <t>E013</t>
  </si>
  <si>
    <t>Michael Davis</t>
  </si>
  <si>
    <t>E014</t>
  </si>
  <si>
    <t>Nancy Wilson</t>
  </si>
  <si>
    <t>E015</t>
  </si>
  <si>
    <t>Oliver Garcia</t>
  </si>
  <si>
    <t>E016</t>
  </si>
  <si>
    <t>Patricia Hill</t>
  </si>
  <si>
    <t>E017</t>
  </si>
  <si>
    <t>Quinn Lewis</t>
  </si>
  <si>
    <t>E018</t>
  </si>
  <si>
    <t>Rachel Young</t>
  </si>
  <si>
    <t>E019</t>
  </si>
  <si>
    <t>Samuel Allen</t>
  </si>
  <si>
    <t>E020</t>
  </si>
  <si>
    <t>Theresa King</t>
  </si>
  <si>
    <t>E021</t>
  </si>
  <si>
    <t>Victor Scott</t>
  </si>
  <si>
    <t>E022</t>
  </si>
  <si>
    <t>Wendy Moore</t>
  </si>
  <si>
    <t>E023</t>
  </si>
  <si>
    <t>Xavier Hall</t>
  </si>
  <si>
    <t>E024</t>
  </si>
  <si>
    <t>Yvonne Green</t>
  </si>
  <si>
    <t>E025</t>
  </si>
  <si>
    <t>Zachary Adams</t>
  </si>
  <si>
    <t>E026</t>
  </si>
  <si>
    <t>Bella White</t>
  </si>
  <si>
    <t>E027</t>
  </si>
  <si>
    <t>Caleb Brown</t>
  </si>
  <si>
    <t>E028</t>
  </si>
  <si>
    <t>Daisy Clark</t>
  </si>
  <si>
    <t>E029</t>
  </si>
  <si>
    <t>Ethan Davis</t>
  </si>
  <si>
    <t>E030</t>
  </si>
  <si>
    <t>Faith Evans</t>
  </si>
  <si>
    <t>Department</t>
  </si>
  <si>
    <t>Job Title</t>
  </si>
  <si>
    <t>Location</t>
  </si>
  <si>
    <t>Sales</t>
  </si>
  <si>
    <t>Sales Manager</t>
  </si>
  <si>
    <t>New York</t>
  </si>
  <si>
    <t>IT</t>
  </si>
  <si>
    <t>Sr. Developer</t>
  </si>
  <si>
    <t>Chicago</t>
  </si>
  <si>
    <t>HR</t>
  </si>
  <si>
    <t>HR Coordinator</t>
  </si>
  <si>
    <t>Account Exec</t>
  </si>
  <si>
    <t>Marketing</t>
  </si>
  <si>
    <t>Content Creator</t>
  </si>
  <si>
    <t>San Fran</t>
  </si>
  <si>
    <t>System Architect</t>
  </si>
  <si>
    <t>Recruiter</t>
  </si>
  <si>
    <t>Developer</t>
  </si>
  <si>
    <t>Marketing Spec.</t>
  </si>
  <si>
    <t>Finance</t>
  </si>
  <si>
    <t>Financial Analyst</t>
  </si>
  <si>
    <t>Sales Representative</t>
  </si>
  <si>
    <t>Database Admin</t>
  </si>
  <si>
    <t>HR Manager</t>
  </si>
  <si>
    <t>Social Media Manager</t>
  </si>
  <si>
    <t>Accountant</t>
  </si>
  <si>
    <t>Network Engineer</t>
  </si>
  <si>
    <t>Sr. Financial Analyst</t>
  </si>
  <si>
    <t>Marketing Coordinator</t>
  </si>
  <si>
    <t>Lead Developer</t>
  </si>
  <si>
    <t>Benefits Specialist</t>
  </si>
  <si>
    <t>Financial Planner</t>
  </si>
  <si>
    <t>Regional Manager</t>
  </si>
  <si>
    <t>Security Engineer</t>
  </si>
  <si>
    <t>SEO Specialist</t>
  </si>
  <si>
    <t>Training Specialist</t>
  </si>
  <si>
    <t>Payroll Specialist</t>
  </si>
  <si>
    <t>Help Desk Analyst</t>
  </si>
  <si>
    <t>Account Manager</t>
  </si>
  <si>
    <t>Tenure (Years)</t>
  </si>
  <si>
    <t>Salary Bracket</t>
  </si>
  <si>
    <t>Row Labels</t>
  </si>
  <si>
    <t>Grand Total</t>
  </si>
  <si>
    <t>Count of Employee ID</t>
  </si>
  <si>
    <t>Average of Salary</t>
  </si>
  <si>
    <t>Average of Tenure (Years)</t>
  </si>
  <si>
    <t>Headcount</t>
  </si>
  <si>
    <t>Total Salary</t>
  </si>
  <si>
    <t>Average Salary</t>
  </si>
  <si>
    <t>Total</t>
  </si>
  <si>
    <t>New York (Count)</t>
  </si>
  <si>
    <t>Chicago (Count)</t>
  </si>
  <si>
    <t>San Fran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</si>
</sst>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Table'!$D$1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 Table'!$A$2:$A$7</c15:sqref>
                  </c15:fullRef>
                </c:ext>
              </c:extLst>
              <c:f>'Summary Table'!$A$2:$A$6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HR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Table'!$D$2:$D$7</c15:sqref>
                  </c15:fullRef>
                </c:ext>
              </c:extLst>
              <c:f>'Summary Table'!$D$2:$D$6</c:f>
              <c:numCache>
                <c:formatCode>_-[$$-409]* #,##0.00_ ;_-[$$-409]* \-#,##0.00\ ;_-[$$-409]* "-"??_ ;_-@_ </c:formatCode>
                <c:ptCount val="5"/>
                <c:pt idx="0">
                  <c:v>71714.28571428571</c:v>
                </c:pt>
                <c:pt idx="1">
                  <c:v>90000</c:v>
                </c:pt>
                <c:pt idx="2">
                  <c:v>63800</c:v>
                </c:pt>
                <c:pt idx="3">
                  <c:v>70800</c:v>
                </c:pt>
                <c:pt idx="4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A3E-AC79-2BAC2398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621696"/>
        <c:axId val="855626016"/>
      </c:barChart>
      <c:catAx>
        <c:axId val="85562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6016"/>
        <c:crosses val="autoZero"/>
        <c:auto val="1"/>
        <c:lblAlgn val="ctr"/>
        <c:lblOffset val="100"/>
        <c:noMultiLvlLbl val="0"/>
      </c:catAx>
      <c:valAx>
        <c:axId val="8556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61912</xdr:rowOff>
    </xdr:from>
    <xdr:to>
      <xdr:col>9</xdr:col>
      <xdr:colOff>9526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7D062-EF8A-2770-A609-DB4B0844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60.809739004631" createdVersion="8" refreshedVersion="8" minRefreshableVersion="3" recordCount="30" xr:uid="{F653984B-EA7A-461C-B5FE-9E48636F2223}">
  <cacheSource type="worksheet">
    <worksheetSource ref="A1:I31" sheet="Working Sheet"/>
  </cacheSource>
  <cacheFields count="9">
    <cacheField name="Employee ID" numFmtId="0">
      <sharedItems/>
    </cacheField>
    <cacheField name="Name" numFmtId="0">
      <sharedItems/>
    </cacheField>
    <cacheField name="Hire Date" numFmtId="14">
      <sharedItems containsSemiMixedTypes="0" containsNonDate="0" containsDate="1" containsString="0" minDate="2018-05-01T00:00:00" maxDate="2024-04-02T00:00:00"/>
    </cacheField>
    <cacheField name="Salary" numFmtId="164">
      <sharedItems containsSemiMixedTypes="0" containsString="0" containsNumber="1" containsInteger="1" minValue="58000" maxValue="110000"/>
    </cacheField>
    <cacheField name="Tenure (Years)" numFmtId="1">
      <sharedItems containsSemiMixedTypes="0" containsString="0" containsNumber="1" minValue="1.0321697467488022" maxValue="6.9514031485284056"/>
    </cacheField>
    <cacheField name="Salary Bracket" numFmtId="1">
      <sharedItems/>
    </cacheField>
    <cacheField name="Department" numFmtId="0">
      <sharedItems count="5">
        <s v="Sales"/>
        <s v="IT"/>
        <s v="HR"/>
        <s v="Marketing"/>
        <s v="Finance"/>
      </sharedItems>
    </cacheField>
    <cacheField name="Job Title" numFmtId="0">
      <sharedItems count="28">
        <s v="Sales Manager"/>
        <s v="Sr. Developer"/>
        <s v="HR Coordinator"/>
        <s v="Account Exec"/>
        <s v="Content Creator"/>
        <s v="System Architect"/>
        <s v="Recruiter"/>
        <s v="Developer"/>
        <s v="Marketing Spec."/>
        <s v="Financial Analyst"/>
        <s v="Sales Representative"/>
        <s v="Database Admin"/>
        <s v="HR Manager"/>
        <s v="Social Media Manager"/>
        <s v="Accountant"/>
        <s v="Network Engineer"/>
        <s v="Sr. Financial Analyst"/>
        <s v="Marketing Coordinator"/>
        <s v="Lead Developer"/>
        <s v="Benefits Specialist"/>
        <s v="Financial Planner"/>
        <s v="Regional Manager"/>
        <s v="Security Engineer"/>
        <s v="SEO Specialist"/>
        <s v="Training Specialist"/>
        <s v="Payroll Specialist"/>
        <s v="Help Desk Analyst"/>
        <s v="Account Manager"/>
      </sharedItems>
    </cacheField>
    <cacheField name="Location" numFmtId="0">
      <sharedItems count="3">
        <s v="New York"/>
        <s v="Chicago"/>
        <s v="San Fr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E001"/>
    <s v="Alice Smith"/>
    <d v="2021-03-15T00:00:00"/>
    <n v="75000"/>
    <n v="4.0793976728268309"/>
    <s v="70k-90k"/>
    <x v="0"/>
    <x v="0"/>
    <x v="0"/>
  </r>
  <r>
    <s v="E002"/>
    <s v="Bob Johnson"/>
    <d v="2019-07-01T00:00:00"/>
    <n v="90000"/>
    <n v="5.7850787132101305"/>
    <s v="70k-90k"/>
    <x v="1"/>
    <x v="1"/>
    <x v="1"/>
  </r>
  <r>
    <s v="E003"/>
    <s v="Charlie Brown"/>
    <d v="2023-01-10T00:00:00"/>
    <n v="60000"/>
    <n v="2.2559890485968515"/>
    <s v="&lt;70k"/>
    <x v="2"/>
    <x v="2"/>
    <x v="0"/>
  </r>
  <r>
    <s v="E004"/>
    <s v="Diana Prince"/>
    <d v="2020-05-20T00:00:00"/>
    <n v="82000"/>
    <n v="4.8980150581793289"/>
    <s v="70k-90k"/>
    <x v="0"/>
    <x v="3"/>
    <x v="1"/>
  </r>
  <r>
    <s v="E005"/>
    <s v="Evan Wright"/>
    <d v="2022-11-01T00:00:00"/>
    <n v="68000"/>
    <n v="2.4476386036960984"/>
    <s v="&lt;70k"/>
    <x v="3"/>
    <x v="4"/>
    <x v="2"/>
  </r>
  <r>
    <s v="E006"/>
    <s v="Fiona Green"/>
    <d v="2019-02-28T00:00:00"/>
    <n v="95000"/>
    <n v="6.1218343600273784"/>
    <s v="&gt;90k"/>
    <x v="1"/>
    <x v="5"/>
    <x v="1"/>
  </r>
  <r>
    <s v="E007"/>
    <s v="George Hall"/>
    <d v="2023-08-19T00:00:00"/>
    <n v="58000"/>
    <n v="1.6509240246406571"/>
    <s v="&lt;70k"/>
    <x v="2"/>
    <x v="6"/>
    <x v="0"/>
  </r>
  <r>
    <s v="E008"/>
    <s v="Hannah Reed"/>
    <d v="2021-06-12T00:00:00"/>
    <n v="77000"/>
    <n v="3.8357289527720737"/>
    <s v="70k-90k"/>
    <x v="0"/>
    <x v="3"/>
    <x v="0"/>
  </r>
  <r>
    <s v="E009"/>
    <s v="Ian Clark"/>
    <d v="2020-09-05T00:00:00"/>
    <n v="88000"/>
    <n v="4.602327173169062"/>
    <s v="70k-90k"/>
    <x v="1"/>
    <x v="7"/>
    <x v="2"/>
  </r>
  <r>
    <s v="E010"/>
    <s v="Julia Adams"/>
    <d v="2022-04-30T00:00:00"/>
    <n v="72000"/>
    <n v="2.9541409993155372"/>
    <s v="70k-90k"/>
    <x v="3"/>
    <x v="8"/>
    <x v="2"/>
  </r>
  <r>
    <s v="E011"/>
    <s v="Kevin Baker"/>
    <d v="2018-11-20T00:00:00"/>
    <n v="105000"/>
    <n v="6.3956194387405887"/>
    <s v="&gt;90k"/>
    <x v="4"/>
    <x v="9"/>
    <x v="0"/>
  </r>
  <r>
    <s v="E012"/>
    <s v="Laura Evans"/>
    <d v="2024-02-15T00:00:00"/>
    <n v="62000"/>
    <n v="1.1581108829568789"/>
    <s v="&lt;70k"/>
    <x v="0"/>
    <x v="10"/>
    <x v="1"/>
  </r>
  <r>
    <s v="E013"/>
    <s v="Michael Davis"/>
    <d v="2020-12-01T00:00:00"/>
    <n v="85000"/>
    <n v="4.3641341546885695"/>
    <s v="70k-90k"/>
    <x v="1"/>
    <x v="11"/>
    <x v="1"/>
  </r>
  <r>
    <s v="E014"/>
    <s v="Nancy Wilson"/>
    <d v="2022-07-08T00:00:00"/>
    <n v="79000"/>
    <n v="2.7652292950034223"/>
    <s v="70k-90k"/>
    <x v="2"/>
    <x v="12"/>
    <x v="0"/>
  </r>
  <r>
    <s v="E015"/>
    <s v="Oliver Garcia"/>
    <d v="2023-05-03T00:00:00"/>
    <n v="65000"/>
    <n v="1.946611909650924"/>
    <s v="&lt;70k"/>
    <x v="3"/>
    <x v="13"/>
    <x v="2"/>
  </r>
  <r>
    <s v="E016"/>
    <s v="Patricia Hill"/>
    <d v="2019-09-27T00:00:00"/>
    <n v="92000"/>
    <n v="5.5441478439425049"/>
    <s v="&gt;90k"/>
    <x v="4"/>
    <x v="14"/>
    <x v="1"/>
  </r>
  <r>
    <s v="E017"/>
    <s v="Quinn Lewis"/>
    <d v="2021-01-05T00:00:00"/>
    <n v="80000"/>
    <n v="4.2683093771389462"/>
    <s v="70k-90k"/>
    <x v="1"/>
    <x v="15"/>
    <x v="2"/>
  </r>
  <r>
    <s v="E018"/>
    <s v="Rachel Young"/>
    <d v="2024-03-01T00:00:00"/>
    <n v="70000"/>
    <n v="1.1170431211498972"/>
    <s v="70k-90k"/>
    <x v="0"/>
    <x v="10"/>
    <x v="0"/>
  </r>
  <r>
    <s v="E019"/>
    <s v="Samuel Allen"/>
    <d v="2020-07-12T00:00:00"/>
    <n v="87000"/>
    <n v="4.7529089664613275"/>
    <s v="70k-90k"/>
    <x v="4"/>
    <x v="16"/>
    <x v="0"/>
  </r>
  <r>
    <s v="E020"/>
    <s v="Theresa King"/>
    <d v="2022-09-18T00:00:00"/>
    <n v="73000"/>
    <n v="2.5681040383299112"/>
    <s v="70k-90k"/>
    <x v="3"/>
    <x v="17"/>
    <x v="2"/>
  </r>
  <r>
    <s v="E021"/>
    <s v="Victor Scott"/>
    <d v="2018-05-01T00:00:00"/>
    <n v="110000"/>
    <n v="6.9514031485284056"/>
    <s v="&gt;90k"/>
    <x v="1"/>
    <x v="18"/>
    <x v="1"/>
  </r>
  <r>
    <s v="E022"/>
    <s v="Wendy Moore"/>
    <d v="2023-11-22T00:00:00"/>
    <n v="59000"/>
    <n v="1.3908281998631074"/>
    <s v="&lt;70k"/>
    <x v="2"/>
    <x v="19"/>
    <x v="0"/>
  </r>
  <r>
    <s v="E023"/>
    <s v="Xavier Hall"/>
    <d v="2021-08-08T00:00:00"/>
    <n v="83000"/>
    <n v="3.6796714579055441"/>
    <s v="70k-90k"/>
    <x v="4"/>
    <x v="20"/>
    <x v="1"/>
  </r>
  <r>
    <s v="E024"/>
    <s v="Yvonne Green"/>
    <d v="2024-04-01T00:00:00"/>
    <n v="67000"/>
    <n v="1.0321697467488022"/>
    <s v="&lt;70k"/>
    <x v="0"/>
    <x v="21"/>
    <x v="0"/>
  </r>
  <r>
    <s v="E025"/>
    <s v="Zachary Adams"/>
    <d v="2020-03-10T00:00:00"/>
    <n v="91000"/>
    <n v="5.0924024640657084"/>
    <s v="&gt;90k"/>
    <x v="1"/>
    <x v="22"/>
    <x v="2"/>
  </r>
  <r>
    <s v="E026"/>
    <s v="Bella White"/>
    <d v="2022-01-25T00:00:00"/>
    <n v="76000"/>
    <n v="3.2142368240930868"/>
    <s v="70k-90k"/>
    <x v="3"/>
    <x v="23"/>
    <x v="2"/>
  </r>
  <r>
    <s v="E027"/>
    <s v="Caleb Brown"/>
    <d v="2023-07-01T00:00:00"/>
    <n v="63000"/>
    <n v="1.78507871321013"/>
    <s v="&lt;70k"/>
    <x v="2"/>
    <x v="24"/>
    <x v="0"/>
  </r>
  <r>
    <s v="E028"/>
    <s v="Daisy Clark"/>
    <d v="2019-11-15T00:00:00"/>
    <n v="98000"/>
    <n v="5.4099931553730318"/>
    <s v="&gt;90k"/>
    <x v="4"/>
    <x v="25"/>
    <x v="1"/>
  </r>
  <r>
    <s v="E029"/>
    <s v="Ethan Davis"/>
    <d v="2021-04-20T00:00:00"/>
    <n v="81000"/>
    <n v="3.9808350444900751"/>
    <s v="70k-90k"/>
    <x v="1"/>
    <x v="26"/>
    <x v="2"/>
  </r>
  <r>
    <s v="E030"/>
    <s v="Faith Evans"/>
    <d v="2024-01-05T00:00:00"/>
    <n v="69000"/>
    <n v="1.270362765229295"/>
    <s v="&lt;70k"/>
    <x v="0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DD131-7212-44A2-860D-16BF9AB067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56:C62" firstHeaderRow="1" firstDataRow="1" firstDataCol="1"/>
  <pivotFields count="9">
    <pivotField showAll="0"/>
    <pivotField showAll="0"/>
    <pivotField numFmtId="14" showAll="0"/>
    <pivotField numFmtId="164" showAll="0"/>
    <pivotField dataField="1"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nure (Years)" fld="4" subtotal="average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F9D1-347E-4D95-96E4-8D17A574C5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19:C53" firstHeaderRow="1" firstDataRow="1" firstDataCol="1"/>
  <pivotFields count="9">
    <pivotField showAll="0"/>
    <pivotField showAll="0"/>
    <pivotField numFmtId="14" showAll="0"/>
    <pivotField dataField="1" numFmtId="164" showAll="0"/>
    <pivotField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axis="axisRow" showAll="0">
      <items count="29">
        <item x="3"/>
        <item x="27"/>
        <item x="14"/>
        <item x="19"/>
        <item x="4"/>
        <item x="11"/>
        <item x="7"/>
        <item x="9"/>
        <item x="20"/>
        <item x="26"/>
        <item x="2"/>
        <item x="12"/>
        <item x="18"/>
        <item x="17"/>
        <item x="8"/>
        <item x="15"/>
        <item x="25"/>
        <item x="6"/>
        <item x="21"/>
        <item x="0"/>
        <item x="10"/>
        <item x="22"/>
        <item x="23"/>
        <item x="13"/>
        <item x="1"/>
        <item x="16"/>
        <item x="5"/>
        <item x="24"/>
        <item t="default"/>
      </items>
    </pivotField>
    <pivotField showAll="0"/>
  </pivotFields>
  <rowFields count="2">
    <field x="6"/>
    <field x="7"/>
  </rowFields>
  <rowItems count="34">
    <i>
      <x/>
    </i>
    <i r="1">
      <x v="2"/>
    </i>
    <i r="1">
      <x v="7"/>
    </i>
    <i r="1">
      <x v="8"/>
    </i>
    <i r="1">
      <x v="16"/>
    </i>
    <i r="1">
      <x v="25"/>
    </i>
    <i>
      <x v="1"/>
    </i>
    <i r="1">
      <x v="3"/>
    </i>
    <i r="1">
      <x v="10"/>
    </i>
    <i r="1">
      <x v="11"/>
    </i>
    <i r="1">
      <x v="17"/>
    </i>
    <i r="1">
      <x v="27"/>
    </i>
    <i>
      <x v="2"/>
    </i>
    <i r="1">
      <x v="5"/>
    </i>
    <i r="1">
      <x v="6"/>
    </i>
    <i r="1">
      <x v="9"/>
    </i>
    <i r="1">
      <x v="12"/>
    </i>
    <i r="1">
      <x v="15"/>
    </i>
    <i r="1">
      <x v="21"/>
    </i>
    <i r="1">
      <x v="24"/>
    </i>
    <i r="1">
      <x v="26"/>
    </i>
    <i>
      <x v="3"/>
    </i>
    <i r="1">
      <x v="4"/>
    </i>
    <i r="1">
      <x v="13"/>
    </i>
    <i r="1">
      <x v="14"/>
    </i>
    <i r="1">
      <x v="22"/>
    </i>
    <i r="1">
      <x v="23"/>
    </i>
    <i>
      <x v="4"/>
    </i>
    <i r="1">
      <x/>
    </i>
    <i r="1">
      <x v="1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Average of Salary" fld="3" subtotal="average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7BA42-2751-47E5-9A81-3BC137B795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3:C15" firstHeaderRow="1" firstDataRow="1" firstDataCol="1"/>
  <pivotFields count="9">
    <pivotField dataField="1" showAll="0"/>
    <pivotField showAll="0"/>
    <pivotField numFmtId="14" showAll="0"/>
    <pivotField numFmtId="164" showAll="0"/>
    <pivotField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8"/>
    <field x="6"/>
  </rowFields>
  <rowItems count="12">
    <i>
      <x/>
    </i>
    <i r="1">
      <x/>
    </i>
    <i r="1">
      <x v="2"/>
    </i>
    <i r="1">
      <x v="4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2291-3BE7-4327-9874-6AA1B5201A03}">
  <dimension ref="A1:I31"/>
  <sheetViews>
    <sheetView workbookViewId="0">
      <selection activeCell="I6" sqref="I6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3.140625" style="1" customWidth="1"/>
    <col min="4" max="4" width="12.5703125" style="11" bestFit="1" customWidth="1"/>
    <col min="5" max="5" width="13.85546875" style="12" bestFit="1" customWidth="1"/>
    <col min="6" max="6" width="14.5703125" style="12" bestFit="1" customWidth="1"/>
    <col min="7" max="7" width="11.28515625" bestFit="1" customWidth="1"/>
    <col min="8" max="8" width="21" bestFit="1" customWidth="1"/>
    <col min="9" max="9" width="14.5703125" customWidth="1"/>
  </cols>
  <sheetData>
    <row r="1" spans="1:9" x14ac:dyDescent="0.25">
      <c r="A1" t="s">
        <v>0</v>
      </c>
      <c r="B1" t="s">
        <v>1</v>
      </c>
      <c r="C1" s="1" t="s">
        <v>2</v>
      </c>
      <c r="D1" s="11" t="s">
        <v>3</v>
      </c>
      <c r="E1" s="12" t="s">
        <v>103</v>
      </c>
      <c r="F1" s="12" t="s">
        <v>104</v>
      </c>
      <c r="G1" t="s">
        <v>64</v>
      </c>
      <c r="H1" t="s">
        <v>65</v>
      </c>
      <c r="I1" t="s">
        <v>66</v>
      </c>
    </row>
    <row r="2" spans="1:9" x14ac:dyDescent="0.25">
      <c r="A2" t="s">
        <v>4</v>
      </c>
      <c r="B2" t="s">
        <v>5</v>
      </c>
      <c r="C2" s="1">
        <v>44270</v>
      </c>
      <c r="D2" s="11">
        <v>75000</v>
      </c>
      <c r="E2" s="12">
        <f ca="1">(TODAY()-C2)/365.25</f>
        <v>4.084873374401095</v>
      </c>
      <c r="F2" s="12" t="str">
        <f>IF(D2&gt;90000,"&gt;90k",IF(D2&gt;=70000,"70k-90k",IF(D2&lt;70000,"&lt;70k", "Invalid")))</f>
        <v>70k-90k</v>
      </c>
      <c r="G2" t="str">
        <f>VLOOKUP($A2,DeptInfo!A2:D31,2)</f>
        <v>Sales</v>
      </c>
      <c r="H2" t="str">
        <f>VLOOKUP($A2,DeptInfo!A2:C31,3)</f>
        <v>Sales Manager</v>
      </c>
      <c r="I2" t="str">
        <f>VLOOKUP($A2,DeptInfo!A2:D31,4)</f>
        <v>New York</v>
      </c>
    </row>
    <row r="3" spans="1:9" x14ac:dyDescent="0.25">
      <c r="A3" t="s">
        <v>6</v>
      </c>
      <c r="B3" t="s">
        <v>7</v>
      </c>
      <c r="C3" s="1">
        <v>43647</v>
      </c>
      <c r="D3" s="11">
        <v>90000</v>
      </c>
      <c r="E3" s="12">
        <f t="shared" ref="E3:E31" ca="1" si="0">(TODAY()-C3)/365.25</f>
        <v>5.7905544147843946</v>
      </c>
      <c r="F3" s="12" t="str">
        <f t="shared" ref="F3:F31" si="1">IF(D3&gt;90000,"&gt;90k",IF(D3&gt;=70000,"70k-90k",IF(D3&lt;70000,"&lt;70k", "Invalid")))</f>
        <v>70k-90k</v>
      </c>
      <c r="G3" t="str">
        <f>VLOOKUP(A3,DeptInfo!A3:D32,2)</f>
        <v>IT</v>
      </c>
      <c r="H3" t="str">
        <f>VLOOKUP($A3,DeptInfo!A3:C32,3)</f>
        <v>Sr. Developer</v>
      </c>
      <c r="I3" t="str">
        <f>VLOOKUP($A3,DeptInfo!A3:D32,4)</f>
        <v>Chicago</v>
      </c>
    </row>
    <row r="4" spans="1:9" x14ac:dyDescent="0.25">
      <c r="A4" t="s">
        <v>8</v>
      </c>
      <c r="B4" t="s">
        <v>9</v>
      </c>
      <c r="C4" s="1">
        <v>44936</v>
      </c>
      <c r="D4" s="11">
        <v>60000</v>
      </c>
      <c r="E4" s="12">
        <f t="shared" ca="1" si="0"/>
        <v>2.2614647501711156</v>
      </c>
      <c r="F4" s="12" t="str">
        <f t="shared" si="1"/>
        <v>&lt;70k</v>
      </c>
      <c r="G4" t="str">
        <f>VLOOKUP(A4,DeptInfo!A4:D33,2)</f>
        <v>HR</v>
      </c>
      <c r="H4" t="str">
        <f>VLOOKUP($A4,DeptInfo!A4:C33,3)</f>
        <v>HR Coordinator</v>
      </c>
      <c r="I4" t="str">
        <f>VLOOKUP($A4,DeptInfo!A4:D33,4)</f>
        <v>New York</v>
      </c>
    </row>
    <row r="5" spans="1:9" x14ac:dyDescent="0.25">
      <c r="A5" t="s">
        <v>10</v>
      </c>
      <c r="B5" t="s">
        <v>11</v>
      </c>
      <c r="C5" s="1">
        <v>43971</v>
      </c>
      <c r="D5" s="11">
        <v>82000</v>
      </c>
      <c r="E5" s="12">
        <f t="shared" ca="1" si="0"/>
        <v>4.9034907597535931</v>
      </c>
      <c r="F5" s="12" t="str">
        <f t="shared" si="1"/>
        <v>70k-90k</v>
      </c>
      <c r="G5" t="str">
        <f>VLOOKUP(A5,DeptInfo!A5:D34,2)</f>
        <v>Sales</v>
      </c>
      <c r="H5" t="str">
        <f>VLOOKUP($A5,DeptInfo!A5:C34,3)</f>
        <v>Account Exec</v>
      </c>
      <c r="I5" t="str">
        <f>VLOOKUP($A5,DeptInfo!A5:D34,4)</f>
        <v>Chicago</v>
      </c>
    </row>
    <row r="6" spans="1:9" x14ac:dyDescent="0.25">
      <c r="A6" t="s">
        <v>12</v>
      </c>
      <c r="B6" t="s">
        <v>13</v>
      </c>
      <c r="C6" s="1">
        <v>44866</v>
      </c>
      <c r="D6" s="11">
        <v>68000</v>
      </c>
      <c r="E6" s="12">
        <f t="shared" ca="1" si="0"/>
        <v>2.4531143052703626</v>
      </c>
      <c r="F6" s="12" t="str">
        <f t="shared" si="1"/>
        <v>&lt;70k</v>
      </c>
      <c r="G6" t="str">
        <f>VLOOKUP(A6,DeptInfo!A6:D35,2)</f>
        <v>Marketing</v>
      </c>
      <c r="H6" t="str">
        <f>VLOOKUP($A6,DeptInfo!A6:C35,3)</f>
        <v>Content Creator</v>
      </c>
      <c r="I6" t="str">
        <f>VLOOKUP($A6,DeptInfo!A6:D35,4)</f>
        <v>San Fran</v>
      </c>
    </row>
    <row r="7" spans="1:9" x14ac:dyDescent="0.25">
      <c r="A7" t="s">
        <v>14</v>
      </c>
      <c r="B7" t="s">
        <v>15</v>
      </c>
      <c r="C7" s="1">
        <v>43524</v>
      </c>
      <c r="D7" s="11">
        <v>95000</v>
      </c>
      <c r="E7" s="12">
        <f t="shared" ca="1" si="0"/>
        <v>6.1273100616016425</v>
      </c>
      <c r="F7" s="12" t="str">
        <f t="shared" si="1"/>
        <v>&gt;90k</v>
      </c>
      <c r="G7" t="str">
        <f>VLOOKUP(A7,DeptInfo!A7:D36,2)</f>
        <v>IT</v>
      </c>
      <c r="H7" t="str">
        <f>VLOOKUP($A7,DeptInfo!A7:C36,3)</f>
        <v>System Architect</v>
      </c>
      <c r="I7" t="str">
        <f>VLOOKUP($A7,DeptInfo!A7:D36,4)</f>
        <v>Chicago</v>
      </c>
    </row>
    <row r="8" spans="1:9" x14ac:dyDescent="0.25">
      <c r="A8" t="s">
        <v>16</v>
      </c>
      <c r="B8" t="s">
        <v>17</v>
      </c>
      <c r="C8" s="1">
        <v>45157</v>
      </c>
      <c r="D8" s="11">
        <v>58000</v>
      </c>
      <c r="E8" s="12">
        <f t="shared" ca="1" si="0"/>
        <v>1.6563997262149213</v>
      </c>
      <c r="F8" s="12" t="str">
        <f t="shared" si="1"/>
        <v>&lt;70k</v>
      </c>
      <c r="G8" t="str">
        <f>VLOOKUP(A8,DeptInfo!A8:D37,2)</f>
        <v>HR</v>
      </c>
      <c r="H8" t="str">
        <f>VLOOKUP($A8,DeptInfo!A8:C37,3)</f>
        <v>Recruiter</v>
      </c>
      <c r="I8" t="str">
        <f>VLOOKUP($A8,DeptInfo!A8:D37,4)</f>
        <v>New York</v>
      </c>
    </row>
    <row r="9" spans="1:9" x14ac:dyDescent="0.25">
      <c r="A9" t="s">
        <v>18</v>
      </c>
      <c r="B9" t="s">
        <v>19</v>
      </c>
      <c r="C9" s="1">
        <v>44359</v>
      </c>
      <c r="D9" s="11">
        <v>77000</v>
      </c>
      <c r="E9" s="12">
        <f t="shared" ca="1" si="0"/>
        <v>3.8412046543463383</v>
      </c>
      <c r="F9" s="12" t="str">
        <f t="shared" si="1"/>
        <v>70k-90k</v>
      </c>
      <c r="G9" t="str">
        <f>VLOOKUP(A9,DeptInfo!A9:D38,2)</f>
        <v>Sales</v>
      </c>
      <c r="H9" t="str">
        <f>VLOOKUP($A9,DeptInfo!A9:C38,3)</f>
        <v>Account Exec</v>
      </c>
      <c r="I9" t="str">
        <f>VLOOKUP($A9,DeptInfo!A9:D38,4)</f>
        <v>New York</v>
      </c>
    </row>
    <row r="10" spans="1:9" x14ac:dyDescent="0.25">
      <c r="A10" t="s">
        <v>20</v>
      </c>
      <c r="B10" t="s">
        <v>21</v>
      </c>
      <c r="C10" s="1">
        <v>44079</v>
      </c>
      <c r="D10" s="11">
        <v>88000</v>
      </c>
      <c r="E10" s="12">
        <f t="shared" ca="1" si="0"/>
        <v>4.6078028747433262</v>
      </c>
      <c r="F10" s="12" t="str">
        <f t="shared" si="1"/>
        <v>70k-90k</v>
      </c>
      <c r="G10" t="str">
        <f>VLOOKUP(A10,DeptInfo!A10:D39,2)</f>
        <v>IT</v>
      </c>
      <c r="H10" t="str">
        <f>VLOOKUP($A10,DeptInfo!A10:C39,3)</f>
        <v>Developer</v>
      </c>
      <c r="I10" t="str">
        <f>VLOOKUP($A10,DeptInfo!A10:D39,4)</f>
        <v>San Fran</v>
      </c>
    </row>
    <row r="11" spans="1:9" x14ac:dyDescent="0.25">
      <c r="A11" t="s">
        <v>22</v>
      </c>
      <c r="B11" t="s">
        <v>23</v>
      </c>
      <c r="C11" s="1">
        <v>44681</v>
      </c>
      <c r="D11" s="11">
        <v>72000</v>
      </c>
      <c r="E11" s="12">
        <f t="shared" ca="1" si="0"/>
        <v>2.9596167008898013</v>
      </c>
      <c r="F11" s="12" t="str">
        <f t="shared" si="1"/>
        <v>70k-90k</v>
      </c>
      <c r="G11" t="str">
        <f>VLOOKUP(A11,DeptInfo!A11:D40,2)</f>
        <v>Marketing</v>
      </c>
      <c r="H11" t="str">
        <f>VLOOKUP($A11,DeptInfo!A11:C40,3)</f>
        <v>Marketing Spec.</v>
      </c>
      <c r="I11" t="str">
        <f>VLOOKUP($A11,DeptInfo!A11:D40,4)</f>
        <v>San Fran</v>
      </c>
    </row>
    <row r="12" spans="1:9" x14ac:dyDescent="0.25">
      <c r="A12" t="s">
        <v>24</v>
      </c>
      <c r="B12" t="s">
        <v>25</v>
      </c>
      <c r="C12" s="1">
        <v>43424</v>
      </c>
      <c r="D12" s="11">
        <v>105000</v>
      </c>
      <c r="E12" s="12">
        <f t="shared" ca="1" si="0"/>
        <v>6.4010951403148528</v>
      </c>
      <c r="F12" s="12" t="str">
        <f t="shared" si="1"/>
        <v>&gt;90k</v>
      </c>
      <c r="G12" t="str">
        <f>VLOOKUP(A12,DeptInfo!A12:D41,2)</f>
        <v>Finance</v>
      </c>
      <c r="H12" t="str">
        <f>VLOOKUP($A12,DeptInfo!A12:C41,3)</f>
        <v>Financial Analyst</v>
      </c>
      <c r="I12" t="str">
        <f>VLOOKUP($A12,DeptInfo!A12:D41,4)</f>
        <v>New York</v>
      </c>
    </row>
    <row r="13" spans="1:9" x14ac:dyDescent="0.25">
      <c r="A13" t="s">
        <v>26</v>
      </c>
      <c r="B13" t="s">
        <v>27</v>
      </c>
      <c r="C13" s="1">
        <v>45337</v>
      </c>
      <c r="D13" s="11">
        <v>62000</v>
      </c>
      <c r="E13" s="12">
        <f t="shared" ca="1" si="0"/>
        <v>1.1635865845311431</v>
      </c>
      <c r="F13" s="12" t="str">
        <f t="shared" si="1"/>
        <v>&lt;70k</v>
      </c>
      <c r="G13" t="str">
        <f>VLOOKUP(A13,DeptInfo!A13:D42,2)</f>
        <v>Sales</v>
      </c>
      <c r="H13" t="str">
        <f>VLOOKUP($A13,DeptInfo!A13:C42,3)</f>
        <v>Sales Representative</v>
      </c>
      <c r="I13" t="str">
        <f>VLOOKUP($A13,DeptInfo!A13:D42,4)</f>
        <v>Chicago</v>
      </c>
    </row>
    <row r="14" spans="1:9" x14ac:dyDescent="0.25">
      <c r="A14" t="s">
        <v>28</v>
      </c>
      <c r="B14" t="s">
        <v>29</v>
      </c>
      <c r="C14" s="1">
        <v>44166</v>
      </c>
      <c r="D14" s="11">
        <v>85000</v>
      </c>
      <c r="E14" s="12">
        <f t="shared" ca="1" si="0"/>
        <v>4.3696098562628336</v>
      </c>
      <c r="F14" s="12" t="str">
        <f t="shared" si="1"/>
        <v>70k-90k</v>
      </c>
      <c r="G14" t="str">
        <f>VLOOKUP(A14,DeptInfo!A14:D43,2)</f>
        <v>IT</v>
      </c>
      <c r="H14" t="str">
        <f>VLOOKUP($A14,DeptInfo!A14:C43,3)</f>
        <v>Database Admin</v>
      </c>
      <c r="I14" t="str">
        <f>VLOOKUP($A14,DeptInfo!A14:D43,4)</f>
        <v>Chicago</v>
      </c>
    </row>
    <row r="15" spans="1:9" x14ac:dyDescent="0.25">
      <c r="A15" t="s">
        <v>30</v>
      </c>
      <c r="B15" t="s">
        <v>31</v>
      </c>
      <c r="C15" s="1">
        <v>44750</v>
      </c>
      <c r="D15" s="11">
        <v>79000</v>
      </c>
      <c r="E15" s="12">
        <f t="shared" ca="1" si="0"/>
        <v>2.7707049965776864</v>
      </c>
      <c r="F15" s="12" t="str">
        <f t="shared" si="1"/>
        <v>70k-90k</v>
      </c>
      <c r="G15" t="str">
        <f>VLOOKUP(A15,DeptInfo!A15:D44,2)</f>
        <v>HR</v>
      </c>
      <c r="H15" t="str">
        <f>VLOOKUP($A15,DeptInfo!A15:C44,3)</f>
        <v>HR Manager</v>
      </c>
      <c r="I15" t="str">
        <f>VLOOKUP($A15,DeptInfo!A15:D44,4)</f>
        <v>New York</v>
      </c>
    </row>
    <row r="16" spans="1:9" x14ac:dyDescent="0.25">
      <c r="A16" t="s">
        <v>32</v>
      </c>
      <c r="B16" t="s">
        <v>33</v>
      </c>
      <c r="C16" s="1">
        <v>45049</v>
      </c>
      <c r="D16" s="11">
        <v>65000</v>
      </c>
      <c r="E16" s="12">
        <f t="shared" ca="1" si="0"/>
        <v>1.9520876112251881</v>
      </c>
      <c r="F16" s="12" t="str">
        <f t="shared" si="1"/>
        <v>&lt;70k</v>
      </c>
      <c r="G16" t="str">
        <f>VLOOKUP(A16,DeptInfo!A16:D45,2)</f>
        <v>Marketing</v>
      </c>
      <c r="H16" t="str">
        <f>VLOOKUP($A16,DeptInfo!A16:C45,3)</f>
        <v>Social Media Manager</v>
      </c>
      <c r="I16" t="str">
        <f>VLOOKUP($A16,DeptInfo!A16:D45,4)</f>
        <v>San Fran</v>
      </c>
    </row>
    <row r="17" spans="1:9" x14ac:dyDescent="0.25">
      <c r="A17" t="s">
        <v>34</v>
      </c>
      <c r="B17" t="s">
        <v>35</v>
      </c>
      <c r="C17" s="1">
        <v>43735</v>
      </c>
      <c r="D17" s="11">
        <v>92000</v>
      </c>
      <c r="E17" s="12">
        <f t="shared" ca="1" si="0"/>
        <v>5.5496235455167691</v>
      </c>
      <c r="F17" s="12" t="str">
        <f t="shared" si="1"/>
        <v>&gt;90k</v>
      </c>
      <c r="G17" t="str">
        <f>VLOOKUP(A17,DeptInfo!A17:D46,2)</f>
        <v>Finance</v>
      </c>
      <c r="H17" t="str">
        <f>VLOOKUP($A17,DeptInfo!A17:C46,3)</f>
        <v>Accountant</v>
      </c>
      <c r="I17" t="str">
        <f>VLOOKUP($A17,DeptInfo!A17:D46,4)</f>
        <v>Chicago</v>
      </c>
    </row>
    <row r="18" spans="1:9" x14ac:dyDescent="0.25">
      <c r="A18" t="s">
        <v>36</v>
      </c>
      <c r="B18" t="s">
        <v>37</v>
      </c>
      <c r="C18" s="1">
        <v>44201</v>
      </c>
      <c r="D18" s="11">
        <v>80000</v>
      </c>
      <c r="E18" s="12">
        <f t="shared" ca="1" si="0"/>
        <v>4.2737850787132103</v>
      </c>
      <c r="F18" s="12" t="str">
        <f t="shared" si="1"/>
        <v>70k-90k</v>
      </c>
      <c r="G18" t="str">
        <f>VLOOKUP(A18,DeptInfo!A18:D47,2)</f>
        <v>IT</v>
      </c>
      <c r="H18" t="str">
        <f>VLOOKUP($A18,DeptInfo!A18:C47,3)</f>
        <v>Network Engineer</v>
      </c>
      <c r="I18" t="str">
        <f>VLOOKUP($A18,DeptInfo!A18:D47,4)</f>
        <v>San Fran</v>
      </c>
    </row>
    <row r="19" spans="1:9" x14ac:dyDescent="0.25">
      <c r="A19" t="s">
        <v>38</v>
      </c>
      <c r="B19" t="s">
        <v>39</v>
      </c>
      <c r="C19" s="1">
        <v>45352</v>
      </c>
      <c r="D19" s="11">
        <v>70000</v>
      </c>
      <c r="E19" s="12">
        <f t="shared" ca="1" si="0"/>
        <v>1.1225188227241616</v>
      </c>
      <c r="F19" s="12" t="str">
        <f t="shared" si="1"/>
        <v>70k-90k</v>
      </c>
      <c r="G19" t="str">
        <f>VLOOKUP(A19,DeptInfo!A19:D48,2)</f>
        <v>Sales</v>
      </c>
      <c r="H19" t="str">
        <f>VLOOKUP($A19,DeptInfo!A19:C48,3)</f>
        <v>Sales Representative</v>
      </c>
      <c r="I19" t="str">
        <f>VLOOKUP($A19,DeptInfo!A19:D48,4)</f>
        <v>New York</v>
      </c>
    </row>
    <row r="20" spans="1:9" x14ac:dyDescent="0.25">
      <c r="A20" t="s">
        <v>40</v>
      </c>
      <c r="B20" t="s">
        <v>41</v>
      </c>
      <c r="C20" s="1">
        <v>44024</v>
      </c>
      <c r="D20" s="11">
        <v>87000</v>
      </c>
      <c r="E20" s="12">
        <f t="shared" ca="1" si="0"/>
        <v>4.7583846680355917</v>
      </c>
      <c r="F20" s="12" t="str">
        <f t="shared" si="1"/>
        <v>70k-90k</v>
      </c>
      <c r="G20" t="str">
        <f>VLOOKUP(A20,DeptInfo!A20:D49,2)</f>
        <v>Finance</v>
      </c>
      <c r="H20" t="str">
        <f>VLOOKUP($A20,DeptInfo!A20:C49,3)</f>
        <v>Sr. Financial Analyst</v>
      </c>
      <c r="I20" t="str">
        <f>VLOOKUP($A20,DeptInfo!A20:D49,4)</f>
        <v>New York</v>
      </c>
    </row>
    <row r="21" spans="1:9" x14ac:dyDescent="0.25">
      <c r="A21" t="s">
        <v>42</v>
      </c>
      <c r="B21" t="s">
        <v>43</v>
      </c>
      <c r="C21" s="1">
        <v>44822</v>
      </c>
      <c r="D21" s="11">
        <v>73000</v>
      </c>
      <c r="E21" s="12">
        <f t="shared" ca="1" si="0"/>
        <v>2.5735797399041753</v>
      </c>
      <c r="F21" s="12" t="str">
        <f t="shared" si="1"/>
        <v>70k-90k</v>
      </c>
      <c r="G21" t="str">
        <f>VLOOKUP(A21,DeptInfo!A21:D50,2)</f>
        <v>Marketing</v>
      </c>
      <c r="H21" t="str">
        <f>VLOOKUP($A21,DeptInfo!A21:C50,3)</f>
        <v>Marketing Coordinator</v>
      </c>
      <c r="I21" t="str">
        <f>VLOOKUP($A21,DeptInfo!A21:D50,4)</f>
        <v>San Fran</v>
      </c>
    </row>
    <row r="22" spans="1:9" x14ac:dyDescent="0.25">
      <c r="A22" t="s">
        <v>44</v>
      </c>
      <c r="B22" t="s">
        <v>45</v>
      </c>
      <c r="C22" s="1">
        <v>43221</v>
      </c>
      <c r="D22" s="11">
        <v>110000</v>
      </c>
      <c r="E22" s="12">
        <f t="shared" ca="1" si="0"/>
        <v>6.9568788501026697</v>
      </c>
      <c r="F22" s="12" t="str">
        <f t="shared" si="1"/>
        <v>&gt;90k</v>
      </c>
      <c r="G22" t="str">
        <f>VLOOKUP(A22,DeptInfo!A22:D51,2)</f>
        <v>IT</v>
      </c>
      <c r="H22" t="str">
        <f>VLOOKUP($A22,DeptInfo!A22:C51,3)</f>
        <v>Lead Developer</v>
      </c>
      <c r="I22" t="str">
        <f>VLOOKUP($A22,DeptInfo!A22:D51,4)</f>
        <v>Chicago</v>
      </c>
    </row>
    <row r="23" spans="1:9" x14ac:dyDescent="0.25">
      <c r="A23" t="s">
        <v>46</v>
      </c>
      <c r="B23" t="s">
        <v>47</v>
      </c>
      <c r="C23" s="1">
        <v>45252</v>
      </c>
      <c r="D23" s="11">
        <v>59000</v>
      </c>
      <c r="E23" s="12">
        <f t="shared" ca="1" si="0"/>
        <v>1.3963039014373717</v>
      </c>
      <c r="F23" s="12" t="str">
        <f t="shared" si="1"/>
        <v>&lt;70k</v>
      </c>
      <c r="G23" t="str">
        <f>VLOOKUP(A23,DeptInfo!A23:D52,2)</f>
        <v>HR</v>
      </c>
      <c r="H23" t="str">
        <f>VLOOKUP($A23,DeptInfo!A23:C52,3)</f>
        <v>Benefits Specialist</v>
      </c>
      <c r="I23" t="str">
        <f>VLOOKUP($A23,DeptInfo!A23:D52,4)</f>
        <v>New York</v>
      </c>
    </row>
    <row r="24" spans="1:9" x14ac:dyDescent="0.25">
      <c r="A24" t="s">
        <v>48</v>
      </c>
      <c r="B24" t="s">
        <v>49</v>
      </c>
      <c r="C24" s="1">
        <v>44416</v>
      </c>
      <c r="D24" s="11">
        <v>83000</v>
      </c>
      <c r="E24" s="12">
        <f t="shared" ca="1" si="0"/>
        <v>3.6851471594798082</v>
      </c>
      <c r="F24" s="12" t="str">
        <f t="shared" si="1"/>
        <v>70k-90k</v>
      </c>
      <c r="G24" t="str">
        <f>VLOOKUP(A24,DeptInfo!A24:D53,2)</f>
        <v>Finance</v>
      </c>
      <c r="H24" t="str">
        <f>VLOOKUP($A24,DeptInfo!A24:C53,3)</f>
        <v>Financial Planner</v>
      </c>
      <c r="I24" t="str">
        <f>VLOOKUP($A24,DeptInfo!A24:D53,4)</f>
        <v>Chicago</v>
      </c>
    </row>
    <row r="25" spans="1:9" x14ac:dyDescent="0.25">
      <c r="A25" t="s">
        <v>50</v>
      </c>
      <c r="B25" t="s">
        <v>51</v>
      </c>
      <c r="C25" s="1">
        <v>45383</v>
      </c>
      <c r="D25" s="11">
        <v>67000</v>
      </c>
      <c r="E25" s="12">
        <f t="shared" ca="1" si="0"/>
        <v>1.0376454483230664</v>
      </c>
      <c r="F25" s="12" t="str">
        <f t="shared" si="1"/>
        <v>&lt;70k</v>
      </c>
      <c r="G25" t="str">
        <f>VLOOKUP(A25,DeptInfo!A25:D54,2)</f>
        <v>Sales</v>
      </c>
      <c r="H25" t="str">
        <f>VLOOKUP($A25,DeptInfo!A25:C54,3)</f>
        <v>Regional Manager</v>
      </c>
      <c r="I25" t="str">
        <f>VLOOKUP($A25,DeptInfo!A25:D54,4)</f>
        <v>New York</v>
      </c>
    </row>
    <row r="26" spans="1:9" x14ac:dyDescent="0.25">
      <c r="A26" t="s">
        <v>52</v>
      </c>
      <c r="B26" t="s">
        <v>53</v>
      </c>
      <c r="C26" s="1">
        <v>43900</v>
      </c>
      <c r="D26" s="11">
        <v>91000</v>
      </c>
      <c r="E26" s="12">
        <f t="shared" ca="1" si="0"/>
        <v>5.0978781656399725</v>
      </c>
      <c r="F26" s="12" t="str">
        <f t="shared" si="1"/>
        <v>&gt;90k</v>
      </c>
      <c r="G26" t="str">
        <f>VLOOKUP(A26,DeptInfo!A26:D55,2)</f>
        <v>IT</v>
      </c>
      <c r="H26" t="str">
        <f>VLOOKUP($A26,DeptInfo!A26:C55,3)</f>
        <v>Security Engineer</v>
      </c>
      <c r="I26" t="str">
        <f>VLOOKUP($A26,DeptInfo!A26:D55,4)</f>
        <v>San Fran</v>
      </c>
    </row>
    <row r="27" spans="1:9" x14ac:dyDescent="0.25">
      <c r="A27" t="s">
        <v>54</v>
      </c>
      <c r="B27" t="s">
        <v>55</v>
      </c>
      <c r="C27" s="1">
        <v>44586</v>
      </c>
      <c r="D27" s="11">
        <v>76000</v>
      </c>
      <c r="E27" s="12">
        <f t="shared" ca="1" si="0"/>
        <v>3.2197125256673513</v>
      </c>
      <c r="F27" s="12" t="str">
        <f t="shared" si="1"/>
        <v>70k-90k</v>
      </c>
      <c r="G27" t="str">
        <f>VLOOKUP(A27,DeptInfo!A27:D56,2)</f>
        <v>Marketing</v>
      </c>
      <c r="H27" t="str">
        <f>VLOOKUP($A27,DeptInfo!A27:C56,3)</f>
        <v>SEO Specialist</v>
      </c>
      <c r="I27" t="str">
        <f>VLOOKUP($A27,DeptInfo!A27:D56,4)</f>
        <v>San Fran</v>
      </c>
    </row>
    <row r="28" spans="1:9" x14ac:dyDescent="0.25">
      <c r="A28" t="s">
        <v>56</v>
      </c>
      <c r="B28" t="s">
        <v>57</v>
      </c>
      <c r="C28" s="1">
        <v>45108</v>
      </c>
      <c r="D28" s="11">
        <v>63000</v>
      </c>
      <c r="E28" s="12">
        <f t="shared" ca="1" si="0"/>
        <v>1.7905544147843941</v>
      </c>
      <c r="F28" s="12" t="str">
        <f t="shared" si="1"/>
        <v>&lt;70k</v>
      </c>
      <c r="G28" t="str">
        <f>VLOOKUP(A28,DeptInfo!A28:D57,2)</f>
        <v>HR</v>
      </c>
      <c r="H28" t="str">
        <f>VLOOKUP($A28,DeptInfo!A28:C57,3)</f>
        <v>Training Specialist</v>
      </c>
      <c r="I28" t="str">
        <f>VLOOKUP($A28,DeptInfo!A28:D57,4)</f>
        <v>New York</v>
      </c>
    </row>
    <row r="29" spans="1:9" x14ac:dyDescent="0.25">
      <c r="A29" t="s">
        <v>58</v>
      </c>
      <c r="B29" t="s">
        <v>59</v>
      </c>
      <c r="C29" s="1">
        <v>43784</v>
      </c>
      <c r="D29" s="11">
        <v>98000</v>
      </c>
      <c r="E29" s="12">
        <f t="shared" ca="1" si="0"/>
        <v>5.415468856947296</v>
      </c>
      <c r="F29" s="12" t="str">
        <f t="shared" si="1"/>
        <v>&gt;90k</v>
      </c>
      <c r="G29" t="str">
        <f>VLOOKUP(A29,DeptInfo!A29:D58,2)</f>
        <v>Finance</v>
      </c>
      <c r="H29" t="str">
        <f>VLOOKUP($A29,DeptInfo!A29:C58,3)</f>
        <v>Payroll Specialist</v>
      </c>
      <c r="I29" t="str">
        <f>VLOOKUP($A29,DeptInfo!A29:D58,4)</f>
        <v>Chicago</v>
      </c>
    </row>
    <row r="30" spans="1:9" x14ac:dyDescent="0.25">
      <c r="A30" t="s">
        <v>60</v>
      </c>
      <c r="B30" t="s">
        <v>61</v>
      </c>
      <c r="C30" s="1">
        <v>44306</v>
      </c>
      <c r="D30" s="11">
        <v>81000</v>
      </c>
      <c r="E30" s="12">
        <f t="shared" ca="1" si="0"/>
        <v>3.9863107460643397</v>
      </c>
      <c r="F30" s="12" t="str">
        <f t="shared" si="1"/>
        <v>70k-90k</v>
      </c>
      <c r="G30" t="str">
        <f>VLOOKUP(A30,DeptInfo!A30:D59,2)</f>
        <v>IT</v>
      </c>
      <c r="H30" t="str">
        <f>VLOOKUP($A30,DeptInfo!A30:C59,3)</f>
        <v>Help Desk Analyst</v>
      </c>
      <c r="I30" t="str">
        <f>VLOOKUP($A30,DeptInfo!A30:D59,4)</f>
        <v>San Fran</v>
      </c>
    </row>
    <row r="31" spans="1:9" x14ac:dyDescent="0.25">
      <c r="A31" t="s">
        <v>62</v>
      </c>
      <c r="B31" t="s">
        <v>63</v>
      </c>
      <c r="C31" s="1">
        <v>45296</v>
      </c>
      <c r="D31" s="11">
        <v>69000</v>
      </c>
      <c r="E31" s="12">
        <f t="shared" ca="1" si="0"/>
        <v>1.2758384668035592</v>
      </c>
      <c r="F31" s="12" t="str">
        <f t="shared" si="1"/>
        <v>&lt;70k</v>
      </c>
      <c r="G31" t="str">
        <f>VLOOKUP(A31,DeptInfo!A31:D60,2)</f>
        <v>Sales</v>
      </c>
      <c r="H31" t="str">
        <f>VLOOKUP($A31,DeptInfo!A31:C60,3)</f>
        <v>Account Manager</v>
      </c>
      <c r="I31" t="str">
        <f>VLOOKUP($A31,DeptInfo!A31:D60,4)</f>
        <v>Chicago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134A-57CE-405D-9029-32B331310F40}">
  <dimension ref="B3:C62"/>
  <sheetViews>
    <sheetView workbookViewId="0">
      <selection activeCell="J63" sqref="J63"/>
    </sheetView>
  </sheetViews>
  <sheetFormatPr defaultRowHeight="15" x14ac:dyDescent="0.25"/>
  <cols>
    <col min="2" max="2" width="13.42578125" bestFit="1" customWidth="1"/>
    <col min="3" max="3" width="24.42578125" bestFit="1" customWidth="1"/>
  </cols>
  <sheetData>
    <row r="3" spans="2:3" x14ac:dyDescent="0.25">
      <c r="B3" s="13" t="s">
        <v>105</v>
      </c>
      <c r="C3" t="s">
        <v>107</v>
      </c>
    </row>
    <row r="4" spans="2:3" x14ac:dyDescent="0.25">
      <c r="B4" s="14" t="s">
        <v>72</v>
      </c>
      <c r="C4">
        <v>10</v>
      </c>
    </row>
    <row r="5" spans="2:3" x14ac:dyDescent="0.25">
      <c r="B5" s="15" t="s">
        <v>83</v>
      </c>
      <c r="C5">
        <v>3</v>
      </c>
    </row>
    <row r="6" spans="2:3" x14ac:dyDescent="0.25">
      <c r="B6" s="15" t="s">
        <v>70</v>
      </c>
      <c r="C6">
        <v>4</v>
      </c>
    </row>
    <row r="7" spans="2:3" x14ac:dyDescent="0.25">
      <c r="B7" s="15" t="s">
        <v>67</v>
      </c>
      <c r="C7">
        <v>3</v>
      </c>
    </row>
    <row r="8" spans="2:3" x14ac:dyDescent="0.25">
      <c r="B8" s="14" t="s">
        <v>69</v>
      </c>
      <c r="C8">
        <v>11</v>
      </c>
    </row>
    <row r="9" spans="2:3" x14ac:dyDescent="0.25">
      <c r="B9" s="15" t="s">
        <v>83</v>
      </c>
      <c r="C9">
        <v>2</v>
      </c>
    </row>
    <row r="10" spans="2:3" x14ac:dyDescent="0.25">
      <c r="B10" s="15" t="s">
        <v>73</v>
      </c>
      <c r="C10">
        <v>5</v>
      </c>
    </row>
    <row r="11" spans="2:3" x14ac:dyDescent="0.25">
      <c r="B11" s="15" t="s">
        <v>67</v>
      </c>
      <c r="C11">
        <v>4</v>
      </c>
    </row>
    <row r="12" spans="2:3" x14ac:dyDescent="0.25">
      <c r="B12" s="14" t="s">
        <v>78</v>
      </c>
      <c r="C12">
        <v>9</v>
      </c>
    </row>
    <row r="13" spans="2:3" x14ac:dyDescent="0.25">
      <c r="B13" s="15" t="s">
        <v>70</v>
      </c>
      <c r="C13">
        <v>4</v>
      </c>
    </row>
    <row r="14" spans="2:3" x14ac:dyDescent="0.25">
      <c r="B14" s="15" t="s">
        <v>76</v>
      </c>
      <c r="C14">
        <v>5</v>
      </c>
    </row>
    <row r="15" spans="2:3" x14ac:dyDescent="0.25">
      <c r="B15" s="14" t="s">
        <v>106</v>
      </c>
      <c r="C15">
        <v>30</v>
      </c>
    </row>
    <row r="19" spans="2:3" x14ac:dyDescent="0.25">
      <c r="B19" s="13" t="s">
        <v>105</v>
      </c>
      <c r="C19" t="s">
        <v>108</v>
      </c>
    </row>
    <row r="20" spans="2:3" x14ac:dyDescent="0.25">
      <c r="B20" s="14" t="s">
        <v>83</v>
      </c>
      <c r="C20" s="11">
        <v>93000</v>
      </c>
    </row>
    <row r="21" spans="2:3" x14ac:dyDescent="0.25">
      <c r="B21" s="15" t="s">
        <v>89</v>
      </c>
      <c r="C21" s="11">
        <v>92000</v>
      </c>
    </row>
    <row r="22" spans="2:3" x14ac:dyDescent="0.25">
      <c r="B22" s="15" t="s">
        <v>84</v>
      </c>
      <c r="C22" s="11">
        <v>105000</v>
      </c>
    </row>
    <row r="23" spans="2:3" x14ac:dyDescent="0.25">
      <c r="B23" s="15" t="s">
        <v>95</v>
      </c>
      <c r="C23" s="11">
        <v>83000</v>
      </c>
    </row>
    <row r="24" spans="2:3" x14ac:dyDescent="0.25">
      <c r="B24" s="15" t="s">
        <v>100</v>
      </c>
      <c r="C24" s="11">
        <v>98000</v>
      </c>
    </row>
    <row r="25" spans="2:3" x14ac:dyDescent="0.25">
      <c r="B25" s="15" t="s">
        <v>91</v>
      </c>
      <c r="C25" s="11">
        <v>87000</v>
      </c>
    </row>
    <row r="26" spans="2:3" x14ac:dyDescent="0.25">
      <c r="B26" s="14" t="s">
        <v>73</v>
      </c>
      <c r="C26" s="11">
        <v>63800</v>
      </c>
    </row>
    <row r="27" spans="2:3" x14ac:dyDescent="0.25">
      <c r="B27" s="15" t="s">
        <v>94</v>
      </c>
      <c r="C27" s="11">
        <v>59000</v>
      </c>
    </row>
    <row r="28" spans="2:3" x14ac:dyDescent="0.25">
      <c r="B28" s="15" t="s">
        <v>74</v>
      </c>
      <c r="C28" s="11">
        <v>60000</v>
      </c>
    </row>
    <row r="29" spans="2:3" x14ac:dyDescent="0.25">
      <c r="B29" s="15" t="s">
        <v>87</v>
      </c>
      <c r="C29" s="11">
        <v>79000</v>
      </c>
    </row>
    <row r="30" spans="2:3" x14ac:dyDescent="0.25">
      <c r="B30" s="15" t="s">
        <v>80</v>
      </c>
      <c r="C30" s="11">
        <v>58000</v>
      </c>
    </row>
    <row r="31" spans="2:3" x14ac:dyDescent="0.25">
      <c r="B31" s="15" t="s">
        <v>99</v>
      </c>
      <c r="C31" s="11">
        <v>63000</v>
      </c>
    </row>
    <row r="32" spans="2:3" x14ac:dyDescent="0.25">
      <c r="B32" s="14" t="s">
        <v>70</v>
      </c>
      <c r="C32" s="11">
        <v>90000</v>
      </c>
    </row>
    <row r="33" spans="2:3" x14ac:dyDescent="0.25">
      <c r="B33" s="15" t="s">
        <v>86</v>
      </c>
      <c r="C33" s="11">
        <v>85000</v>
      </c>
    </row>
    <row r="34" spans="2:3" x14ac:dyDescent="0.25">
      <c r="B34" s="15" t="s">
        <v>81</v>
      </c>
      <c r="C34" s="11">
        <v>88000</v>
      </c>
    </row>
    <row r="35" spans="2:3" x14ac:dyDescent="0.25">
      <c r="B35" s="15" t="s">
        <v>101</v>
      </c>
      <c r="C35" s="11">
        <v>81000</v>
      </c>
    </row>
    <row r="36" spans="2:3" x14ac:dyDescent="0.25">
      <c r="B36" s="15" t="s">
        <v>93</v>
      </c>
      <c r="C36" s="11">
        <v>110000</v>
      </c>
    </row>
    <row r="37" spans="2:3" x14ac:dyDescent="0.25">
      <c r="B37" s="15" t="s">
        <v>90</v>
      </c>
      <c r="C37" s="11">
        <v>80000</v>
      </c>
    </row>
    <row r="38" spans="2:3" x14ac:dyDescent="0.25">
      <c r="B38" s="15" t="s">
        <v>97</v>
      </c>
      <c r="C38" s="11">
        <v>91000</v>
      </c>
    </row>
    <row r="39" spans="2:3" x14ac:dyDescent="0.25">
      <c r="B39" s="15" t="s">
        <v>71</v>
      </c>
      <c r="C39" s="11">
        <v>90000</v>
      </c>
    </row>
    <row r="40" spans="2:3" x14ac:dyDescent="0.25">
      <c r="B40" s="15" t="s">
        <v>79</v>
      </c>
      <c r="C40" s="11">
        <v>95000</v>
      </c>
    </row>
    <row r="41" spans="2:3" x14ac:dyDescent="0.25">
      <c r="B41" s="14" t="s">
        <v>76</v>
      </c>
      <c r="C41" s="11">
        <v>70800</v>
      </c>
    </row>
    <row r="42" spans="2:3" x14ac:dyDescent="0.25">
      <c r="B42" s="15" t="s">
        <v>77</v>
      </c>
      <c r="C42" s="11">
        <v>68000</v>
      </c>
    </row>
    <row r="43" spans="2:3" x14ac:dyDescent="0.25">
      <c r="B43" s="15" t="s">
        <v>92</v>
      </c>
      <c r="C43" s="11">
        <v>73000</v>
      </c>
    </row>
    <row r="44" spans="2:3" x14ac:dyDescent="0.25">
      <c r="B44" s="15" t="s">
        <v>82</v>
      </c>
      <c r="C44" s="11">
        <v>72000</v>
      </c>
    </row>
    <row r="45" spans="2:3" x14ac:dyDescent="0.25">
      <c r="B45" s="15" t="s">
        <v>98</v>
      </c>
      <c r="C45" s="11">
        <v>76000</v>
      </c>
    </row>
    <row r="46" spans="2:3" x14ac:dyDescent="0.25">
      <c r="B46" s="15" t="s">
        <v>88</v>
      </c>
      <c r="C46" s="11">
        <v>65000</v>
      </c>
    </row>
    <row r="47" spans="2:3" x14ac:dyDescent="0.25">
      <c r="B47" s="14" t="s">
        <v>67</v>
      </c>
      <c r="C47" s="11">
        <v>71714.28571428571</v>
      </c>
    </row>
    <row r="48" spans="2:3" x14ac:dyDescent="0.25">
      <c r="B48" s="15" t="s">
        <v>75</v>
      </c>
      <c r="C48" s="11">
        <v>79500</v>
      </c>
    </row>
    <row r="49" spans="2:3" x14ac:dyDescent="0.25">
      <c r="B49" s="15" t="s">
        <v>102</v>
      </c>
      <c r="C49" s="11">
        <v>69000</v>
      </c>
    </row>
    <row r="50" spans="2:3" x14ac:dyDescent="0.25">
      <c r="B50" s="15" t="s">
        <v>96</v>
      </c>
      <c r="C50" s="11">
        <v>67000</v>
      </c>
    </row>
    <row r="51" spans="2:3" x14ac:dyDescent="0.25">
      <c r="B51" s="15" t="s">
        <v>68</v>
      </c>
      <c r="C51" s="11">
        <v>75000</v>
      </c>
    </row>
    <row r="52" spans="2:3" x14ac:dyDescent="0.25">
      <c r="B52" s="15" t="s">
        <v>85</v>
      </c>
      <c r="C52" s="11">
        <v>66000</v>
      </c>
    </row>
    <row r="53" spans="2:3" x14ac:dyDescent="0.25">
      <c r="B53" s="14" t="s">
        <v>106</v>
      </c>
      <c r="C53" s="11">
        <v>78666.666666666672</v>
      </c>
    </row>
    <row r="56" spans="2:3" x14ac:dyDescent="0.25">
      <c r="B56" s="13" t="s">
        <v>105</v>
      </c>
      <c r="C56" t="s">
        <v>109</v>
      </c>
    </row>
    <row r="57" spans="2:3" x14ac:dyDescent="0.25">
      <c r="B57" s="14" t="s">
        <v>83</v>
      </c>
      <c r="C57" s="12">
        <v>5.1564681724845993</v>
      </c>
    </row>
    <row r="58" spans="2:3" x14ac:dyDescent="0.25">
      <c r="B58" s="14" t="s">
        <v>73</v>
      </c>
      <c r="C58" s="12">
        <v>1.9696098562628337</v>
      </c>
    </row>
    <row r="59" spans="2:3" x14ac:dyDescent="0.25">
      <c r="B59" s="14" t="s">
        <v>70</v>
      </c>
      <c r="C59" s="12">
        <v>5.1457905544147851</v>
      </c>
    </row>
    <row r="60" spans="2:3" x14ac:dyDescent="0.25">
      <c r="B60" s="14" t="s">
        <v>76</v>
      </c>
      <c r="C60" s="12">
        <v>2.6261464750171113</v>
      </c>
    </row>
    <row r="61" spans="2:3" x14ac:dyDescent="0.25">
      <c r="B61" s="14" t="s">
        <v>67</v>
      </c>
      <c r="C61" s="12">
        <v>2.4844040285518725</v>
      </c>
    </row>
    <row r="62" spans="2:3" x14ac:dyDescent="0.25">
      <c r="B62" s="14" t="s">
        <v>106</v>
      </c>
      <c r="C62" s="12">
        <v>3.5772758384668033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DED5-8233-4851-843E-A4FCCC830204}">
  <dimension ref="A1:G7"/>
  <sheetViews>
    <sheetView tabSelected="1" workbookViewId="0">
      <selection activeCell="M27" sqref="M27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3.85546875" bestFit="1" customWidth="1"/>
    <col min="5" max="5" width="20.85546875" bestFit="1" customWidth="1"/>
    <col min="6" max="6" width="18.85546875" customWidth="1"/>
    <col min="7" max="7" width="15.85546875" bestFit="1" customWidth="1"/>
  </cols>
  <sheetData>
    <row r="1" spans="1:7" x14ac:dyDescent="0.25">
      <c r="A1" t="s">
        <v>64</v>
      </c>
      <c r="B1" t="s">
        <v>110</v>
      </c>
      <c r="C1" t="s">
        <v>111</v>
      </c>
      <c r="D1" t="s">
        <v>112</v>
      </c>
      <c r="E1" t="s">
        <v>114</v>
      </c>
      <c r="F1" t="s">
        <v>115</v>
      </c>
      <c r="G1" t="s">
        <v>116</v>
      </c>
    </row>
    <row r="2" spans="1:7" x14ac:dyDescent="0.25">
      <c r="A2" t="s">
        <v>67</v>
      </c>
      <c r="B2">
        <f ca="1">COUNTIFS('Working Sheet'!A1:I31,'Summary Table'!A2)</f>
        <v>7</v>
      </c>
      <c r="C2" s="11">
        <f>SUMIFS('Working Sheet'!D:D,'Working Sheet'!G:G,'Summary Table'!A2)</f>
        <v>502000</v>
      </c>
      <c r="D2" s="11">
        <f>AVERAGEIFS('Working Sheet'!D:D,'Working Sheet'!G:G,'Summary Table'!A2)</f>
        <v>71714.28571428571</v>
      </c>
      <c r="E2">
        <f>COUNTIFS('Working Sheet'!$G:$G,'Summary Table'!$A2,'Working Sheet'!$I:$I,"New York")</f>
        <v>4</v>
      </c>
      <c r="F2">
        <f>COUNTIFS('Working Sheet'!$G:$G,'Summary Table'!$A2,'Working Sheet'!$I:$I,"Chicago")</f>
        <v>3</v>
      </c>
      <c r="G2">
        <f>COUNTIFS('Working Sheet'!$G:$G,'Summary Table'!$A2,'Working Sheet'!$I:$I,"San Fran")</f>
        <v>0</v>
      </c>
    </row>
    <row r="3" spans="1:7" x14ac:dyDescent="0.25">
      <c r="A3" t="s">
        <v>70</v>
      </c>
      <c r="B3">
        <f ca="1">COUNTIFS('Working Sheet'!A2:I32,'Summary Table'!A3)</f>
        <v>8</v>
      </c>
      <c r="C3" s="11">
        <f>SUMIFS('Working Sheet'!D:D,'Working Sheet'!G:G,'Summary Table'!A3)</f>
        <v>720000</v>
      </c>
      <c r="D3" s="11">
        <f>AVERAGEIFS('Working Sheet'!D:D,'Working Sheet'!G:G,'Summary Table'!A3)</f>
        <v>90000</v>
      </c>
      <c r="E3">
        <f>COUNTIFS('Working Sheet'!$G:$G,'Summary Table'!$A3,'Working Sheet'!$I:$I,"New York")</f>
        <v>0</v>
      </c>
      <c r="F3">
        <f>COUNTIFS('Working Sheet'!$G:$G,'Summary Table'!$A3,'Working Sheet'!$I:$I,"Chicago")</f>
        <v>4</v>
      </c>
      <c r="G3">
        <f>COUNTIFS('Working Sheet'!$G:$G,'Summary Table'!$A3,'Working Sheet'!$I:$I,"San Fran")</f>
        <v>4</v>
      </c>
    </row>
    <row r="4" spans="1:7" x14ac:dyDescent="0.25">
      <c r="A4" t="s">
        <v>73</v>
      </c>
      <c r="B4">
        <f ca="1">COUNTIFS('Working Sheet'!A3:I33,'Summary Table'!A4)</f>
        <v>5</v>
      </c>
      <c r="C4" s="11">
        <f>SUMIFS('Working Sheet'!D:D,'Working Sheet'!G:G,'Summary Table'!A4)</f>
        <v>319000</v>
      </c>
      <c r="D4" s="11">
        <f>AVERAGEIFS('Working Sheet'!D:D,'Working Sheet'!G:G,'Summary Table'!A4)</f>
        <v>63800</v>
      </c>
      <c r="E4">
        <f>COUNTIFS('Working Sheet'!$G:$G,'Summary Table'!$A4,'Working Sheet'!$I:$I,"New York")</f>
        <v>5</v>
      </c>
      <c r="F4">
        <f>COUNTIFS('Working Sheet'!$G:$G,'Summary Table'!$A4,'Working Sheet'!$I:$I,"Chicago")</f>
        <v>0</v>
      </c>
      <c r="G4">
        <f>COUNTIFS('Working Sheet'!$G:$G,'Summary Table'!$A4,'Working Sheet'!$I:$I,"San Fran")</f>
        <v>0</v>
      </c>
    </row>
    <row r="5" spans="1:7" x14ac:dyDescent="0.25">
      <c r="A5" t="s">
        <v>76</v>
      </c>
      <c r="B5">
        <f ca="1">COUNTIFS('Working Sheet'!A4:I34,'Summary Table'!A5)</f>
        <v>5</v>
      </c>
      <c r="C5" s="11">
        <f>SUMIFS('Working Sheet'!D:D,'Working Sheet'!G:G,'Summary Table'!A5)</f>
        <v>354000</v>
      </c>
      <c r="D5" s="11">
        <f>AVERAGEIFS('Working Sheet'!D:D,'Working Sheet'!G:G,'Summary Table'!A5)</f>
        <v>70800</v>
      </c>
      <c r="E5">
        <f>COUNTIFS('Working Sheet'!$G:$G,'Summary Table'!$A5,'Working Sheet'!$I:$I,"New York")</f>
        <v>0</v>
      </c>
      <c r="F5">
        <f>COUNTIFS('Working Sheet'!$G:$G,'Summary Table'!$A5,'Working Sheet'!$I:$I,"Chicago")</f>
        <v>0</v>
      </c>
      <c r="G5">
        <f>COUNTIFS('Working Sheet'!$G:$G,'Summary Table'!$A5,'Working Sheet'!$I:$I,"San Fran")</f>
        <v>5</v>
      </c>
    </row>
    <row r="6" spans="1:7" x14ac:dyDescent="0.25">
      <c r="A6" t="s">
        <v>83</v>
      </c>
      <c r="B6">
        <f ca="1">COUNTIFS('Working Sheet'!A5:I35,'Summary Table'!A6)</f>
        <v>5</v>
      </c>
      <c r="C6" s="11">
        <f>SUMIFS('Working Sheet'!D:D,'Working Sheet'!G:G,'Summary Table'!A6)</f>
        <v>465000</v>
      </c>
      <c r="D6" s="11">
        <f>AVERAGEIFS('Working Sheet'!D:D,'Working Sheet'!G:G,'Summary Table'!A6)</f>
        <v>93000</v>
      </c>
      <c r="E6">
        <f>COUNTIFS('Working Sheet'!$G:$G,'Summary Table'!$A6,'Working Sheet'!$I:$I,"New York")</f>
        <v>2</v>
      </c>
      <c r="F6">
        <f>COUNTIFS('Working Sheet'!$G:$G,'Summary Table'!$A6,'Working Sheet'!$I:$I,"Chicago")</f>
        <v>3</v>
      </c>
      <c r="G6">
        <f>COUNTIFS('Working Sheet'!$G:$G,'Summary Table'!$A6,'Working Sheet'!$I:$I,"San Fran")</f>
        <v>0</v>
      </c>
    </row>
    <row r="7" spans="1:7" x14ac:dyDescent="0.25">
      <c r="A7" t="s">
        <v>113</v>
      </c>
      <c r="B7">
        <f ca="1">SUM(B2:B6)</f>
        <v>30</v>
      </c>
      <c r="C7" s="11">
        <f t="shared" ref="C7:D7" si="0">SUM(C2:C6)</f>
        <v>2360000</v>
      </c>
      <c r="D7" s="11">
        <f t="shared" si="0"/>
        <v>389314.28571428568</v>
      </c>
      <c r="E7">
        <f>SUM(E2:E6)</f>
        <v>11</v>
      </c>
      <c r="F7">
        <f t="shared" ref="F7:G7" si="1">SUM(F2:F6)</f>
        <v>10</v>
      </c>
      <c r="G7">
        <f t="shared" si="1"/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C6A-9643-43FA-A41E-A51720A424BC}">
  <dimension ref="A1:D31"/>
  <sheetViews>
    <sheetView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0.42578125" bestFit="1" customWidth="1"/>
    <col min="4" max="4" width="10.85546875" customWidth="1"/>
    <col min="5" max="5" width="11.28515625" bestFit="1" customWidth="1"/>
    <col min="6" max="6" width="21" bestFit="1" customWidth="1"/>
    <col min="7" max="7" width="1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44270</v>
      </c>
      <c r="D2">
        <v>75000</v>
      </c>
    </row>
    <row r="3" spans="1:4" x14ac:dyDescent="0.25">
      <c r="A3" t="s">
        <v>6</v>
      </c>
      <c r="B3" t="s">
        <v>7</v>
      </c>
      <c r="C3" s="1">
        <v>43647</v>
      </c>
      <c r="D3">
        <v>90000</v>
      </c>
    </row>
    <row r="4" spans="1:4" x14ac:dyDescent="0.25">
      <c r="A4" t="s">
        <v>8</v>
      </c>
      <c r="B4" t="s">
        <v>9</v>
      </c>
      <c r="C4" s="1">
        <v>44936</v>
      </c>
      <c r="D4">
        <v>60000</v>
      </c>
    </row>
    <row r="5" spans="1:4" x14ac:dyDescent="0.25">
      <c r="A5" t="s">
        <v>10</v>
      </c>
      <c r="B5" t="s">
        <v>11</v>
      </c>
      <c r="C5" s="1">
        <v>43971</v>
      </c>
      <c r="D5">
        <v>82000</v>
      </c>
    </row>
    <row r="6" spans="1:4" x14ac:dyDescent="0.25">
      <c r="A6" t="s">
        <v>12</v>
      </c>
      <c r="B6" t="s">
        <v>13</v>
      </c>
      <c r="C6" s="1">
        <v>44866</v>
      </c>
      <c r="D6">
        <v>68000</v>
      </c>
    </row>
    <row r="7" spans="1:4" x14ac:dyDescent="0.25">
      <c r="A7" t="s">
        <v>14</v>
      </c>
      <c r="B7" t="s">
        <v>15</v>
      </c>
      <c r="C7" s="1">
        <v>43524</v>
      </c>
      <c r="D7">
        <v>95000</v>
      </c>
    </row>
    <row r="8" spans="1:4" x14ac:dyDescent="0.25">
      <c r="A8" t="s">
        <v>16</v>
      </c>
      <c r="B8" t="s">
        <v>17</v>
      </c>
      <c r="C8" s="1">
        <v>45157</v>
      </c>
      <c r="D8">
        <v>58000</v>
      </c>
    </row>
    <row r="9" spans="1:4" x14ac:dyDescent="0.25">
      <c r="A9" t="s">
        <v>18</v>
      </c>
      <c r="B9" t="s">
        <v>19</v>
      </c>
      <c r="C9" s="1">
        <v>44359</v>
      </c>
      <c r="D9">
        <v>77000</v>
      </c>
    </row>
    <row r="10" spans="1:4" x14ac:dyDescent="0.25">
      <c r="A10" t="s">
        <v>20</v>
      </c>
      <c r="B10" t="s">
        <v>21</v>
      </c>
      <c r="C10" s="1">
        <v>44079</v>
      </c>
      <c r="D10">
        <v>88000</v>
      </c>
    </row>
    <row r="11" spans="1:4" x14ac:dyDescent="0.25">
      <c r="A11" t="s">
        <v>22</v>
      </c>
      <c r="B11" t="s">
        <v>23</v>
      </c>
      <c r="C11" s="1">
        <v>44681</v>
      </c>
      <c r="D11">
        <v>72000</v>
      </c>
    </row>
    <row r="12" spans="1:4" x14ac:dyDescent="0.25">
      <c r="A12" t="s">
        <v>24</v>
      </c>
      <c r="B12" t="s">
        <v>25</v>
      </c>
      <c r="C12" s="1">
        <v>43424</v>
      </c>
      <c r="D12">
        <v>105000</v>
      </c>
    </row>
    <row r="13" spans="1:4" x14ac:dyDescent="0.25">
      <c r="A13" t="s">
        <v>26</v>
      </c>
      <c r="B13" t="s">
        <v>27</v>
      </c>
      <c r="C13" s="1">
        <v>45337</v>
      </c>
      <c r="D13">
        <v>62000</v>
      </c>
    </row>
    <row r="14" spans="1:4" x14ac:dyDescent="0.25">
      <c r="A14" t="s">
        <v>28</v>
      </c>
      <c r="B14" t="s">
        <v>29</v>
      </c>
      <c r="C14" s="1">
        <v>44166</v>
      </c>
      <c r="D14">
        <v>85000</v>
      </c>
    </row>
    <row r="15" spans="1:4" x14ac:dyDescent="0.25">
      <c r="A15" t="s">
        <v>30</v>
      </c>
      <c r="B15" t="s">
        <v>31</v>
      </c>
      <c r="C15" s="1">
        <v>44750</v>
      </c>
      <c r="D15">
        <v>79000</v>
      </c>
    </row>
    <row r="16" spans="1:4" x14ac:dyDescent="0.25">
      <c r="A16" t="s">
        <v>32</v>
      </c>
      <c r="B16" t="s">
        <v>33</v>
      </c>
      <c r="C16" s="1">
        <v>45049</v>
      </c>
      <c r="D16">
        <v>65000</v>
      </c>
    </row>
    <row r="17" spans="1:4" x14ac:dyDescent="0.25">
      <c r="A17" t="s">
        <v>34</v>
      </c>
      <c r="B17" t="s">
        <v>35</v>
      </c>
      <c r="C17" s="1">
        <v>43735</v>
      </c>
      <c r="D17">
        <v>92000</v>
      </c>
    </row>
    <row r="18" spans="1:4" x14ac:dyDescent="0.25">
      <c r="A18" t="s">
        <v>36</v>
      </c>
      <c r="B18" t="s">
        <v>37</v>
      </c>
      <c r="C18" s="1">
        <v>44201</v>
      </c>
      <c r="D18">
        <v>80000</v>
      </c>
    </row>
    <row r="19" spans="1:4" x14ac:dyDescent="0.25">
      <c r="A19" t="s">
        <v>38</v>
      </c>
      <c r="B19" t="s">
        <v>39</v>
      </c>
      <c r="C19" s="1">
        <v>45352</v>
      </c>
      <c r="D19">
        <v>70000</v>
      </c>
    </row>
    <row r="20" spans="1:4" x14ac:dyDescent="0.25">
      <c r="A20" t="s">
        <v>40</v>
      </c>
      <c r="B20" t="s">
        <v>41</v>
      </c>
      <c r="C20" s="1">
        <v>44024</v>
      </c>
      <c r="D20">
        <v>87000</v>
      </c>
    </row>
    <row r="21" spans="1:4" x14ac:dyDescent="0.25">
      <c r="A21" t="s">
        <v>42</v>
      </c>
      <c r="B21" t="s">
        <v>43</v>
      </c>
      <c r="C21" s="1">
        <v>44822</v>
      </c>
      <c r="D21">
        <v>73000</v>
      </c>
    </row>
    <row r="22" spans="1:4" x14ac:dyDescent="0.25">
      <c r="A22" t="s">
        <v>44</v>
      </c>
      <c r="B22" t="s">
        <v>45</v>
      </c>
      <c r="C22" s="1">
        <v>43221</v>
      </c>
      <c r="D22">
        <v>110000</v>
      </c>
    </row>
    <row r="23" spans="1:4" x14ac:dyDescent="0.25">
      <c r="A23" t="s">
        <v>46</v>
      </c>
      <c r="B23" t="s">
        <v>47</v>
      </c>
      <c r="C23" s="1">
        <v>45252</v>
      </c>
      <c r="D23">
        <v>59000</v>
      </c>
    </row>
    <row r="24" spans="1:4" x14ac:dyDescent="0.25">
      <c r="A24" t="s">
        <v>48</v>
      </c>
      <c r="B24" t="s">
        <v>49</v>
      </c>
      <c r="C24" s="1">
        <v>44416</v>
      </c>
      <c r="D24">
        <v>83000</v>
      </c>
    </row>
    <row r="25" spans="1:4" x14ac:dyDescent="0.25">
      <c r="A25" t="s">
        <v>50</v>
      </c>
      <c r="B25" t="s">
        <v>51</v>
      </c>
      <c r="C25" s="1">
        <v>45383</v>
      </c>
      <c r="D25">
        <v>67000</v>
      </c>
    </row>
    <row r="26" spans="1:4" x14ac:dyDescent="0.25">
      <c r="A26" t="s">
        <v>52</v>
      </c>
      <c r="B26" t="s">
        <v>53</v>
      </c>
      <c r="C26" s="1">
        <v>43900</v>
      </c>
      <c r="D26">
        <v>91000</v>
      </c>
    </row>
    <row r="27" spans="1:4" x14ac:dyDescent="0.25">
      <c r="A27" t="s">
        <v>54</v>
      </c>
      <c r="B27" t="s">
        <v>55</v>
      </c>
      <c r="C27" s="1">
        <v>44586</v>
      </c>
      <c r="D27">
        <v>76000</v>
      </c>
    </row>
    <row r="28" spans="1:4" x14ac:dyDescent="0.25">
      <c r="A28" t="s">
        <v>56</v>
      </c>
      <c r="B28" t="s">
        <v>57</v>
      </c>
      <c r="C28" s="1">
        <v>45108</v>
      </c>
      <c r="D28">
        <v>63000</v>
      </c>
    </row>
    <row r="29" spans="1:4" x14ac:dyDescent="0.25">
      <c r="A29" t="s">
        <v>58</v>
      </c>
      <c r="B29" t="s">
        <v>59</v>
      </c>
      <c r="C29" s="1">
        <v>43784</v>
      </c>
      <c r="D29">
        <v>98000</v>
      </c>
    </row>
    <row r="30" spans="1:4" x14ac:dyDescent="0.25">
      <c r="A30" t="s">
        <v>60</v>
      </c>
      <c r="B30" t="s">
        <v>61</v>
      </c>
      <c r="C30" s="1">
        <v>44306</v>
      </c>
      <c r="D30">
        <v>81000</v>
      </c>
    </row>
    <row r="31" spans="1:4" x14ac:dyDescent="0.25">
      <c r="A31" t="s">
        <v>62</v>
      </c>
      <c r="B31" t="s">
        <v>63</v>
      </c>
      <c r="C31" s="1">
        <v>45296</v>
      </c>
      <c r="D31">
        <v>69000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76D6-A958-4C8D-9D0E-6CBF154FD768}">
  <dimension ref="A1:D31"/>
  <sheetViews>
    <sheetView workbookViewId="0">
      <selection activeCell="H5" sqref="H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21" bestFit="1" customWidth="1"/>
    <col min="4" max="4" width="11.42578125" bestFit="1" customWidth="1"/>
  </cols>
  <sheetData>
    <row r="1" spans="1:4" x14ac:dyDescent="0.25">
      <c r="A1" s="2" t="s">
        <v>0</v>
      </c>
      <c r="B1" s="3" t="s">
        <v>64</v>
      </c>
      <c r="C1" s="3" t="s">
        <v>65</v>
      </c>
      <c r="D1" s="4" t="s">
        <v>66</v>
      </c>
    </row>
    <row r="2" spans="1:4" x14ac:dyDescent="0.25">
      <c r="A2" s="5" t="s">
        <v>4</v>
      </c>
      <c r="B2" s="6" t="s">
        <v>67</v>
      </c>
      <c r="C2" s="6" t="s">
        <v>68</v>
      </c>
      <c r="D2" s="7" t="s">
        <v>69</v>
      </c>
    </row>
    <row r="3" spans="1:4" x14ac:dyDescent="0.25">
      <c r="A3" s="2" t="s">
        <v>6</v>
      </c>
      <c r="B3" s="3" t="s">
        <v>70</v>
      </c>
      <c r="C3" s="3" t="s">
        <v>71</v>
      </c>
      <c r="D3" s="4" t="s">
        <v>72</v>
      </c>
    </row>
    <row r="4" spans="1:4" x14ac:dyDescent="0.25">
      <c r="A4" s="5" t="s">
        <v>8</v>
      </c>
      <c r="B4" s="6" t="s">
        <v>73</v>
      </c>
      <c r="C4" s="6" t="s">
        <v>74</v>
      </c>
      <c r="D4" s="7" t="s">
        <v>69</v>
      </c>
    </row>
    <row r="5" spans="1:4" x14ac:dyDescent="0.25">
      <c r="A5" s="2" t="s">
        <v>10</v>
      </c>
      <c r="B5" s="3" t="s">
        <v>67</v>
      </c>
      <c r="C5" s="3" t="s">
        <v>75</v>
      </c>
      <c r="D5" s="4" t="s">
        <v>72</v>
      </c>
    </row>
    <row r="6" spans="1:4" x14ac:dyDescent="0.25">
      <c r="A6" s="5" t="s">
        <v>12</v>
      </c>
      <c r="B6" s="6" t="s">
        <v>76</v>
      </c>
      <c r="C6" s="6" t="s">
        <v>77</v>
      </c>
      <c r="D6" s="7" t="s">
        <v>78</v>
      </c>
    </row>
    <row r="7" spans="1:4" x14ac:dyDescent="0.25">
      <c r="A7" s="2" t="s">
        <v>14</v>
      </c>
      <c r="B7" s="3" t="s">
        <v>70</v>
      </c>
      <c r="C7" s="3" t="s">
        <v>79</v>
      </c>
      <c r="D7" s="4" t="s">
        <v>72</v>
      </c>
    </row>
    <row r="8" spans="1:4" x14ac:dyDescent="0.25">
      <c r="A8" s="5" t="s">
        <v>16</v>
      </c>
      <c r="B8" s="6" t="s">
        <v>73</v>
      </c>
      <c r="C8" s="6" t="s">
        <v>80</v>
      </c>
      <c r="D8" s="7" t="s">
        <v>69</v>
      </c>
    </row>
    <row r="9" spans="1:4" x14ac:dyDescent="0.25">
      <c r="A9" s="2" t="s">
        <v>18</v>
      </c>
      <c r="B9" s="3" t="s">
        <v>67</v>
      </c>
      <c r="C9" s="3" t="s">
        <v>75</v>
      </c>
      <c r="D9" s="4" t="s">
        <v>69</v>
      </c>
    </row>
    <row r="10" spans="1:4" x14ac:dyDescent="0.25">
      <c r="A10" s="5" t="s">
        <v>20</v>
      </c>
      <c r="B10" s="6" t="s">
        <v>70</v>
      </c>
      <c r="C10" s="6" t="s">
        <v>81</v>
      </c>
      <c r="D10" s="7" t="s">
        <v>78</v>
      </c>
    </row>
    <row r="11" spans="1:4" x14ac:dyDescent="0.25">
      <c r="A11" s="2" t="s">
        <v>22</v>
      </c>
      <c r="B11" s="3" t="s">
        <v>76</v>
      </c>
      <c r="C11" s="3" t="s">
        <v>82</v>
      </c>
      <c r="D11" s="4" t="s">
        <v>78</v>
      </c>
    </row>
    <row r="12" spans="1:4" x14ac:dyDescent="0.25">
      <c r="A12" s="5" t="s">
        <v>24</v>
      </c>
      <c r="B12" s="6" t="s">
        <v>83</v>
      </c>
      <c r="C12" s="6" t="s">
        <v>84</v>
      </c>
      <c r="D12" s="7" t="s">
        <v>69</v>
      </c>
    </row>
    <row r="13" spans="1:4" x14ac:dyDescent="0.25">
      <c r="A13" s="2" t="s">
        <v>26</v>
      </c>
      <c r="B13" s="3" t="s">
        <v>67</v>
      </c>
      <c r="C13" s="3" t="s">
        <v>85</v>
      </c>
      <c r="D13" s="4" t="s">
        <v>72</v>
      </c>
    </row>
    <row r="14" spans="1:4" x14ac:dyDescent="0.25">
      <c r="A14" s="5" t="s">
        <v>28</v>
      </c>
      <c r="B14" s="6" t="s">
        <v>70</v>
      </c>
      <c r="C14" s="6" t="s">
        <v>86</v>
      </c>
      <c r="D14" s="7" t="s">
        <v>72</v>
      </c>
    </row>
    <row r="15" spans="1:4" x14ac:dyDescent="0.25">
      <c r="A15" s="2" t="s">
        <v>30</v>
      </c>
      <c r="B15" s="3" t="s">
        <v>73</v>
      </c>
      <c r="C15" s="3" t="s">
        <v>87</v>
      </c>
      <c r="D15" s="4" t="s">
        <v>69</v>
      </c>
    </row>
    <row r="16" spans="1:4" x14ac:dyDescent="0.25">
      <c r="A16" s="5" t="s">
        <v>32</v>
      </c>
      <c r="B16" s="6" t="s">
        <v>76</v>
      </c>
      <c r="C16" s="6" t="s">
        <v>88</v>
      </c>
      <c r="D16" s="7" t="s">
        <v>78</v>
      </c>
    </row>
    <row r="17" spans="1:4" x14ac:dyDescent="0.25">
      <c r="A17" s="2" t="s">
        <v>34</v>
      </c>
      <c r="B17" s="3" t="s">
        <v>83</v>
      </c>
      <c r="C17" s="3" t="s">
        <v>89</v>
      </c>
      <c r="D17" s="4" t="s">
        <v>72</v>
      </c>
    </row>
    <row r="18" spans="1:4" x14ac:dyDescent="0.25">
      <c r="A18" s="5" t="s">
        <v>36</v>
      </c>
      <c r="B18" s="6" t="s">
        <v>70</v>
      </c>
      <c r="C18" s="6" t="s">
        <v>90</v>
      </c>
      <c r="D18" s="7" t="s">
        <v>78</v>
      </c>
    </row>
    <row r="19" spans="1:4" x14ac:dyDescent="0.25">
      <c r="A19" s="2" t="s">
        <v>38</v>
      </c>
      <c r="B19" s="3" t="s">
        <v>67</v>
      </c>
      <c r="C19" s="3" t="s">
        <v>85</v>
      </c>
      <c r="D19" s="4" t="s">
        <v>69</v>
      </c>
    </row>
    <row r="20" spans="1:4" x14ac:dyDescent="0.25">
      <c r="A20" s="5" t="s">
        <v>40</v>
      </c>
      <c r="B20" s="6" t="s">
        <v>83</v>
      </c>
      <c r="C20" s="6" t="s">
        <v>91</v>
      </c>
      <c r="D20" s="7" t="s">
        <v>69</v>
      </c>
    </row>
    <row r="21" spans="1:4" x14ac:dyDescent="0.25">
      <c r="A21" s="2" t="s">
        <v>42</v>
      </c>
      <c r="B21" s="3" t="s">
        <v>76</v>
      </c>
      <c r="C21" s="3" t="s">
        <v>92</v>
      </c>
      <c r="D21" s="4" t="s">
        <v>78</v>
      </c>
    </row>
    <row r="22" spans="1:4" x14ac:dyDescent="0.25">
      <c r="A22" s="5" t="s">
        <v>44</v>
      </c>
      <c r="B22" s="6" t="s">
        <v>70</v>
      </c>
      <c r="C22" s="6" t="s">
        <v>93</v>
      </c>
      <c r="D22" s="7" t="s">
        <v>72</v>
      </c>
    </row>
    <row r="23" spans="1:4" x14ac:dyDescent="0.25">
      <c r="A23" s="2" t="s">
        <v>46</v>
      </c>
      <c r="B23" s="3" t="s">
        <v>73</v>
      </c>
      <c r="C23" s="3" t="s">
        <v>94</v>
      </c>
      <c r="D23" s="4" t="s">
        <v>69</v>
      </c>
    </row>
    <row r="24" spans="1:4" x14ac:dyDescent="0.25">
      <c r="A24" s="5" t="s">
        <v>48</v>
      </c>
      <c r="B24" s="6" t="s">
        <v>83</v>
      </c>
      <c r="C24" s="6" t="s">
        <v>95</v>
      </c>
      <c r="D24" s="7" t="s">
        <v>72</v>
      </c>
    </row>
    <row r="25" spans="1:4" x14ac:dyDescent="0.25">
      <c r="A25" s="2" t="s">
        <v>50</v>
      </c>
      <c r="B25" s="3" t="s">
        <v>67</v>
      </c>
      <c r="C25" s="3" t="s">
        <v>96</v>
      </c>
      <c r="D25" s="4" t="s">
        <v>69</v>
      </c>
    </row>
    <row r="26" spans="1:4" x14ac:dyDescent="0.25">
      <c r="A26" s="5" t="s">
        <v>52</v>
      </c>
      <c r="B26" s="6" t="s">
        <v>70</v>
      </c>
      <c r="C26" s="6" t="s">
        <v>97</v>
      </c>
      <c r="D26" s="7" t="s">
        <v>78</v>
      </c>
    </row>
    <row r="27" spans="1:4" x14ac:dyDescent="0.25">
      <c r="A27" s="2" t="s">
        <v>54</v>
      </c>
      <c r="B27" s="3" t="s">
        <v>76</v>
      </c>
      <c r="C27" s="3" t="s">
        <v>98</v>
      </c>
      <c r="D27" s="4" t="s">
        <v>78</v>
      </c>
    </row>
    <row r="28" spans="1:4" x14ac:dyDescent="0.25">
      <c r="A28" s="5" t="s">
        <v>56</v>
      </c>
      <c r="B28" s="6" t="s">
        <v>73</v>
      </c>
      <c r="C28" s="6" t="s">
        <v>99</v>
      </c>
      <c r="D28" s="7" t="s">
        <v>69</v>
      </c>
    </row>
    <row r="29" spans="1:4" x14ac:dyDescent="0.25">
      <c r="A29" s="2" t="s">
        <v>58</v>
      </c>
      <c r="B29" s="3" t="s">
        <v>83</v>
      </c>
      <c r="C29" s="3" t="s">
        <v>100</v>
      </c>
      <c r="D29" s="4" t="s">
        <v>72</v>
      </c>
    </row>
    <row r="30" spans="1:4" x14ac:dyDescent="0.25">
      <c r="A30" s="5" t="s">
        <v>60</v>
      </c>
      <c r="B30" s="6" t="s">
        <v>70</v>
      </c>
      <c r="C30" s="6" t="s">
        <v>101</v>
      </c>
      <c r="D30" s="7" t="s">
        <v>78</v>
      </c>
    </row>
    <row r="31" spans="1:4" x14ac:dyDescent="0.25">
      <c r="A31" s="8" t="s">
        <v>62</v>
      </c>
      <c r="B31" s="9" t="s">
        <v>67</v>
      </c>
      <c r="C31" s="9" t="s">
        <v>102</v>
      </c>
      <c r="D31" s="10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8 b W M W p 2 C B v q l A A A A 9 g A A A B I A H A B D b 2 5 m a W c v U G F j a 2 F n Z S 5 4 b W w g o h g A K K A U A A A A A A A A A A A A A A A A A A A A A A A A A A A A h Y + 9 D o I w G E V f h X S n f x p j y E c Z X B w k I T E x r k 2 t 0 A j F 0 G J 5 N w c f y V c Q o 6 i b 4 z 3 3 D P f e r z f I h q a O L r p z p r U p Y p i i S F v V H o w t U 9 T 7 Y 7 x E m Y B C q p M s d T T K 1 i W D O 6 S o 8 v 6 c E B J C w G G G 2 6 4 k n F J G 9 v l m q y r d S P S R z X 8 5 N t Z 5 a Z V G A n a v M Y J j N m d 4 Q T m m Q C Y I u b F f g Y 9 7 n + 0 P h F V f + 7 7 T Q t u 4 W A O Z I p D 3 B / E A U E s D B B Q A A g A I A P G 1 j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t Y x a b T 7 Y b u s A A A B 4 A Q A A E w A c A E Z v c m 1 1 b G F z L 1 N l Y 3 R p b 2 4 x L m 0 g o h g A K K A U A A A A A A A A A A A A A A A A A A A A A A A A A A A A d Y 9 B S 8 N Q D M f v h X 6 H 8 L x 0 8 C i 0 z o u j p 1 c F Q U R p P V k P t c u 2 h 2 1 S 3 k t l Y + y 7 + 6 Q M E V w u S X 4 J / / z j s R P L B N W c s 1 U c x Z H f t Q 7 X U O I o D 7 R h K K B H i S M I U f H k O g z E + K + 0 5 G 4 a k C S 5 t z 2 m h k l C 4 x N l b p t X j 8 4 3 j 3 a A Z 9 O U 6 D + F x + Y s m M p e 1 E K / l d j b w Q q 6 Q m m l w X A / D e S L p Y Y 7 6 n h t a V t k + U 2 u 4 W V i w U o O P R a / Z f r E h O 8 L P R u 7 U m b X 0 j b Y r g 8 j q u C w b j / C U u 1 a 8 h t 2 w 6 z + M / T J / I U + H t V M s 3 B d w g Q E 9 3 L S c O b 5 B X 5 9 g S / / 8 N M i j i z 9 a 2 / 1 D V B L A Q I t A B Q A A g A I A P G 1 j F q d g g b 6 p Q A A A P Y A A A A S A A A A A A A A A A A A A A A A A A A A A A B D b 2 5 m a W c v U G F j a 2 F n Z S 5 4 b W x Q S w E C L Q A U A A I A C A D x t Y x a D 8 r p q 6 Q A A A D p A A A A E w A A A A A A A A A A A A A A A A D x A A A A W 0 N v b n R l b n R f V H l w Z X N d L n h t b F B L A Q I t A B Q A A g A I A P G 1 j F p t P t h u 6 w A A A H g B A A A T A A A A A A A A A A A A A A A A A O I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K A A A A A A A A A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z N 2 E 3 O G E x L T h h Y j A t N D E y O S 1 i Z G I 4 L T M z Y z g 2 M T A 5 Y 2 U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T Q 6 N D c 6 M T U u N T U y M j U 3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d E l u Z m 8 v Q X V 0 b 1 J l b W 9 2 Z W R D b 2 x 1 b W 5 z M S 5 7 Q 2 9 s d W 1 u M S w w f S Z x d W 9 0 O y w m c X V v d D t T Z W N 0 a W 9 u M S 9 E Z X B 0 S W 5 m b y 9 B d X R v U m V t b 3 Z l Z E N v b H V t b n M x L n t D b 2 x 1 b W 4 y L D F 9 J n F 1 b 3 Q 7 L C Z x d W 9 0 O 1 N l Y 3 R p b 2 4 x L 0 R l c H R J b m Z v L 0 F 1 d G 9 S Z W 1 v d m V k Q 2 9 s d W 1 u c z E u e 0 N v b H V t b j M s M n 0 m c X V v d D s s J n F 1 b 3 Q 7 U 2 V j d G l v b j E v R G V w d E l u Z m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X B 0 S W 5 m b y 9 B d X R v U m V t b 3 Z l Z E N v b H V t b n M x L n t D b 2 x 1 b W 4 x L D B 9 J n F 1 b 3 Q 7 L C Z x d W 9 0 O 1 N l Y 3 R p b 2 4 x L 0 R l c H R J b m Z v L 0 F 1 d G 9 S Z W 1 v d m V k Q 2 9 s d W 1 u c z E u e 0 N v b H V t b j I s M X 0 m c X V v d D s s J n F 1 b 3 Q 7 U 2 V j d G l v b j E v R G V w d E l u Z m 8 v Q X V 0 b 1 J l b W 9 2 Z W R D b 2 x 1 b W 5 z M S 5 7 Q 2 9 s d W 1 u M y w y f S Z x d W 9 0 O y w m c X V v d D t T Z W N 0 a W 9 u M S 9 E Z X B 0 S W 5 m b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0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S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h R h J g I k B S Y y 7 0 K N F x 9 A k A A A A A A I A A A A A A B B m A A A A A Q A A I A A A A G f E b m R 1 e 6 I S J R 5 k O i O E 5 S 7 C A Y q 2 + 8 N C f / O h U k D h 7 a L j A A A A A A 6 A A A A A A g A A I A A A A F O 3 s Z R + e U a v O R D l V B f o n A k S 7 c o k y a E e 9 g U O Y E Q x I R W U U A A A A N C t X q 1 w d W k t 2 k X E s e F L 8 A r v 2 r 2 + j 7 A g H l z h u L a m G A B I O g G o G S / X o M / i 7 R g 3 R z c h k 0 e J H S C m S m j o F 4 g o Q G z c l y i q + w 6 e d b y / z Q 8 m 8 w 2 L c Y 1 y Q A A A A O Z O P b B G 3 i q o 7 R 8 S a i X p S 9 I + T n D T P L n z 6 / D L w f 1 Z i 5 v 0 X K I 9 b d l 0 o U t b k B 2 y r + 4 k U s v A 4 L l a D z x f 1 n R r g / 6 G B C 8 = < / D a t a M a s h u p > 
</file>

<file path=customXml/itemProps1.xml><?xml version="1.0" encoding="utf-8"?>
<ds:datastoreItem xmlns:ds="http://schemas.openxmlformats.org/officeDocument/2006/customXml" ds:itemID="{51F1A3A0-AE87-4104-8BD0-D3550B891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Sheet</vt:lpstr>
      <vt:lpstr>Pivot Table</vt:lpstr>
      <vt:lpstr>Summary Table</vt:lpstr>
      <vt:lpstr>EmployeeInfo</vt:lpstr>
      <vt:lpstr>DeptInfo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dcterms:created xsi:type="dcterms:W3CDTF">2025-04-12T14:45:11Z</dcterms:created>
  <dcterms:modified xsi:type="dcterms:W3CDTF">2025-04-15T13:38:11Z</dcterms:modified>
</cp:coreProperties>
</file>