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B:\Downloads\Documents\Excel Tutorial\"/>
    </mc:Choice>
  </mc:AlternateContent>
  <xr:revisionPtr revIDLastSave="0" documentId="13_ncr:1_{D28BE3E4-575C-42AB-A156-D580C384F8C1}" xr6:coauthVersionLast="47" xr6:coauthVersionMax="47" xr10:uidLastSave="{00000000-0000-0000-0000-000000000000}"/>
  <bookViews>
    <workbookView xWindow="-120" yWindow="-120" windowWidth="29040" windowHeight="15840" firstSheet="2" activeTab="5" xr2:uid="{69F47866-6063-4B1C-8079-A425B7B6B24F}"/>
  </bookViews>
  <sheets>
    <sheet name="Loan Interest" sheetId="1" r:id="rId1"/>
    <sheet name="Shop Price Comparison" sheetId="2" r:id="rId2"/>
    <sheet name="Decision Making (Cat or Dog)" sheetId="3" r:id="rId3"/>
    <sheet name="Decision Making (3 vacations)" sheetId="4" r:id="rId4"/>
    <sheet name="Decision Making (Printer)" sheetId="5" r:id="rId5"/>
    <sheet name="Decision Making Car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I3" i="6"/>
  <c r="G3" i="6"/>
  <c r="I22" i="6"/>
  <c r="H22" i="6"/>
  <c r="G22" i="6"/>
  <c r="I16" i="6"/>
  <c r="I18" i="6" s="1"/>
  <c r="I24" i="6" s="1"/>
  <c r="H16" i="6"/>
  <c r="H18" i="6" s="1"/>
  <c r="H24" i="6" s="1"/>
  <c r="G16" i="6"/>
  <c r="G18" i="6" s="1"/>
  <c r="G24" i="6" s="1"/>
  <c r="C28" i="6"/>
  <c r="D28" i="6"/>
  <c r="B28" i="6"/>
  <c r="C26" i="6"/>
  <c r="D26" i="6"/>
  <c r="B26" i="6"/>
  <c r="C24" i="6"/>
  <c r="D24" i="6"/>
  <c r="B24" i="6"/>
  <c r="C22" i="6"/>
  <c r="D22" i="6"/>
  <c r="B22" i="6"/>
  <c r="C18" i="6"/>
  <c r="D18" i="6"/>
  <c r="B18" i="6"/>
  <c r="C16" i="6"/>
  <c r="D16" i="6"/>
  <c r="B16" i="6"/>
  <c r="B6" i="5"/>
  <c r="B19" i="5"/>
  <c r="F14" i="5"/>
  <c r="G19" i="5"/>
  <c r="F19" i="5"/>
  <c r="G17" i="5"/>
  <c r="F17" i="5"/>
  <c r="H19" i="5"/>
  <c r="H17" i="5"/>
  <c r="B17" i="5"/>
  <c r="H14" i="5"/>
  <c r="G14" i="5"/>
  <c r="D19" i="5"/>
  <c r="C19" i="5"/>
  <c r="C17" i="5"/>
  <c r="D17" i="5"/>
  <c r="C14" i="5"/>
  <c r="D14" i="5"/>
  <c r="B14" i="5"/>
  <c r="F11" i="5"/>
  <c r="F6" i="5"/>
  <c r="G6" i="5"/>
  <c r="H6" i="5"/>
  <c r="C6" i="5"/>
  <c r="D6" i="5"/>
  <c r="B11" i="5"/>
  <c r="J35" i="4"/>
  <c r="I35" i="4"/>
  <c r="H35" i="4"/>
  <c r="J30" i="4"/>
  <c r="I30" i="4"/>
  <c r="H30" i="4"/>
  <c r="J24" i="4"/>
  <c r="I24" i="4"/>
  <c r="H24" i="4"/>
  <c r="J17" i="4"/>
  <c r="J19" i="4" s="1"/>
  <c r="J37" i="4" s="1"/>
  <c r="I17" i="4"/>
  <c r="I19" i="4" s="1"/>
  <c r="H17" i="4"/>
  <c r="H19" i="4" s="1"/>
  <c r="C35" i="4"/>
  <c r="D35" i="4"/>
  <c r="B35" i="4"/>
  <c r="C30" i="4"/>
  <c r="D30" i="4"/>
  <c r="B30" i="4"/>
  <c r="C24" i="4"/>
  <c r="D24" i="4"/>
  <c r="B24" i="4"/>
  <c r="C17" i="4"/>
  <c r="C19" i="4" s="1"/>
  <c r="C37" i="4" s="1"/>
  <c r="D17" i="4"/>
  <c r="D19" i="4" s="1"/>
  <c r="D37" i="4" s="1"/>
  <c r="B17" i="4"/>
  <c r="B19" i="4" s="1"/>
  <c r="B37" i="4" s="1"/>
  <c r="C19" i="3"/>
  <c r="B19" i="3"/>
  <c r="C17" i="3"/>
  <c r="B17" i="3"/>
  <c r="C16" i="3"/>
  <c r="B16" i="3"/>
  <c r="C9" i="3"/>
  <c r="B9" i="3"/>
  <c r="L19" i="2"/>
  <c r="M14" i="2"/>
  <c r="M9" i="2"/>
  <c r="M6" i="2"/>
  <c r="L3" i="2"/>
  <c r="M19" i="2"/>
  <c r="L4" i="2"/>
  <c r="M4" i="2"/>
  <c r="N4" i="2"/>
  <c r="L5" i="2"/>
  <c r="M5" i="2"/>
  <c r="N5" i="2"/>
  <c r="L6" i="2"/>
  <c r="N6" i="2"/>
  <c r="L7" i="2"/>
  <c r="M7" i="2"/>
  <c r="N7" i="2"/>
  <c r="L8" i="2"/>
  <c r="M8" i="2"/>
  <c r="N8" i="2"/>
  <c r="L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N14" i="2"/>
  <c r="L15" i="2"/>
  <c r="M15" i="2"/>
  <c r="N15" i="2"/>
  <c r="L16" i="2"/>
  <c r="M16" i="2"/>
  <c r="N16" i="2"/>
  <c r="L17" i="2"/>
  <c r="M17" i="2"/>
  <c r="N17" i="2"/>
  <c r="M3" i="2"/>
  <c r="N3" i="2"/>
  <c r="G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H3" i="2"/>
  <c r="I3" i="2"/>
  <c r="E3" i="1"/>
  <c r="F3" i="1"/>
  <c r="G3" i="1" s="1"/>
  <c r="E4" i="1"/>
  <c r="F4" i="1"/>
  <c r="G4" i="1" s="1"/>
  <c r="E5" i="1"/>
  <c r="F5" i="1"/>
  <c r="G5" i="1"/>
  <c r="E2" i="1"/>
  <c r="F2" i="1" s="1"/>
  <c r="G2" i="1" s="1"/>
  <c r="I26" i="6" l="1"/>
  <c r="I28" i="6" s="1"/>
  <c r="G26" i="6"/>
  <c r="G28" i="6" s="1"/>
  <c r="H26" i="6"/>
  <c r="H28" i="6" s="1"/>
  <c r="I37" i="4"/>
  <c r="H37" i="4"/>
  <c r="I19" i="2"/>
  <c r="G19" i="2"/>
  <c r="N19" i="2" l="1"/>
  <c r="H19" i="2"/>
</calcChain>
</file>

<file path=xl/sharedStrings.xml><?xml version="1.0" encoding="utf-8"?>
<sst xmlns="http://schemas.openxmlformats.org/spreadsheetml/2006/main" count="213" uniqueCount="118">
  <si>
    <t>Principle</t>
  </si>
  <si>
    <t>Interest Rate</t>
  </si>
  <si>
    <t>Months</t>
  </si>
  <si>
    <t>Loan A</t>
  </si>
  <si>
    <t>Loan B</t>
  </si>
  <si>
    <t>Loan C</t>
  </si>
  <si>
    <t>Loan D</t>
  </si>
  <si>
    <t>Interest Paid</t>
  </si>
  <si>
    <t>Total Loan Paid</t>
  </si>
  <si>
    <t>Monthly Payments</t>
  </si>
  <si>
    <t>Ball Point Pen</t>
  </si>
  <si>
    <t>TI-35 Calculator</t>
  </si>
  <si>
    <t>100 page notebook</t>
  </si>
  <si>
    <t>8 oz Glue</t>
  </si>
  <si>
    <t>Clear Tape</t>
  </si>
  <si>
    <t>Eraser</t>
  </si>
  <si>
    <t>10 No.2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</si>
  <si>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</si>
  <si>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</si>
  <si>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</si>
  <si>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</si>
  <si>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</si>
  <si>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</si>
  <si>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</si>
  <si>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</si>
  <si>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WaltMart</t>
  </si>
  <si>
    <t>Dollar Trap</t>
  </si>
  <si>
    <t>Office Repo</t>
  </si>
  <si>
    <t>Susan</t>
  </si>
  <si>
    <t>Price(WaltMart)</t>
  </si>
  <si>
    <t>Price(Dollar Trap)</t>
  </si>
  <si>
    <t>Price (Office Repo)</t>
  </si>
  <si>
    <t>Susan (Quantity)</t>
  </si>
  <si>
    <t>Total</t>
  </si>
  <si>
    <t>Tim (Quantity)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</si>
  <si>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</si>
  <si>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</si>
  <si>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</si>
  <si>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</si>
  <si>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</si>
  <si>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</si>
  <si>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</si>
  <si>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</si>
  <si>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</si>
  <si>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</si>
  <si>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>Monthly Total</t>
  </si>
  <si>
    <t>One Year Costs</t>
  </si>
  <si>
    <t>Food</t>
  </si>
  <si>
    <t>Treats</t>
  </si>
  <si>
    <t>Litter</t>
  </si>
  <si>
    <t>Subtotal</t>
  </si>
  <si>
    <t>Orlando Theme Park</t>
  </si>
  <si>
    <t>Chicago Museum</t>
  </si>
  <si>
    <t>Miami Cruise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</si>
  <si>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</si>
  <si>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</si>
  <si>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</si>
  <si>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</si>
  <si>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</si>
  <si>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</si>
  <si>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</si>
  <si>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</si>
  <si>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</si>
  <si>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</si>
  <si>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</si>
  <si>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 (per person)</t>
  </si>
  <si>
    <t>Number of People in group</t>
  </si>
  <si>
    <t>Total costs of tickets</t>
  </si>
  <si>
    <t>Hotel Expenses</t>
  </si>
  <si>
    <t>Hotel Cost per Night</t>
  </si>
  <si>
    <t>Number of Nights</t>
  </si>
  <si>
    <t>Hotel Total</t>
  </si>
  <si>
    <t>Food Expenses</t>
  </si>
  <si>
    <t>Car Rental Expenses</t>
  </si>
  <si>
    <t>Food Per Person</t>
  </si>
  <si>
    <t>Number of Days</t>
  </si>
  <si>
    <t>Food Total</t>
  </si>
  <si>
    <t>Number of People</t>
  </si>
  <si>
    <t>Car rental rate</t>
  </si>
  <si>
    <t>Tim</t>
  </si>
  <si>
    <t>Epsilon</t>
  </si>
  <si>
    <t>HV</t>
  </si>
  <si>
    <t>Zero</t>
  </si>
  <si>
    <t>Purchase Price</t>
  </si>
  <si>
    <t>Cost of Set of Cartridges</t>
  </si>
  <si>
    <t>Pages cartridge can print</t>
  </si>
  <si>
    <t>Cost Per page</t>
  </si>
  <si>
    <t>Expected pages per day</t>
  </si>
  <si>
    <t>Days in Week</t>
  </si>
  <si>
    <t>Weeks in Year</t>
  </si>
  <si>
    <t>Total Pages in Year</t>
  </si>
  <si>
    <t>Pages per year</t>
  </si>
  <si>
    <t>Printing Costs per year</t>
  </si>
  <si>
    <t>Years</t>
  </si>
  <si>
    <t>Total Printing Cost</t>
  </si>
  <si>
    <t>Total Cost</t>
  </si>
  <si>
    <t>Spark</t>
  </si>
  <si>
    <t>Mustang</t>
  </si>
  <si>
    <t>Escalade</t>
  </si>
  <si>
    <t xml:space="preserve">Tim </t>
  </si>
  <si>
    <t>Initial Costs</t>
  </si>
  <si>
    <t>Taxes</t>
  </si>
  <si>
    <t>Yearly Cost</t>
  </si>
  <si>
    <t>Insurance</t>
  </si>
  <si>
    <t>License</t>
  </si>
  <si>
    <t>Gas</t>
  </si>
  <si>
    <t>Gas Cost Calculation</t>
  </si>
  <si>
    <t>Milers per year driven</t>
  </si>
  <si>
    <t>MPG</t>
  </si>
  <si>
    <t>Price per gal of gas</t>
  </si>
  <si>
    <t>Total Annual Gas purchases</t>
  </si>
  <si>
    <t>Total Annual Costs (Ins+Lic+Gas)</t>
  </si>
  <si>
    <t>Miles to drive each year</t>
  </si>
  <si>
    <t>Goal of maximum miles</t>
  </si>
  <si>
    <t>Total life of the car (years)</t>
  </si>
  <si>
    <t>Annual Costs X Years of Life</t>
  </si>
  <si>
    <t>Total Lifetime Costs</t>
  </si>
  <si>
    <t>Avg Cost/Year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</si>
</sst>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164" formatCode="_-[$$-409]* #,##0.00_ ;_-[$$-409]* \-#,##0.00\ ;_-[$$-409]* &quot;-&quot;??_ ;_-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2"/>
      <color rgb="FF000000"/>
      <name val="Calibri"/>
      <family val="2"/>
    </font>
    <font>
      <i/>
      <sz val="12"/>
      <color rgb="FFFF0000"/>
      <name val="Calibri"/>
      <family val="2"/>
    </font>
    <font>
      <sz val="12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0" xfId="1" applyNumberFormat="1" applyFont="1"/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164" fontId="0" fillId="2" borderId="0" xfId="0" applyNumberFormat="1" applyFill="1"/>
    <xf numFmtId="164" fontId="0" fillId="3" borderId="0" xfId="0" applyNumberFormat="1" applyFill="1"/>
    <xf numFmtId="0" fontId="2" fillId="4" borderId="0" xfId="0" applyFont="1" applyFill="1"/>
    <xf numFmtId="164" fontId="0" fillId="4" borderId="0" xfId="0" applyNumberFormat="1" applyFill="1"/>
    <xf numFmtId="0" fontId="3" fillId="0" borderId="0" xfId="0" applyFont="1"/>
    <xf numFmtId="0" fontId="4" fillId="5" borderId="0" xfId="0" applyFont="1" applyFill="1"/>
    <xf numFmtId="0" fontId="3" fillId="5" borderId="0" xfId="0" applyFont="1" applyFill="1"/>
    <xf numFmtId="0" fontId="4" fillId="6" borderId="0" xfId="0" applyFont="1" applyFill="1"/>
    <xf numFmtId="0" fontId="3" fillId="6" borderId="0" xfId="0" applyFont="1" applyFill="1"/>
    <xf numFmtId="164" fontId="3" fillId="5" borderId="0" xfId="0" applyNumberFormat="1" applyFont="1" applyFill="1"/>
    <xf numFmtId="164" fontId="3" fillId="6" borderId="0" xfId="0" applyNumberFormat="1" applyFont="1" applyFill="1"/>
    <xf numFmtId="0" fontId="5" fillId="7" borderId="0" xfId="0" applyFont="1" applyFill="1"/>
    <xf numFmtId="0" fontId="3" fillId="7" borderId="0" xfId="0" applyFont="1" applyFill="1"/>
    <xf numFmtId="164" fontId="3" fillId="7" borderId="0" xfId="0" applyNumberFormat="1" applyFont="1" applyFill="1"/>
    <xf numFmtId="0" fontId="5" fillId="8" borderId="0" xfId="0" applyFont="1" applyFill="1"/>
    <xf numFmtId="0" fontId="3" fillId="8" borderId="0" xfId="0" applyFont="1" applyFill="1"/>
    <xf numFmtId="164" fontId="3" fillId="8" borderId="0" xfId="0" applyNumberFormat="1" applyFont="1" applyFill="1"/>
    <xf numFmtId="0" fontId="3" fillId="9" borderId="0" xfId="0" applyFont="1" applyFill="1"/>
    <xf numFmtId="164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164" fontId="0" fillId="11" borderId="0" xfId="0" applyNumberFormat="1" applyFill="1"/>
    <xf numFmtId="164" fontId="0" fillId="10" borderId="0" xfId="0" applyNumberFormat="1" applyFill="1"/>
    <xf numFmtId="164" fontId="0" fillId="12" borderId="0" xfId="0" applyNumberFormat="1" applyFill="1"/>
    <xf numFmtId="164" fontId="0" fillId="13" borderId="0" xfId="0" applyNumberFormat="1" applyFill="1"/>
    <xf numFmtId="164" fontId="0" fillId="15" borderId="0" xfId="0" applyNumberFormat="1" applyFill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8" borderId="2" xfId="0" applyFill="1" applyBorder="1"/>
    <xf numFmtId="0" fontId="0" fillId="8" borderId="1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164" fontId="0" fillId="4" borderId="0" xfId="0" applyNumberFormat="1" applyFill="1" applyBorder="1"/>
    <xf numFmtId="164" fontId="0" fillId="0" borderId="7" xfId="0" applyNumberFormat="1" applyBorder="1"/>
    <xf numFmtId="164" fontId="0" fillId="8" borderId="0" xfId="0" applyNumberFormat="1" applyFill="1" applyBorder="1"/>
    <xf numFmtId="164" fontId="0" fillId="8" borderId="5" xfId="0" applyNumberFormat="1" applyFill="1" applyBorder="1"/>
    <xf numFmtId="164" fontId="0" fillId="0" borderId="1" xfId="0" applyNumberFormat="1" applyBorder="1"/>
    <xf numFmtId="164" fontId="0" fillId="0" borderId="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Monthly Payments for $10k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'Loan Interest'!$C$2:$C$5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'Loan Interest'!$G$2:$G$5</c:f>
              <c:numCache>
                <c:formatCode>_-[$$-409]* #,##0.00_ ;_-[$$-409]* \-#,##0.00\ ;_-[$$-409]* "-"??_ ;_-@_ 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E-4770-A93E-BDDFCE0E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5882480"/>
        <c:axId val="1255883920"/>
      </c:barChart>
      <c:catAx>
        <c:axId val="12558824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83920"/>
        <c:crosses val="autoZero"/>
        <c:auto val="1"/>
        <c:lblAlgn val="ctr"/>
        <c:lblOffset val="100"/>
        <c:noMultiLvlLbl val="0"/>
      </c:catAx>
      <c:valAx>
        <c:axId val="12558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8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'Decision Making Cars'!$F$28</c:f>
              <c:strCache>
                <c:ptCount val="1"/>
                <c:pt idx="0">
                  <c:v>Avg Cost/Year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Making Cars'!$G$27:$I$27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'Decision Making Cars'!$G$28:$I$28</c:f>
              <c:numCache>
                <c:formatCode>_-[$$-409]* #,##0.00_ ;_-[$$-409]* \-#,##0.00\ ;_-[$$-409]* "-"??_ ;_-@_ </c:formatCode>
                <c:ptCount val="3"/>
                <c:pt idx="0">
                  <c:v>7731.4285714285706</c:v>
                </c:pt>
                <c:pt idx="1">
                  <c:v>14664.210526315788</c:v>
                </c:pt>
                <c:pt idx="2">
                  <c:v>23533.529411764703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D-41A5-887F-D059503E6F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8557199"/>
        <c:axId val="988557679"/>
      </c:barChart>
      <c:catAx>
        <c:axId val="98855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57679"/>
        <c:crosses val="autoZero"/>
        <c:auto val="1"/>
        <c:lblAlgn val="ctr"/>
        <c:lblOffset val="100"/>
        <c:noMultiLvlLbl val="0"/>
      </c:catAx>
      <c:valAx>
        <c:axId val="98855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5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Total</a:t>
            </a:r>
            <a:r>
              <a:rPr lang="en-PH" baseline="0"/>
              <a:t> Price Comparison between 3 Shops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'Shop Price Comparison'!$G$18:$I$18</c:f>
              <c:strCache>
                <c:ptCount val="3"/>
                <c:pt idx="0">
                  <c:v>Price(WaltMart)</c:v>
                </c:pt>
                <c:pt idx="1">
                  <c:v>Price(Dollar Trap)</c:v>
                </c:pt>
                <c:pt idx="2">
                  <c:v>Price (Office Repo)</c:v>
                </c:pt>
              </c:strCache>
            </c:strRef>
          </c:cat>
          <c:val>
            <c:numRef>
              <c:f>'Shop Price Comparison'!$G$19:$I$19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C-4379-ACB7-18511A6BFA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2523792"/>
        <c:axId val="1382525232"/>
      </c:barChart>
      <c:catAx>
        <c:axId val="138252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525232"/>
        <c:crosses val="autoZero"/>
        <c:auto val="1"/>
        <c:lblAlgn val="ctr"/>
        <c:lblOffset val="100"/>
        <c:noMultiLvlLbl val="0"/>
      </c:catAx>
      <c:valAx>
        <c:axId val="13825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52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Total Price Comparison between</a:t>
            </a:r>
            <a:r>
              <a:rPr lang="en-PH" baseline="0"/>
              <a:t> 3 Shops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'Shop Price Comparison'!$L$18:$N$18</c:f>
              <c:strCache>
                <c:ptCount val="3"/>
                <c:pt idx="0">
                  <c:v>Price(WaltMart)</c:v>
                </c:pt>
                <c:pt idx="1">
                  <c:v>Price(Dollar Trap)</c:v>
                </c:pt>
                <c:pt idx="2">
                  <c:v>Price (Office Repo)</c:v>
                </c:pt>
              </c:strCache>
            </c:strRef>
          </c:cat>
          <c:val>
            <c:numRef>
              <c:f>'Shop Price Comparison'!$L$19:$N$19</c:f>
              <c:numCache>
                <c:formatCode>_-[$$-409]* #,##0.00_ ;_-[$$-409]* \-#,##0.00\ ;_-[$$-409]* "-"??_ ;_-@_ </c:formatCode>
                <c:ptCount val="3"/>
                <c:pt idx="0">
                  <c:v>97.23</c:v>
                </c:pt>
                <c:pt idx="1">
                  <c:v>103.03</c:v>
                </c:pt>
                <c:pt idx="2">
                  <c:v>120.87999999999998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E-4CF3-ADCA-E2B4115D1B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0886112"/>
        <c:axId val="1390858624"/>
      </c:barChart>
      <c:catAx>
        <c:axId val="152088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58624"/>
        <c:crosses val="autoZero"/>
        <c:auto val="1"/>
        <c:lblAlgn val="ctr"/>
        <c:lblOffset val="100"/>
        <c:noMultiLvlLbl val="0"/>
      </c:catAx>
      <c:valAx>
        <c:axId val="13908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8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Price</a:t>
            </a:r>
            <a:r>
              <a:rPr lang="en-PH" baseline="0"/>
              <a:t> of Ownership for a year Dog vs Cat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Making (Cat or Dog)'!$B$18:$C$18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'Decision Making (Cat or Dog)'!$B$19:$C$19</c:f>
              <c:numCache>
                <c:formatCode>_-[$$-409]* #,##0.00_ ;_-[$$-409]* \-#,##0.00\ ;_-[$$-409]* "-"??_ ;_-@_ 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B-4051-8AAA-64D4E254DC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4632544"/>
        <c:axId val="1384634464"/>
      </c:barChart>
      <c:catAx>
        <c:axId val="138463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34464"/>
        <c:crosses val="autoZero"/>
        <c:auto val="1"/>
        <c:lblAlgn val="ctr"/>
        <c:lblOffset val="100"/>
        <c:noMultiLvlLbl val="0"/>
      </c:catAx>
      <c:valAx>
        <c:axId val="13846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Susan Vacation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Making (3 vacations)'!$B$36:$D$36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'Decision Making (3 vacations)'!$B$37:$D$37</c:f>
              <c:numCache>
                <c:formatCode>_-[$$-409]* #,##0.00_ ;_-[$$-409]* \-#,##0.00\ ;_-[$$-409]* "-"??_ ;_-@_ </c:formatCode>
                <c:ptCount val="3"/>
                <c:pt idx="0">
                  <c:v>1854</c:v>
                </c:pt>
                <c:pt idx="1">
                  <c:v>1853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815-A227-0CF7F26174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6453008"/>
        <c:axId val="1526453488"/>
      </c:barChart>
      <c:catAx>
        <c:axId val="152645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53488"/>
        <c:crosses val="autoZero"/>
        <c:auto val="1"/>
        <c:lblAlgn val="ctr"/>
        <c:lblOffset val="100"/>
        <c:noMultiLvlLbl val="0"/>
      </c:catAx>
      <c:valAx>
        <c:axId val="152645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53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 Vacation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'Decision Making (3 vacations)'!$G$37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Making (3 vacations)'!$H$36:$J$36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'Decision Making (3 vacations)'!$H$37:$J$37</c:f>
              <c:numCache>
                <c:formatCode>_-[$$-409]* #,##0.00_ ;_-[$$-409]* \-#,##0.00\ ;_-[$$-409]* "-"??_ ;_-@_ </c:formatCode>
                <c:ptCount val="3"/>
                <c:pt idx="0">
                  <c:v>2948</c:v>
                </c:pt>
                <c:pt idx="1">
                  <c:v>3181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9-40D0-86D8-956286558B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6459728"/>
        <c:axId val="1526458288"/>
      </c:barChart>
      <c:catAx>
        <c:axId val="152645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58288"/>
        <c:crosses val="autoZero"/>
        <c:auto val="1"/>
        <c:lblAlgn val="ctr"/>
        <c:lblOffset val="100"/>
        <c:noMultiLvlLbl val="0"/>
      </c:catAx>
      <c:valAx>
        <c:axId val="152645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Making (Printer)'!$F$18:$H$18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'Decision Making (Printer)'!$F$19:$H$19</c:f>
              <c:numCache>
                <c:formatCode>_-[$$-409]* #,##0.00_ ;_-[$$-409]* \-#,##0.00\ ;_-[$$-409]* "-"??_ ;_-@_ 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9-4E68-9152-7B9E9587ED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5648159"/>
        <c:axId val="635637119"/>
      </c:barChart>
      <c:catAx>
        <c:axId val="63564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37119"/>
        <c:crosses val="autoZero"/>
        <c:auto val="1"/>
        <c:lblAlgn val="ctr"/>
        <c:lblOffset val="100"/>
        <c:noMultiLvlLbl val="0"/>
      </c:catAx>
      <c:valAx>
        <c:axId val="63563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4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Making (Printer)'!$B$18:$D$18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'Decision Making (Printer)'!$B$19:$D$19</c:f>
              <c:numCache>
                <c:formatCode>_-[$$-409]* #,##0.00_ ;_-[$$-409]* \-#,##0.00\ ;_-[$$-409]* "-"??_ ;_-@_ 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2-4734-BD45-CB67171C87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3931535"/>
        <c:axId val="983932495"/>
      </c:barChart>
      <c:catAx>
        <c:axId val="98393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32495"/>
        <c:crosses val="autoZero"/>
        <c:auto val="1"/>
        <c:lblAlgn val="ctr"/>
        <c:lblOffset val="100"/>
        <c:noMultiLvlLbl val="0"/>
      </c:catAx>
      <c:valAx>
        <c:axId val="9839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3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'Decision Making Cars'!$A$28</c:f>
              <c:strCache>
                <c:ptCount val="1"/>
                <c:pt idx="0">
                  <c:v>Avg Cost/Year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Making Cars'!$B$27:$D$27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'Decision Making Cars'!$B$28:$D$28</c:f>
              <c:numCache>
                <c:formatCode>_-[$$-409]* #,##0.00_ ;_-[$$-409]* \-#,##0.00\ ;_-[$$-409]* "-"??_ ;_-@_ </c:formatCode>
                <c:ptCount val="3"/>
                <c:pt idx="0">
                  <c:v>7035.4285714285706</c:v>
                </c:pt>
                <c:pt idx="1">
                  <c:v>13176.210526315788</c:v>
                </c:pt>
                <c:pt idx="2">
                  <c:v>20077.529411764706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C-4B90-9EDE-519A20191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5192159"/>
        <c:axId val="885192639"/>
      </c:barChart>
      <c:catAx>
        <c:axId val="88519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92639"/>
        <c:crosses val="autoZero"/>
        <c:auto val="1"/>
        <c:lblAlgn val="ctr"/>
        <c:lblOffset val="100"/>
        <c:noMultiLvlLbl val="0"/>
      </c:catAx>
      <c:valAx>
        <c:axId val="8851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9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</xdr:colOff>
      <xdr:row>1</xdr:row>
      <xdr:rowOff>5556</xdr:rowOff>
    </xdr:from>
    <xdr:to>
      <xdr:col>15</xdr:col>
      <xdr:colOff>301624</xdr:colOff>
      <xdr:row>15</xdr:row>
      <xdr:rowOff>81756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F1835-2347-7C32-35C9-16F1B66DF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19</xdr:row>
      <xdr:rowOff>180975</xdr:rowOff>
    </xdr:from>
    <xdr:to>
      <xdr:col>8</xdr:col>
      <xdr:colOff>1152526</xdr:colOff>
      <xdr:row>37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D8AC3-570A-8F5D-15B1-8314BFA34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604837</xdr:colOff>
      <xdr:row>19</xdr:row>
      <xdr:rowOff>185737</xdr:rowOff>
    </xdr:from>
    <xdr:to>
      <xdr:col>15</xdr:col>
      <xdr:colOff>0</xdr:colOff>
      <xdr:row>37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1BC6C-74A7-84ED-24CC-A6A44E1F2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3</xdr:row>
      <xdr:rowOff>4761</xdr:rowOff>
    </xdr:from>
    <xdr:to>
      <xdr:col>13</xdr:col>
      <xdr:colOff>114300</xdr:colOff>
      <xdr:row>20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746C7-9412-E90E-A5E1-6034BEF2E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37</xdr:row>
      <xdr:rowOff>147636</xdr:rowOff>
    </xdr:from>
    <xdr:to>
      <xdr:col>3</xdr:col>
      <xdr:colOff>876299</xdr:colOff>
      <xdr:row>57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337650-85F3-CB58-B10F-5A5D97FF3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604836</xdr:colOff>
      <xdr:row>37</xdr:row>
      <xdr:rowOff>119062</xdr:rowOff>
    </xdr:from>
    <xdr:to>
      <xdr:col>10</xdr:col>
      <xdr:colOff>123824</xdr:colOff>
      <xdr:row>57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8CBBD3-BD3C-5833-A48A-68F5E5B38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19</xdr:row>
      <xdr:rowOff>128587</xdr:rowOff>
    </xdr:from>
    <xdr:to>
      <xdr:col>13</xdr:col>
      <xdr:colOff>66675</xdr:colOff>
      <xdr:row>34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77E4FE-FCD2-F347-5CA1-F32AF535F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166687</xdr:colOff>
      <xdr:row>19</xdr:row>
      <xdr:rowOff>128587</xdr:rowOff>
    </xdr:from>
    <xdr:to>
      <xdr:col>5</xdr:col>
      <xdr:colOff>671512</xdr:colOff>
      <xdr:row>34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7C58E4-983B-8C90-9DDD-9D3A6BCE9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528636</xdr:colOff>
      <xdr:row>28</xdr:row>
      <xdr:rowOff>157162</xdr:rowOff>
    </xdr:from>
    <xdr:to>
      <xdr:col>5</xdr:col>
      <xdr:colOff>200024</xdr:colOff>
      <xdr:row>44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0E880-63FF-CCC1-6408-B939AA929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376237</xdr:colOff>
      <xdr:row>28</xdr:row>
      <xdr:rowOff>176211</xdr:rowOff>
    </xdr:from>
    <xdr:to>
      <xdr:col>10</xdr:col>
      <xdr:colOff>295275</xdr:colOff>
      <xdr:row>44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87705C-3EF7-2F59-9E79-D058CF845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0D4A-914D-4EFF-9767-27CDDBF7DB3B}">
  <dimension ref="A1:G5"/>
  <sheetViews>
    <sheetView zoomScale="120" zoomScaleNormal="120" workbookViewId="0">
      <selection activeCell="L18" sqref="L18"/>
    </sheetView>
  </sheetViews>
  <sheetFormatPr defaultRowHeight="15" x14ac:dyDescent="0.25"/>
  <cols>
    <col min="2" max="2" width="12" bestFit="1" customWidth="1"/>
    <col min="3" max="3" width="11.85546875" bestFit="1" customWidth="1"/>
    <col min="5" max="5" width="12" bestFit="1" customWidth="1"/>
    <col min="6" max="6" width="14.7109375" bestFit="1" customWidth="1"/>
    <col min="7" max="7" width="17.285156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9</v>
      </c>
    </row>
    <row r="2" spans="1:7" x14ac:dyDescent="0.25">
      <c r="A2" t="s">
        <v>3</v>
      </c>
      <c r="B2" s="1">
        <v>20000</v>
      </c>
      <c r="C2" s="2">
        <v>0.09</v>
      </c>
      <c r="D2">
        <v>12</v>
      </c>
      <c r="E2" s="1">
        <f>B2*C2</f>
        <v>1800</v>
      </c>
      <c r="F2" s="1">
        <f>B2+E2</f>
        <v>21800</v>
      </c>
      <c r="G2" s="1">
        <f>F2/D2</f>
        <v>1816.6666666666667</v>
      </c>
    </row>
    <row r="3" spans="1:7" x14ac:dyDescent="0.25">
      <c r="A3" t="s">
        <v>4</v>
      </c>
      <c r="B3" s="1">
        <v>20000</v>
      </c>
      <c r="C3" s="2">
        <v>0.08</v>
      </c>
      <c r="D3">
        <v>12</v>
      </c>
      <c r="E3" s="1">
        <f t="shared" ref="E3:E5" si="0">B3*C3</f>
        <v>1600</v>
      </c>
      <c r="F3" s="1">
        <f t="shared" ref="F3:F5" si="1">B3+E3</f>
        <v>21600</v>
      </c>
      <c r="G3" s="1">
        <f t="shared" ref="G3:G5" si="2">F3/D3</f>
        <v>1800</v>
      </c>
    </row>
    <row r="4" spans="1:7" x14ac:dyDescent="0.25">
      <c r="A4" t="s">
        <v>5</v>
      </c>
      <c r="B4" s="1">
        <v>20000</v>
      </c>
      <c r="C4" s="2">
        <v>7.0000000000000007E-2</v>
      </c>
      <c r="D4">
        <v>12</v>
      </c>
      <c r="E4" s="1">
        <f t="shared" si="0"/>
        <v>1400.0000000000002</v>
      </c>
      <c r="F4" s="1">
        <f t="shared" si="1"/>
        <v>21400</v>
      </c>
      <c r="G4" s="1">
        <f t="shared" si="2"/>
        <v>1783.3333333333333</v>
      </c>
    </row>
    <row r="5" spans="1:7" x14ac:dyDescent="0.25">
      <c r="A5" t="s">
        <v>6</v>
      </c>
      <c r="B5" s="1">
        <v>20000</v>
      </c>
      <c r="C5" s="2">
        <v>0.06</v>
      </c>
      <c r="D5">
        <v>12</v>
      </c>
      <c r="E5" s="1">
        <f t="shared" si="0"/>
        <v>1200</v>
      </c>
      <c r="F5" s="1">
        <f t="shared" si="1"/>
        <v>21200</v>
      </c>
      <c r="G5" s="1">
        <f t="shared" si="2"/>
        <v>1766.6666666666667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61663-63AA-43A2-9D72-60DCD155F4D5}">
  <dimension ref="A2:N19"/>
  <sheetViews>
    <sheetView workbookViewId="0">
      <selection activeCell="P20" sqref="P20"/>
    </sheetView>
  </sheetViews>
  <sheetFormatPr defaultRowHeight="15" x14ac:dyDescent="0.25"/>
  <cols>
    <col min="1" max="1" width="17.7109375" bestFit="1" customWidth="1"/>
    <col min="2" max="2" width="9" bestFit="1" customWidth="1"/>
    <col min="3" max="3" width="10.85546875" bestFit="1" customWidth="1"/>
    <col min="4" max="4" width="11" bestFit="1" customWidth="1"/>
    <col min="6" max="6" width="15.85546875" bestFit="1" customWidth="1"/>
    <col min="7" max="7" width="15" bestFit="1" customWidth="1"/>
    <col min="8" max="8" width="16.85546875" bestFit="1" customWidth="1"/>
    <col min="9" max="9" width="17.5703125" bestFit="1" customWidth="1"/>
    <col min="11" max="11" width="15.85546875" bestFit="1" customWidth="1"/>
    <col min="12" max="12" width="15" bestFit="1" customWidth="1"/>
    <col min="13" max="13" width="16.85546875" bestFit="1" customWidth="1"/>
    <col min="14" max="14" width="17.5703125" bestFit="1" customWidth="1"/>
  </cols>
  <sheetData>
    <row r="2" spans="1:14" x14ac:dyDescent="0.25">
      <c r="B2" t="s">
        <v>25</v>
      </c>
      <c r="C2" t="s">
        <v>26</v>
      </c>
      <c r="D2" t="s">
        <v>27</v>
      </c>
      <c r="F2" t="s">
        <v>32</v>
      </c>
      <c r="G2" t="s">
        <v>29</v>
      </c>
      <c r="H2" t="s">
        <v>30</v>
      </c>
      <c r="I2" t="s">
        <v>31</v>
      </c>
      <c r="K2" t="s">
        <v>34</v>
      </c>
      <c r="L2" t="s">
        <v>29</v>
      </c>
      <c r="M2" t="s">
        <v>30</v>
      </c>
      <c r="N2" t="s">
        <v>31</v>
      </c>
    </row>
    <row r="3" spans="1:14" x14ac:dyDescent="0.25">
      <c r="A3" t="s">
        <v>10</v>
      </c>
      <c r="B3" s="1">
        <v>0.5</v>
      </c>
      <c r="C3" s="1">
        <v>0.4</v>
      </c>
      <c r="D3" s="1">
        <v>1.4</v>
      </c>
      <c r="F3" s="3">
        <v>3</v>
      </c>
      <c r="G3" s="1">
        <f>$F3*B3</f>
        <v>1.5</v>
      </c>
      <c r="H3" s="1">
        <f t="shared" ref="H3:I3" si="0">$F3*C3</f>
        <v>1.2000000000000002</v>
      </c>
      <c r="I3" s="1">
        <f t="shared" si="0"/>
        <v>4.1999999999999993</v>
      </c>
      <c r="K3" s="3">
        <v>5</v>
      </c>
      <c r="L3" s="1">
        <f>$K3*B3</f>
        <v>2.5</v>
      </c>
      <c r="M3" s="1">
        <f>$K3*C3</f>
        <v>2</v>
      </c>
      <c r="N3" s="1">
        <f t="shared" ref="N3" si="1">$K3*D3</f>
        <v>7</v>
      </c>
    </row>
    <row r="4" spans="1:14" x14ac:dyDescent="0.25">
      <c r="A4" t="s">
        <v>11</v>
      </c>
      <c r="B4" s="1">
        <v>28</v>
      </c>
      <c r="C4" s="1">
        <v>33</v>
      </c>
      <c r="D4" s="1">
        <v>31</v>
      </c>
      <c r="F4" s="3">
        <v>1</v>
      </c>
      <c r="G4" s="1">
        <f t="shared" ref="G4:G17" si="2">$F4*B4</f>
        <v>28</v>
      </c>
      <c r="H4" s="1">
        <f t="shared" ref="H4:H17" si="3">$F4*C4</f>
        <v>33</v>
      </c>
      <c r="I4" s="1">
        <f t="shared" ref="I4:I17" si="4">$F4*D4</f>
        <v>31</v>
      </c>
      <c r="K4" s="3">
        <v>2</v>
      </c>
      <c r="L4" s="1">
        <f t="shared" ref="L4:L17" si="5">$K4*B4</f>
        <v>56</v>
      </c>
      <c r="M4" s="1">
        <f t="shared" ref="M4:M17" si="6">$K4*C4</f>
        <v>66</v>
      </c>
      <c r="N4" s="1">
        <f t="shared" ref="N4:N17" si="7">$K4*D4</f>
        <v>62</v>
      </c>
    </row>
    <row r="5" spans="1:14" x14ac:dyDescent="0.25">
      <c r="A5" t="s">
        <v>12</v>
      </c>
      <c r="B5" s="1">
        <v>1.8</v>
      </c>
      <c r="C5" s="1">
        <v>1</v>
      </c>
      <c r="D5" s="1">
        <v>2</v>
      </c>
      <c r="F5" s="3">
        <v>7</v>
      </c>
      <c r="G5" s="1">
        <f t="shared" si="2"/>
        <v>12.6</v>
      </c>
      <c r="H5" s="1">
        <f t="shared" si="3"/>
        <v>7</v>
      </c>
      <c r="I5" s="1">
        <f t="shared" si="4"/>
        <v>14</v>
      </c>
      <c r="K5" s="3">
        <v>4</v>
      </c>
      <c r="L5" s="1">
        <f t="shared" si="5"/>
        <v>7.2</v>
      </c>
      <c r="M5" s="1">
        <f t="shared" si="6"/>
        <v>4</v>
      </c>
      <c r="N5" s="1">
        <f t="shared" si="7"/>
        <v>8</v>
      </c>
    </row>
    <row r="6" spans="1:14" x14ac:dyDescent="0.25">
      <c r="A6" t="s">
        <v>13</v>
      </c>
      <c r="B6" s="1">
        <v>1.2</v>
      </c>
      <c r="C6" s="1">
        <v>0.8</v>
      </c>
      <c r="D6" s="1">
        <v>1.5</v>
      </c>
      <c r="F6" s="3">
        <v>1</v>
      </c>
      <c r="G6" s="1">
        <f t="shared" si="2"/>
        <v>1.2</v>
      </c>
      <c r="H6" s="1">
        <f t="shared" si="3"/>
        <v>0.8</v>
      </c>
      <c r="I6" s="1">
        <f t="shared" si="4"/>
        <v>1.5</v>
      </c>
      <c r="K6" s="3">
        <v>2</v>
      </c>
      <c r="L6" s="1">
        <f t="shared" si="5"/>
        <v>2.4</v>
      </c>
      <c r="M6" s="1">
        <f>$K6*C6</f>
        <v>1.6</v>
      </c>
      <c r="N6" s="1">
        <f t="shared" si="7"/>
        <v>3</v>
      </c>
    </row>
    <row r="7" spans="1:14" x14ac:dyDescent="0.25">
      <c r="A7" t="s">
        <v>14</v>
      </c>
      <c r="B7" s="1">
        <v>2.4</v>
      </c>
      <c r="C7" s="1">
        <v>1.4</v>
      </c>
      <c r="D7" s="1">
        <v>2.4</v>
      </c>
      <c r="F7" s="3">
        <v>2</v>
      </c>
      <c r="G7" s="1">
        <f t="shared" si="2"/>
        <v>4.8</v>
      </c>
      <c r="H7" s="1">
        <f t="shared" si="3"/>
        <v>2.8</v>
      </c>
      <c r="I7" s="1">
        <f t="shared" si="4"/>
        <v>4.8</v>
      </c>
      <c r="K7" s="3">
        <v>2</v>
      </c>
      <c r="L7" s="1">
        <f t="shared" si="5"/>
        <v>4.8</v>
      </c>
      <c r="M7" s="1">
        <f t="shared" si="6"/>
        <v>2.8</v>
      </c>
      <c r="N7" s="1">
        <f t="shared" si="7"/>
        <v>4.8</v>
      </c>
    </row>
    <row r="8" spans="1:14" x14ac:dyDescent="0.25">
      <c r="A8" t="s">
        <v>15</v>
      </c>
      <c r="B8" s="1">
        <v>0.9</v>
      </c>
      <c r="C8" s="1">
        <v>0.2</v>
      </c>
      <c r="D8" s="1">
        <v>0.8</v>
      </c>
      <c r="F8" s="3">
        <v>2</v>
      </c>
      <c r="G8" s="1">
        <f t="shared" si="2"/>
        <v>1.8</v>
      </c>
      <c r="H8" s="1">
        <f t="shared" si="3"/>
        <v>0.4</v>
      </c>
      <c r="I8" s="1">
        <f t="shared" si="4"/>
        <v>1.6</v>
      </c>
      <c r="K8" s="3">
        <v>2</v>
      </c>
      <c r="L8" s="1">
        <f t="shared" si="5"/>
        <v>1.8</v>
      </c>
      <c r="M8" s="1">
        <f t="shared" si="6"/>
        <v>0.4</v>
      </c>
      <c r="N8" s="1">
        <f t="shared" si="7"/>
        <v>1.6</v>
      </c>
    </row>
    <row r="9" spans="1:14" x14ac:dyDescent="0.25">
      <c r="A9" t="s">
        <v>16</v>
      </c>
      <c r="B9" s="1">
        <v>0.99</v>
      </c>
      <c r="C9" s="1">
        <v>0.59</v>
      </c>
      <c r="D9" s="1">
        <v>2.59</v>
      </c>
      <c r="F9" s="3">
        <v>1</v>
      </c>
      <c r="G9" s="1">
        <f t="shared" si="2"/>
        <v>0.99</v>
      </c>
      <c r="H9" s="1">
        <f t="shared" si="3"/>
        <v>0.59</v>
      </c>
      <c r="I9" s="1">
        <f t="shared" si="4"/>
        <v>2.59</v>
      </c>
      <c r="K9" s="3">
        <v>2</v>
      </c>
      <c r="L9" s="1">
        <f t="shared" si="5"/>
        <v>1.98</v>
      </c>
      <c r="M9" s="1">
        <f>$K9*C9</f>
        <v>1.18</v>
      </c>
      <c r="N9" s="1">
        <f t="shared" si="7"/>
        <v>5.18</v>
      </c>
    </row>
    <row r="10" spans="1:14" x14ac:dyDescent="0.25">
      <c r="A10" t="s">
        <v>17</v>
      </c>
      <c r="B10" s="1">
        <v>1.25</v>
      </c>
      <c r="C10" s="1">
        <v>3.25</v>
      </c>
      <c r="D10" s="1">
        <v>2.15</v>
      </c>
      <c r="F10" s="3">
        <v>4</v>
      </c>
      <c r="G10" s="1">
        <f t="shared" si="2"/>
        <v>5</v>
      </c>
      <c r="H10" s="1">
        <f t="shared" si="3"/>
        <v>13</v>
      </c>
      <c r="I10" s="1">
        <f t="shared" si="4"/>
        <v>8.6</v>
      </c>
      <c r="K10" s="3">
        <v>2</v>
      </c>
      <c r="L10" s="1">
        <f t="shared" si="5"/>
        <v>2.5</v>
      </c>
      <c r="M10" s="1">
        <f t="shared" si="6"/>
        <v>6.5</v>
      </c>
      <c r="N10" s="1">
        <f t="shared" si="7"/>
        <v>4.3</v>
      </c>
    </row>
    <row r="11" spans="1:14" x14ac:dyDescent="0.25">
      <c r="A11" t="s">
        <v>18</v>
      </c>
      <c r="B11" s="1">
        <v>9.5</v>
      </c>
      <c r="C11" s="1">
        <v>14</v>
      </c>
      <c r="D11" s="1">
        <v>13</v>
      </c>
      <c r="F11" s="3">
        <v>1</v>
      </c>
      <c r="G11" s="1">
        <f t="shared" si="2"/>
        <v>9.5</v>
      </c>
      <c r="H11" s="1">
        <f t="shared" si="3"/>
        <v>14</v>
      </c>
      <c r="I11" s="1">
        <f t="shared" si="4"/>
        <v>13</v>
      </c>
      <c r="K11" s="3">
        <v>1</v>
      </c>
      <c r="L11" s="1">
        <f t="shared" si="5"/>
        <v>9.5</v>
      </c>
      <c r="M11" s="1">
        <f t="shared" si="6"/>
        <v>14</v>
      </c>
      <c r="N11" s="1">
        <f t="shared" si="7"/>
        <v>13</v>
      </c>
    </row>
    <row r="12" spans="1:14" x14ac:dyDescent="0.25">
      <c r="A12" t="s">
        <v>19</v>
      </c>
      <c r="B12" s="1">
        <v>4.55</v>
      </c>
      <c r="C12" s="1">
        <v>2.5499999999999998</v>
      </c>
      <c r="D12" s="1">
        <v>6</v>
      </c>
      <c r="F12" s="3">
        <v>1</v>
      </c>
      <c r="G12" s="1">
        <f t="shared" si="2"/>
        <v>4.55</v>
      </c>
      <c r="H12" s="1">
        <f t="shared" si="3"/>
        <v>2.5499999999999998</v>
      </c>
      <c r="I12" s="1">
        <f t="shared" si="4"/>
        <v>6</v>
      </c>
      <c r="K12" s="3">
        <v>1</v>
      </c>
      <c r="L12" s="1">
        <f t="shared" si="5"/>
        <v>4.55</v>
      </c>
      <c r="M12" s="1">
        <f t="shared" si="6"/>
        <v>2.5499999999999998</v>
      </c>
      <c r="N12" s="1">
        <f t="shared" si="7"/>
        <v>6</v>
      </c>
    </row>
    <row r="13" spans="1:14" x14ac:dyDescent="0.25">
      <c r="A13" t="s">
        <v>20</v>
      </c>
      <c r="B13" s="1">
        <v>4.2</v>
      </c>
      <c r="C13" s="1">
        <v>2.2000000000000002</v>
      </c>
      <c r="D13" s="1">
        <v>3</v>
      </c>
      <c r="F13" s="3">
        <v>1</v>
      </c>
      <c r="G13" s="1">
        <f t="shared" si="2"/>
        <v>4.2</v>
      </c>
      <c r="H13" s="1">
        <f t="shared" si="3"/>
        <v>2.2000000000000002</v>
      </c>
      <c r="I13" s="1">
        <f t="shared" si="4"/>
        <v>3</v>
      </c>
      <c r="K13" s="3">
        <v>0</v>
      </c>
      <c r="L13" s="1">
        <f t="shared" si="5"/>
        <v>0</v>
      </c>
      <c r="M13" s="1">
        <f t="shared" si="6"/>
        <v>0</v>
      </c>
      <c r="N13" s="1">
        <f t="shared" si="7"/>
        <v>0</v>
      </c>
    </row>
    <row r="14" spans="1:14" x14ac:dyDescent="0.25">
      <c r="A14" t="s">
        <v>21</v>
      </c>
      <c r="B14" s="1">
        <v>3.9</v>
      </c>
      <c r="C14" s="1">
        <v>5</v>
      </c>
      <c r="D14" s="1">
        <v>8</v>
      </c>
      <c r="F14" s="3">
        <v>1</v>
      </c>
      <c r="G14" s="1">
        <f t="shared" si="2"/>
        <v>3.9</v>
      </c>
      <c r="H14" s="1">
        <f t="shared" si="3"/>
        <v>5</v>
      </c>
      <c r="I14" s="1">
        <f t="shared" si="4"/>
        <v>8</v>
      </c>
      <c r="K14" s="3">
        <v>0</v>
      </c>
      <c r="L14" s="1">
        <f t="shared" si="5"/>
        <v>0</v>
      </c>
      <c r="M14" s="1">
        <f>$K14*C14</f>
        <v>0</v>
      </c>
      <c r="N14" s="1">
        <f t="shared" si="7"/>
        <v>0</v>
      </c>
    </row>
    <row r="15" spans="1:14" x14ac:dyDescent="0.25">
      <c r="A15" t="s">
        <v>22</v>
      </c>
      <c r="B15" s="1">
        <v>1</v>
      </c>
      <c r="C15" s="1">
        <v>2</v>
      </c>
      <c r="D15" s="1">
        <v>1</v>
      </c>
      <c r="F15" s="3">
        <v>1</v>
      </c>
      <c r="G15" s="1">
        <f t="shared" si="2"/>
        <v>1</v>
      </c>
      <c r="H15" s="1">
        <f t="shared" si="3"/>
        <v>2</v>
      </c>
      <c r="I15" s="1">
        <f t="shared" si="4"/>
        <v>1</v>
      </c>
      <c r="K15" s="3">
        <v>0</v>
      </c>
      <c r="L15" s="1">
        <f t="shared" si="5"/>
        <v>0</v>
      </c>
      <c r="M15" s="1">
        <f t="shared" si="6"/>
        <v>0</v>
      </c>
      <c r="N15" s="1">
        <f t="shared" si="7"/>
        <v>0</v>
      </c>
    </row>
    <row r="16" spans="1:14" x14ac:dyDescent="0.25">
      <c r="A16" t="s">
        <v>23</v>
      </c>
      <c r="B16" s="1">
        <v>1.75</v>
      </c>
      <c r="C16" s="1">
        <v>2</v>
      </c>
      <c r="D16" s="1">
        <v>1</v>
      </c>
      <c r="F16" s="3">
        <v>1</v>
      </c>
      <c r="G16" s="1">
        <f t="shared" si="2"/>
        <v>1.75</v>
      </c>
      <c r="H16" s="1">
        <f t="shared" si="3"/>
        <v>2</v>
      </c>
      <c r="I16" s="1">
        <f t="shared" si="4"/>
        <v>1</v>
      </c>
      <c r="K16" s="3">
        <v>0</v>
      </c>
      <c r="L16" s="1">
        <f t="shared" si="5"/>
        <v>0</v>
      </c>
      <c r="M16" s="1">
        <f t="shared" si="6"/>
        <v>0</v>
      </c>
      <c r="N16" s="1">
        <f t="shared" si="7"/>
        <v>0</v>
      </c>
    </row>
    <row r="17" spans="1:14" x14ac:dyDescent="0.25">
      <c r="A17" t="s">
        <v>24</v>
      </c>
      <c r="B17" s="1">
        <v>2</v>
      </c>
      <c r="C17" s="1">
        <v>1</v>
      </c>
      <c r="D17" s="1">
        <v>3</v>
      </c>
      <c r="F17" s="3">
        <v>1</v>
      </c>
      <c r="G17" s="1">
        <f t="shared" si="2"/>
        <v>2</v>
      </c>
      <c r="H17" s="1">
        <f t="shared" si="3"/>
        <v>1</v>
      </c>
      <c r="I17" s="1">
        <f t="shared" si="4"/>
        <v>3</v>
      </c>
      <c r="K17" s="3">
        <v>2</v>
      </c>
      <c r="L17" s="1">
        <f t="shared" si="5"/>
        <v>4</v>
      </c>
      <c r="M17" s="1">
        <f t="shared" si="6"/>
        <v>2</v>
      </c>
      <c r="N17" s="1">
        <f t="shared" si="7"/>
        <v>6</v>
      </c>
    </row>
    <row r="18" spans="1:14" x14ac:dyDescent="0.25">
      <c r="G18" t="s">
        <v>29</v>
      </c>
      <c r="H18" t="s">
        <v>30</v>
      </c>
      <c r="I18" t="s">
        <v>31</v>
      </c>
      <c r="L18" t="s">
        <v>29</v>
      </c>
      <c r="M18" t="s">
        <v>30</v>
      </c>
      <c r="N18" t="s">
        <v>31</v>
      </c>
    </row>
    <row r="19" spans="1:14" x14ac:dyDescent="0.25">
      <c r="F19" t="s">
        <v>33</v>
      </c>
      <c r="G19" s="1">
        <f>SUM(G3:G17)</f>
        <v>82.79</v>
      </c>
      <c r="H19" s="1">
        <f>SUM(H3:H17)</f>
        <v>87.539999999999992</v>
      </c>
      <c r="I19" s="1">
        <f>SUM(I3:I17)</f>
        <v>103.28999999999999</v>
      </c>
      <c r="K19" t="s">
        <v>33</v>
      </c>
      <c r="L19" s="1">
        <f>SUM(L3:L17)</f>
        <v>97.23</v>
      </c>
      <c r="M19" s="1">
        <f>SUM(M3:M17)</f>
        <v>103.03</v>
      </c>
      <c r="N19" s="1">
        <f>SUM(N3:N17)</f>
        <v>120.87999999999998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6D6C-E91B-43D0-B425-5F58F6058200}">
  <dimension ref="A2:C19"/>
  <sheetViews>
    <sheetView workbookViewId="0">
      <selection activeCell="Q14" sqref="Q14"/>
    </sheetView>
  </sheetViews>
  <sheetFormatPr defaultRowHeight="15" x14ac:dyDescent="0.25"/>
  <cols>
    <col min="1" max="1" width="14.28515625" bestFit="1" customWidth="1"/>
  </cols>
  <sheetData>
    <row r="2" spans="1:3" x14ac:dyDescent="0.25">
      <c r="B2" t="s">
        <v>35</v>
      </c>
      <c r="C2" t="s">
        <v>36</v>
      </c>
    </row>
    <row r="3" spans="1:3" x14ac:dyDescent="0.25">
      <c r="A3" s="5" t="s">
        <v>37</v>
      </c>
      <c r="B3" s="4"/>
      <c r="C3" s="4"/>
    </row>
    <row r="4" spans="1:3" x14ac:dyDescent="0.25">
      <c r="A4" s="4" t="s">
        <v>38</v>
      </c>
      <c r="B4" s="8">
        <v>50</v>
      </c>
      <c r="C4" s="8">
        <v>90</v>
      </c>
    </row>
    <row r="5" spans="1:3" x14ac:dyDescent="0.25">
      <c r="A5" s="4" t="s">
        <v>39</v>
      </c>
      <c r="B5" s="8">
        <v>2.5</v>
      </c>
      <c r="C5" s="8">
        <v>2</v>
      </c>
    </row>
    <row r="6" spans="1:3" x14ac:dyDescent="0.25">
      <c r="A6" s="4" t="s">
        <v>40</v>
      </c>
      <c r="B6" s="8">
        <v>5.5</v>
      </c>
      <c r="C6" s="8">
        <v>4.5</v>
      </c>
    </row>
    <row r="7" spans="1:3" x14ac:dyDescent="0.25">
      <c r="A7" s="4" t="s">
        <v>41</v>
      </c>
      <c r="B7" s="8">
        <v>7</v>
      </c>
      <c r="C7" s="8">
        <v>7</v>
      </c>
    </row>
    <row r="8" spans="1:3" x14ac:dyDescent="0.25">
      <c r="A8" s="4" t="s">
        <v>42</v>
      </c>
      <c r="B8" s="8">
        <v>3</v>
      </c>
      <c r="C8" s="8">
        <v>0</v>
      </c>
    </row>
    <row r="9" spans="1:3" x14ac:dyDescent="0.25">
      <c r="A9" s="5" t="s">
        <v>43</v>
      </c>
      <c r="B9" s="8">
        <f>SUM(B4:B8)</f>
        <v>68</v>
      </c>
      <c r="C9" s="8">
        <f>SUM(C4:C8)</f>
        <v>103.5</v>
      </c>
    </row>
    <row r="11" spans="1:3" x14ac:dyDescent="0.25">
      <c r="B11" t="s">
        <v>35</v>
      </c>
      <c r="C11" t="s">
        <v>36</v>
      </c>
    </row>
    <row r="12" spans="1:3" x14ac:dyDescent="0.25">
      <c r="A12" s="6" t="s">
        <v>44</v>
      </c>
      <c r="B12" s="7"/>
      <c r="C12" s="7"/>
    </row>
    <row r="13" spans="1:3" x14ac:dyDescent="0.25">
      <c r="A13" s="7" t="s">
        <v>47</v>
      </c>
      <c r="B13" s="9">
        <v>21</v>
      </c>
      <c r="C13" s="9">
        <v>11</v>
      </c>
    </row>
    <row r="14" spans="1:3" x14ac:dyDescent="0.25">
      <c r="A14" s="7" t="s">
        <v>49</v>
      </c>
      <c r="B14" s="9">
        <v>0</v>
      </c>
      <c r="C14" s="9">
        <v>8</v>
      </c>
    </row>
    <row r="15" spans="1:3" x14ac:dyDescent="0.25">
      <c r="A15" s="7" t="s">
        <v>48</v>
      </c>
      <c r="B15" s="9">
        <v>3</v>
      </c>
      <c r="C15" s="9">
        <v>0</v>
      </c>
    </row>
    <row r="16" spans="1:3" x14ac:dyDescent="0.25">
      <c r="A16" s="7" t="s">
        <v>50</v>
      </c>
      <c r="B16" s="9">
        <f>SUM(B13:B15)</f>
        <v>24</v>
      </c>
      <c r="C16" s="9">
        <f>SUM(C13:C15)</f>
        <v>19</v>
      </c>
    </row>
    <row r="17" spans="1:3" x14ac:dyDescent="0.25">
      <c r="A17" s="6" t="s">
        <v>45</v>
      </c>
      <c r="B17" s="9">
        <f>B16*2</f>
        <v>48</v>
      </c>
      <c r="C17" s="9">
        <f>C16*2</f>
        <v>38</v>
      </c>
    </row>
    <row r="18" spans="1:3" x14ac:dyDescent="0.25">
      <c r="B18" t="s">
        <v>35</v>
      </c>
      <c r="C18" t="s">
        <v>36</v>
      </c>
    </row>
    <row r="19" spans="1:3" x14ac:dyDescent="0.25">
      <c r="A19" s="10" t="s">
        <v>46</v>
      </c>
      <c r="B19" s="11">
        <f>B9+(B17*12)</f>
        <v>644</v>
      </c>
      <c r="C19" s="11">
        <f>C9+(C17*12)</f>
        <v>559.5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FC6E-0D45-43CD-9C65-08073D4EB68C}">
  <dimension ref="A1:J37"/>
  <sheetViews>
    <sheetView topLeftCell="A3" workbookViewId="0">
      <selection activeCell="N46" sqref="N46"/>
    </sheetView>
  </sheetViews>
  <sheetFormatPr defaultRowHeight="15" x14ac:dyDescent="0.25"/>
  <cols>
    <col min="1" max="1" width="30.7109375" bestFit="1" customWidth="1"/>
    <col min="2" max="2" width="17.28515625" bestFit="1" customWidth="1"/>
    <col min="3" max="3" width="20.140625" bestFit="1" customWidth="1"/>
    <col min="4" max="4" width="13.42578125" bestFit="1" customWidth="1"/>
    <col min="5" max="5" width="9.140625" customWidth="1"/>
    <col min="7" max="7" width="30.7109375" bestFit="1" customWidth="1"/>
    <col min="8" max="8" width="17.28515625" bestFit="1" customWidth="1"/>
    <col min="9" max="9" width="20.140625" bestFit="1" customWidth="1"/>
    <col min="10" max="10" width="13.42578125" bestFit="1" customWidth="1"/>
  </cols>
  <sheetData>
    <row r="1" spans="1:10" ht="15.75" x14ac:dyDescent="0.25">
      <c r="A1" s="12" t="s">
        <v>28</v>
      </c>
      <c r="B1" s="12" t="s">
        <v>52</v>
      </c>
      <c r="C1" s="12" t="s">
        <v>51</v>
      </c>
      <c r="D1" s="12" t="s">
        <v>53</v>
      </c>
      <c r="G1" s="12" t="s">
        <v>79</v>
      </c>
      <c r="H1" s="12" t="s">
        <v>52</v>
      </c>
      <c r="I1" s="12" t="s">
        <v>51</v>
      </c>
      <c r="J1" s="12" t="s">
        <v>53</v>
      </c>
    </row>
    <row r="2" spans="1:10" ht="15.75" x14ac:dyDescent="0.25">
      <c r="A2" s="12"/>
      <c r="B2" s="12"/>
      <c r="C2" s="12"/>
      <c r="D2" s="12"/>
    </row>
    <row r="3" spans="1:10" ht="15.75" x14ac:dyDescent="0.25">
      <c r="A3" s="12"/>
      <c r="B3" s="12"/>
      <c r="C3" s="12"/>
      <c r="D3" s="12"/>
    </row>
    <row r="4" spans="1:10" ht="15.75" x14ac:dyDescent="0.25">
      <c r="A4" s="12"/>
      <c r="B4" s="12"/>
      <c r="C4" s="12"/>
      <c r="D4" s="12"/>
    </row>
    <row r="5" spans="1:10" ht="15.75" x14ac:dyDescent="0.25">
      <c r="A5" s="13" t="s">
        <v>54</v>
      </c>
      <c r="B5" s="14"/>
      <c r="C5" s="14"/>
      <c r="D5" s="14"/>
      <c r="G5" s="13" t="s">
        <v>54</v>
      </c>
      <c r="H5" s="14"/>
      <c r="I5" s="14"/>
      <c r="J5" s="14"/>
    </row>
    <row r="6" spans="1:10" ht="15.75" x14ac:dyDescent="0.25">
      <c r="A6" s="14" t="s">
        <v>55</v>
      </c>
      <c r="B6" s="17">
        <v>280</v>
      </c>
      <c r="C6" s="17">
        <v>100</v>
      </c>
      <c r="D6" s="17">
        <v>350</v>
      </c>
      <c r="G6" s="14" t="s">
        <v>55</v>
      </c>
      <c r="H6" s="17">
        <v>280</v>
      </c>
      <c r="I6" s="17">
        <v>100</v>
      </c>
      <c r="J6" s="17">
        <v>350</v>
      </c>
    </row>
    <row r="7" spans="1:10" ht="15.75" x14ac:dyDescent="0.25">
      <c r="A7" s="14" t="s">
        <v>56</v>
      </c>
      <c r="B7" s="17">
        <v>18</v>
      </c>
      <c r="C7" s="17">
        <v>0</v>
      </c>
      <c r="D7" s="17">
        <v>0</v>
      </c>
      <c r="G7" s="14" t="s">
        <v>56</v>
      </c>
      <c r="H7" s="17">
        <v>18</v>
      </c>
      <c r="I7" s="17">
        <v>0</v>
      </c>
      <c r="J7" s="17">
        <v>0</v>
      </c>
    </row>
    <row r="8" spans="1:10" ht="15.75" x14ac:dyDescent="0.25">
      <c r="A8" s="14" t="s">
        <v>57</v>
      </c>
      <c r="B8" s="17">
        <v>25</v>
      </c>
      <c r="C8" s="17">
        <v>0</v>
      </c>
      <c r="D8" s="17">
        <v>0</v>
      </c>
      <c r="G8" s="14" t="s">
        <v>57</v>
      </c>
      <c r="H8" s="17">
        <v>25</v>
      </c>
      <c r="I8" s="17">
        <v>0</v>
      </c>
      <c r="J8" s="17">
        <v>0</v>
      </c>
    </row>
    <row r="9" spans="1:10" ht="15.75" x14ac:dyDescent="0.25">
      <c r="A9" s="14" t="s">
        <v>58</v>
      </c>
      <c r="B9" s="17">
        <v>15</v>
      </c>
      <c r="C9" s="17">
        <v>0</v>
      </c>
      <c r="D9" s="17">
        <v>0</v>
      </c>
      <c r="G9" s="14" t="s">
        <v>58</v>
      </c>
      <c r="H9" s="17">
        <v>15</v>
      </c>
      <c r="I9" s="17">
        <v>0</v>
      </c>
      <c r="J9" s="17">
        <v>0</v>
      </c>
    </row>
    <row r="10" spans="1:10" ht="15.75" x14ac:dyDescent="0.25">
      <c r="A10" s="14" t="s">
        <v>59</v>
      </c>
      <c r="B10" s="17">
        <v>9</v>
      </c>
      <c r="C10" s="17">
        <v>0</v>
      </c>
      <c r="D10" s="17">
        <v>0</v>
      </c>
      <c r="G10" s="14" t="s">
        <v>59</v>
      </c>
      <c r="H10" s="17">
        <v>9</v>
      </c>
      <c r="I10" s="17">
        <v>0</v>
      </c>
      <c r="J10" s="17">
        <v>0</v>
      </c>
    </row>
    <row r="11" spans="1:10" ht="15.75" x14ac:dyDescent="0.25">
      <c r="A11" s="14" t="s">
        <v>60</v>
      </c>
      <c r="B11" s="17">
        <v>0</v>
      </c>
      <c r="C11" s="17">
        <v>99</v>
      </c>
      <c r="D11" s="17">
        <v>0</v>
      </c>
      <c r="G11" s="14" t="s">
        <v>60</v>
      </c>
      <c r="H11" s="17">
        <v>0</v>
      </c>
      <c r="I11" s="17">
        <v>99</v>
      </c>
      <c r="J11" s="17">
        <v>0</v>
      </c>
    </row>
    <row r="12" spans="1:10" ht="15.75" x14ac:dyDescent="0.25">
      <c r="A12" s="14" t="s">
        <v>61</v>
      </c>
      <c r="B12" s="17">
        <v>0</v>
      </c>
      <c r="C12" s="17">
        <v>95</v>
      </c>
      <c r="D12" s="17">
        <v>0</v>
      </c>
      <c r="G12" s="14" t="s">
        <v>61</v>
      </c>
      <c r="H12" s="17">
        <v>0</v>
      </c>
      <c r="I12" s="17">
        <v>95</v>
      </c>
      <c r="J12" s="17">
        <v>0</v>
      </c>
    </row>
    <row r="13" spans="1:10" ht="15.75" x14ac:dyDescent="0.25">
      <c r="A13" s="14" t="s">
        <v>62</v>
      </c>
      <c r="B13" s="17">
        <v>0</v>
      </c>
      <c r="C13" s="17">
        <v>85</v>
      </c>
      <c r="D13" s="17">
        <v>0</v>
      </c>
      <c r="G13" s="14" t="s">
        <v>62</v>
      </c>
      <c r="H13" s="17">
        <v>0</v>
      </c>
      <c r="I13" s="17">
        <v>85</v>
      </c>
      <c r="J13" s="17">
        <v>0</v>
      </c>
    </row>
    <row r="14" spans="1:10" ht="15.75" x14ac:dyDescent="0.25">
      <c r="A14" s="14" t="s">
        <v>63</v>
      </c>
      <c r="B14" s="17">
        <v>0</v>
      </c>
      <c r="C14" s="17">
        <v>85</v>
      </c>
      <c r="D14" s="17">
        <v>0</v>
      </c>
      <c r="G14" s="14" t="s">
        <v>63</v>
      </c>
      <c r="H14" s="17">
        <v>0</v>
      </c>
      <c r="I14" s="17">
        <v>85</v>
      </c>
      <c r="J14" s="17">
        <v>0</v>
      </c>
    </row>
    <row r="15" spans="1:10" ht="15.75" x14ac:dyDescent="0.25">
      <c r="A15" s="14" t="s">
        <v>64</v>
      </c>
      <c r="B15" s="17">
        <v>0</v>
      </c>
      <c r="C15" s="17">
        <v>0</v>
      </c>
      <c r="D15" s="17">
        <v>555</v>
      </c>
      <c r="G15" s="14" t="s">
        <v>64</v>
      </c>
      <c r="H15" s="17">
        <v>0</v>
      </c>
      <c r="I15" s="17">
        <v>0</v>
      </c>
      <c r="J15" s="17">
        <v>555</v>
      </c>
    </row>
    <row r="16" spans="1:10" ht="15.75" x14ac:dyDescent="0.25">
      <c r="A16" s="12"/>
      <c r="B16" s="12"/>
      <c r="C16" s="12"/>
      <c r="D16" s="12"/>
      <c r="G16" s="12"/>
      <c r="H16" s="12"/>
      <c r="I16" s="12"/>
      <c r="J16" s="12"/>
    </row>
    <row r="17" spans="1:10" ht="15.75" x14ac:dyDescent="0.25">
      <c r="A17" s="14" t="s">
        <v>65</v>
      </c>
      <c r="B17" s="17">
        <f>SUM(B6:B15)</f>
        <v>347</v>
      </c>
      <c r="C17" s="17">
        <f t="shared" ref="C17:D17" si="0">SUM(C6:C15)</f>
        <v>464</v>
      </c>
      <c r="D17" s="17">
        <f t="shared" si="0"/>
        <v>905</v>
      </c>
      <c r="G17" s="14" t="s">
        <v>65</v>
      </c>
      <c r="H17" s="17">
        <f>SUM(H6:H15)</f>
        <v>347</v>
      </c>
      <c r="I17" s="17">
        <f t="shared" ref="I17:J17" si="1">SUM(I6:I15)</f>
        <v>464</v>
      </c>
      <c r="J17" s="17">
        <f t="shared" si="1"/>
        <v>905</v>
      </c>
    </row>
    <row r="18" spans="1:10" ht="15.75" x14ac:dyDescent="0.25">
      <c r="A18" s="14" t="s">
        <v>66</v>
      </c>
      <c r="B18" s="14">
        <v>2</v>
      </c>
      <c r="C18" s="14">
        <v>2</v>
      </c>
      <c r="D18" s="14">
        <v>2</v>
      </c>
      <c r="G18" s="14" t="s">
        <v>66</v>
      </c>
      <c r="H18" s="14">
        <v>4</v>
      </c>
      <c r="I18" s="14">
        <v>4</v>
      </c>
      <c r="J18" s="14">
        <v>4</v>
      </c>
    </row>
    <row r="19" spans="1:10" ht="15.75" x14ac:dyDescent="0.25">
      <c r="A19" s="14" t="s">
        <v>67</v>
      </c>
      <c r="B19" s="17">
        <f>B17*B18</f>
        <v>694</v>
      </c>
      <c r="C19" s="17">
        <f>C17*C18</f>
        <v>928</v>
      </c>
      <c r="D19" s="17">
        <f t="shared" ref="D19" si="2">D17*D18</f>
        <v>1810</v>
      </c>
      <c r="G19" s="14" t="s">
        <v>67</v>
      </c>
      <c r="H19" s="17">
        <f>H17*H18</f>
        <v>1388</v>
      </c>
      <c r="I19" s="17">
        <f>I17*I18</f>
        <v>1856</v>
      </c>
      <c r="J19" s="17">
        <f t="shared" ref="J19" si="3">J17*J18</f>
        <v>3620</v>
      </c>
    </row>
    <row r="20" spans="1:10" ht="15.75" x14ac:dyDescent="0.25">
      <c r="A20" s="12"/>
      <c r="B20" s="12"/>
      <c r="C20" s="12"/>
      <c r="D20" s="12"/>
      <c r="G20" s="12"/>
      <c r="H20" s="12"/>
      <c r="I20" s="12"/>
      <c r="J20" s="12"/>
    </row>
    <row r="21" spans="1:10" ht="15.75" x14ac:dyDescent="0.25">
      <c r="A21" s="15" t="s">
        <v>68</v>
      </c>
      <c r="B21" s="16"/>
      <c r="C21" s="16"/>
      <c r="D21" s="16"/>
      <c r="G21" s="15" t="s">
        <v>68</v>
      </c>
      <c r="H21" s="16"/>
      <c r="I21" s="16"/>
      <c r="J21" s="16"/>
    </row>
    <row r="22" spans="1:10" ht="15.75" x14ac:dyDescent="0.25">
      <c r="A22" s="16" t="s">
        <v>69</v>
      </c>
      <c r="B22" s="18">
        <v>120</v>
      </c>
      <c r="C22" s="18">
        <v>105</v>
      </c>
      <c r="D22" s="18">
        <v>0</v>
      </c>
      <c r="G22" s="16" t="s">
        <v>69</v>
      </c>
      <c r="H22" s="18">
        <v>120</v>
      </c>
      <c r="I22" s="18">
        <v>105</v>
      </c>
      <c r="J22" s="18">
        <v>0</v>
      </c>
    </row>
    <row r="23" spans="1:10" ht="15.75" x14ac:dyDescent="0.25">
      <c r="A23" s="16" t="s">
        <v>70</v>
      </c>
      <c r="B23" s="16">
        <v>5</v>
      </c>
      <c r="C23" s="16">
        <v>5</v>
      </c>
      <c r="D23" s="16">
        <v>5</v>
      </c>
      <c r="G23" s="16" t="s">
        <v>70</v>
      </c>
      <c r="H23" s="16">
        <v>5</v>
      </c>
      <c r="I23" s="16">
        <v>5</v>
      </c>
      <c r="J23" s="16">
        <v>5</v>
      </c>
    </row>
    <row r="24" spans="1:10" ht="15.75" x14ac:dyDescent="0.25">
      <c r="A24" s="16" t="s">
        <v>71</v>
      </c>
      <c r="B24" s="18">
        <f>B22*B23</f>
        <v>600</v>
      </c>
      <c r="C24" s="18">
        <f t="shared" ref="C24:D24" si="4">C22*C23</f>
        <v>525</v>
      </c>
      <c r="D24" s="18">
        <f t="shared" si="4"/>
        <v>0</v>
      </c>
      <c r="G24" s="16" t="s">
        <v>71</v>
      </c>
      <c r="H24" s="18">
        <f>H22*H23</f>
        <v>600</v>
      </c>
      <c r="I24" s="18">
        <f t="shared" ref="I24" si="5">I22*I23</f>
        <v>525</v>
      </c>
      <c r="J24" s="18">
        <f t="shared" ref="J24" si="6">J22*J23</f>
        <v>0</v>
      </c>
    </row>
    <row r="25" spans="1:10" ht="15.75" x14ac:dyDescent="0.25">
      <c r="A25" s="12"/>
      <c r="B25" s="12"/>
      <c r="C25" s="12"/>
      <c r="D25" s="12"/>
      <c r="G25" s="12"/>
      <c r="H25" s="12"/>
      <c r="I25" s="12"/>
      <c r="J25" s="12"/>
    </row>
    <row r="26" spans="1:10" ht="15.75" x14ac:dyDescent="0.25">
      <c r="A26" s="19" t="s">
        <v>72</v>
      </c>
      <c r="B26" s="20"/>
      <c r="C26" s="20"/>
      <c r="D26" s="20"/>
      <c r="G26" s="19" t="s">
        <v>72</v>
      </c>
      <c r="H26" s="20"/>
      <c r="I26" s="20"/>
      <c r="J26" s="20"/>
    </row>
    <row r="27" spans="1:10" ht="15.75" x14ac:dyDescent="0.25">
      <c r="A27" s="20" t="s">
        <v>74</v>
      </c>
      <c r="B27" s="21">
        <v>50</v>
      </c>
      <c r="C27" s="21">
        <v>50</v>
      </c>
      <c r="D27" s="21">
        <v>0</v>
      </c>
      <c r="G27" s="20" t="s">
        <v>74</v>
      </c>
      <c r="H27" s="21">
        <v>50</v>
      </c>
      <c r="I27" s="21">
        <v>50</v>
      </c>
      <c r="J27" s="21">
        <v>0</v>
      </c>
    </row>
    <row r="28" spans="1:10" ht="15.75" x14ac:dyDescent="0.25">
      <c r="A28" s="20" t="s">
        <v>77</v>
      </c>
      <c r="B28" s="20">
        <v>2</v>
      </c>
      <c r="C28" s="20">
        <v>2</v>
      </c>
      <c r="D28" s="20">
        <v>2</v>
      </c>
      <c r="G28" s="20" t="s">
        <v>77</v>
      </c>
      <c r="H28" s="20">
        <v>4</v>
      </c>
      <c r="I28" s="20">
        <v>4</v>
      </c>
      <c r="J28" s="20">
        <v>4</v>
      </c>
    </row>
    <row r="29" spans="1:10" ht="15.75" x14ac:dyDescent="0.25">
      <c r="A29" s="20" t="s">
        <v>75</v>
      </c>
      <c r="B29" s="20">
        <v>4</v>
      </c>
      <c r="C29" s="20">
        <v>4</v>
      </c>
      <c r="D29" s="20">
        <v>4</v>
      </c>
      <c r="G29" s="20" t="s">
        <v>75</v>
      </c>
      <c r="H29" s="20">
        <v>4</v>
      </c>
      <c r="I29" s="20">
        <v>4</v>
      </c>
      <c r="J29" s="20">
        <v>4</v>
      </c>
    </row>
    <row r="30" spans="1:10" ht="15.75" x14ac:dyDescent="0.25">
      <c r="A30" s="20" t="s">
        <v>76</v>
      </c>
      <c r="B30" s="21">
        <f>B27*B28*B29</f>
        <v>400</v>
      </c>
      <c r="C30" s="21">
        <f t="shared" ref="C30:D30" si="7">C27*C28*C29</f>
        <v>400</v>
      </c>
      <c r="D30" s="21">
        <f t="shared" si="7"/>
        <v>0</v>
      </c>
      <c r="G30" s="20" t="s">
        <v>76</v>
      </c>
      <c r="H30" s="21">
        <f>H27*H28*H29</f>
        <v>800</v>
      </c>
      <c r="I30" s="21">
        <f t="shared" ref="I30" si="8">I27*I28*I29</f>
        <v>800</v>
      </c>
      <c r="J30" s="21">
        <f t="shared" ref="J30" si="9">J27*J28*J29</f>
        <v>0</v>
      </c>
    </row>
    <row r="31" spans="1:10" ht="15.75" x14ac:dyDescent="0.25">
      <c r="A31" s="12"/>
      <c r="B31" s="12"/>
      <c r="C31" s="12"/>
      <c r="D31" s="12"/>
      <c r="G31" s="12"/>
      <c r="H31" s="12"/>
      <c r="I31" s="12"/>
      <c r="J31" s="12"/>
    </row>
    <row r="32" spans="1:10" ht="15.75" x14ac:dyDescent="0.25">
      <c r="A32" s="22" t="s">
        <v>73</v>
      </c>
      <c r="B32" s="23"/>
      <c r="C32" s="23"/>
      <c r="D32" s="23"/>
      <c r="G32" s="22" t="s">
        <v>73</v>
      </c>
      <c r="H32" s="23"/>
      <c r="I32" s="23"/>
      <c r="J32" s="23"/>
    </row>
    <row r="33" spans="1:10" ht="15.75" x14ac:dyDescent="0.25">
      <c r="A33" s="23" t="s">
        <v>78</v>
      </c>
      <c r="B33" s="24">
        <v>40</v>
      </c>
      <c r="C33" s="24">
        <v>0</v>
      </c>
      <c r="D33" s="24">
        <v>0</v>
      </c>
      <c r="G33" s="23" t="s">
        <v>78</v>
      </c>
      <c r="H33" s="24">
        <v>40</v>
      </c>
      <c r="I33" s="24">
        <v>0</v>
      </c>
      <c r="J33" s="24">
        <v>0</v>
      </c>
    </row>
    <row r="34" spans="1:10" ht="15.75" x14ac:dyDescent="0.25">
      <c r="A34" s="23" t="s">
        <v>75</v>
      </c>
      <c r="B34" s="23">
        <v>4</v>
      </c>
      <c r="C34" s="23">
        <v>4</v>
      </c>
      <c r="D34" s="23">
        <v>4</v>
      </c>
      <c r="G34" s="23" t="s">
        <v>75</v>
      </c>
      <c r="H34" s="23">
        <v>4</v>
      </c>
      <c r="I34" s="23">
        <v>4</v>
      </c>
      <c r="J34" s="23">
        <v>4</v>
      </c>
    </row>
    <row r="35" spans="1:10" ht="15.75" x14ac:dyDescent="0.25">
      <c r="A35" s="23" t="s">
        <v>76</v>
      </c>
      <c r="B35" s="24">
        <f>B33*B34</f>
        <v>160</v>
      </c>
      <c r="C35" s="24">
        <f t="shared" ref="C35:D35" si="10">C33*C34</f>
        <v>0</v>
      </c>
      <c r="D35" s="24">
        <f t="shared" si="10"/>
        <v>0</v>
      </c>
      <c r="G35" s="23" t="s">
        <v>76</v>
      </c>
      <c r="H35" s="24">
        <f>H33*H34</f>
        <v>160</v>
      </c>
      <c r="I35" s="24">
        <f t="shared" ref="I35" si="11">I33*I34</f>
        <v>0</v>
      </c>
      <c r="J35" s="24">
        <f t="shared" ref="J35" si="12">J33*J34</f>
        <v>0</v>
      </c>
    </row>
    <row r="36" spans="1:10" ht="15.75" x14ac:dyDescent="0.25">
      <c r="B36" s="12" t="s">
        <v>52</v>
      </c>
      <c r="C36" s="12" t="s">
        <v>51</v>
      </c>
      <c r="D36" s="12" t="s">
        <v>53</v>
      </c>
      <c r="H36" s="12" t="s">
        <v>52</v>
      </c>
      <c r="I36" s="12" t="s">
        <v>51</v>
      </c>
      <c r="J36" s="12" t="s">
        <v>53</v>
      </c>
    </row>
    <row r="37" spans="1:10" ht="15.75" x14ac:dyDescent="0.25">
      <c r="A37" s="25" t="s">
        <v>33</v>
      </c>
      <c r="B37" s="26">
        <f>B19+B24+B30+B35</f>
        <v>1854</v>
      </c>
      <c r="C37" s="26">
        <f t="shared" ref="C37:D37" si="13">C19+C24+C30+C35</f>
        <v>1853</v>
      </c>
      <c r="D37" s="26">
        <f t="shared" si="13"/>
        <v>1810</v>
      </c>
      <c r="G37" s="25" t="s">
        <v>33</v>
      </c>
      <c r="H37" s="26">
        <f>H19+H24+H30+H35</f>
        <v>2948</v>
      </c>
      <c r="I37" s="26">
        <f t="shared" ref="I37:J37" si="14">I19+I24+I30+I35</f>
        <v>3181</v>
      </c>
      <c r="J37" s="26">
        <f t="shared" si="14"/>
        <v>3620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3993-AAB5-4FE0-A68F-9BFA32796BCF}">
  <dimension ref="A1:H19"/>
  <sheetViews>
    <sheetView workbookViewId="0">
      <selection activeCell="K11" sqref="K11"/>
    </sheetView>
  </sheetViews>
  <sheetFormatPr defaultRowHeight="15" x14ac:dyDescent="0.25"/>
  <cols>
    <col min="1" max="1" width="23.28515625" bestFit="1" customWidth="1"/>
    <col min="2" max="2" width="10.28515625" bestFit="1" customWidth="1"/>
    <col min="6" max="7" width="11.28515625" bestFit="1" customWidth="1"/>
    <col min="8" max="8" width="10.28515625" bestFit="1" customWidth="1"/>
  </cols>
  <sheetData>
    <row r="1" spans="1:8" x14ac:dyDescent="0.25">
      <c r="A1" t="s">
        <v>28</v>
      </c>
      <c r="B1" t="s">
        <v>80</v>
      </c>
      <c r="C1" t="s">
        <v>81</v>
      </c>
      <c r="D1" t="s">
        <v>82</v>
      </c>
      <c r="E1" t="s">
        <v>79</v>
      </c>
      <c r="F1" t="s">
        <v>80</v>
      </c>
      <c r="G1" t="s">
        <v>81</v>
      </c>
      <c r="H1" t="s">
        <v>82</v>
      </c>
    </row>
    <row r="2" spans="1:8" x14ac:dyDescent="0.25">
      <c r="A2" s="27" t="s">
        <v>83</v>
      </c>
      <c r="B2" s="34">
        <v>29</v>
      </c>
      <c r="C2" s="34">
        <v>149</v>
      </c>
      <c r="D2" s="34">
        <v>549</v>
      </c>
      <c r="F2" s="34">
        <v>29</v>
      </c>
      <c r="G2" s="34">
        <v>149</v>
      </c>
      <c r="H2" s="34">
        <v>549</v>
      </c>
    </row>
    <row r="4" spans="1:8" x14ac:dyDescent="0.25">
      <c r="A4" s="28" t="s">
        <v>84</v>
      </c>
      <c r="B4" s="33">
        <v>40</v>
      </c>
      <c r="C4" s="33">
        <v>90</v>
      </c>
      <c r="D4" s="33">
        <v>370</v>
      </c>
      <c r="F4" s="33">
        <v>40</v>
      </c>
      <c r="G4" s="33">
        <v>90</v>
      </c>
      <c r="H4" s="33">
        <v>370</v>
      </c>
    </row>
    <row r="5" spans="1:8" x14ac:dyDescent="0.25">
      <c r="A5" s="28" t="s">
        <v>85</v>
      </c>
      <c r="B5" s="28">
        <v>200</v>
      </c>
      <c r="C5" s="28">
        <v>1000</v>
      </c>
      <c r="D5" s="28">
        <v>11000</v>
      </c>
      <c r="F5" s="28">
        <v>200</v>
      </c>
      <c r="G5" s="28">
        <v>1000</v>
      </c>
      <c r="H5" s="28">
        <v>11000</v>
      </c>
    </row>
    <row r="6" spans="1:8" x14ac:dyDescent="0.25">
      <c r="A6" s="28" t="s">
        <v>86</v>
      </c>
      <c r="B6" s="33">
        <f>B4/B5</f>
        <v>0.2</v>
      </c>
      <c r="C6" s="33">
        <f t="shared" ref="C6:D6" si="0">C4/C5</f>
        <v>0.09</v>
      </c>
      <c r="D6" s="33">
        <f t="shared" si="0"/>
        <v>3.3636363636363638E-2</v>
      </c>
      <c r="F6" s="33">
        <f>F4/F5</f>
        <v>0.2</v>
      </c>
      <c r="G6" s="33">
        <f t="shared" ref="G6" si="1">G4/G5</f>
        <v>0.09</v>
      </c>
      <c r="H6" s="33">
        <f t="shared" ref="H6" si="2">H4/H5</f>
        <v>3.3636363636363638E-2</v>
      </c>
    </row>
    <row r="8" spans="1:8" x14ac:dyDescent="0.25">
      <c r="A8" s="4" t="s">
        <v>87</v>
      </c>
      <c r="B8" s="4">
        <v>15</v>
      </c>
      <c r="F8" s="4">
        <v>500</v>
      </c>
    </row>
    <row r="9" spans="1:8" x14ac:dyDescent="0.25">
      <c r="A9" s="4" t="s">
        <v>88</v>
      </c>
      <c r="B9" s="4">
        <v>5</v>
      </c>
      <c r="F9" s="4">
        <v>5</v>
      </c>
    </row>
    <row r="10" spans="1:8" x14ac:dyDescent="0.25">
      <c r="A10" s="4" t="s">
        <v>89</v>
      </c>
      <c r="B10" s="4">
        <v>50</v>
      </c>
      <c r="F10" s="4">
        <v>50</v>
      </c>
    </row>
    <row r="11" spans="1:8" x14ac:dyDescent="0.25">
      <c r="A11" s="4" t="s">
        <v>90</v>
      </c>
      <c r="B11" s="4">
        <f>B8*B9*B10</f>
        <v>3750</v>
      </c>
      <c r="F11" s="4">
        <f>F8*F9*F10</f>
        <v>125000</v>
      </c>
    </row>
    <row r="13" spans="1:8" x14ac:dyDescent="0.25">
      <c r="A13" s="29" t="s">
        <v>91</v>
      </c>
      <c r="B13" s="29">
        <v>3750</v>
      </c>
      <c r="C13" s="29">
        <v>3750</v>
      </c>
      <c r="D13" s="29">
        <v>3750</v>
      </c>
      <c r="F13" s="4">
        <v>125000</v>
      </c>
      <c r="G13" s="4">
        <v>125000</v>
      </c>
      <c r="H13" s="4">
        <v>125000</v>
      </c>
    </row>
    <row r="14" spans="1:8" x14ac:dyDescent="0.25">
      <c r="A14" s="29" t="s">
        <v>92</v>
      </c>
      <c r="B14" s="35">
        <f>B6*B13</f>
        <v>750</v>
      </c>
      <c r="C14" s="35">
        <f t="shared" ref="C14:D14" si="3">C6*C13</f>
        <v>337.5</v>
      </c>
      <c r="D14" s="35">
        <f t="shared" si="3"/>
        <v>126.13636363636364</v>
      </c>
      <c r="F14" s="35">
        <f>F6*F13</f>
        <v>25000</v>
      </c>
      <c r="G14" s="35">
        <f t="shared" ref="G14" si="4">G6*G13</f>
        <v>11250</v>
      </c>
      <c r="H14" s="35">
        <f t="shared" ref="H14" si="5">H6*H13</f>
        <v>4204.545454545455</v>
      </c>
    </row>
    <row r="15" spans="1:8" x14ac:dyDescent="0.25">
      <c r="A15" s="29" t="s">
        <v>93</v>
      </c>
      <c r="B15" s="29">
        <v>2</v>
      </c>
      <c r="C15" s="29">
        <v>2</v>
      </c>
      <c r="D15" s="29">
        <v>2</v>
      </c>
      <c r="F15" s="29">
        <v>2</v>
      </c>
      <c r="G15" s="29">
        <v>2</v>
      </c>
      <c r="H15" s="29">
        <v>2</v>
      </c>
    </row>
    <row r="17" spans="1:8" x14ac:dyDescent="0.25">
      <c r="A17" s="30" t="s">
        <v>94</v>
      </c>
      <c r="B17" s="36">
        <f>B14*B15</f>
        <v>1500</v>
      </c>
      <c r="C17" s="36">
        <f>C14*C15</f>
        <v>675</v>
      </c>
      <c r="D17" s="36">
        <f t="shared" ref="C17:D17" si="6">D14*D15</f>
        <v>252.27272727272728</v>
      </c>
      <c r="F17" s="36">
        <f>F14*F15</f>
        <v>50000</v>
      </c>
      <c r="G17" s="36">
        <f>G14*G15</f>
        <v>22500</v>
      </c>
      <c r="H17" s="36">
        <f t="shared" ref="H17" si="7">H14*H15</f>
        <v>8409.0909090909099</v>
      </c>
    </row>
    <row r="18" spans="1:8" x14ac:dyDescent="0.25">
      <c r="A18" s="31"/>
      <c r="B18" s="32" t="s">
        <v>80</v>
      </c>
      <c r="C18" s="32" t="s">
        <v>81</v>
      </c>
      <c r="D18" s="32" t="s">
        <v>82</v>
      </c>
      <c r="F18" s="32" t="s">
        <v>80</v>
      </c>
      <c r="G18" s="32" t="s">
        <v>81</v>
      </c>
      <c r="H18" s="32" t="s">
        <v>82</v>
      </c>
    </row>
    <row r="19" spans="1:8" x14ac:dyDescent="0.25">
      <c r="A19" s="32" t="s">
        <v>95</v>
      </c>
      <c r="B19" s="37">
        <f>B2+B17</f>
        <v>1529</v>
      </c>
      <c r="C19" s="37">
        <f>C2+C17</f>
        <v>824</v>
      </c>
      <c r="D19" s="37">
        <f>D2+D17</f>
        <v>801.27272727272725</v>
      </c>
      <c r="F19" s="37">
        <f>F2+F17</f>
        <v>50029</v>
      </c>
      <c r="G19" s="37">
        <f>G2+G17</f>
        <v>22649</v>
      </c>
      <c r="H19" s="37">
        <f>H2+H17</f>
        <v>8958.0909090909099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7EA2-7FDE-4BFF-A6C0-F2F14288AB08}">
  <dimension ref="A1:I28"/>
  <sheetViews>
    <sheetView tabSelected="1" workbookViewId="0">
      <selection activeCell="M49" sqref="M49"/>
    </sheetView>
  </sheetViews>
  <sheetFormatPr defaultRowHeight="15" x14ac:dyDescent="0.25"/>
  <cols>
    <col min="1" max="1" width="30.5703125" bestFit="1" customWidth="1"/>
    <col min="2" max="2" width="11.28515625" bestFit="1" customWidth="1"/>
    <col min="3" max="4" width="12.28515625" bestFit="1" customWidth="1"/>
    <col min="6" max="6" width="30.5703125" bestFit="1" customWidth="1"/>
    <col min="7" max="7" width="12" bestFit="1" customWidth="1"/>
    <col min="8" max="9" width="12.28515625" bestFit="1" customWidth="1"/>
  </cols>
  <sheetData>
    <row r="1" spans="1:9" x14ac:dyDescent="0.25">
      <c r="A1" t="s">
        <v>28</v>
      </c>
      <c r="B1" t="s">
        <v>96</v>
      </c>
      <c r="C1" t="s">
        <v>97</v>
      </c>
      <c r="D1" t="s">
        <v>98</v>
      </c>
      <c r="F1" t="s">
        <v>99</v>
      </c>
      <c r="G1" t="s">
        <v>96</v>
      </c>
      <c r="H1" t="s">
        <v>97</v>
      </c>
      <c r="I1" t="s">
        <v>98</v>
      </c>
    </row>
    <row r="2" spans="1:9" x14ac:dyDescent="0.25">
      <c r="A2" s="29" t="s">
        <v>100</v>
      </c>
      <c r="B2" s="29"/>
      <c r="C2" s="29"/>
      <c r="D2" s="29"/>
      <c r="F2" s="29" t="s">
        <v>100</v>
      </c>
      <c r="G2" s="29"/>
      <c r="H2" s="29"/>
      <c r="I2" s="29"/>
    </row>
    <row r="3" spans="1:9" x14ac:dyDescent="0.25">
      <c r="A3" s="29" t="s">
        <v>83</v>
      </c>
      <c r="B3" s="35">
        <v>14500</v>
      </c>
      <c r="C3" s="35">
        <v>31000</v>
      </c>
      <c r="D3" s="35">
        <v>72000</v>
      </c>
      <c r="F3" s="29" t="s">
        <v>83</v>
      </c>
      <c r="G3" s="35">
        <f>B3*140%</f>
        <v>20300</v>
      </c>
      <c r="H3" s="35">
        <f t="shared" ref="H3:I3" si="0">C3*140%</f>
        <v>43400</v>
      </c>
      <c r="I3" s="35">
        <f t="shared" si="0"/>
        <v>100800</v>
      </c>
    </row>
    <row r="4" spans="1:9" x14ac:dyDescent="0.25">
      <c r="A4" s="29" t="s">
        <v>101</v>
      </c>
      <c r="B4" s="35">
        <v>1450</v>
      </c>
      <c r="C4" s="35">
        <v>3100</v>
      </c>
      <c r="D4" s="35">
        <v>7200</v>
      </c>
      <c r="F4" s="29" t="s">
        <v>101</v>
      </c>
      <c r="G4" s="35">
        <v>1450</v>
      </c>
      <c r="H4" s="35">
        <v>3100</v>
      </c>
      <c r="I4" s="35">
        <v>7200</v>
      </c>
    </row>
    <row r="6" spans="1:9" x14ac:dyDescent="0.25">
      <c r="A6" s="43" t="s">
        <v>102</v>
      </c>
      <c r="B6" s="44"/>
      <c r="C6" s="44"/>
      <c r="D6" s="45"/>
      <c r="F6" s="43" t="s">
        <v>102</v>
      </c>
      <c r="G6" s="44"/>
      <c r="H6" s="44"/>
      <c r="I6" s="45"/>
    </row>
    <row r="7" spans="1:9" x14ac:dyDescent="0.25">
      <c r="A7" s="46" t="s">
        <v>103</v>
      </c>
      <c r="B7" s="54">
        <v>1500</v>
      </c>
      <c r="C7" s="54">
        <v>2500</v>
      </c>
      <c r="D7" s="55">
        <v>3100</v>
      </c>
      <c r="F7" s="46" t="s">
        <v>103</v>
      </c>
      <c r="G7" s="54">
        <v>1500</v>
      </c>
      <c r="H7" s="54">
        <v>2500</v>
      </c>
      <c r="I7" s="55">
        <v>3100</v>
      </c>
    </row>
    <row r="8" spans="1:9" x14ac:dyDescent="0.25">
      <c r="A8" s="46" t="s">
        <v>104</v>
      </c>
      <c r="B8" s="54">
        <v>210</v>
      </c>
      <c r="C8" s="54">
        <v>300</v>
      </c>
      <c r="D8" s="55">
        <v>450</v>
      </c>
      <c r="F8" s="46" t="s">
        <v>104</v>
      </c>
      <c r="G8" s="54">
        <v>210</v>
      </c>
      <c r="H8" s="54">
        <v>300</v>
      </c>
      <c r="I8" s="55">
        <v>450</v>
      </c>
    </row>
    <row r="9" spans="1:9" x14ac:dyDescent="0.25">
      <c r="A9" s="46" t="s">
        <v>105</v>
      </c>
      <c r="B9" s="47"/>
      <c r="C9" s="47"/>
      <c r="D9" s="48"/>
      <c r="F9" s="46" t="s">
        <v>105</v>
      </c>
      <c r="G9" s="47"/>
      <c r="H9" s="47"/>
      <c r="I9" s="48"/>
    </row>
    <row r="10" spans="1:9" x14ac:dyDescent="0.25">
      <c r="A10" s="40"/>
      <c r="B10" s="38"/>
      <c r="C10" s="38"/>
      <c r="D10" s="41"/>
      <c r="F10" s="40"/>
      <c r="G10" s="38"/>
      <c r="H10" s="38"/>
      <c r="I10" s="41"/>
    </row>
    <row r="11" spans="1:9" x14ac:dyDescent="0.25">
      <c r="A11" s="40"/>
      <c r="B11" s="38"/>
      <c r="C11" s="38"/>
      <c r="D11" s="41"/>
      <c r="F11" s="40"/>
      <c r="G11" s="38"/>
      <c r="H11" s="38"/>
      <c r="I11" s="41"/>
    </row>
    <row r="12" spans="1:9" x14ac:dyDescent="0.25">
      <c r="A12" s="49" t="s">
        <v>106</v>
      </c>
      <c r="B12" s="50"/>
      <c r="C12" s="50"/>
      <c r="D12" s="51"/>
      <c r="F12" s="49" t="s">
        <v>106</v>
      </c>
      <c r="G12" s="50"/>
      <c r="H12" s="50"/>
      <c r="I12" s="51"/>
    </row>
    <row r="13" spans="1:9" x14ac:dyDescent="0.25">
      <c r="A13" s="49" t="s">
        <v>107</v>
      </c>
      <c r="B13" s="50">
        <v>30000</v>
      </c>
      <c r="C13" s="50">
        <v>30000</v>
      </c>
      <c r="D13" s="50">
        <v>30000</v>
      </c>
      <c r="F13" s="49" t="s">
        <v>107</v>
      </c>
      <c r="G13" s="50">
        <v>30000</v>
      </c>
      <c r="H13" s="50">
        <v>30000</v>
      </c>
      <c r="I13" s="50">
        <v>30000</v>
      </c>
    </row>
    <row r="14" spans="1:9" x14ac:dyDescent="0.25">
      <c r="A14" s="49" t="s">
        <v>108</v>
      </c>
      <c r="B14" s="50">
        <v>35</v>
      </c>
      <c r="C14" s="50">
        <v>19</v>
      </c>
      <c r="D14" s="51">
        <v>17</v>
      </c>
      <c r="F14" s="49" t="s">
        <v>108</v>
      </c>
      <c r="G14" s="50">
        <v>35</v>
      </c>
      <c r="H14" s="50">
        <v>19</v>
      </c>
      <c r="I14" s="51">
        <v>17</v>
      </c>
    </row>
    <row r="15" spans="1:9" x14ac:dyDescent="0.25">
      <c r="A15" s="49" t="s">
        <v>109</v>
      </c>
      <c r="B15" s="52">
        <v>3.98</v>
      </c>
      <c r="C15" s="52">
        <v>3.98</v>
      </c>
      <c r="D15" s="52">
        <v>3.98</v>
      </c>
      <c r="F15" s="49" t="s">
        <v>109</v>
      </c>
      <c r="G15" s="52">
        <v>3.98</v>
      </c>
      <c r="H15" s="52">
        <v>3.98</v>
      </c>
      <c r="I15" s="52">
        <v>3.98</v>
      </c>
    </row>
    <row r="16" spans="1:9" x14ac:dyDescent="0.25">
      <c r="A16" s="49" t="s">
        <v>110</v>
      </c>
      <c r="B16" s="52">
        <f>(B13/B14)*B15</f>
        <v>3411.4285714285711</v>
      </c>
      <c r="C16" s="52">
        <f>(C13/C14)*C15</f>
        <v>6284.21052631579</v>
      </c>
      <c r="D16" s="52">
        <f t="shared" ref="C16:D16" si="1">(D13/D14)*D15</f>
        <v>7023.5294117647063</v>
      </c>
      <c r="F16" s="49" t="s">
        <v>110</v>
      </c>
      <c r="G16" s="52">
        <f>(G13/G14)*G15</f>
        <v>3411.4285714285711</v>
      </c>
      <c r="H16" s="52">
        <f>(H13/H14)*H15</f>
        <v>6284.21052631579</v>
      </c>
      <c r="I16" s="52">
        <f t="shared" ref="I16" si="2">(I13/I14)*I15</f>
        <v>7023.5294117647063</v>
      </c>
    </row>
    <row r="17" spans="1:9" x14ac:dyDescent="0.25">
      <c r="A17" s="40"/>
      <c r="B17" s="38"/>
      <c r="C17" s="38"/>
      <c r="D17" s="41"/>
      <c r="F17" s="40"/>
      <c r="G17" s="38"/>
      <c r="H17" s="38"/>
      <c r="I17" s="41"/>
    </row>
    <row r="18" spans="1:9" x14ac:dyDescent="0.25">
      <c r="A18" s="42" t="s">
        <v>111</v>
      </c>
      <c r="B18" s="53">
        <f>B7+B8+B16</f>
        <v>5121.4285714285706</v>
      </c>
      <c r="C18" s="53">
        <f t="shared" ref="C18:D18" si="3">C7+C8+C16</f>
        <v>9084.21052631579</v>
      </c>
      <c r="D18" s="53">
        <f t="shared" si="3"/>
        <v>10573.529411764706</v>
      </c>
      <c r="F18" s="42" t="s">
        <v>111</v>
      </c>
      <c r="G18" s="53">
        <f>G7+G8+G16</f>
        <v>5121.4285714285706</v>
      </c>
      <c r="H18" s="53">
        <f t="shared" ref="H18:I18" si="4">H7+H8+H16</f>
        <v>9084.21052631579</v>
      </c>
      <c r="I18" s="53">
        <f t="shared" si="4"/>
        <v>10573.529411764706</v>
      </c>
    </row>
    <row r="20" spans="1:9" x14ac:dyDescent="0.25">
      <c r="A20" t="s">
        <v>112</v>
      </c>
      <c r="B20">
        <v>30000</v>
      </c>
      <c r="C20">
        <v>30000</v>
      </c>
      <c r="D20">
        <v>30000</v>
      </c>
      <c r="F20" t="s">
        <v>112</v>
      </c>
      <c r="G20">
        <v>30000</v>
      </c>
      <c r="H20">
        <v>30000</v>
      </c>
      <c r="I20">
        <v>30000</v>
      </c>
    </row>
    <row r="21" spans="1:9" x14ac:dyDescent="0.25">
      <c r="A21" t="s">
        <v>113</v>
      </c>
      <c r="B21">
        <v>250000</v>
      </c>
      <c r="C21">
        <v>250000</v>
      </c>
      <c r="D21">
        <v>250000</v>
      </c>
      <c r="F21" t="s">
        <v>113</v>
      </c>
      <c r="G21">
        <v>250000</v>
      </c>
      <c r="H21">
        <v>250000</v>
      </c>
      <c r="I21">
        <v>250000</v>
      </c>
    </row>
    <row r="22" spans="1:9" x14ac:dyDescent="0.25">
      <c r="A22" t="s">
        <v>114</v>
      </c>
      <c r="B22">
        <f>B21/B20</f>
        <v>8.3333333333333339</v>
      </c>
      <c r="C22">
        <f t="shared" ref="C22:D22" si="5">C21/C20</f>
        <v>8.3333333333333339</v>
      </c>
      <c r="D22">
        <f t="shared" si="5"/>
        <v>8.3333333333333339</v>
      </c>
      <c r="F22" t="s">
        <v>114</v>
      </c>
      <c r="G22">
        <f>G21/G20</f>
        <v>8.3333333333333339</v>
      </c>
      <c r="H22">
        <f t="shared" ref="H22" si="6">H21/H20</f>
        <v>8.3333333333333339</v>
      </c>
      <c r="I22">
        <f t="shared" ref="I22" si="7">I21/I20</f>
        <v>8.3333333333333339</v>
      </c>
    </row>
    <row r="24" spans="1:9" x14ac:dyDescent="0.25">
      <c r="A24" s="39" t="s">
        <v>115</v>
      </c>
      <c r="B24" s="56">
        <f>B18*B22</f>
        <v>42678.571428571428</v>
      </c>
      <c r="C24" s="56">
        <f t="shared" ref="C24:D24" si="8">C18*C22</f>
        <v>75701.754385964916</v>
      </c>
      <c r="D24" s="56">
        <f t="shared" si="8"/>
        <v>88112.745098039231</v>
      </c>
      <c r="F24" s="39" t="s">
        <v>115</v>
      </c>
      <c r="G24" s="56">
        <f>G18*G22</f>
        <v>42678.571428571428</v>
      </c>
      <c r="H24" s="56">
        <f t="shared" ref="H24:I24" si="9">H18*H22</f>
        <v>75701.754385964916</v>
      </c>
      <c r="I24" s="56">
        <f t="shared" si="9"/>
        <v>88112.745098039231</v>
      </c>
    </row>
    <row r="25" spans="1:9" x14ac:dyDescent="0.25">
      <c r="A25" s="40"/>
      <c r="B25" s="38"/>
      <c r="C25" s="38"/>
      <c r="D25" s="41"/>
      <c r="F25" s="40"/>
      <c r="G25" s="38"/>
      <c r="H25" s="38"/>
      <c r="I25" s="41"/>
    </row>
    <row r="26" spans="1:9" x14ac:dyDescent="0.25">
      <c r="A26" s="40" t="s">
        <v>116</v>
      </c>
      <c r="B26" s="57">
        <f>B3+B4+B24</f>
        <v>58628.571428571428</v>
      </c>
      <c r="C26" s="57">
        <f t="shared" ref="C26:D26" si="10">C3+C4+C24</f>
        <v>109801.75438596492</v>
      </c>
      <c r="D26" s="57">
        <f t="shared" si="10"/>
        <v>167312.74509803922</v>
      </c>
      <c r="F26" s="40" t="s">
        <v>116</v>
      </c>
      <c r="G26" s="57">
        <f>G3+G4+G24</f>
        <v>64428.571428571428</v>
      </c>
      <c r="H26" s="57">
        <f t="shared" ref="H26:I26" si="11">H3+H4+H24</f>
        <v>122201.75438596492</v>
      </c>
      <c r="I26" s="57">
        <f t="shared" si="11"/>
        <v>196112.74509803922</v>
      </c>
    </row>
    <row r="27" spans="1:9" x14ac:dyDescent="0.25">
      <c r="A27" s="40"/>
      <c r="B27" s="38" t="s">
        <v>96</v>
      </c>
      <c r="C27" s="38" t="s">
        <v>97</v>
      </c>
      <c r="D27" s="41" t="s">
        <v>98</v>
      </c>
      <c r="F27" s="40"/>
      <c r="G27" s="38" t="s">
        <v>96</v>
      </c>
      <c r="H27" s="38" t="s">
        <v>97</v>
      </c>
      <c r="I27" s="41" t="s">
        <v>98</v>
      </c>
    </row>
    <row r="28" spans="1:9" x14ac:dyDescent="0.25">
      <c r="A28" s="42" t="s">
        <v>117</v>
      </c>
      <c r="B28" s="53">
        <f>B26/B22</f>
        <v>7035.4285714285706</v>
      </c>
      <c r="C28" s="53">
        <f t="shared" ref="C28:D28" si="12">C26/C22</f>
        <v>13176.210526315788</v>
      </c>
      <c r="D28" s="53">
        <f t="shared" si="12"/>
        <v>20077.529411764706</v>
      </c>
      <c r="F28" s="42" t="s">
        <v>117</v>
      </c>
      <c r="G28" s="53">
        <f>G26/G22</f>
        <v>7731.4285714285706</v>
      </c>
      <c r="H28" s="53">
        <f t="shared" ref="H28:I28" si="13">H26/H22</f>
        <v>14664.210526315788</v>
      </c>
      <c r="I28" s="53">
        <f t="shared" si="13"/>
        <v>23533.529411764703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Loan Interest</vt:lpstr>
      <vt:lpstr>Shop Price Comparison</vt:lpstr>
      <vt:lpstr>Decision Making (Cat or Dog)</vt:lpstr>
      <vt:lpstr>Decision Making (3 vacations)</vt:lpstr>
      <vt:lpstr>Decision Making (Printer)</vt:lpstr>
      <vt:lpstr>Decision Making 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Lim</dc:creator>
  <cp:lastModifiedBy>Vince Lim</cp:lastModifiedBy>
  <dcterms:created xsi:type="dcterms:W3CDTF">2025-04-03T07:11:06Z</dcterms:created>
  <dcterms:modified xsi:type="dcterms:W3CDTF">2025-04-07T12:18:12Z</dcterms:modified>
</cp:coreProperties>
</file>