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util de gestion\git\"/>
    </mc:Choice>
  </mc:AlternateContent>
  <xr:revisionPtr revIDLastSave="0" documentId="8_{D0CD4B29-7856-4A28-9D8B-CCAFB0910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nctions mathématiques" sheetId="1" r:id="rId1"/>
    <sheet name="Fonctions trigonométriqu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I15" i="2" l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H15" i="2" l="1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T20" i="2"/>
  <c r="AB25" i="1"/>
  <c r="P20" i="2" l="1"/>
  <c r="R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<sst xmlns="http://schemas.openxmlformats.org/spreadsheetml/2006/main" count="71" uniqueCount="54">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</sst>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D-4734-8EED-D04008AF1823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D-4734-8EED-D04008AF1823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AD-4734-8EED-D04008AF1823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D-4734-8EED-D04008AF1823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AD-4734-8EED-D04008AF1823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D-4734-8EED-D04008AF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6-44EB-88F2-DBA83DDF7B77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6-44EB-88F2-DBA83DDF7B77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6-44EB-88F2-DBA83DDF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tabSelected="1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2" customWidth="1"/>
    <col min="20" max="20" width="9.42578125" style="2" customWidth="1"/>
    <col min="21" max="21" width="0.5703125" style="2" customWidth="1"/>
    <col min="22" max="22" width="9.42578125" style="2" customWidth="1"/>
    <col min="23" max="23" width="0.5703125" style="2" customWidth="1"/>
    <col min="24" max="24" width="9.42578125" style="2" customWidth="1"/>
    <col min="25" max="25" width="0.5703125" style="2" customWidth="1"/>
    <col min="26" max="26" width="9.42578125" style="2" customWidth="1"/>
    <col min="27" max="27" width="0.5703125" style="2" customWidth="1"/>
    <col min="28" max="28" width="9.42578125" style="2" customWidth="1"/>
    <col min="29" max="16384" width="11.5703125" style="1"/>
  </cols>
  <sheetData>
    <row r="1" spans="2:28" ht="6" customHeight="1" x14ac:dyDescent="0.2"/>
    <row r="2" spans="2:28" ht="18" customHeight="1" x14ac:dyDescent="0.2">
      <c r="B2" s="186" t="s">
        <v>9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</row>
    <row r="3" spans="2:28" ht="15" customHeight="1" thickBot="1" x14ac:dyDescent="0.25"/>
    <row r="4" spans="2:28" ht="10.15" customHeight="1" x14ac:dyDescent="0.2">
      <c r="C4" s="25"/>
      <c r="D4" s="23"/>
      <c r="E4" s="187" t="s">
        <v>22</v>
      </c>
      <c r="F4" s="187"/>
      <c r="G4" s="189" t="s">
        <v>23</v>
      </c>
      <c r="H4" s="190"/>
      <c r="I4" s="190"/>
      <c r="J4" s="190"/>
      <c r="K4" s="190"/>
      <c r="L4" s="190"/>
      <c r="M4" s="18"/>
      <c r="P4" s="12"/>
      <c r="Q4" s="12"/>
    </row>
    <row r="5" spans="2:28" ht="10.15" customHeight="1" thickBot="1" x14ac:dyDescent="0.25">
      <c r="C5" s="26"/>
      <c r="D5" s="24"/>
      <c r="E5" s="188"/>
      <c r="F5" s="188"/>
      <c r="G5" s="14" t="s">
        <v>16</v>
      </c>
      <c r="H5" s="15" t="s">
        <v>17</v>
      </c>
      <c r="I5" s="15" t="s">
        <v>18</v>
      </c>
      <c r="J5" s="15" t="s">
        <v>19</v>
      </c>
      <c r="K5" s="16" t="s">
        <v>20</v>
      </c>
      <c r="L5" s="16" t="s">
        <v>35</v>
      </c>
      <c r="M5" s="18"/>
      <c r="P5" s="13"/>
      <c r="Q5" s="13"/>
    </row>
    <row r="6" spans="2:28" ht="3" customHeight="1" thickBot="1" x14ac:dyDescent="0.25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15" customHeight="1" thickBot="1" x14ac:dyDescent="0.3">
      <c r="C7" s="76"/>
      <c r="D7" s="198" t="s">
        <v>15</v>
      </c>
      <c r="E7" s="198"/>
      <c r="F7" s="165" t="s">
        <v>41</v>
      </c>
      <c r="G7" s="146">
        <v>-1</v>
      </c>
      <c r="H7" s="147">
        <v>5</v>
      </c>
      <c r="I7" s="147">
        <v>-25</v>
      </c>
      <c r="J7" s="147">
        <v>50</v>
      </c>
      <c r="K7" s="148"/>
      <c r="L7" s="149"/>
      <c r="M7" s="196"/>
      <c r="N7" s="196"/>
      <c r="O7" s="196"/>
      <c r="P7" s="196"/>
      <c r="Q7" s="77"/>
      <c r="R7" s="78"/>
    </row>
    <row r="8" spans="2:28" s="9" customFormat="1" ht="3" customHeight="1" thickBot="1" x14ac:dyDescent="0.3">
      <c r="F8" s="166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15" customHeight="1" thickBot="1" x14ac:dyDescent="0.3">
      <c r="C9" s="87"/>
      <c r="D9" s="199" t="s">
        <v>10</v>
      </c>
      <c r="E9" s="199"/>
      <c r="F9" s="167" t="s">
        <v>42</v>
      </c>
      <c r="G9" s="150">
        <v>-4</v>
      </c>
      <c r="H9" s="151">
        <v>10</v>
      </c>
      <c r="I9" s="152"/>
      <c r="J9" s="152"/>
      <c r="K9" s="152"/>
      <c r="L9" s="152"/>
      <c r="M9" s="197"/>
      <c r="N9" s="197"/>
      <c r="O9" s="197"/>
      <c r="P9" s="197"/>
      <c r="Q9" s="88"/>
      <c r="R9" s="79"/>
      <c r="S9" s="89"/>
      <c r="T9" s="90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3">
      <c r="F10" s="166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1"/>
      <c r="U10" s="8"/>
      <c r="V10" s="8"/>
      <c r="W10" s="8"/>
      <c r="X10" s="8"/>
      <c r="Y10" s="8"/>
      <c r="Z10" s="8"/>
      <c r="AA10" s="8"/>
      <c r="AB10" s="8"/>
    </row>
    <row r="11" spans="2:28" s="9" customFormat="1" ht="13.15" customHeight="1" thickBot="1" x14ac:dyDescent="0.25">
      <c r="C11" s="98"/>
      <c r="D11" s="200" t="s">
        <v>11</v>
      </c>
      <c r="E11" s="200"/>
      <c r="F11" s="168" t="s">
        <v>43</v>
      </c>
      <c r="G11" s="153">
        <v>0.5</v>
      </c>
      <c r="H11" s="154">
        <v>3</v>
      </c>
      <c r="I11" s="154">
        <v>-25</v>
      </c>
      <c r="J11" s="155"/>
      <c r="K11" s="155"/>
      <c r="L11" s="155"/>
      <c r="M11" s="203"/>
      <c r="N11" s="203"/>
      <c r="O11" s="203"/>
      <c r="P11" s="203"/>
      <c r="Q11" s="99"/>
      <c r="R11" s="80"/>
      <c r="S11" s="100"/>
      <c r="T11" s="92"/>
      <c r="U11" s="101"/>
      <c r="V11" s="102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5">
      <c r="F12" s="166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2"/>
      <c r="U12" s="28"/>
      <c r="V12" s="103"/>
      <c r="W12" s="28"/>
      <c r="X12" s="28"/>
      <c r="Y12" s="28"/>
      <c r="Z12" s="28"/>
      <c r="AA12" s="28"/>
      <c r="AB12" s="28"/>
    </row>
    <row r="13" spans="2:28" s="9" customFormat="1" ht="13.15" customHeight="1" thickBot="1" x14ac:dyDescent="0.25">
      <c r="C13" s="110"/>
      <c r="D13" s="201" t="s">
        <v>12</v>
      </c>
      <c r="E13" s="201"/>
      <c r="F13" s="169" t="s">
        <v>44</v>
      </c>
      <c r="G13" s="156">
        <v>7.4999999999999997E-2</v>
      </c>
      <c r="H13" s="157">
        <v>0.25</v>
      </c>
      <c r="I13" s="157">
        <v>-3</v>
      </c>
      <c r="J13" s="157">
        <v>0</v>
      </c>
      <c r="K13" s="158"/>
      <c r="L13" s="158"/>
      <c r="M13" s="202"/>
      <c r="N13" s="202"/>
      <c r="O13" s="202"/>
      <c r="P13" s="202"/>
      <c r="Q13" s="111"/>
      <c r="R13" s="82"/>
      <c r="S13" s="112"/>
      <c r="T13" s="93"/>
      <c r="U13" s="113"/>
      <c r="V13" s="104"/>
      <c r="W13" s="114"/>
      <c r="X13" s="115"/>
      <c r="Y13" s="30"/>
      <c r="Z13" s="29"/>
      <c r="AA13" s="29"/>
      <c r="AB13" s="29"/>
    </row>
    <row r="14" spans="2:28" s="9" customFormat="1" ht="3" customHeight="1" thickBot="1" x14ac:dyDescent="0.25">
      <c r="F14" s="166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3"/>
      <c r="U14" s="30"/>
      <c r="V14" s="104"/>
      <c r="W14" s="30"/>
      <c r="X14" s="116"/>
      <c r="Y14" s="30"/>
      <c r="Z14" s="29"/>
      <c r="AA14" s="29"/>
      <c r="AB14" s="29"/>
    </row>
    <row r="15" spans="2:28" s="9" customFormat="1" ht="13.15" customHeight="1" thickBot="1" x14ac:dyDescent="0.3">
      <c r="C15" s="121"/>
      <c r="D15" s="205" t="s">
        <v>13</v>
      </c>
      <c r="E15" s="205"/>
      <c r="F15" s="170" t="s">
        <v>45</v>
      </c>
      <c r="G15" s="159">
        <v>1</v>
      </c>
      <c r="H15" s="160">
        <v>2</v>
      </c>
      <c r="I15" s="160">
        <v>0.5</v>
      </c>
      <c r="J15" s="160">
        <v>0</v>
      </c>
      <c r="K15" s="160">
        <v>-20</v>
      </c>
      <c r="L15" s="161"/>
      <c r="M15" s="204"/>
      <c r="N15" s="204"/>
      <c r="O15" s="204"/>
      <c r="P15" s="204"/>
      <c r="Q15" s="123"/>
      <c r="R15" s="83"/>
      <c r="S15" s="124"/>
      <c r="T15" s="94"/>
      <c r="U15" s="124"/>
      <c r="V15" s="105"/>
      <c r="W15" s="124"/>
      <c r="X15" s="117"/>
      <c r="Y15" s="124"/>
      <c r="Z15" s="125"/>
      <c r="AA15" s="31"/>
      <c r="AB15" s="31"/>
    </row>
    <row r="16" spans="2:28" s="9" customFormat="1" ht="3" customHeight="1" thickBot="1" x14ac:dyDescent="0.3">
      <c r="F16" s="166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4"/>
      <c r="U16" s="75"/>
      <c r="V16" s="105"/>
      <c r="W16" s="75"/>
      <c r="X16" s="117"/>
      <c r="Y16" s="75"/>
      <c r="Z16" s="126"/>
      <c r="AA16" s="31"/>
      <c r="AB16" s="31"/>
    </row>
    <row r="17" spans="2:28" s="9" customFormat="1" ht="13.15" customHeight="1" thickBot="1" x14ac:dyDescent="0.3">
      <c r="C17" s="131"/>
      <c r="D17" s="207" t="s">
        <v>14</v>
      </c>
      <c r="E17" s="207"/>
      <c r="F17" s="171" t="s">
        <v>46</v>
      </c>
      <c r="G17" s="162">
        <v>-10</v>
      </c>
      <c r="H17" s="163">
        <v>1</v>
      </c>
      <c r="I17" s="163">
        <v>11</v>
      </c>
      <c r="J17" s="163">
        <v>50</v>
      </c>
      <c r="K17" s="164"/>
      <c r="L17" s="164"/>
      <c r="M17" s="206"/>
      <c r="N17" s="206"/>
      <c r="O17" s="206"/>
      <c r="P17" s="206"/>
      <c r="Q17" s="133"/>
      <c r="R17" s="79"/>
      <c r="S17" s="132"/>
      <c r="T17" s="91"/>
      <c r="U17" s="132"/>
      <c r="V17" s="106"/>
      <c r="W17" s="132"/>
      <c r="X17" s="118"/>
      <c r="Y17" s="132"/>
      <c r="Z17" s="127"/>
      <c r="AA17" s="132"/>
      <c r="AB17" s="134"/>
    </row>
    <row r="18" spans="2:28" ht="3" customHeight="1" x14ac:dyDescent="0.2">
      <c r="R18" s="84"/>
      <c r="T18" s="95"/>
      <c r="V18" s="107"/>
      <c r="X18" s="119"/>
      <c r="Z18" s="128"/>
      <c r="AB18" s="135"/>
    </row>
    <row r="19" spans="2:28" ht="9" customHeight="1" thickBot="1" x14ac:dyDescent="0.25">
      <c r="R19" s="84"/>
      <c r="T19" s="95"/>
      <c r="V19" s="107"/>
      <c r="X19" s="119"/>
      <c r="Z19" s="128"/>
      <c r="AB19" s="135"/>
    </row>
    <row r="20" spans="2:28" ht="10.15" customHeight="1" x14ac:dyDescent="0.2">
      <c r="B20" s="23"/>
      <c r="C20" s="23"/>
      <c r="D20" s="23"/>
      <c r="E20" s="187" t="s">
        <v>26</v>
      </c>
      <c r="F20" s="191"/>
      <c r="G20" s="194" t="s">
        <v>24</v>
      </c>
      <c r="H20" s="183"/>
      <c r="I20" s="183" t="s">
        <v>25</v>
      </c>
      <c r="J20" s="183"/>
      <c r="K20" s="183" t="s">
        <v>36</v>
      </c>
      <c r="L20" s="184"/>
      <c r="M20" s="35"/>
      <c r="N20" s="36"/>
      <c r="O20" s="36"/>
      <c r="P20" s="37"/>
      <c r="R20" s="84"/>
      <c r="T20" s="95"/>
      <c r="V20" s="107"/>
      <c r="X20" s="119"/>
      <c r="Z20" s="128"/>
      <c r="AB20" s="135"/>
    </row>
    <row r="21" spans="2:28" ht="10.15" customHeight="1" thickBot="1" x14ac:dyDescent="0.25">
      <c r="B21" s="24"/>
      <c r="C21" s="24"/>
      <c r="D21" s="24"/>
      <c r="E21" s="192"/>
      <c r="F21" s="193"/>
      <c r="G21" s="195">
        <v>-10</v>
      </c>
      <c r="H21" s="195"/>
      <c r="I21" s="195">
        <v>0.2</v>
      </c>
      <c r="J21" s="195"/>
      <c r="K21" s="185">
        <f>G21+100*I21</f>
        <v>10</v>
      </c>
      <c r="L21" s="185"/>
      <c r="M21" s="38"/>
      <c r="N21" s="39"/>
      <c r="O21" s="39"/>
      <c r="P21" s="40"/>
      <c r="R21" s="84"/>
      <c r="T21" s="95"/>
      <c r="V21" s="107"/>
      <c r="X21" s="119"/>
      <c r="Z21" s="128"/>
      <c r="AB21" s="135"/>
    </row>
    <row r="22" spans="2:28" ht="9" customHeight="1" x14ac:dyDescent="0.2">
      <c r="P22" s="41"/>
      <c r="R22" s="84"/>
      <c r="T22" s="95"/>
      <c r="V22" s="107"/>
      <c r="X22" s="119"/>
      <c r="Z22" s="128"/>
      <c r="AB22" s="135"/>
    </row>
    <row r="23" spans="2:28" ht="9" customHeight="1" x14ac:dyDescent="0.2">
      <c r="P23" s="41"/>
      <c r="R23" s="84"/>
      <c r="T23" s="95"/>
      <c r="V23" s="107"/>
      <c r="X23" s="119"/>
      <c r="Z23" s="128"/>
      <c r="AB23" s="135"/>
    </row>
    <row r="24" spans="2:28" s="6" customFormat="1" ht="22.9" customHeight="1" x14ac:dyDescent="0.2">
      <c r="G24" s="7"/>
      <c r="H24" s="7"/>
      <c r="I24" s="7"/>
      <c r="J24" s="7"/>
      <c r="K24" s="7"/>
      <c r="L24" s="7"/>
      <c r="M24" s="7"/>
      <c r="N24" s="33"/>
      <c r="O24" s="33"/>
      <c r="P24" s="138" t="s">
        <v>21</v>
      </c>
      <c r="Q24" s="139"/>
      <c r="R24" s="140" t="s">
        <v>15</v>
      </c>
      <c r="S24" s="139"/>
      <c r="T24" s="141" t="s">
        <v>10</v>
      </c>
      <c r="U24" s="139" t="s">
        <v>47</v>
      </c>
      <c r="V24" s="142" t="s">
        <v>48</v>
      </c>
      <c r="W24" s="139"/>
      <c r="X24" s="143" t="s">
        <v>49</v>
      </c>
      <c r="Y24" s="139"/>
      <c r="Z24" s="144" t="s">
        <v>50</v>
      </c>
      <c r="AA24" s="139"/>
      <c r="AB24" s="137" t="s">
        <v>51</v>
      </c>
    </row>
    <row r="25" spans="2:28" ht="10.15" customHeight="1" x14ac:dyDescent="0.2">
      <c r="F25" s="1"/>
      <c r="N25" s="44">
        <v>1</v>
      </c>
      <c r="O25" s="34"/>
      <c r="P25" s="42">
        <f>G21</f>
        <v>-10</v>
      </c>
      <c r="Q25" s="32"/>
      <c r="R25" s="86">
        <f>$G$7 * ABS($H$7*P25+$I$7)+$J$7</f>
        <v>-25</v>
      </c>
      <c r="S25" s="32"/>
      <c r="T25" s="97">
        <f>$G$9*P25+$H$9</f>
        <v>50</v>
      </c>
      <c r="U25" s="32"/>
      <c r="V25" s="109">
        <f>$G$11*P25^2+$H$11*P25+$I$11</f>
        <v>-5</v>
      </c>
      <c r="W25" s="32"/>
      <c r="X25" s="122">
        <f>$G$13*P25^3+$H$13*P25^2+$I$13*P25+$J$13</f>
        <v>-20</v>
      </c>
      <c r="Y25" s="32"/>
      <c r="Z25" s="130">
        <f>$G$15*$H$15^($I$15*P25+$J$15)+$K$15</f>
        <v>-19.96875</v>
      </c>
      <c r="AA25" s="32"/>
      <c r="AB25" s="145">
        <f>IFERROR($G$17*LN($H$17*P25+$I$17) + $J$17,"")</f>
        <v>50</v>
      </c>
    </row>
    <row r="26" spans="2:28" ht="10.15" customHeight="1" x14ac:dyDescent="0.2">
      <c r="N26" s="44">
        <v>2</v>
      </c>
      <c r="O26" s="34"/>
      <c r="P26" s="43">
        <f>P25+$I$21</f>
        <v>-9.8000000000000007</v>
      </c>
      <c r="Q26" s="32"/>
      <c r="R26" s="85">
        <f t="shared" ref="R26:R65" si="0">$G$7 * ABS($H$7*P26+$I$7)+$J$7</f>
        <v>-24</v>
      </c>
      <c r="S26" s="32"/>
      <c r="T26" s="96">
        <f t="shared" ref="T26:T65" si="1">$G$9*P26+$H$9</f>
        <v>49.2</v>
      </c>
      <c r="U26" s="32"/>
      <c r="V26" s="108">
        <f t="shared" ref="V26:V65" si="2">$G$11*P26^2+$H$11*P26+$I$11</f>
        <v>-6.3799999999999919</v>
      </c>
      <c r="W26" s="32"/>
      <c r="X26" s="120">
        <f t="shared" ref="X26:X65" si="3">$G$13*P26^3+$H$13*P26^2+$I$13*P26+$J$13</f>
        <v>-17.179400000000005</v>
      </c>
      <c r="Y26" s="32"/>
      <c r="Z26" s="129">
        <f t="shared" ref="Z26:Z65" si="4">$G$15*$H$15^($I$15*P26+$J$15)+$K$15</f>
        <v>-19.966507079295742</v>
      </c>
      <c r="AA26" s="32"/>
      <c r="AB26" s="136">
        <f t="shared" ref="AB26:AB65" si="5">IFERROR($G$17*LN($H$17*P26+$I$17) + $J$17,"")</f>
        <v>48.176784432060458</v>
      </c>
    </row>
    <row r="27" spans="2:28" ht="10.15" customHeight="1" x14ac:dyDescent="0.2">
      <c r="N27" s="44">
        <v>3</v>
      </c>
      <c r="O27" s="34"/>
      <c r="P27" s="42">
        <f t="shared" ref="P27:P90" si="6">P26+$I$21</f>
        <v>-9.6000000000000014</v>
      </c>
      <c r="Q27" s="32"/>
      <c r="R27" s="86">
        <f t="shared" si="0"/>
        <v>-23</v>
      </c>
      <c r="S27" s="32"/>
      <c r="T27" s="97">
        <f t="shared" si="1"/>
        <v>48.400000000000006</v>
      </c>
      <c r="U27" s="32"/>
      <c r="V27" s="109">
        <f t="shared" si="2"/>
        <v>-7.7199999999999918</v>
      </c>
      <c r="W27" s="32"/>
      <c r="X27" s="122">
        <f t="shared" si="3"/>
        <v>-14.515200000000014</v>
      </c>
      <c r="Y27" s="32"/>
      <c r="Z27" s="130">
        <f t="shared" si="4"/>
        <v>-19.964103176406343</v>
      </c>
      <c r="AA27" s="32"/>
      <c r="AB27" s="145">
        <f t="shared" si="5"/>
        <v>46.635277633787879</v>
      </c>
    </row>
    <row r="28" spans="2:28" ht="10.15" customHeight="1" x14ac:dyDescent="0.2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-9.4000000000000021</v>
      </c>
      <c r="Q28" s="32"/>
      <c r="R28" s="85">
        <f t="shared" si="0"/>
        <v>-22.000000000000014</v>
      </c>
      <c r="S28" s="32"/>
      <c r="T28" s="96">
        <f t="shared" si="1"/>
        <v>47.600000000000009</v>
      </c>
      <c r="U28" s="32"/>
      <c r="V28" s="108">
        <f t="shared" si="2"/>
        <v>-9.0199999999999854</v>
      </c>
      <c r="W28" s="32"/>
      <c r="X28" s="120">
        <f t="shared" si="3"/>
        <v>-12.00380000000003</v>
      </c>
      <c r="Y28" s="32"/>
      <c r="Z28" s="129">
        <f t="shared" si="4"/>
        <v>-19.96152673708297</v>
      </c>
      <c r="AA28" s="32"/>
      <c r="AB28" s="136">
        <f t="shared" si="5"/>
        <v>45.299963707542659</v>
      </c>
    </row>
    <row r="29" spans="2:28" ht="10.15" customHeight="1" x14ac:dyDescent="0.2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-9.2000000000000028</v>
      </c>
      <c r="Q29" s="32"/>
      <c r="R29" s="86">
        <f t="shared" si="0"/>
        <v>-21.000000000000014</v>
      </c>
      <c r="S29" s="32"/>
      <c r="T29" s="97">
        <f t="shared" si="1"/>
        <v>46.800000000000011</v>
      </c>
      <c r="U29" s="32"/>
      <c r="V29" s="109">
        <f t="shared" si="2"/>
        <v>-10.27999999999998</v>
      </c>
      <c r="W29" s="32"/>
      <c r="X29" s="122">
        <f t="shared" si="3"/>
        <v>-9.6416000000000395</v>
      </c>
      <c r="Y29" s="32"/>
      <c r="Z29" s="130">
        <f t="shared" si="4"/>
        <v>-19.958765377788346</v>
      </c>
      <c r="AA29" s="32"/>
      <c r="AB29" s="145">
        <f t="shared" si="5"/>
        <v>44.122133350978828</v>
      </c>
    </row>
    <row r="30" spans="2:28" ht="10.15" customHeight="1" x14ac:dyDescent="0.2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-9.0000000000000036</v>
      </c>
      <c r="Q30" s="32"/>
      <c r="R30" s="85">
        <f t="shared" si="0"/>
        <v>-20.000000000000014</v>
      </c>
      <c r="S30" s="32"/>
      <c r="T30" s="96">
        <f t="shared" si="1"/>
        <v>46.000000000000014</v>
      </c>
      <c r="U30" s="32"/>
      <c r="V30" s="108">
        <f t="shared" si="2"/>
        <v>-11.499999999999982</v>
      </c>
      <c r="W30" s="32"/>
      <c r="X30" s="120">
        <f t="shared" si="3"/>
        <v>-7.4250000000000362</v>
      </c>
      <c r="Y30" s="32"/>
      <c r="Z30" s="129">
        <f t="shared" si="4"/>
        <v>-19.95580582617584</v>
      </c>
      <c r="AA30" s="32"/>
      <c r="AB30" s="136">
        <f t="shared" si="5"/>
        <v>43.068528194400564</v>
      </c>
    </row>
    <row r="31" spans="2:28" ht="10.15" customHeight="1" x14ac:dyDescent="0.2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-8.8000000000000043</v>
      </c>
      <c r="Q31" s="32"/>
      <c r="R31" s="86">
        <f t="shared" si="0"/>
        <v>-19.000000000000028</v>
      </c>
      <c r="S31" s="32"/>
      <c r="T31" s="97">
        <f t="shared" si="1"/>
        <v>45.200000000000017</v>
      </c>
      <c r="U31" s="32"/>
      <c r="V31" s="109">
        <f t="shared" si="2"/>
        <v>-12.679999999999978</v>
      </c>
      <c r="W31" s="32"/>
      <c r="X31" s="122">
        <f t="shared" si="3"/>
        <v>-5.3504000000000325</v>
      </c>
      <c r="Y31" s="32"/>
      <c r="Z31" s="130">
        <f t="shared" si="4"/>
        <v>-19.952633857296551</v>
      </c>
      <c r="AA31" s="32"/>
      <c r="AB31" s="145">
        <f t="shared" si="5"/>
        <v>42.115426396357314</v>
      </c>
    </row>
    <row r="32" spans="2:28" ht="10.15" customHeight="1" x14ac:dyDescent="0.2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-8.600000000000005</v>
      </c>
      <c r="Q32" s="32"/>
      <c r="R32" s="86">
        <f t="shared" si="0"/>
        <v>-18.000000000000028</v>
      </c>
      <c r="S32" s="32"/>
      <c r="T32" s="97">
        <f t="shared" si="1"/>
        <v>44.40000000000002</v>
      </c>
      <c r="U32" s="32"/>
      <c r="V32" s="109">
        <f t="shared" si="2"/>
        <v>-13.819999999999975</v>
      </c>
      <c r="W32" s="32"/>
      <c r="X32" s="122">
        <f t="shared" si="3"/>
        <v>-3.4142000000000436</v>
      </c>
      <c r="Y32" s="32"/>
      <c r="Z32" s="130">
        <f t="shared" si="4"/>
        <v>-19.949234225227734</v>
      </c>
      <c r="AA32" s="32"/>
      <c r="AB32" s="145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-8.4000000000000057</v>
      </c>
      <c r="Q33" s="32"/>
      <c r="R33" s="85">
        <f t="shared" si="0"/>
        <v>-17.000000000000028</v>
      </c>
      <c r="S33" s="32"/>
      <c r="T33" s="96">
        <f t="shared" si="1"/>
        <v>43.600000000000023</v>
      </c>
      <c r="U33" s="32"/>
      <c r="V33" s="108">
        <f t="shared" si="2"/>
        <v>-14.919999999999966</v>
      </c>
      <c r="W33" s="32"/>
      <c r="X33" s="120">
        <f t="shared" si="3"/>
        <v>-1.6128000000000462</v>
      </c>
      <c r="Y33" s="32"/>
      <c r="Z33" s="129">
        <f t="shared" si="4"/>
        <v>-19.945590589793991</v>
      </c>
      <c r="AA33" s="32"/>
      <c r="AB33" s="136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-8.2000000000000064</v>
      </c>
      <c r="Q34" s="32"/>
      <c r="R34" s="86">
        <f t="shared" si="0"/>
        <v>-16.000000000000028</v>
      </c>
      <c r="S34" s="32"/>
      <c r="T34" s="97">
        <f t="shared" si="1"/>
        <v>42.800000000000026</v>
      </c>
      <c r="U34" s="32"/>
      <c r="V34" s="109">
        <f t="shared" si="2"/>
        <v>-15.979999999999965</v>
      </c>
      <c r="W34" s="32"/>
      <c r="X34" s="122">
        <f t="shared" si="3"/>
        <v>5.739999999995149E-2</v>
      </c>
      <c r="Y34" s="32"/>
      <c r="Z34" s="130">
        <f t="shared" si="4"/>
        <v>-19.941685438028948</v>
      </c>
      <c r="AA34" s="32"/>
      <c r="AB34" s="145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-8.0000000000000071</v>
      </c>
      <c r="Q35" s="32"/>
      <c r="R35" s="85">
        <f t="shared" si="0"/>
        <v>-15.000000000000028</v>
      </c>
      <c r="S35" s="32"/>
      <c r="T35" s="96">
        <f t="shared" si="1"/>
        <v>42.000000000000028</v>
      </c>
      <c r="U35" s="32"/>
      <c r="V35" s="108">
        <f t="shared" si="2"/>
        <v>-16.999999999999964</v>
      </c>
      <c r="W35" s="32"/>
      <c r="X35" s="120">
        <f t="shared" si="3"/>
        <v>1.5999999999999517</v>
      </c>
      <c r="Y35" s="32"/>
      <c r="Z35" s="129">
        <f t="shared" si="4"/>
        <v>-19.9375</v>
      </c>
      <c r="AA35" s="32"/>
      <c r="AB35" s="136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-7.8000000000000069</v>
      </c>
      <c r="Q36" s="32"/>
      <c r="R36" s="86">
        <f t="shared" si="0"/>
        <v>-14.000000000000028</v>
      </c>
      <c r="S36" s="32"/>
      <c r="T36" s="97">
        <f t="shared" si="1"/>
        <v>41.200000000000031</v>
      </c>
      <c r="U36" s="32"/>
      <c r="V36" s="109">
        <f t="shared" si="2"/>
        <v>-17.979999999999965</v>
      </c>
      <c r="W36" s="32"/>
      <c r="X36" s="122">
        <f t="shared" si="3"/>
        <v>3.0185999999999567</v>
      </c>
      <c r="Y36" s="32"/>
      <c r="Z36" s="130">
        <f t="shared" si="4"/>
        <v>-19.933014158591483</v>
      </c>
      <c r="AA36" s="32"/>
      <c r="AB36" s="145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-7.6000000000000068</v>
      </c>
      <c r="Q37" s="32"/>
      <c r="R37" s="85">
        <f t="shared" si="0"/>
        <v>-13.000000000000036</v>
      </c>
      <c r="S37" s="32"/>
      <c r="T37" s="96">
        <f t="shared" si="1"/>
        <v>40.400000000000027</v>
      </c>
      <c r="U37" s="32"/>
      <c r="V37" s="108">
        <f t="shared" si="2"/>
        <v>-18.919999999999966</v>
      </c>
      <c r="W37" s="32"/>
      <c r="X37" s="120">
        <f t="shared" si="3"/>
        <v>4.316799999999958</v>
      </c>
      <c r="Y37" s="32"/>
      <c r="Z37" s="129">
        <f t="shared" si="4"/>
        <v>-19.928206352812687</v>
      </c>
      <c r="AA37" s="32"/>
      <c r="AB37" s="136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-7.4000000000000066</v>
      </c>
      <c r="Q38" s="32"/>
      <c r="R38" s="86">
        <f t="shared" si="0"/>
        <v>-12.000000000000036</v>
      </c>
      <c r="S38" s="32"/>
      <c r="T38" s="97">
        <f t="shared" si="1"/>
        <v>39.600000000000023</v>
      </c>
      <c r="U38" s="32"/>
      <c r="V38" s="109">
        <f t="shared" si="2"/>
        <v>-19.819999999999972</v>
      </c>
      <c r="W38" s="32"/>
      <c r="X38" s="122">
        <f t="shared" si="3"/>
        <v>5.4981999999999651</v>
      </c>
      <c r="Y38" s="32"/>
      <c r="Z38" s="130">
        <f t="shared" si="4"/>
        <v>-19.923053474165943</v>
      </c>
      <c r="AA38" s="32"/>
      <c r="AB38" s="145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-7.2000000000000064</v>
      </c>
      <c r="Q39" s="32"/>
      <c r="R39" s="86">
        <f t="shared" si="0"/>
        <v>-11.000000000000028</v>
      </c>
      <c r="S39" s="32"/>
      <c r="T39" s="97">
        <f t="shared" si="1"/>
        <v>38.800000000000026</v>
      </c>
      <c r="U39" s="32"/>
      <c r="V39" s="109">
        <f t="shared" si="2"/>
        <v>-20.679999999999975</v>
      </c>
      <c r="W39" s="32"/>
      <c r="X39" s="122">
        <f t="shared" si="3"/>
        <v>6.5663999999999696</v>
      </c>
      <c r="Y39" s="32"/>
      <c r="Z39" s="130">
        <f t="shared" si="4"/>
        <v>-19.917530755576696</v>
      </c>
      <c r="AA39" s="32"/>
      <c r="AB39" s="145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-7.0000000000000062</v>
      </c>
      <c r="Q40" s="32"/>
      <c r="R40" s="85">
        <f t="shared" si="0"/>
        <v>-10.000000000000028</v>
      </c>
      <c r="S40" s="32"/>
      <c r="T40" s="96">
        <f t="shared" si="1"/>
        <v>38.000000000000028</v>
      </c>
      <c r="U40" s="32"/>
      <c r="V40" s="108">
        <f t="shared" si="2"/>
        <v>-21.499999999999975</v>
      </c>
      <c r="W40" s="32"/>
      <c r="X40" s="120">
        <f t="shared" si="3"/>
        <v>7.5249999999999702</v>
      </c>
      <c r="Y40" s="32"/>
      <c r="Z40" s="129">
        <f t="shared" si="4"/>
        <v>-19.911611652351681</v>
      </c>
      <c r="AA40" s="32"/>
      <c r="AB40" s="136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-6.800000000000006</v>
      </c>
      <c r="Q41" s="32"/>
      <c r="R41" s="86">
        <f t="shared" si="0"/>
        <v>-9.0000000000000284</v>
      </c>
      <c r="S41" s="32"/>
      <c r="T41" s="97">
        <f t="shared" si="1"/>
        <v>37.200000000000024</v>
      </c>
      <c r="U41" s="32"/>
      <c r="V41" s="109">
        <f t="shared" si="2"/>
        <v>-22.27999999999998</v>
      </c>
      <c r="W41" s="32"/>
      <c r="X41" s="122">
        <f t="shared" si="3"/>
        <v>8.3775999999999797</v>
      </c>
      <c r="Y41" s="32"/>
      <c r="Z41" s="130">
        <f t="shared" si="4"/>
        <v>-19.905267714593101</v>
      </c>
      <c r="AA41" s="32"/>
      <c r="AB41" s="145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-6.6000000000000059</v>
      </c>
      <c r="Q42" s="32"/>
      <c r="R42" s="85">
        <f t="shared" si="0"/>
        <v>-8.0000000000000284</v>
      </c>
      <c r="S42" s="32"/>
      <c r="T42" s="96">
        <f t="shared" si="1"/>
        <v>36.40000000000002</v>
      </c>
      <c r="U42" s="32"/>
      <c r="V42" s="108">
        <f t="shared" si="2"/>
        <v>-23.019999999999978</v>
      </c>
      <c r="W42" s="32"/>
      <c r="X42" s="120">
        <f t="shared" si="3"/>
        <v>9.127799999999981</v>
      </c>
      <c r="Y42" s="32"/>
      <c r="Z42" s="129">
        <f t="shared" si="4"/>
        <v>-19.898468450455471</v>
      </c>
      <c r="AA42" s="32"/>
      <c r="AB42" s="136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-6.4000000000000057</v>
      </c>
      <c r="Q43" s="32"/>
      <c r="R43" s="86">
        <f t="shared" si="0"/>
        <v>-7.0000000000000284</v>
      </c>
      <c r="S43" s="32"/>
      <c r="T43" s="97">
        <f t="shared" si="1"/>
        <v>35.600000000000023</v>
      </c>
      <c r="U43" s="32"/>
      <c r="V43" s="109">
        <f t="shared" si="2"/>
        <v>-23.719999999999981</v>
      </c>
      <c r="W43" s="32"/>
      <c r="X43" s="122">
        <f t="shared" si="3"/>
        <v>9.7791999999999835</v>
      </c>
      <c r="Y43" s="32"/>
      <c r="Z43" s="130">
        <f t="shared" si="4"/>
        <v>-19.891181179587985</v>
      </c>
      <c r="AA43" s="32"/>
      <c r="AB43" s="145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-6.2000000000000055</v>
      </c>
      <c r="Q44" s="32"/>
      <c r="R44" s="85">
        <f t="shared" si="0"/>
        <v>-6.0000000000000284</v>
      </c>
      <c r="S44" s="32"/>
      <c r="T44" s="96">
        <f t="shared" si="1"/>
        <v>34.800000000000026</v>
      </c>
      <c r="U44" s="32"/>
      <c r="V44" s="108">
        <f t="shared" si="2"/>
        <v>-24.379999999999981</v>
      </c>
      <c r="W44" s="32"/>
      <c r="X44" s="120">
        <f t="shared" si="3"/>
        <v>10.335399999999986</v>
      </c>
      <c r="Y44" s="32"/>
      <c r="Z44" s="129">
        <f t="shared" si="4"/>
        <v>-19.883370876057899</v>
      </c>
      <c r="AA44" s="32"/>
      <c r="AB44" s="136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-6.0000000000000053</v>
      </c>
      <c r="Q45" s="32"/>
      <c r="R45" s="86">
        <f t="shared" si="0"/>
        <v>-5.0000000000000284</v>
      </c>
      <c r="S45" s="32"/>
      <c r="T45" s="97">
        <f t="shared" si="1"/>
        <v>34.000000000000021</v>
      </c>
      <c r="U45" s="32"/>
      <c r="V45" s="109">
        <f t="shared" si="2"/>
        <v>-24.999999999999982</v>
      </c>
      <c r="W45" s="32"/>
      <c r="X45" s="122">
        <f t="shared" si="3"/>
        <v>10.799999999999988</v>
      </c>
      <c r="Y45" s="32"/>
      <c r="Z45" s="130">
        <f t="shared" si="4"/>
        <v>-19.875</v>
      </c>
      <c r="AA45" s="32"/>
      <c r="AB45" s="145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-5.8000000000000052</v>
      </c>
      <c r="Q46" s="32"/>
      <c r="R46" s="86">
        <f t="shared" si="0"/>
        <v>-4.0000000000000284</v>
      </c>
      <c r="S46" s="32"/>
      <c r="T46" s="97">
        <f t="shared" si="1"/>
        <v>33.200000000000017</v>
      </c>
      <c r="U46" s="32"/>
      <c r="V46" s="109">
        <f t="shared" si="2"/>
        <v>-25.579999999999988</v>
      </c>
      <c r="W46" s="32"/>
      <c r="X46" s="122">
        <f t="shared" si="3"/>
        <v>11.176599999999993</v>
      </c>
      <c r="Y46" s="32"/>
      <c r="Z46" s="130">
        <f t="shared" si="4"/>
        <v>-19.866028317182963</v>
      </c>
      <c r="AA46" s="32"/>
      <c r="AB46" s="145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-5.600000000000005</v>
      </c>
      <c r="Q47" s="32"/>
      <c r="R47" s="85">
        <f t="shared" si="0"/>
        <v>-3.0000000000000284</v>
      </c>
      <c r="S47" s="32"/>
      <c r="T47" s="96">
        <f t="shared" si="1"/>
        <v>32.40000000000002</v>
      </c>
      <c r="U47" s="32"/>
      <c r="V47" s="108">
        <f t="shared" si="2"/>
        <v>-26.119999999999987</v>
      </c>
      <c r="W47" s="32"/>
      <c r="X47" s="120">
        <f t="shared" si="3"/>
        <v>11.468799999999995</v>
      </c>
      <c r="Y47" s="32"/>
      <c r="Z47" s="129">
        <f t="shared" si="4"/>
        <v>-19.85641270562537</v>
      </c>
      <c r="AA47" s="32"/>
      <c r="AB47" s="136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-5.4000000000000048</v>
      </c>
      <c r="Q48" s="32"/>
      <c r="R48" s="86">
        <f t="shared" si="0"/>
        <v>-2.0000000000000284</v>
      </c>
      <c r="S48" s="32"/>
      <c r="T48" s="97">
        <f t="shared" si="1"/>
        <v>31.600000000000019</v>
      </c>
      <c r="U48" s="32"/>
      <c r="V48" s="109">
        <f t="shared" si="2"/>
        <v>-26.619999999999987</v>
      </c>
      <c r="W48" s="32"/>
      <c r="X48" s="122">
        <f t="shared" si="3"/>
        <v>11.680199999999996</v>
      </c>
      <c r="Y48" s="32"/>
      <c r="Z48" s="130">
        <f t="shared" si="4"/>
        <v>-19.846106948331887</v>
      </c>
      <c r="AA48" s="32"/>
      <c r="AB48" s="145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-5.2000000000000046</v>
      </c>
      <c r="Q49" s="32"/>
      <c r="R49" s="85">
        <f t="shared" si="0"/>
        <v>-1.0000000000000213</v>
      </c>
      <c r="S49" s="32"/>
      <c r="T49" s="96">
        <f t="shared" si="1"/>
        <v>30.800000000000018</v>
      </c>
      <c r="U49" s="32"/>
      <c r="V49" s="108">
        <f t="shared" si="2"/>
        <v>-27.079999999999991</v>
      </c>
      <c r="W49" s="32"/>
      <c r="X49" s="120">
        <f t="shared" si="3"/>
        <v>11.814399999999999</v>
      </c>
      <c r="Y49" s="32"/>
      <c r="Z49" s="129">
        <f t="shared" si="4"/>
        <v>-19.835061511153388</v>
      </c>
      <c r="AA49" s="32"/>
      <c r="AB49" s="136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-5.0000000000000044</v>
      </c>
      <c r="Q50" s="32"/>
      <c r="R50" s="86">
        <f t="shared" si="0"/>
        <v>0</v>
      </c>
      <c r="S50" s="32"/>
      <c r="T50" s="97">
        <f t="shared" si="1"/>
        <v>30.000000000000018</v>
      </c>
      <c r="U50" s="32"/>
      <c r="V50" s="109">
        <f t="shared" si="2"/>
        <v>-27.499999999999993</v>
      </c>
      <c r="W50" s="32"/>
      <c r="X50" s="122">
        <f t="shared" si="3"/>
        <v>11.875</v>
      </c>
      <c r="Y50" s="32"/>
      <c r="Z50" s="130">
        <f t="shared" si="4"/>
        <v>-19.823223304703362</v>
      </c>
      <c r="AA50" s="32"/>
      <c r="AB50" s="145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-4.8000000000000043</v>
      </c>
      <c r="Q51" s="32"/>
      <c r="R51" s="85">
        <f t="shared" si="0"/>
        <v>0.99999999999997868</v>
      </c>
      <c r="S51" s="32"/>
      <c r="T51" s="96">
        <f t="shared" si="1"/>
        <v>29.200000000000017</v>
      </c>
      <c r="U51" s="32"/>
      <c r="V51" s="108">
        <f t="shared" si="2"/>
        <v>-27.879999999999992</v>
      </c>
      <c r="W51" s="32"/>
      <c r="X51" s="120">
        <f t="shared" si="3"/>
        <v>11.865600000000001</v>
      </c>
      <c r="Y51" s="32"/>
      <c r="Z51" s="129">
        <f t="shared" si="4"/>
        <v>-19.810535429186199</v>
      </c>
      <c r="AA51" s="32"/>
      <c r="AB51" s="136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-4.6000000000000041</v>
      </c>
      <c r="Q52" s="32"/>
      <c r="R52" s="86">
        <f t="shared" si="0"/>
        <v>1.9999999999999787</v>
      </c>
      <c r="S52" s="32"/>
      <c r="T52" s="97">
        <f t="shared" si="1"/>
        <v>28.400000000000016</v>
      </c>
      <c r="U52" s="32"/>
      <c r="V52" s="109">
        <f t="shared" si="2"/>
        <v>-28.219999999999992</v>
      </c>
      <c r="W52" s="32"/>
      <c r="X52" s="122">
        <f t="shared" si="3"/>
        <v>11.789800000000001</v>
      </c>
      <c r="Y52" s="32"/>
      <c r="Z52" s="130">
        <f t="shared" si="4"/>
        <v>-19.796936900910943</v>
      </c>
      <c r="AA52" s="32"/>
      <c r="AB52" s="145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-4.4000000000000039</v>
      </c>
      <c r="Q53" s="32"/>
      <c r="R53" s="86">
        <f t="shared" si="0"/>
        <v>2.9999999999999787</v>
      </c>
      <c r="S53" s="32"/>
      <c r="T53" s="97">
        <f t="shared" si="1"/>
        <v>27.600000000000016</v>
      </c>
      <c r="U53" s="32"/>
      <c r="V53" s="109">
        <f t="shared" si="2"/>
        <v>-28.519999999999996</v>
      </c>
      <c r="W53" s="32"/>
      <c r="X53" s="122">
        <f t="shared" si="3"/>
        <v>11.651200000000003</v>
      </c>
      <c r="Y53" s="32"/>
      <c r="Z53" s="130">
        <f t="shared" si="4"/>
        <v>-19.78236235917597</v>
      </c>
      <c r="AA53" s="32"/>
      <c r="AB53" s="145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-4.2000000000000037</v>
      </c>
      <c r="Q54" s="32"/>
      <c r="R54" s="85">
        <f t="shared" si="0"/>
        <v>3.9999999999999858</v>
      </c>
      <c r="S54" s="32"/>
      <c r="T54" s="96">
        <f t="shared" si="1"/>
        <v>26.800000000000015</v>
      </c>
      <c r="U54" s="32"/>
      <c r="V54" s="108">
        <f t="shared" si="2"/>
        <v>-28.779999999999994</v>
      </c>
      <c r="W54" s="32"/>
      <c r="X54" s="120">
        <f t="shared" si="3"/>
        <v>11.453400000000006</v>
      </c>
      <c r="Y54" s="32"/>
      <c r="Z54" s="129">
        <f t="shared" si="4"/>
        <v>-19.766741752115799</v>
      </c>
      <c r="AA54" s="32"/>
      <c r="AB54" s="136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-4.0000000000000036</v>
      </c>
      <c r="Q55" s="32"/>
      <c r="R55" s="86">
        <f t="shared" si="0"/>
        <v>4.9999999999999858</v>
      </c>
      <c r="S55" s="32"/>
      <c r="T55" s="97">
        <f t="shared" si="1"/>
        <v>26.000000000000014</v>
      </c>
      <c r="U55" s="32"/>
      <c r="V55" s="109">
        <f t="shared" si="2"/>
        <v>-28.999999999999996</v>
      </c>
      <c r="W55" s="32"/>
      <c r="X55" s="122">
        <f t="shared" si="3"/>
        <v>11.200000000000006</v>
      </c>
      <c r="Y55" s="32"/>
      <c r="Z55" s="130">
        <f t="shared" si="4"/>
        <v>-19.75</v>
      </c>
      <c r="AA55" s="32"/>
      <c r="AB55" s="145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-3.8000000000000034</v>
      </c>
      <c r="Q56" s="32"/>
      <c r="R56" s="85">
        <f t="shared" si="0"/>
        <v>5.9999999999999858</v>
      </c>
      <c r="S56" s="32"/>
      <c r="T56" s="96">
        <f t="shared" si="1"/>
        <v>25.200000000000014</v>
      </c>
      <c r="U56" s="32"/>
      <c r="V56" s="108">
        <f t="shared" si="2"/>
        <v>-29.179999999999996</v>
      </c>
      <c r="W56" s="32"/>
      <c r="X56" s="120">
        <f t="shared" si="3"/>
        <v>10.894600000000004</v>
      </c>
      <c r="Y56" s="32"/>
      <c r="Z56" s="129">
        <f t="shared" si="4"/>
        <v>-19.732056634365929</v>
      </c>
      <c r="AA56" s="32"/>
      <c r="AB56" s="136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-3.6000000000000032</v>
      </c>
      <c r="Q57" s="32"/>
      <c r="R57" s="86">
        <f t="shared" si="0"/>
        <v>6.9999999999999858</v>
      </c>
      <c r="S57" s="32"/>
      <c r="T57" s="97">
        <f t="shared" si="1"/>
        <v>24.400000000000013</v>
      </c>
      <c r="U57" s="32"/>
      <c r="V57" s="109">
        <f t="shared" si="2"/>
        <v>-29.32</v>
      </c>
      <c r="W57" s="32"/>
      <c r="X57" s="122">
        <f t="shared" si="3"/>
        <v>10.540800000000006</v>
      </c>
      <c r="Y57" s="32"/>
      <c r="Z57" s="130">
        <f t="shared" si="4"/>
        <v>-19.712825411250741</v>
      </c>
      <c r="AA57" s="32"/>
      <c r="AB57" s="145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-3.400000000000003</v>
      </c>
      <c r="Q58" s="32"/>
      <c r="R58" s="85">
        <f t="shared" si="0"/>
        <v>7.9999999999999858</v>
      </c>
      <c r="S58" s="32"/>
      <c r="T58" s="96">
        <f t="shared" si="1"/>
        <v>23.600000000000012</v>
      </c>
      <c r="U58" s="32"/>
      <c r="V58" s="108">
        <f t="shared" si="2"/>
        <v>-29.42</v>
      </c>
      <c r="W58" s="32"/>
      <c r="X58" s="120">
        <f t="shared" si="3"/>
        <v>10.142200000000008</v>
      </c>
      <c r="Y58" s="32"/>
      <c r="Z58" s="129">
        <f t="shared" si="4"/>
        <v>-19.69221389666377</v>
      </c>
      <c r="AA58" s="32"/>
      <c r="AB58" s="136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-3.2000000000000028</v>
      </c>
      <c r="Q59" s="32"/>
      <c r="R59" s="86">
        <f t="shared" si="0"/>
        <v>8.9999999999999858</v>
      </c>
      <c r="S59" s="32"/>
      <c r="T59" s="97">
        <f t="shared" si="1"/>
        <v>22.800000000000011</v>
      </c>
      <c r="U59" s="32"/>
      <c r="V59" s="109">
        <f t="shared" si="2"/>
        <v>-29.48</v>
      </c>
      <c r="W59" s="32"/>
      <c r="X59" s="122">
        <f t="shared" si="3"/>
        <v>9.7024000000000061</v>
      </c>
      <c r="Y59" s="32"/>
      <c r="Z59" s="130">
        <f t="shared" si="4"/>
        <v>-19.670123022306775</v>
      </c>
      <c r="AA59" s="32"/>
      <c r="AB59" s="145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-3.0000000000000027</v>
      </c>
      <c r="Q60" s="32"/>
      <c r="R60" s="86">
        <f t="shared" si="0"/>
        <v>9.9999999999999858</v>
      </c>
      <c r="S60" s="32"/>
      <c r="T60" s="97">
        <f t="shared" si="1"/>
        <v>22.000000000000011</v>
      </c>
      <c r="U60" s="32"/>
      <c r="V60" s="109">
        <f t="shared" si="2"/>
        <v>-29.5</v>
      </c>
      <c r="W60" s="32"/>
      <c r="X60" s="122">
        <f t="shared" si="3"/>
        <v>9.225000000000005</v>
      </c>
      <c r="Y60" s="32"/>
      <c r="Z60" s="130">
        <f t="shared" si="4"/>
        <v>-19.646446609406727</v>
      </c>
      <c r="AA60" s="32"/>
      <c r="AB60" s="145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-2.8000000000000025</v>
      </c>
      <c r="Q61" s="32"/>
      <c r="R61" s="85">
        <f t="shared" si="0"/>
        <v>10.999999999999986</v>
      </c>
      <c r="S61" s="32"/>
      <c r="T61" s="96">
        <f t="shared" si="1"/>
        <v>21.20000000000001</v>
      </c>
      <c r="U61" s="32"/>
      <c r="V61" s="108">
        <f t="shared" si="2"/>
        <v>-29.48</v>
      </c>
      <c r="W61" s="32"/>
      <c r="X61" s="120">
        <f t="shared" si="3"/>
        <v>8.7136000000000067</v>
      </c>
      <c r="Y61" s="32"/>
      <c r="Z61" s="129">
        <f t="shared" si="4"/>
        <v>-19.621070858372402</v>
      </c>
      <c r="AA61" s="32"/>
      <c r="AB61" s="136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-2.6000000000000023</v>
      </c>
      <c r="Q62" s="32"/>
      <c r="R62" s="86">
        <f t="shared" si="0"/>
        <v>11.999999999999986</v>
      </c>
      <c r="S62" s="32"/>
      <c r="T62" s="97">
        <f t="shared" si="1"/>
        <v>20.400000000000009</v>
      </c>
      <c r="U62" s="32"/>
      <c r="V62" s="109">
        <f t="shared" si="2"/>
        <v>-29.42</v>
      </c>
      <c r="W62" s="32"/>
      <c r="X62" s="122">
        <f t="shared" si="3"/>
        <v>8.1718000000000064</v>
      </c>
      <c r="Y62" s="32"/>
      <c r="Z62" s="130">
        <f t="shared" si="4"/>
        <v>-19.593873801821882</v>
      </c>
      <c r="AA62" s="32"/>
      <c r="AB62" s="145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-2.4000000000000021</v>
      </c>
      <c r="Q63" s="32"/>
      <c r="R63" s="85">
        <f t="shared" si="0"/>
        <v>12.999999999999986</v>
      </c>
      <c r="S63" s="32"/>
      <c r="T63" s="96">
        <f t="shared" si="1"/>
        <v>19.600000000000009</v>
      </c>
      <c r="U63" s="32"/>
      <c r="V63" s="108">
        <f t="shared" si="2"/>
        <v>-29.32</v>
      </c>
      <c r="W63" s="32"/>
      <c r="X63" s="120">
        <f t="shared" si="3"/>
        <v>7.6032000000000064</v>
      </c>
      <c r="Y63" s="32"/>
      <c r="Z63" s="129">
        <f t="shared" si="4"/>
        <v>-19.56472471835194</v>
      </c>
      <c r="AA63" s="32"/>
      <c r="AB63" s="136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-2.200000000000002</v>
      </c>
      <c r="Q64" s="32"/>
      <c r="R64" s="86">
        <f t="shared" si="0"/>
        <v>13.999999999999986</v>
      </c>
      <c r="S64" s="32"/>
      <c r="T64" s="97">
        <f t="shared" si="1"/>
        <v>18.800000000000008</v>
      </c>
      <c r="U64" s="32"/>
      <c r="V64" s="109">
        <f t="shared" si="2"/>
        <v>-29.18</v>
      </c>
      <c r="W64" s="32"/>
      <c r="X64" s="122">
        <f t="shared" si="3"/>
        <v>7.0114000000000063</v>
      </c>
      <c r="Y64" s="32"/>
      <c r="Z64" s="130">
        <f t="shared" si="4"/>
        <v>-19.533483504231597</v>
      </c>
      <c r="AA64" s="32"/>
      <c r="AB64" s="145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-2.0000000000000018</v>
      </c>
      <c r="Q65" s="32"/>
      <c r="R65" s="85">
        <f t="shared" si="0"/>
        <v>14.999999999999993</v>
      </c>
      <c r="S65" s="32"/>
      <c r="T65" s="96">
        <f t="shared" si="1"/>
        <v>18.000000000000007</v>
      </c>
      <c r="U65" s="32"/>
      <c r="V65" s="108">
        <f t="shared" si="2"/>
        <v>-29</v>
      </c>
      <c r="W65" s="32"/>
      <c r="X65" s="120">
        <f t="shared" si="3"/>
        <v>6.4000000000000057</v>
      </c>
      <c r="Y65" s="32"/>
      <c r="Z65" s="129">
        <f t="shared" si="4"/>
        <v>-19.5</v>
      </c>
      <c r="AA65" s="32"/>
      <c r="AB65" s="136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-1.8000000000000018</v>
      </c>
      <c r="Q66" s="11"/>
      <c r="R66" s="86">
        <f t="shared" ref="R66:R125" si="7">$G$7 * ABS($H$7*P66+$I$7)+$J$7</f>
        <v>15.999999999999993</v>
      </c>
      <c r="S66" s="32"/>
      <c r="T66" s="97">
        <f t="shared" ref="T66:T125" si="8">$G$9*P66+$H$9</f>
        <v>17.200000000000006</v>
      </c>
      <c r="U66" s="32"/>
      <c r="V66" s="109">
        <f t="shared" ref="V66:V125" si="9">$G$11*P66^2+$H$11*P66+$I$11</f>
        <v>-28.78</v>
      </c>
      <c r="W66" s="32"/>
      <c r="X66" s="122">
        <f t="shared" ref="X66:X125" si="10">$G$13*P66^3+$H$13*P66^2+$I$13*P66+$J$13</f>
        <v>5.7726000000000059</v>
      </c>
      <c r="Y66" s="32"/>
      <c r="Z66" s="130">
        <f t="shared" ref="Z66:Z125" si="11">$G$15*$H$15^($I$15*P66+$J$15)+$K$15</f>
        <v>-19.464113268731854</v>
      </c>
      <c r="AA66" s="32"/>
      <c r="AB66" s="145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-1.6000000000000019</v>
      </c>
      <c r="Q67" s="11"/>
      <c r="R67" s="86">
        <f t="shared" si="7"/>
        <v>16.999999999999993</v>
      </c>
      <c r="S67" s="32"/>
      <c r="T67" s="97">
        <f t="shared" si="8"/>
        <v>16.400000000000006</v>
      </c>
      <c r="U67" s="32"/>
      <c r="V67" s="109">
        <f t="shared" si="9"/>
        <v>-28.520000000000003</v>
      </c>
      <c r="W67" s="32"/>
      <c r="X67" s="122">
        <f t="shared" si="10"/>
        <v>5.1328000000000067</v>
      </c>
      <c r="Y67" s="32"/>
      <c r="Z67" s="130">
        <f t="shared" si="11"/>
        <v>-19.425650822501481</v>
      </c>
      <c r="AA67" s="32"/>
      <c r="AB67" s="145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-1.4000000000000019</v>
      </c>
      <c r="Q68" s="11"/>
      <c r="R68" s="85">
        <f t="shared" si="7"/>
        <v>17.999999999999993</v>
      </c>
      <c r="S68" s="32"/>
      <c r="T68" s="96">
        <f t="shared" si="8"/>
        <v>15.600000000000009</v>
      </c>
      <c r="U68" s="32"/>
      <c r="V68" s="108">
        <f t="shared" si="9"/>
        <v>-28.220000000000002</v>
      </c>
      <c r="W68" s="32"/>
      <c r="X68" s="120">
        <f t="shared" si="10"/>
        <v>4.4842000000000057</v>
      </c>
      <c r="Y68" s="32"/>
      <c r="Z68" s="129">
        <f t="shared" si="11"/>
        <v>-19.384427793327543</v>
      </c>
      <c r="AA68" s="32"/>
      <c r="AB68" s="136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-1.200000000000002</v>
      </c>
      <c r="Q69" s="11"/>
      <c r="R69" s="86">
        <f t="shared" si="7"/>
        <v>18.999999999999989</v>
      </c>
      <c r="S69" s="32"/>
      <c r="T69" s="97">
        <f t="shared" si="8"/>
        <v>14.800000000000008</v>
      </c>
      <c r="U69" s="32"/>
      <c r="V69" s="109">
        <f t="shared" si="9"/>
        <v>-27.880000000000003</v>
      </c>
      <c r="W69" s="32"/>
      <c r="X69" s="122">
        <f t="shared" si="10"/>
        <v>3.8304000000000062</v>
      </c>
      <c r="Y69" s="32"/>
      <c r="Z69" s="130">
        <f t="shared" si="11"/>
        <v>-19.340246044613554</v>
      </c>
      <c r="AA69" s="32"/>
      <c r="AB69" s="145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-1.000000000000002</v>
      </c>
      <c r="Q70" s="11"/>
      <c r="R70" s="85">
        <f t="shared" si="7"/>
        <v>19.999999999999989</v>
      </c>
      <c r="S70" s="32"/>
      <c r="T70" s="96">
        <f t="shared" si="8"/>
        <v>14.000000000000007</v>
      </c>
      <c r="U70" s="32"/>
      <c r="V70" s="108">
        <f t="shared" si="9"/>
        <v>-27.500000000000004</v>
      </c>
      <c r="W70" s="32"/>
      <c r="X70" s="120">
        <f t="shared" si="10"/>
        <v>3.1750000000000069</v>
      </c>
      <c r="Y70" s="32"/>
      <c r="Z70" s="129">
        <f t="shared" si="11"/>
        <v>-19.292893218813454</v>
      </c>
      <c r="AA70" s="32"/>
      <c r="AB70" s="136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-0.80000000000000204</v>
      </c>
      <c r="Q71" s="11"/>
      <c r="R71" s="86">
        <f t="shared" si="7"/>
        <v>20.999999999999989</v>
      </c>
      <c r="S71" s="32"/>
      <c r="T71" s="97">
        <f t="shared" si="8"/>
        <v>13.200000000000008</v>
      </c>
      <c r="U71" s="32"/>
      <c r="V71" s="109">
        <f t="shared" si="9"/>
        <v>-27.080000000000005</v>
      </c>
      <c r="W71" s="32"/>
      <c r="X71" s="122">
        <f t="shared" si="10"/>
        <v>2.5216000000000065</v>
      </c>
      <c r="Y71" s="32"/>
      <c r="Z71" s="130">
        <f t="shared" si="11"/>
        <v>-19.242141716744801</v>
      </c>
      <c r="AA71" s="32"/>
      <c r="AB71" s="145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-0.60000000000000209</v>
      </c>
      <c r="Q72" s="11"/>
      <c r="R72" s="85">
        <f t="shared" si="7"/>
        <v>21.999999999999989</v>
      </c>
      <c r="S72" s="32"/>
      <c r="T72" s="96">
        <f t="shared" si="8"/>
        <v>12.400000000000009</v>
      </c>
      <c r="U72" s="32"/>
      <c r="V72" s="108">
        <f t="shared" si="9"/>
        <v>-26.620000000000005</v>
      </c>
      <c r="W72" s="32"/>
      <c r="X72" s="120">
        <f t="shared" si="10"/>
        <v>1.8738000000000068</v>
      </c>
      <c r="Y72" s="32"/>
      <c r="Z72" s="129">
        <f t="shared" si="11"/>
        <v>-19.187747603643764</v>
      </c>
      <c r="AA72" s="32"/>
      <c r="AB72" s="136">
        <f t="shared" si="12"/>
        <v>26.581941938526729</v>
      </c>
    </row>
    <row r="73" spans="6:28" ht="10.15" customHeight="1" x14ac:dyDescent="0.2">
      <c r="N73" s="44">
        <v>49</v>
      </c>
      <c r="P73" s="42">
        <f t="shared" si="6"/>
        <v>-0.40000000000000208</v>
      </c>
      <c r="R73" s="86">
        <f t="shared" si="7"/>
        <v>22.999999999999989</v>
      </c>
      <c r="S73" s="32"/>
      <c r="T73" s="97">
        <f t="shared" si="8"/>
        <v>11.600000000000009</v>
      </c>
      <c r="U73" s="32"/>
      <c r="V73" s="109">
        <f t="shared" si="9"/>
        <v>-26.120000000000005</v>
      </c>
      <c r="W73" s="32"/>
      <c r="X73" s="122">
        <f t="shared" si="10"/>
        <v>1.2352000000000065</v>
      </c>
      <c r="Y73" s="32"/>
      <c r="Z73" s="130">
        <f t="shared" si="11"/>
        <v>-19.129449436703876</v>
      </c>
      <c r="AA73" s="32"/>
      <c r="AB73" s="145">
        <f t="shared" si="12"/>
        <v>26.391459988819786</v>
      </c>
    </row>
    <row r="74" spans="6:28" ht="10.15" customHeight="1" x14ac:dyDescent="0.2">
      <c r="N74" s="44">
        <v>50</v>
      </c>
      <c r="P74" s="43">
        <f t="shared" si="6"/>
        <v>-0.20000000000000207</v>
      </c>
      <c r="R74" s="86">
        <f t="shared" si="7"/>
        <v>23.999999999999989</v>
      </c>
      <c r="S74" s="32"/>
      <c r="T74" s="97">
        <f t="shared" si="8"/>
        <v>10.800000000000008</v>
      </c>
      <c r="U74" s="32"/>
      <c r="V74" s="109">
        <f t="shared" si="9"/>
        <v>-25.580000000000005</v>
      </c>
      <c r="W74" s="32"/>
      <c r="X74" s="122">
        <f t="shared" si="10"/>
        <v>0.60940000000000638</v>
      </c>
      <c r="Y74" s="32"/>
      <c r="Z74" s="130">
        <f t="shared" si="11"/>
        <v>-19.066967008463195</v>
      </c>
      <c r="AA74" s="32"/>
      <c r="AB74" s="145">
        <f t="shared" si="12"/>
        <v>26.204538658698265</v>
      </c>
    </row>
    <row r="75" spans="6:28" ht="10.15" customHeight="1" x14ac:dyDescent="0.2">
      <c r="N75" s="44">
        <v>51</v>
      </c>
      <c r="P75" s="42">
        <f t="shared" si="6"/>
        <v>-2.0539125955565396E-15</v>
      </c>
      <c r="R75" s="85">
        <f t="shared" si="7"/>
        <v>24.999999999999989</v>
      </c>
      <c r="S75" s="32"/>
      <c r="T75" s="96">
        <f t="shared" si="8"/>
        <v>10.000000000000009</v>
      </c>
      <c r="U75" s="32"/>
      <c r="V75" s="108">
        <f t="shared" si="9"/>
        <v>-25.000000000000007</v>
      </c>
      <c r="W75" s="32"/>
      <c r="X75" s="120">
        <f t="shared" si="10"/>
        <v>6.1617377866696196E-15</v>
      </c>
      <c r="Y75" s="32"/>
      <c r="Z75" s="129">
        <f t="shared" si="11"/>
        <v>-19</v>
      </c>
      <c r="AA75" s="32"/>
      <c r="AB75" s="136">
        <f t="shared" si="12"/>
        <v>26.021047272016297</v>
      </c>
    </row>
    <row r="76" spans="6:28" ht="10.15" customHeight="1" x14ac:dyDescent="0.2">
      <c r="N76" s="44">
        <v>52</v>
      </c>
      <c r="P76" s="43">
        <f t="shared" si="6"/>
        <v>0.19999999999999796</v>
      </c>
      <c r="R76" s="86">
        <f t="shared" si="7"/>
        <v>25.999999999999989</v>
      </c>
      <c r="S76" s="32"/>
      <c r="T76" s="97">
        <f t="shared" si="8"/>
        <v>9.2000000000000082</v>
      </c>
      <c r="U76" s="32"/>
      <c r="V76" s="109">
        <f t="shared" si="9"/>
        <v>-24.380000000000006</v>
      </c>
      <c r="W76" s="32"/>
      <c r="X76" s="122">
        <f t="shared" si="10"/>
        <v>-0.58939999999999415</v>
      </c>
      <c r="Y76" s="32"/>
      <c r="Z76" s="130">
        <f t="shared" si="11"/>
        <v>-18.928226537463708</v>
      </c>
      <c r="AA76" s="32"/>
      <c r="AB76" s="145">
        <f t="shared" si="12"/>
        <v>25.840862216989514</v>
      </c>
    </row>
    <row r="77" spans="6:28" ht="10.15" customHeight="1" x14ac:dyDescent="0.2">
      <c r="N77" s="44">
        <v>53</v>
      </c>
      <c r="P77" s="42">
        <f t="shared" si="6"/>
        <v>0.39999999999999797</v>
      </c>
      <c r="R77" s="85">
        <f t="shared" si="7"/>
        <v>26.999999999999989</v>
      </c>
      <c r="S77" s="32"/>
      <c r="T77" s="96">
        <f t="shared" si="8"/>
        <v>8.4000000000000075</v>
      </c>
      <c r="U77" s="32"/>
      <c r="V77" s="108">
        <f t="shared" si="9"/>
        <v>-23.720000000000006</v>
      </c>
      <c r="W77" s="32"/>
      <c r="X77" s="120">
        <f t="shared" si="10"/>
        <v>-1.1551999999999945</v>
      </c>
      <c r="Y77" s="32"/>
      <c r="Z77" s="129">
        <f t="shared" si="11"/>
        <v>-18.851301645002966</v>
      </c>
      <c r="AA77" s="32"/>
      <c r="AB77" s="136">
        <f t="shared" si="12"/>
        <v>25.663866445995502</v>
      </c>
    </row>
    <row r="78" spans="6:28" ht="10.15" customHeight="1" x14ac:dyDescent="0.2">
      <c r="N78" s="44">
        <v>54</v>
      </c>
      <c r="P78" s="43">
        <f t="shared" si="6"/>
        <v>0.59999999999999798</v>
      </c>
      <c r="R78" s="86">
        <f t="shared" si="7"/>
        <v>27.999999999999989</v>
      </c>
      <c r="S78" s="32"/>
      <c r="T78" s="97">
        <f t="shared" si="8"/>
        <v>7.6000000000000085</v>
      </c>
      <c r="U78" s="32"/>
      <c r="V78" s="109">
        <f t="shared" si="9"/>
        <v>-23.020000000000007</v>
      </c>
      <c r="W78" s="32"/>
      <c r="X78" s="122">
        <f t="shared" si="10"/>
        <v>-1.6937999999999949</v>
      </c>
      <c r="Y78" s="32"/>
      <c r="Z78" s="130">
        <f t="shared" si="11"/>
        <v>-18.768855586655086</v>
      </c>
      <c r="AA78" s="32"/>
      <c r="AB78" s="145">
        <f t="shared" si="12"/>
        <v>25.489949018876814</v>
      </c>
    </row>
    <row r="79" spans="6:28" ht="10.15" customHeight="1" x14ac:dyDescent="0.2">
      <c r="N79" s="44">
        <v>55</v>
      </c>
      <c r="P79" s="42">
        <f t="shared" si="6"/>
        <v>0.79999999999999805</v>
      </c>
      <c r="R79" s="85">
        <f t="shared" si="7"/>
        <v>28.999999999999989</v>
      </c>
      <c r="S79" s="32"/>
      <c r="T79" s="96">
        <f t="shared" si="8"/>
        <v>6.8000000000000078</v>
      </c>
      <c r="U79" s="32"/>
      <c r="V79" s="108">
        <f t="shared" si="9"/>
        <v>-22.280000000000008</v>
      </c>
      <c r="W79" s="32"/>
      <c r="X79" s="120">
        <f t="shared" si="10"/>
        <v>-2.2015999999999951</v>
      </c>
      <c r="Y79" s="32"/>
      <c r="Z79" s="129">
        <f t="shared" si="11"/>
        <v>-18.680492089227108</v>
      </c>
      <c r="AA79" s="32"/>
      <c r="AB79" s="136">
        <f t="shared" si="12"/>
        <v>25.319004685283812</v>
      </c>
    </row>
    <row r="80" spans="6:28" ht="10.15" customHeight="1" x14ac:dyDescent="0.2">
      <c r="N80" s="44">
        <v>56</v>
      </c>
      <c r="P80" s="43">
        <f t="shared" si="6"/>
        <v>0.999999999999998</v>
      </c>
      <c r="R80" s="86">
        <f t="shared" si="7"/>
        <v>29.999999999999989</v>
      </c>
      <c r="S80" s="32"/>
      <c r="T80" s="97">
        <f t="shared" si="8"/>
        <v>6.000000000000008</v>
      </c>
      <c r="U80" s="32"/>
      <c r="V80" s="109">
        <f t="shared" si="9"/>
        <v>-21.500000000000007</v>
      </c>
      <c r="W80" s="32"/>
      <c r="X80" s="122">
        <f t="shared" si="10"/>
        <v>-2.6749999999999954</v>
      </c>
      <c r="Y80" s="32"/>
      <c r="Z80" s="130">
        <f t="shared" si="11"/>
        <v>-18.585786437626908</v>
      </c>
      <c r="AA80" s="32"/>
      <c r="AB80" s="145">
        <f t="shared" si="12"/>
        <v>25.150933502119997</v>
      </c>
    </row>
    <row r="81" spans="14:28" ht="10.15" customHeight="1" x14ac:dyDescent="0.2">
      <c r="N81" s="44">
        <v>57</v>
      </c>
      <c r="P81" s="42">
        <f t="shared" si="6"/>
        <v>1.199999999999998</v>
      </c>
      <c r="R81" s="86">
        <f t="shared" si="7"/>
        <v>30.999999999999989</v>
      </c>
      <c r="S81" s="32"/>
      <c r="T81" s="97">
        <f t="shared" si="8"/>
        <v>5.2000000000000082</v>
      </c>
      <c r="U81" s="32"/>
      <c r="V81" s="109">
        <f t="shared" si="9"/>
        <v>-20.680000000000007</v>
      </c>
      <c r="W81" s="32"/>
      <c r="X81" s="122">
        <f t="shared" si="10"/>
        <v>-3.1103999999999958</v>
      </c>
      <c r="Y81" s="32"/>
      <c r="Z81" s="130">
        <f t="shared" si="11"/>
        <v>-18.484283433489605</v>
      </c>
      <c r="AA81" s="32"/>
      <c r="AB81" s="145">
        <f t="shared" si="12"/>
        <v>24.985640482607891</v>
      </c>
    </row>
    <row r="82" spans="14:28" ht="10.15" customHeight="1" x14ac:dyDescent="0.2">
      <c r="N82" s="44">
        <v>58</v>
      </c>
      <c r="P82" s="43">
        <f t="shared" si="6"/>
        <v>1.3999999999999979</v>
      </c>
      <c r="R82" s="85">
        <f t="shared" si="7"/>
        <v>31.999999999999989</v>
      </c>
      <c r="S82" s="32"/>
      <c r="T82" s="96">
        <f t="shared" si="8"/>
        <v>4.4000000000000083</v>
      </c>
      <c r="U82" s="32"/>
      <c r="V82" s="108">
        <f t="shared" si="9"/>
        <v>-19.820000000000007</v>
      </c>
      <c r="W82" s="32"/>
      <c r="X82" s="120">
        <f t="shared" si="10"/>
        <v>-3.5041999999999964</v>
      </c>
      <c r="Y82" s="32"/>
      <c r="Z82" s="129">
        <f t="shared" si="11"/>
        <v>-18.375495207287528</v>
      </c>
      <c r="AA82" s="32"/>
      <c r="AB82" s="136">
        <f t="shared" si="12"/>
        <v>24.823035273890088</v>
      </c>
    </row>
    <row r="83" spans="14:28" ht="10.15" customHeight="1" x14ac:dyDescent="0.2">
      <c r="N83" s="44">
        <v>59</v>
      </c>
      <c r="P83" s="42">
        <f t="shared" si="6"/>
        <v>1.5999999999999979</v>
      </c>
      <c r="R83" s="86">
        <f t="shared" si="7"/>
        <v>32.999999999999986</v>
      </c>
      <c r="S83" s="32"/>
      <c r="T83" s="97">
        <f t="shared" si="8"/>
        <v>3.6000000000000085</v>
      </c>
      <c r="U83" s="32"/>
      <c r="V83" s="109">
        <f t="shared" si="9"/>
        <v>-18.920000000000009</v>
      </c>
      <c r="W83" s="32"/>
      <c r="X83" s="122">
        <f t="shared" si="10"/>
        <v>-3.8527999999999967</v>
      </c>
      <c r="Y83" s="32"/>
      <c r="Z83" s="130">
        <f t="shared" si="11"/>
        <v>-18.258898873407752</v>
      </c>
      <c r="AA83" s="32"/>
      <c r="AB83" s="145">
        <f t="shared" si="12"/>
        <v>24.663031860425679</v>
      </c>
    </row>
    <row r="84" spans="14:28" ht="10.15" customHeight="1" x14ac:dyDescent="0.2">
      <c r="N84" s="44">
        <v>60</v>
      </c>
      <c r="P84" s="43">
        <f t="shared" si="6"/>
        <v>1.7999999999999978</v>
      </c>
      <c r="R84" s="85">
        <f t="shared" si="7"/>
        <v>33.999999999999986</v>
      </c>
      <c r="S84" s="32"/>
      <c r="T84" s="96">
        <f t="shared" si="8"/>
        <v>2.8000000000000087</v>
      </c>
      <c r="U84" s="32"/>
      <c r="V84" s="108">
        <f t="shared" si="9"/>
        <v>-17.980000000000011</v>
      </c>
      <c r="W84" s="32"/>
      <c r="X84" s="120">
        <f t="shared" si="10"/>
        <v>-4.152599999999997</v>
      </c>
      <c r="Y84" s="32"/>
      <c r="Z84" s="129">
        <f t="shared" si="11"/>
        <v>-18.133934016926386</v>
      </c>
      <c r="AA84" s="32"/>
      <c r="AB84" s="136">
        <f t="shared" si="12"/>
        <v>24.505548290744287</v>
      </c>
    </row>
    <row r="85" spans="14:28" ht="10.15" customHeight="1" x14ac:dyDescent="0.2">
      <c r="N85" s="44">
        <v>61</v>
      </c>
      <c r="P85" s="42">
        <f t="shared" si="6"/>
        <v>1.9999999999999978</v>
      </c>
      <c r="R85" s="86">
        <f t="shared" si="7"/>
        <v>34.999999999999986</v>
      </c>
      <c r="S85" s="32"/>
      <c r="T85" s="97">
        <f t="shared" si="8"/>
        <v>2.0000000000000089</v>
      </c>
      <c r="U85" s="32"/>
      <c r="V85" s="109">
        <f t="shared" si="9"/>
        <v>-17.000000000000011</v>
      </c>
      <c r="W85" s="32"/>
      <c r="X85" s="122">
        <f t="shared" si="10"/>
        <v>-4.3999999999999968</v>
      </c>
      <c r="Y85" s="32"/>
      <c r="Z85" s="130">
        <f t="shared" si="11"/>
        <v>-18</v>
      </c>
      <c r="AA85" s="32"/>
      <c r="AB85" s="145">
        <f t="shared" si="12"/>
        <v>24.350506425384634</v>
      </c>
    </row>
    <row r="86" spans="14:28" ht="10.15" customHeight="1" x14ac:dyDescent="0.2">
      <c r="N86" s="44">
        <v>62</v>
      </c>
      <c r="P86" s="43">
        <f t="shared" si="6"/>
        <v>2.199999999999998</v>
      </c>
      <c r="R86" s="85">
        <f t="shared" si="7"/>
        <v>35.999999999999986</v>
      </c>
      <c r="S86" s="32"/>
      <c r="T86" s="96">
        <f t="shared" si="8"/>
        <v>1.2000000000000082</v>
      </c>
      <c r="U86" s="32"/>
      <c r="V86" s="108">
        <f t="shared" si="9"/>
        <v>-15.980000000000011</v>
      </c>
      <c r="W86" s="32"/>
      <c r="X86" s="120">
        <f t="shared" si="10"/>
        <v>-4.5913999999999984</v>
      </c>
      <c r="Y86" s="32"/>
      <c r="Z86" s="129">
        <f t="shared" si="11"/>
        <v>-17.856453074927416</v>
      </c>
      <c r="AA86" s="32"/>
      <c r="AB86" s="136">
        <f t="shared" si="12"/>
        <v>24.197831704076748</v>
      </c>
    </row>
    <row r="87" spans="14:28" ht="10.15" customHeight="1" x14ac:dyDescent="0.2">
      <c r="N87" s="44">
        <v>63</v>
      </c>
      <c r="P87" s="42">
        <f t="shared" si="6"/>
        <v>2.3999999999999981</v>
      </c>
      <c r="R87" s="86">
        <f t="shared" si="7"/>
        <v>36.999999999999993</v>
      </c>
      <c r="S87" s="32"/>
      <c r="T87" s="97">
        <f t="shared" si="8"/>
        <v>0.40000000000000746</v>
      </c>
      <c r="U87" s="32"/>
      <c r="V87" s="109">
        <f t="shared" si="9"/>
        <v>-14.920000000000011</v>
      </c>
      <c r="W87" s="32"/>
      <c r="X87" s="122">
        <f t="shared" si="10"/>
        <v>-4.7231999999999985</v>
      </c>
      <c r="Y87" s="32"/>
      <c r="Z87" s="130">
        <f t="shared" si="11"/>
        <v>-17.702603290005932</v>
      </c>
      <c r="AA87" s="32"/>
      <c r="AB87" s="145">
        <f t="shared" si="12"/>
        <v>24.047452930431344</v>
      </c>
    </row>
    <row r="88" spans="14:28" ht="10.15" customHeight="1" x14ac:dyDescent="0.2">
      <c r="N88" s="44">
        <v>64</v>
      </c>
      <c r="P88" s="43">
        <f t="shared" si="6"/>
        <v>2.5999999999999983</v>
      </c>
      <c r="R88" s="86">
        <f t="shared" si="7"/>
        <v>37.999999999999993</v>
      </c>
      <c r="S88" s="32"/>
      <c r="T88" s="97">
        <f t="shared" si="8"/>
        <v>-0.39999999999999325</v>
      </c>
      <c r="U88" s="32"/>
      <c r="V88" s="109">
        <f t="shared" si="9"/>
        <v>-13.820000000000009</v>
      </c>
      <c r="W88" s="32"/>
      <c r="X88" s="122">
        <f t="shared" si="10"/>
        <v>-4.7918000000000003</v>
      </c>
      <c r="Y88" s="32"/>
      <c r="Z88" s="130">
        <f t="shared" si="11"/>
        <v>-17.537711173310168</v>
      </c>
      <c r="AA88" s="32"/>
      <c r="AB88" s="145">
        <f t="shared" si="12"/>
        <v>23.899302072579939</v>
      </c>
    </row>
    <row r="89" spans="14:28" ht="10.15" customHeight="1" x14ac:dyDescent="0.2">
      <c r="N89" s="44">
        <v>65</v>
      </c>
      <c r="P89" s="42">
        <f t="shared" si="6"/>
        <v>2.7999999999999985</v>
      </c>
      <c r="R89" s="85">
        <f t="shared" si="7"/>
        <v>38.999999999999993</v>
      </c>
      <c r="S89" s="32"/>
      <c r="T89" s="96">
        <f t="shared" si="8"/>
        <v>-1.199999999999994</v>
      </c>
      <c r="U89" s="32"/>
      <c r="V89" s="108">
        <f t="shared" si="9"/>
        <v>-12.680000000000009</v>
      </c>
      <c r="W89" s="32"/>
      <c r="X89" s="120">
        <f t="shared" si="10"/>
        <v>-4.7935999999999996</v>
      </c>
      <c r="Y89" s="32"/>
      <c r="Z89" s="129">
        <f t="shared" si="11"/>
        <v>-17.360984178454213</v>
      </c>
      <c r="AA89" s="32"/>
      <c r="AB89" s="136">
        <f t="shared" si="12"/>
        <v>23.753314078368412</v>
      </c>
    </row>
    <row r="90" spans="14:28" ht="10.15" customHeight="1" x14ac:dyDescent="0.2">
      <c r="N90" s="44">
        <v>66</v>
      </c>
      <c r="P90" s="43">
        <f t="shared" si="6"/>
        <v>2.9999999999999987</v>
      </c>
      <c r="R90" s="86">
        <f t="shared" si="7"/>
        <v>39.999999999999993</v>
      </c>
      <c r="S90" s="32"/>
      <c r="T90" s="97">
        <f t="shared" si="8"/>
        <v>-1.9999999999999947</v>
      </c>
      <c r="U90" s="32"/>
      <c r="V90" s="109">
        <f t="shared" si="9"/>
        <v>-11.500000000000007</v>
      </c>
      <c r="W90" s="32"/>
      <c r="X90" s="122">
        <f t="shared" si="10"/>
        <v>-4.7250000000000005</v>
      </c>
      <c r="Y90" s="32"/>
      <c r="Z90" s="130">
        <f t="shared" si="11"/>
        <v>-17.171572875253812</v>
      </c>
      <c r="AA90" s="32"/>
      <c r="AB90" s="145">
        <f t="shared" si="12"/>
        <v>23.609426703847415</v>
      </c>
    </row>
    <row r="91" spans="14:28" ht="10.15" customHeight="1" x14ac:dyDescent="0.2">
      <c r="N91" s="44">
        <v>67</v>
      </c>
      <c r="P91" s="42">
        <f t="shared" ref="P91:P125" si="13">P90+$I$21</f>
        <v>3.1999999999999988</v>
      </c>
      <c r="R91" s="85">
        <f t="shared" si="7"/>
        <v>40.999999999999993</v>
      </c>
      <c r="S91" s="32"/>
      <c r="T91" s="96">
        <f t="shared" si="8"/>
        <v>-2.7999999999999954</v>
      </c>
      <c r="U91" s="32"/>
      <c r="V91" s="108">
        <f t="shared" si="9"/>
        <v>-10.280000000000008</v>
      </c>
      <c r="W91" s="32"/>
      <c r="X91" s="120">
        <f t="shared" si="10"/>
        <v>-4.5824000000000007</v>
      </c>
      <c r="Y91" s="32"/>
      <c r="Z91" s="129">
        <f t="shared" si="11"/>
        <v>-16.968566866979206</v>
      </c>
      <c r="AA91" s="32"/>
      <c r="AB91" s="136">
        <f t="shared" si="12"/>
        <v>23.46758035392785</v>
      </c>
    </row>
    <row r="92" spans="14:28" ht="10.15" customHeight="1" x14ac:dyDescent="0.2">
      <c r="N92" s="44">
        <v>68</v>
      </c>
      <c r="P92" s="43">
        <f t="shared" si="13"/>
        <v>3.399999999999999</v>
      </c>
      <c r="R92" s="86">
        <f t="shared" si="7"/>
        <v>42</v>
      </c>
      <c r="S92" s="32"/>
      <c r="T92" s="97">
        <f t="shared" si="8"/>
        <v>-3.5999999999999961</v>
      </c>
      <c r="U92" s="32"/>
      <c r="V92" s="109">
        <f t="shared" si="9"/>
        <v>-9.0200000000000067</v>
      </c>
      <c r="W92" s="32"/>
      <c r="X92" s="122">
        <f t="shared" si="10"/>
        <v>-4.3622000000000014</v>
      </c>
      <c r="Y92" s="32"/>
      <c r="Z92" s="130">
        <f t="shared" si="11"/>
        <v>-16.75099041457506</v>
      </c>
      <c r="AA92" s="32"/>
      <c r="AB92" s="145">
        <f t="shared" si="12"/>
        <v>23.327717934180452</v>
      </c>
    </row>
    <row r="93" spans="14:28" ht="10.15" customHeight="1" x14ac:dyDescent="0.2">
      <c r="N93" s="44">
        <v>69</v>
      </c>
      <c r="P93" s="42">
        <f t="shared" si="13"/>
        <v>3.5999999999999992</v>
      </c>
      <c r="R93" s="85">
        <f t="shared" si="7"/>
        <v>43</v>
      </c>
      <c r="S93" s="32"/>
      <c r="T93" s="96">
        <f t="shared" si="8"/>
        <v>-4.3999999999999968</v>
      </c>
      <c r="U93" s="32"/>
      <c r="V93" s="108">
        <f t="shared" si="9"/>
        <v>-7.720000000000006</v>
      </c>
      <c r="W93" s="32"/>
      <c r="X93" s="120">
        <f t="shared" si="10"/>
        <v>-4.0608000000000004</v>
      </c>
      <c r="Y93" s="32"/>
      <c r="Z93" s="129">
        <f t="shared" si="11"/>
        <v>-16.517797746815504</v>
      </c>
      <c r="AA93" s="32"/>
      <c r="AB93" s="136">
        <f t="shared" si="12"/>
        <v>23.18978471285709</v>
      </c>
    </row>
    <row r="94" spans="14:28" ht="10.15" customHeight="1" x14ac:dyDescent="0.2">
      <c r="N94" s="44">
        <v>70</v>
      </c>
      <c r="P94" s="43">
        <f t="shared" si="13"/>
        <v>3.7999999999999994</v>
      </c>
      <c r="R94" s="86">
        <f t="shared" si="7"/>
        <v>44</v>
      </c>
      <c r="S94" s="32"/>
      <c r="T94" s="97">
        <f t="shared" si="8"/>
        <v>-5.1999999999999975</v>
      </c>
      <c r="U94" s="32"/>
      <c r="V94" s="109">
        <f t="shared" si="9"/>
        <v>-6.3800000000000026</v>
      </c>
      <c r="W94" s="32"/>
      <c r="X94" s="122">
        <f t="shared" si="10"/>
        <v>-3.6746000000000016</v>
      </c>
      <c r="Y94" s="32"/>
      <c r="Z94" s="130">
        <f t="shared" si="11"/>
        <v>-16.267868033852771</v>
      </c>
      <c r="AA94" s="32"/>
      <c r="AB94" s="145">
        <f t="shared" si="12"/>
        <v>23.053728192299307</v>
      </c>
    </row>
    <row r="95" spans="14:28" ht="10.15" customHeight="1" x14ac:dyDescent="0.2">
      <c r="N95" s="44">
        <v>71</v>
      </c>
      <c r="P95" s="42">
        <f t="shared" si="13"/>
        <v>3.9999999999999996</v>
      </c>
      <c r="R95" s="86">
        <f t="shared" si="7"/>
        <v>45</v>
      </c>
      <c r="S95" s="32"/>
      <c r="T95" s="97">
        <f t="shared" si="8"/>
        <v>-5.9999999999999982</v>
      </c>
      <c r="U95" s="32"/>
      <c r="V95" s="109">
        <f t="shared" si="9"/>
        <v>-5.0000000000000036</v>
      </c>
      <c r="W95" s="32"/>
      <c r="X95" s="122">
        <f t="shared" si="10"/>
        <v>-3.2000000000000011</v>
      </c>
      <c r="Y95" s="32"/>
      <c r="Z95" s="130">
        <f t="shared" si="11"/>
        <v>-16</v>
      </c>
      <c r="AA95" s="32"/>
      <c r="AB95" s="145">
        <f t="shared" si="12"/>
        <v>22.919497988977898</v>
      </c>
    </row>
    <row r="96" spans="14:28" ht="10.15" customHeight="1" x14ac:dyDescent="0.2">
      <c r="N96" s="44">
        <v>72</v>
      </c>
      <c r="P96" s="43">
        <f t="shared" si="13"/>
        <v>4.1999999999999993</v>
      </c>
      <c r="R96" s="85">
        <f t="shared" si="7"/>
        <v>46</v>
      </c>
      <c r="S96" s="32"/>
      <c r="T96" s="96">
        <f t="shared" si="8"/>
        <v>-6.7999999999999972</v>
      </c>
      <c r="U96" s="32"/>
      <c r="V96" s="108">
        <f t="shared" si="9"/>
        <v>-3.5800000000000054</v>
      </c>
      <c r="W96" s="32"/>
      <c r="X96" s="120">
        <f t="shared" si="10"/>
        <v>-2.6334000000000017</v>
      </c>
      <c r="Y96" s="32"/>
      <c r="Z96" s="129">
        <f t="shared" si="11"/>
        <v>-15.712906149854827</v>
      </c>
      <c r="AA96" s="32"/>
      <c r="AB96" s="136">
        <f t="shared" si="12"/>
        <v>22.787045721477696</v>
      </c>
    </row>
    <row r="97" spans="14:28" ht="10.15" customHeight="1" x14ac:dyDescent="0.2">
      <c r="N97" s="44">
        <v>73</v>
      </c>
      <c r="P97" s="42">
        <f t="shared" si="13"/>
        <v>4.3999999999999995</v>
      </c>
      <c r="R97" s="86">
        <f t="shared" si="7"/>
        <v>47</v>
      </c>
      <c r="S97" s="32"/>
      <c r="T97" s="97">
        <f t="shared" si="8"/>
        <v>-7.5999999999999979</v>
      </c>
      <c r="U97" s="32"/>
      <c r="V97" s="109">
        <f t="shared" si="9"/>
        <v>-2.1200000000000045</v>
      </c>
      <c r="W97" s="32"/>
      <c r="X97" s="122">
        <f t="shared" si="10"/>
        <v>-1.9712000000000032</v>
      </c>
      <c r="Y97" s="32"/>
      <c r="Z97" s="130">
        <f t="shared" si="11"/>
        <v>-15.40520658001186</v>
      </c>
      <c r="AA97" s="32"/>
      <c r="AB97" s="145">
        <f t="shared" si="12"/>
        <v>22.656324905804169</v>
      </c>
    </row>
    <row r="98" spans="14:28" ht="10.15" customHeight="1" x14ac:dyDescent="0.2">
      <c r="N98" s="44">
        <v>74</v>
      </c>
      <c r="P98" s="43">
        <f t="shared" si="13"/>
        <v>4.5999999999999996</v>
      </c>
      <c r="R98" s="85">
        <f t="shared" si="7"/>
        <v>48</v>
      </c>
      <c r="S98" s="32"/>
      <c r="T98" s="96">
        <f t="shared" si="8"/>
        <v>-8.3999999999999986</v>
      </c>
      <c r="U98" s="32"/>
      <c r="V98" s="108">
        <f t="shared" si="9"/>
        <v>-0.62000000000000455</v>
      </c>
      <c r="W98" s="32"/>
      <c r="X98" s="120">
        <f t="shared" si="10"/>
        <v>-1.2098000000000031</v>
      </c>
      <c r="Y98" s="32"/>
      <c r="Z98" s="129">
        <f t="shared" si="11"/>
        <v>-15.075422346620336</v>
      </c>
      <c r="AA98" s="32"/>
      <c r="AB98" s="136">
        <f t="shared" si="12"/>
        <v>22.527290857445088</v>
      </c>
    </row>
    <row r="99" spans="14:28" ht="10.15" customHeight="1" x14ac:dyDescent="0.2">
      <c r="N99" s="44">
        <v>75</v>
      </c>
      <c r="P99" s="42">
        <f t="shared" si="13"/>
        <v>4.8</v>
      </c>
      <c r="R99" s="86">
        <f t="shared" si="7"/>
        <v>49</v>
      </c>
      <c r="S99" s="32"/>
      <c r="T99" s="97">
        <f t="shared" si="8"/>
        <v>-9.1999999999999993</v>
      </c>
      <c r="U99" s="32"/>
      <c r="V99" s="109">
        <f t="shared" si="9"/>
        <v>0.91999999999999815</v>
      </c>
      <c r="W99" s="32"/>
      <c r="X99" s="122">
        <f t="shared" si="10"/>
        <v>-0.34559999999999924</v>
      </c>
      <c r="Y99" s="32"/>
      <c r="Z99" s="130">
        <f t="shared" si="11"/>
        <v>-14.721968356908423</v>
      </c>
      <c r="AA99" s="32"/>
      <c r="AB99" s="145">
        <f t="shared" si="12"/>
        <v>22.39990059967079</v>
      </c>
    </row>
    <row r="100" spans="14:28" ht="10.15" customHeight="1" x14ac:dyDescent="0.2">
      <c r="N100" s="44">
        <v>76</v>
      </c>
      <c r="P100" s="43">
        <f t="shared" si="13"/>
        <v>5</v>
      </c>
      <c r="R100" s="85">
        <f t="shared" si="7"/>
        <v>50</v>
      </c>
      <c r="S100" s="32"/>
      <c r="T100" s="96">
        <f t="shared" si="8"/>
        <v>-10</v>
      </c>
      <c r="U100" s="32"/>
      <c r="V100" s="108">
        <f t="shared" si="9"/>
        <v>2.5</v>
      </c>
      <c r="W100" s="32"/>
      <c r="X100" s="120">
        <f t="shared" si="10"/>
        <v>0.625</v>
      </c>
      <c r="Y100" s="32"/>
      <c r="Z100" s="129">
        <f t="shared" si="11"/>
        <v>-14.34314575050762</v>
      </c>
      <c r="AA100" s="32"/>
      <c r="AB100" s="136">
        <f t="shared" si="12"/>
        <v>22.274112777602188</v>
      </c>
    </row>
    <row r="101" spans="14:28" ht="10.15" customHeight="1" x14ac:dyDescent="0.2">
      <c r="N101" s="44">
        <v>77</v>
      </c>
      <c r="P101" s="42">
        <f t="shared" si="13"/>
        <v>5.2</v>
      </c>
      <c r="R101" s="86">
        <f t="shared" si="7"/>
        <v>49</v>
      </c>
      <c r="S101" s="32"/>
      <c r="T101" s="97">
        <f t="shared" si="8"/>
        <v>-10.8</v>
      </c>
      <c r="U101" s="32"/>
      <c r="V101" s="109">
        <f t="shared" si="9"/>
        <v>4.1200000000000045</v>
      </c>
      <c r="W101" s="32"/>
      <c r="X101" s="122">
        <f t="shared" si="10"/>
        <v>1.7056000000000004</v>
      </c>
      <c r="Y101" s="32"/>
      <c r="Z101" s="130">
        <f t="shared" si="11"/>
        <v>-13.937133733958408</v>
      </c>
      <c r="AA101" s="32"/>
      <c r="AB101" s="145">
        <f t="shared" si="12"/>
        <v>22.149887577616617</v>
      </c>
    </row>
    <row r="102" spans="14:28" ht="10.15" customHeight="1" x14ac:dyDescent="0.2">
      <c r="N102" s="44">
        <v>78</v>
      </c>
      <c r="P102" s="43">
        <f t="shared" si="13"/>
        <v>5.4</v>
      </c>
      <c r="R102" s="86">
        <f t="shared" si="7"/>
        <v>48</v>
      </c>
      <c r="S102" s="32"/>
      <c r="T102" s="97">
        <f t="shared" si="8"/>
        <v>-11.600000000000001</v>
      </c>
      <c r="U102" s="32"/>
      <c r="V102" s="109">
        <f t="shared" si="9"/>
        <v>5.7800000000000047</v>
      </c>
      <c r="W102" s="32"/>
      <c r="X102" s="122">
        <f t="shared" si="10"/>
        <v>2.899799999999999</v>
      </c>
      <c r="Y102" s="32"/>
      <c r="Z102" s="130">
        <f t="shared" si="11"/>
        <v>-13.501980829150115</v>
      </c>
      <c r="AA102" s="32"/>
      <c r="AB102" s="145">
        <f t="shared" si="12"/>
        <v>22.027186651698472</v>
      </c>
    </row>
    <row r="103" spans="14:28" ht="10.15" customHeight="1" x14ac:dyDescent="0.2">
      <c r="N103" s="44">
        <v>79</v>
      </c>
      <c r="P103" s="42">
        <f t="shared" si="13"/>
        <v>5.6000000000000005</v>
      </c>
      <c r="R103" s="85">
        <f t="shared" si="7"/>
        <v>47</v>
      </c>
      <c r="S103" s="32"/>
      <c r="T103" s="96">
        <f t="shared" si="8"/>
        <v>-12.400000000000002</v>
      </c>
      <c r="U103" s="32"/>
      <c r="V103" s="108">
        <f t="shared" si="9"/>
        <v>7.480000000000004</v>
      </c>
      <c r="W103" s="32"/>
      <c r="X103" s="120">
        <f t="shared" si="10"/>
        <v>4.2112000000000016</v>
      </c>
      <c r="Y103" s="32"/>
      <c r="Z103" s="129">
        <f t="shared" si="11"/>
        <v>-13.035595493631007</v>
      </c>
      <c r="AA103" s="32"/>
      <c r="AB103" s="136">
        <f t="shared" si="12"/>
        <v>21.905973046375024</v>
      </c>
    </row>
    <row r="104" spans="14:28" ht="10.15" customHeight="1" x14ac:dyDescent="0.2">
      <c r="N104" s="44">
        <v>80</v>
      </c>
      <c r="P104" s="43">
        <f t="shared" si="13"/>
        <v>5.8000000000000007</v>
      </c>
      <c r="R104" s="86">
        <f t="shared" si="7"/>
        <v>46</v>
      </c>
      <c r="S104" s="32"/>
      <c r="T104" s="97">
        <f t="shared" si="8"/>
        <v>-13.200000000000003</v>
      </c>
      <c r="U104" s="32"/>
      <c r="V104" s="109">
        <f t="shared" si="9"/>
        <v>9.220000000000006</v>
      </c>
      <c r="W104" s="32"/>
      <c r="X104" s="122">
        <f t="shared" si="10"/>
        <v>5.6434000000000033</v>
      </c>
      <c r="Y104" s="32"/>
      <c r="Z104" s="130">
        <f t="shared" si="11"/>
        <v>-12.535736067705539</v>
      </c>
      <c r="AA104" s="32"/>
      <c r="AB104" s="145">
        <f t="shared" si="12"/>
        <v>21.786211135907866</v>
      </c>
    </row>
    <row r="105" spans="14:28" ht="10.15" customHeight="1" x14ac:dyDescent="0.2">
      <c r="N105" s="44">
        <v>81</v>
      </c>
      <c r="P105" s="42">
        <f t="shared" si="13"/>
        <v>6.0000000000000009</v>
      </c>
      <c r="R105" s="85">
        <f t="shared" si="7"/>
        <v>45</v>
      </c>
      <c r="S105" s="32"/>
      <c r="T105" s="96">
        <f t="shared" si="8"/>
        <v>-14.000000000000004</v>
      </c>
      <c r="U105" s="32"/>
      <c r="V105" s="108">
        <f t="shared" si="9"/>
        <v>11.000000000000014</v>
      </c>
      <c r="W105" s="32"/>
      <c r="X105" s="120">
        <f t="shared" si="10"/>
        <v>7.2000000000000064</v>
      </c>
      <c r="Y105" s="32"/>
      <c r="Z105" s="129">
        <f t="shared" si="11"/>
        <v>-11.999999999999998</v>
      </c>
      <c r="AA105" s="32"/>
      <c r="AB105" s="136">
        <f t="shared" si="12"/>
        <v>21.66786655943784</v>
      </c>
    </row>
    <row r="106" spans="14:28" ht="10.15" customHeight="1" x14ac:dyDescent="0.2">
      <c r="N106" s="44">
        <v>82</v>
      </c>
      <c r="P106" s="43">
        <f t="shared" si="13"/>
        <v>6.2000000000000011</v>
      </c>
      <c r="R106" s="86">
        <f t="shared" si="7"/>
        <v>43.999999999999993</v>
      </c>
      <c r="S106" s="32"/>
      <c r="T106" s="97">
        <f t="shared" si="8"/>
        <v>-14.800000000000004</v>
      </c>
      <c r="U106" s="32"/>
      <c r="V106" s="109">
        <f t="shared" si="9"/>
        <v>12.820000000000007</v>
      </c>
      <c r="W106" s="32"/>
      <c r="X106" s="122">
        <f t="shared" si="10"/>
        <v>8.8846000000000096</v>
      </c>
      <c r="Y106" s="32"/>
      <c r="Z106" s="130">
        <f t="shared" si="11"/>
        <v>-11.425812299709653</v>
      </c>
      <c r="AA106" s="32"/>
      <c r="AB106" s="145">
        <f t="shared" si="12"/>
        <v>21.550906161805923</v>
      </c>
    </row>
    <row r="107" spans="14:28" ht="10.15" customHeight="1" x14ac:dyDescent="0.2">
      <c r="N107" s="44">
        <v>83</v>
      </c>
      <c r="P107" s="42">
        <f t="shared" si="13"/>
        <v>6.4000000000000012</v>
      </c>
      <c r="R107" s="85">
        <f t="shared" si="7"/>
        <v>42.999999999999993</v>
      </c>
      <c r="S107" s="32"/>
      <c r="T107" s="96">
        <f t="shared" si="8"/>
        <v>-15.600000000000005</v>
      </c>
      <c r="U107" s="32"/>
      <c r="V107" s="108">
        <f t="shared" si="9"/>
        <v>14.680000000000007</v>
      </c>
      <c r="W107" s="32"/>
      <c r="X107" s="120">
        <f t="shared" si="10"/>
        <v>10.700800000000008</v>
      </c>
      <c r="Y107" s="32"/>
      <c r="Z107" s="129">
        <f t="shared" si="11"/>
        <v>-10.810413160023717</v>
      </c>
      <c r="AA107" s="32"/>
      <c r="AB107" s="136">
        <f t="shared" si="12"/>
        <v>21.435297937795163</v>
      </c>
    </row>
    <row r="108" spans="14:28" ht="10.15" customHeight="1" x14ac:dyDescent="0.2">
      <c r="N108" s="44">
        <v>84</v>
      </c>
      <c r="P108" s="43">
        <f t="shared" si="13"/>
        <v>6.6000000000000014</v>
      </c>
      <c r="R108" s="86">
        <f t="shared" si="7"/>
        <v>41.999999999999993</v>
      </c>
      <c r="S108" s="32"/>
      <c r="T108" s="97">
        <f t="shared" si="8"/>
        <v>-16.400000000000006</v>
      </c>
      <c r="U108" s="32"/>
      <c r="V108" s="109">
        <f t="shared" si="9"/>
        <v>16.580000000000013</v>
      </c>
      <c r="W108" s="32"/>
      <c r="X108" s="122">
        <f t="shared" si="10"/>
        <v>12.652200000000015</v>
      </c>
      <c r="Y108" s="32"/>
      <c r="Z108" s="130">
        <f t="shared" si="11"/>
        <v>-10.150844693240668</v>
      </c>
      <c r="AA108" s="32"/>
      <c r="AB108" s="145">
        <f t="shared" si="12"/>
        <v>21.321010979558935</v>
      </c>
    </row>
    <row r="109" spans="14:28" ht="10.15" customHeight="1" x14ac:dyDescent="0.2">
      <c r="N109" s="44">
        <v>85</v>
      </c>
      <c r="P109" s="42">
        <f t="shared" si="13"/>
        <v>6.8000000000000016</v>
      </c>
      <c r="R109" s="86">
        <f t="shared" si="7"/>
        <v>40.999999999999993</v>
      </c>
      <c r="S109" s="32"/>
      <c r="T109" s="97">
        <f t="shared" si="8"/>
        <v>-17.200000000000006</v>
      </c>
      <c r="U109" s="32"/>
      <c r="V109" s="109">
        <f t="shared" si="9"/>
        <v>18.520000000000017</v>
      </c>
      <c r="W109" s="32"/>
      <c r="X109" s="122">
        <f t="shared" si="10"/>
        <v>14.742400000000018</v>
      </c>
      <c r="Y109" s="32"/>
      <c r="Z109" s="130">
        <f t="shared" si="11"/>
        <v>-9.4439367138168429</v>
      </c>
      <c r="AA109" s="32"/>
      <c r="AB109" s="145">
        <f t="shared" si="12"/>
        <v>21.208015427019603</v>
      </c>
    </row>
    <row r="110" spans="14:28" ht="10.15" customHeight="1" x14ac:dyDescent="0.2">
      <c r="N110" s="44">
        <v>86</v>
      </c>
      <c r="P110" s="43">
        <f t="shared" si="13"/>
        <v>7.0000000000000018</v>
      </c>
      <c r="R110" s="85">
        <f t="shared" si="7"/>
        <v>39.999999999999993</v>
      </c>
      <c r="S110" s="32"/>
      <c r="T110" s="96">
        <f t="shared" si="8"/>
        <v>-18.000000000000007</v>
      </c>
      <c r="U110" s="32"/>
      <c r="V110" s="108">
        <f t="shared" si="9"/>
        <v>20.500000000000021</v>
      </c>
      <c r="W110" s="32"/>
      <c r="X110" s="120">
        <f t="shared" si="10"/>
        <v>16.975000000000016</v>
      </c>
      <c r="Y110" s="32"/>
      <c r="Z110" s="129">
        <f t="shared" si="11"/>
        <v>-8.6862915010152317</v>
      </c>
      <c r="AA110" s="32"/>
      <c r="AB110" s="136">
        <f t="shared" si="12"/>
        <v>21.096282421038353</v>
      </c>
    </row>
    <row r="111" spans="14:28" ht="10.15" customHeight="1" x14ac:dyDescent="0.2">
      <c r="N111" s="44">
        <v>87</v>
      </c>
      <c r="P111" s="42">
        <f t="shared" si="13"/>
        <v>7.200000000000002</v>
      </c>
      <c r="R111" s="86">
        <f t="shared" si="7"/>
        <v>38.999999999999993</v>
      </c>
      <c r="S111" s="32"/>
      <c r="T111" s="97">
        <f t="shared" si="8"/>
        <v>-18.800000000000008</v>
      </c>
      <c r="U111" s="32"/>
      <c r="V111" s="109">
        <f t="shared" si="9"/>
        <v>22.520000000000017</v>
      </c>
      <c r="W111" s="32"/>
      <c r="X111" s="122">
        <f t="shared" si="10"/>
        <v>19.353600000000018</v>
      </c>
      <c r="Y111" s="32"/>
      <c r="Z111" s="130">
        <f t="shared" si="11"/>
        <v>-7.8742674679168054</v>
      </c>
      <c r="AA111" s="32"/>
      <c r="AB111" s="145">
        <f t="shared" si="12"/>
        <v>20.985784059172502</v>
      </c>
    </row>
    <row r="112" spans="14:28" ht="10.15" customHeight="1" x14ac:dyDescent="0.2">
      <c r="N112" s="44">
        <v>88</v>
      </c>
      <c r="P112" s="43">
        <f t="shared" si="13"/>
        <v>7.4000000000000021</v>
      </c>
      <c r="R112" s="85">
        <f t="shared" si="7"/>
        <v>37.999999999999986</v>
      </c>
      <c r="S112" s="32"/>
      <c r="T112" s="96">
        <f t="shared" si="8"/>
        <v>-19.600000000000009</v>
      </c>
      <c r="U112" s="32"/>
      <c r="V112" s="108">
        <f t="shared" si="9"/>
        <v>24.580000000000027</v>
      </c>
      <c r="W112" s="32"/>
      <c r="X112" s="120">
        <f t="shared" si="10"/>
        <v>21.88180000000003</v>
      </c>
      <c r="Y112" s="32"/>
      <c r="Z112" s="129">
        <f t="shared" si="11"/>
        <v>-7.0039616583002218</v>
      </c>
      <c r="AA112" s="32"/>
      <c r="AB112" s="136">
        <f t="shared" si="12"/>
        <v>20.876493353850599</v>
      </c>
    </row>
    <row r="113" spans="14:28" ht="10.15" customHeight="1" x14ac:dyDescent="0.2">
      <c r="N113" s="44">
        <v>89</v>
      </c>
      <c r="P113" s="42">
        <f t="shared" si="13"/>
        <v>7.6000000000000023</v>
      </c>
      <c r="R113" s="86">
        <f t="shared" si="7"/>
        <v>36.999999999999986</v>
      </c>
      <c r="S113" s="32"/>
      <c r="T113" s="97">
        <f t="shared" si="8"/>
        <v>-20.400000000000009</v>
      </c>
      <c r="U113" s="32"/>
      <c r="V113" s="109">
        <f t="shared" si="9"/>
        <v>26.680000000000021</v>
      </c>
      <c r="W113" s="32"/>
      <c r="X113" s="122">
        <f t="shared" si="10"/>
        <v>24.563200000000027</v>
      </c>
      <c r="Y113" s="32"/>
      <c r="Z113" s="130">
        <f t="shared" si="11"/>
        <v>-6.0711909872620033</v>
      </c>
      <c r="AA113" s="32"/>
      <c r="AB113" s="145">
        <f t="shared" si="12"/>
        <v>20.768384192808441</v>
      </c>
    </row>
    <row r="114" spans="14:28" ht="10.15" customHeight="1" x14ac:dyDescent="0.2">
      <c r="N114" s="44">
        <v>90</v>
      </c>
      <c r="P114" s="43">
        <f t="shared" si="13"/>
        <v>7.8000000000000025</v>
      </c>
      <c r="R114" s="85">
        <f t="shared" si="7"/>
        <v>35.999999999999986</v>
      </c>
      <c r="S114" s="32"/>
      <c r="T114" s="96">
        <f t="shared" si="8"/>
        <v>-21.20000000000001</v>
      </c>
      <c r="U114" s="32"/>
      <c r="V114" s="108">
        <f t="shared" si="9"/>
        <v>28.820000000000022</v>
      </c>
      <c r="W114" s="32"/>
      <c r="X114" s="120">
        <f t="shared" si="10"/>
        <v>27.401400000000038</v>
      </c>
      <c r="Y114" s="32"/>
      <c r="Z114" s="129">
        <f t="shared" si="11"/>
        <v>-5.071472135411069</v>
      </c>
      <c r="AA114" s="32"/>
      <c r="AB114" s="136">
        <f t="shared" si="12"/>
        <v>20.661431301640963</v>
      </c>
    </row>
    <row r="115" spans="14:28" ht="10.15" customHeight="1" x14ac:dyDescent="0.2">
      <c r="N115" s="44">
        <v>91</v>
      </c>
      <c r="P115" s="42">
        <f t="shared" si="13"/>
        <v>8.0000000000000018</v>
      </c>
      <c r="R115" s="86">
        <f t="shared" si="7"/>
        <v>34.999999999999993</v>
      </c>
      <c r="S115" s="32"/>
      <c r="T115" s="97">
        <f t="shared" si="8"/>
        <v>-22.000000000000007</v>
      </c>
      <c r="U115" s="32"/>
      <c r="V115" s="109">
        <f t="shared" si="9"/>
        <v>31.000000000000021</v>
      </c>
      <c r="W115" s="32"/>
      <c r="X115" s="122">
        <f t="shared" si="10"/>
        <v>30.400000000000027</v>
      </c>
      <c r="Y115" s="32"/>
      <c r="Z115" s="130">
        <f t="shared" si="11"/>
        <v>-3.9999999999999929</v>
      </c>
      <c r="AA115" s="32"/>
      <c r="AB115" s="145">
        <f t="shared" si="12"/>
        <v>20.555610208335597</v>
      </c>
    </row>
    <row r="116" spans="14:28" ht="10.15" customHeight="1" x14ac:dyDescent="0.2">
      <c r="N116" s="44">
        <v>92</v>
      </c>
      <c r="P116" s="43">
        <f t="shared" si="13"/>
        <v>8.2000000000000011</v>
      </c>
      <c r="R116" s="86">
        <f t="shared" si="7"/>
        <v>33.999999999999993</v>
      </c>
      <c r="S116" s="32"/>
      <c r="T116" s="97">
        <f t="shared" si="8"/>
        <v>-22.800000000000004</v>
      </c>
      <c r="U116" s="32"/>
      <c r="V116" s="109">
        <f t="shared" si="9"/>
        <v>33.220000000000013</v>
      </c>
      <c r="W116" s="32"/>
      <c r="X116" s="122">
        <f t="shared" si="10"/>
        <v>33.562600000000025</v>
      </c>
      <c r="Y116" s="32"/>
      <c r="Z116" s="130">
        <f t="shared" si="11"/>
        <v>-2.8516245994193028</v>
      </c>
      <c r="AA116" s="32"/>
      <c r="AB116" s="145">
        <f t="shared" si="12"/>
        <v>20.450897209662639</v>
      </c>
    </row>
    <row r="117" spans="14:28" ht="10.15" customHeight="1" x14ac:dyDescent="0.2">
      <c r="N117" s="44">
        <v>93</v>
      </c>
      <c r="P117" s="42">
        <f t="shared" si="13"/>
        <v>8.4</v>
      </c>
      <c r="R117" s="85">
        <f t="shared" si="7"/>
        <v>33</v>
      </c>
      <c r="S117" s="32"/>
      <c r="T117" s="96">
        <f t="shared" si="8"/>
        <v>-23.6</v>
      </c>
      <c r="U117" s="32"/>
      <c r="V117" s="108">
        <f t="shared" si="9"/>
        <v>35.480000000000004</v>
      </c>
      <c r="W117" s="32"/>
      <c r="X117" s="120">
        <f t="shared" si="10"/>
        <v>36.892800000000001</v>
      </c>
      <c r="Y117" s="32"/>
      <c r="Z117" s="129">
        <f t="shared" si="11"/>
        <v>-1.620826320047442</v>
      </c>
      <c r="AA117" s="32"/>
      <c r="AB117" s="136">
        <f t="shared" si="12"/>
        <v>20.347269339307175</v>
      </c>
    </row>
    <row r="118" spans="14:28" ht="10.15" customHeight="1" x14ac:dyDescent="0.2">
      <c r="N118" s="44">
        <v>94</v>
      </c>
      <c r="P118" s="43">
        <f t="shared" si="13"/>
        <v>8.6</v>
      </c>
      <c r="R118" s="86">
        <f t="shared" si="7"/>
        <v>32</v>
      </c>
      <c r="S118" s="32"/>
      <c r="T118" s="97">
        <f t="shared" si="8"/>
        <v>-24.4</v>
      </c>
      <c r="U118" s="32"/>
      <c r="V118" s="109">
        <f t="shared" si="9"/>
        <v>37.779999999999994</v>
      </c>
      <c r="W118" s="32"/>
      <c r="X118" s="122">
        <f t="shared" si="10"/>
        <v>40.394199999999998</v>
      </c>
      <c r="Y118" s="32"/>
      <c r="Z118" s="130">
        <f t="shared" si="11"/>
        <v>-0.30168938648133903</v>
      </c>
      <c r="AA118" s="32"/>
      <c r="AB118" s="145">
        <f t="shared" si="12"/>
        <v>20.244704337635284</v>
      </c>
    </row>
    <row r="119" spans="14:28" ht="10.15" customHeight="1" x14ac:dyDescent="0.2">
      <c r="N119" s="44">
        <v>95</v>
      </c>
      <c r="P119" s="42">
        <f t="shared" si="13"/>
        <v>8.7999999999999989</v>
      </c>
      <c r="R119" s="85">
        <f t="shared" si="7"/>
        <v>31.000000000000007</v>
      </c>
      <c r="S119" s="32"/>
      <c r="T119" s="96">
        <f t="shared" si="8"/>
        <v>-25.199999999999996</v>
      </c>
      <c r="U119" s="32"/>
      <c r="V119" s="108">
        <f t="shared" si="9"/>
        <v>40.11999999999999</v>
      </c>
      <c r="W119" s="32"/>
      <c r="X119" s="120">
        <f t="shared" si="10"/>
        <v>44.070399999999971</v>
      </c>
      <c r="Y119" s="32"/>
      <c r="Z119" s="129">
        <f t="shared" si="11"/>
        <v>1.1121265723662965</v>
      </c>
      <c r="AA119" s="32"/>
      <c r="AB119" s="136">
        <f t="shared" si="12"/>
        <v>20.143180622995107</v>
      </c>
    </row>
    <row r="120" spans="14:28" ht="10.15" customHeight="1" x14ac:dyDescent="0.2">
      <c r="N120" s="44">
        <v>96</v>
      </c>
      <c r="P120" s="43">
        <f t="shared" si="13"/>
        <v>8.9999999999999982</v>
      </c>
      <c r="R120" s="86">
        <f t="shared" si="7"/>
        <v>30.000000000000007</v>
      </c>
      <c r="S120" s="32"/>
      <c r="T120" s="97">
        <f t="shared" si="8"/>
        <v>-25.999999999999993</v>
      </c>
      <c r="U120" s="32"/>
      <c r="V120" s="109">
        <f t="shared" si="9"/>
        <v>42.499999999999972</v>
      </c>
      <c r="W120" s="32"/>
      <c r="X120" s="122">
        <f t="shared" si="10"/>
        <v>47.924999999999962</v>
      </c>
      <c r="Y120" s="32"/>
      <c r="Z120" s="130">
        <f t="shared" si="11"/>
        <v>2.627416997969501</v>
      </c>
      <c r="AA120" s="32"/>
      <c r="AB120" s="145">
        <f t="shared" si="12"/>
        <v>20.042677264460092</v>
      </c>
    </row>
    <row r="121" spans="14:28" ht="10.15" customHeight="1" x14ac:dyDescent="0.2">
      <c r="N121" s="44">
        <v>97</v>
      </c>
      <c r="P121" s="42">
        <f t="shared" si="13"/>
        <v>9.1999999999999975</v>
      </c>
      <c r="R121" s="85">
        <f t="shared" si="7"/>
        <v>29.000000000000014</v>
      </c>
      <c r="S121" s="32"/>
      <c r="T121" s="96">
        <f t="shared" si="8"/>
        <v>-26.79999999999999</v>
      </c>
      <c r="U121" s="32"/>
      <c r="V121" s="108">
        <f t="shared" si="9"/>
        <v>44.919999999999973</v>
      </c>
      <c r="W121" s="32"/>
      <c r="X121" s="120">
        <f t="shared" si="10"/>
        <v>51.961599999999947</v>
      </c>
      <c r="Y121" s="32"/>
      <c r="Z121" s="129">
        <f t="shared" si="11"/>
        <v>4.2514650641663465</v>
      </c>
      <c r="AA121" s="32"/>
      <c r="AB121" s="136">
        <f t="shared" si="12"/>
        <v>19.943173955928412</v>
      </c>
    </row>
    <row r="122" spans="14:28" ht="10.15" customHeight="1" x14ac:dyDescent="0.2">
      <c r="N122" s="44">
        <v>98</v>
      </c>
      <c r="P122" s="43">
        <f t="shared" si="13"/>
        <v>9.3999999999999968</v>
      </c>
      <c r="R122" s="86">
        <f t="shared" si="7"/>
        <v>28.000000000000014</v>
      </c>
      <c r="S122" s="32"/>
      <c r="T122" s="97">
        <f t="shared" si="8"/>
        <v>-27.599999999999987</v>
      </c>
      <c r="U122" s="32"/>
      <c r="V122" s="109">
        <f t="shared" si="9"/>
        <v>47.379999999999967</v>
      </c>
      <c r="W122" s="32"/>
      <c r="X122" s="122">
        <f t="shared" si="10"/>
        <v>56.183799999999934</v>
      </c>
      <c r="Y122" s="32"/>
      <c r="Z122" s="130">
        <f t="shared" si="11"/>
        <v>5.9920766833994996</v>
      </c>
      <c r="AA122" s="32"/>
      <c r="AB122" s="145">
        <f t="shared" si="12"/>
        <v>19.844650991498295</v>
      </c>
    </row>
    <row r="123" spans="14:28" ht="10.15" customHeight="1" x14ac:dyDescent="0.2">
      <c r="N123" s="44">
        <v>99</v>
      </c>
      <c r="P123" s="42">
        <f t="shared" si="13"/>
        <v>9.5999999999999961</v>
      </c>
      <c r="R123" s="86">
        <f t="shared" si="7"/>
        <v>27.000000000000021</v>
      </c>
      <c r="S123" s="32"/>
      <c r="T123" s="97">
        <f t="shared" si="8"/>
        <v>-28.399999999999984</v>
      </c>
      <c r="U123" s="32"/>
      <c r="V123" s="109">
        <f t="shared" si="9"/>
        <v>49.879999999999953</v>
      </c>
      <c r="W123" s="32"/>
      <c r="X123" s="122">
        <f t="shared" si="10"/>
        <v>60.595199999999913</v>
      </c>
      <c r="Y123" s="32"/>
      <c r="Z123" s="130">
        <f t="shared" si="11"/>
        <v>7.8576180254759365</v>
      </c>
      <c r="AA123" s="32"/>
      <c r="AB123" s="145">
        <f t="shared" si="12"/>
        <v>19.747089242044652</v>
      </c>
    </row>
    <row r="124" spans="14:28" ht="10.15" customHeight="1" x14ac:dyDescent="0.2">
      <c r="N124" s="44">
        <v>100</v>
      </c>
      <c r="P124" s="43">
        <f t="shared" si="13"/>
        <v>9.7999999999999954</v>
      </c>
      <c r="R124" s="85">
        <f t="shared" si="7"/>
        <v>26.000000000000021</v>
      </c>
      <c r="S124" s="32"/>
      <c r="T124" s="96">
        <f t="shared" si="8"/>
        <v>-29.199999999999982</v>
      </c>
      <c r="U124" s="32"/>
      <c r="V124" s="108">
        <f t="shared" si="9"/>
        <v>52.419999999999931</v>
      </c>
      <c r="W124" s="32"/>
      <c r="X124" s="120">
        <f t="shared" si="10"/>
        <v>65.199399999999883</v>
      </c>
      <c r="Y124" s="32"/>
      <c r="Z124" s="129">
        <f t="shared" si="11"/>
        <v>9.8570557291777838</v>
      </c>
      <c r="AA124" s="32"/>
      <c r="AB124" s="136">
        <f t="shared" si="12"/>
        <v>19.650470132927282</v>
      </c>
    </row>
    <row r="125" spans="14:28" ht="10.15" customHeight="1" x14ac:dyDescent="0.2">
      <c r="N125" s="44">
        <v>101</v>
      </c>
      <c r="P125" s="42">
        <f t="shared" si="13"/>
        <v>9.9999999999999947</v>
      </c>
      <c r="R125" s="86">
        <f t="shared" si="7"/>
        <v>25.000000000000028</v>
      </c>
      <c r="S125" s="32"/>
      <c r="T125" s="97">
        <f t="shared" si="8"/>
        <v>-29.999999999999979</v>
      </c>
      <c r="U125" s="32"/>
      <c r="V125" s="109">
        <f t="shared" si="9"/>
        <v>54.999999999999929</v>
      </c>
      <c r="W125" s="32"/>
      <c r="X125" s="122">
        <f t="shared" si="10"/>
        <v>69.999999999999858</v>
      </c>
      <c r="Y125" s="32"/>
      <c r="Z125" s="130">
        <f t="shared" si="11"/>
        <v>11.999999999999943</v>
      </c>
      <c r="AA125" s="32"/>
      <c r="AB125" s="145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2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2" hidden="1" customWidth="1"/>
    <col min="18" max="18" width="11.140625" style="2" hidden="1" customWidth="1"/>
    <col min="19" max="19" width="0.5703125" style="2" hidden="1" customWidth="1"/>
    <col min="20" max="20" width="11.140625" style="2" hidden="1" customWidth="1"/>
    <col min="21" max="16384" width="11.5703125" style="1"/>
  </cols>
  <sheetData>
    <row r="1" spans="2:20" ht="6" customHeight="1" x14ac:dyDescent="0.2"/>
    <row r="2" spans="2:20" ht="18" customHeight="1" x14ac:dyDescent="0.2">
      <c r="B2" s="186" t="s">
        <v>30</v>
      </c>
      <c r="C2" s="186"/>
      <c r="D2" s="186"/>
      <c r="E2" s="186"/>
      <c r="F2" s="186"/>
      <c r="G2" s="186"/>
      <c r="H2" s="186"/>
      <c r="I2" s="186"/>
      <c r="J2" s="18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5"/>
    <row r="4" spans="2:20" ht="10.15" customHeight="1" x14ac:dyDescent="0.2">
      <c r="C4" s="25"/>
      <c r="D4" s="23"/>
      <c r="E4" s="187" t="s">
        <v>22</v>
      </c>
      <c r="F4" s="187"/>
      <c r="G4" s="189" t="s">
        <v>23</v>
      </c>
      <c r="H4" s="190"/>
      <c r="I4" s="190"/>
      <c r="J4" s="190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15" customHeight="1" thickBot="1" x14ac:dyDescent="0.25">
      <c r="C5" s="26"/>
      <c r="D5" s="24"/>
      <c r="E5" s="188"/>
      <c r="F5" s="188"/>
      <c r="G5" s="14" t="s">
        <v>16</v>
      </c>
      <c r="H5" s="15" t="s">
        <v>17</v>
      </c>
      <c r="I5" s="15" t="s">
        <v>18</v>
      </c>
      <c r="J5" s="16" t="s">
        <v>19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5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15" customHeight="1" thickBot="1" x14ac:dyDescent="0.3">
      <c r="C7" s="20"/>
      <c r="D7" s="208" t="s">
        <v>27</v>
      </c>
      <c r="E7" s="208"/>
      <c r="F7" s="179" t="s">
        <v>52</v>
      </c>
      <c r="G7" s="172">
        <v>2</v>
      </c>
      <c r="H7" s="173">
        <v>2</v>
      </c>
      <c r="I7" s="173">
        <v>0</v>
      </c>
      <c r="J7" s="173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3">
      <c r="D8" s="3"/>
      <c r="E8" s="3"/>
      <c r="F8" s="18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15" customHeight="1" thickBot="1" x14ac:dyDescent="0.25">
      <c r="C9" s="21"/>
      <c r="D9" s="209" t="s">
        <v>28</v>
      </c>
      <c r="E9" s="209"/>
      <c r="F9" s="181" t="s">
        <v>52</v>
      </c>
      <c r="G9" s="174">
        <v>2</v>
      </c>
      <c r="H9" s="175">
        <v>1</v>
      </c>
      <c r="I9" s="175">
        <v>0</v>
      </c>
      <c r="J9" s="175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5">
      <c r="D10" s="3"/>
      <c r="E10" s="3"/>
      <c r="F10" s="18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15" customHeight="1" thickBot="1" x14ac:dyDescent="0.3">
      <c r="C11" s="22"/>
      <c r="D11" s="210" t="s">
        <v>29</v>
      </c>
      <c r="E11" s="210"/>
      <c r="F11" s="182" t="s">
        <v>53</v>
      </c>
      <c r="G11" s="176">
        <v>1</v>
      </c>
      <c r="H11" s="177">
        <v>1</v>
      </c>
      <c r="I11" s="177">
        <v>0</v>
      </c>
      <c r="J11" s="177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25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5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2">
      <c r="B14" s="23"/>
      <c r="C14" s="23"/>
      <c r="D14" s="23"/>
      <c r="E14" s="187" t="s">
        <v>26</v>
      </c>
      <c r="F14" s="191"/>
      <c r="G14" s="60" t="s">
        <v>24</v>
      </c>
      <c r="H14" s="61" t="s">
        <v>25</v>
      </c>
      <c r="I14" s="61" t="s">
        <v>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5">
      <c r="B15" s="24"/>
      <c r="C15" s="24"/>
      <c r="D15" s="24"/>
      <c r="E15" s="192"/>
      <c r="F15" s="193"/>
      <c r="G15" s="178">
        <f>-2*PI()</f>
        <v>-6.2831853071795862</v>
      </c>
      <c r="H15" s="62">
        <f>(I15-G15)/100</f>
        <v>0.12566370614359174</v>
      </c>
      <c r="I15" s="178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2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15" customHeight="1" x14ac:dyDescent="0.2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15" customHeight="1" x14ac:dyDescent="0.2">
      <c r="G18" s="7"/>
      <c r="H18" s="7"/>
      <c r="I18" s="7"/>
      <c r="J18" s="7"/>
      <c r="K18" s="54"/>
      <c r="L18" s="55"/>
      <c r="M18" s="55"/>
      <c r="N18" s="56" t="s">
        <v>21</v>
      </c>
      <c r="O18" s="56"/>
      <c r="P18" s="56" t="s">
        <v>27</v>
      </c>
      <c r="Q18" s="56"/>
      <c r="R18" s="56" t="s">
        <v>28</v>
      </c>
      <c r="S18" s="56"/>
      <c r="T18" s="56" t="s">
        <v>29</v>
      </c>
    </row>
    <row r="19" spans="6:20" ht="10.15" customHeight="1" x14ac:dyDescent="0.2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$G$7*COS($H$7*N19+$I$7)+$J$7</f>
        <v>2</v>
      </c>
      <c r="Q19" s="57"/>
      <c r="R19" s="57">
        <f>$G$9*SIN($H$9*N19+$I$9)+$J$9</f>
        <v>4.90059381963448E-16</v>
      </c>
      <c r="S19" s="57"/>
      <c r="T19" s="63">
        <f>$G$11*TAN($H$11*N19+$I$11)+$J$11</f>
        <v>2.45029690981724E-16</v>
      </c>
    </row>
    <row r="20" spans="6:20" ht="10.15" customHeight="1" x14ac:dyDescent="0.2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$G$7*COS($H$7*N20+$I$7)+$J$7</f>
        <v>1.9371663222572619</v>
      </c>
      <c r="Q20" s="57"/>
      <c r="R20" s="57">
        <f t="shared" ref="R20:R83" si="1">$G$9*SIN($H$9*N20+$I$9)+$J$9</f>
        <v>0.25066646712860929</v>
      </c>
      <c r="S20" s="57"/>
      <c r="T20" s="63">
        <f t="shared" ref="T20:T83" si="2">$G$11*TAN($H$11*N20+$I$11)+$J$11</f>
        <v>0.12632937844610859</v>
      </c>
    </row>
    <row r="21" spans="6:20" ht="10.15" customHeight="1" x14ac:dyDescent="0.2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-1.6180339887498996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-9.1268138879829763E-15</v>
      </c>
      <c r="S44" s="57"/>
      <c r="T44" s="63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-1.1755705045849549</v>
      </c>
      <c r="S49" s="57"/>
      <c r="T49" s="63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-1.2748479794973984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15" customHeight="1" x14ac:dyDescent="0.2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15" customHeight="1" x14ac:dyDescent="0.2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15" customHeight="1" x14ac:dyDescent="0.2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15" customHeight="1" x14ac:dyDescent="0.2">
      <c r="L70" s="48">
        <v>52</v>
      </c>
      <c r="N70" s="57">
        <f t="shared" si="3"/>
        <v>0.12566370614359729</v>
      </c>
      <c r="P70" s="57">
        <f t="shared" si="0"/>
        <v>1.9371663222572566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15" customHeight="1" x14ac:dyDescent="0.2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15" customHeight="1" x14ac:dyDescent="0.2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15" customHeight="1" x14ac:dyDescent="0.2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15" customHeight="1" x14ac:dyDescent="0.2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0.72654252800536934</v>
      </c>
    </row>
    <row r="75" spans="6:20" ht="10.15" customHeight="1" x14ac:dyDescent="0.2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15" customHeight="1" x14ac:dyDescent="0.2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15" customHeight="1" x14ac:dyDescent="0.2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15" customHeight="1" x14ac:dyDescent="0.2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15" customHeight="1" x14ac:dyDescent="0.2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15" customHeight="1" x14ac:dyDescent="0.2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15" customHeight="1" x14ac:dyDescent="0.2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15.894544843866617</v>
      </c>
    </row>
    <row r="82" spans="12:20" ht="10.15" customHeight="1" x14ac:dyDescent="0.2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-15.894544843864002</v>
      </c>
    </row>
    <row r="83" spans="12:20" ht="10.15" customHeight="1" x14ac:dyDescent="0.2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15" customHeight="1" x14ac:dyDescent="0.2">
      <c r="L84" s="48">
        <v>66</v>
      </c>
      <c r="N84" s="57">
        <f t="shared" si="3"/>
        <v>1.884955592153881</v>
      </c>
      <c r="P84" s="57">
        <f t="shared" ref="P84:P119" si="4">$G$7*COS($H$7*N84+$I$7)+$J$7</f>
        <v>-1.6180339887498829</v>
      </c>
      <c r="Q84" s="57"/>
      <c r="R84" s="57">
        <f t="shared" ref="R84:R119" si="5">$G$9*SIN($H$9*N84+$I$9)+$J$9</f>
        <v>1.902113032590304</v>
      </c>
      <c r="S84" s="57"/>
      <c r="T84" s="63">
        <f t="shared" ref="T84:T119" si="6">$G$11*TAN($H$11*N84+$I$11)+$J$11</f>
        <v>-3.0776835371752007</v>
      </c>
    </row>
    <row r="85" spans="12:20" ht="10.15" customHeight="1" x14ac:dyDescent="0.2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15" customHeight="1" x14ac:dyDescent="0.2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-1.5757478599686332</v>
      </c>
    </row>
    <row r="87" spans="12:20" ht="10.15" customHeight="1" x14ac:dyDescent="0.2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-1.2087923504095961</v>
      </c>
    </row>
    <row r="88" spans="12:20" ht="10.15" customHeight="1" x14ac:dyDescent="0.2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1.3690942118573692</v>
      </c>
      <c r="S88" s="57"/>
      <c r="T88" s="63">
        <f t="shared" si="6"/>
        <v>-0.93906250581748196</v>
      </c>
    </row>
    <row r="89" spans="12:20" ht="10.15" customHeight="1" x14ac:dyDescent="0.2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15" customHeight="1" x14ac:dyDescent="0.2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-0.54975465219276243</v>
      </c>
    </row>
    <row r="91" spans="12:20" ht="10.15" customHeight="1" x14ac:dyDescent="0.2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15" customHeight="1" x14ac:dyDescent="0.2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-0.2567563603677202</v>
      </c>
    </row>
    <row r="93" spans="12:20" ht="10.15" customHeight="1" x14ac:dyDescent="0.2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15" customHeight="1" x14ac:dyDescent="0.2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-1.3077646604520154E-14</v>
      </c>
      <c r="S94" s="57"/>
      <c r="T94" s="63">
        <f t="shared" si="6"/>
        <v>6.5388233022600772E-15</v>
      </c>
    </row>
    <row r="95" spans="12:20" ht="10.15" customHeight="1" x14ac:dyDescent="0.2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15" customHeight="1" x14ac:dyDescent="0.2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15" customHeight="1" x14ac:dyDescent="0.2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15" customHeight="1" x14ac:dyDescent="0.2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15" customHeight="1" x14ac:dyDescent="0.2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15" customHeight="1" x14ac:dyDescent="0.2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15" customHeight="1" x14ac:dyDescent="0.2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15" customHeight="1" x14ac:dyDescent="0.2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1.5757478599686772</v>
      </c>
    </row>
    <row r="103" spans="12:20" ht="10.15" customHeight="1" x14ac:dyDescent="0.2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15" customHeight="1" x14ac:dyDescent="0.2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3.0776835371753353</v>
      </c>
    </row>
    <row r="105" spans="12:20" ht="10.15" customHeight="1" x14ac:dyDescent="0.2">
      <c r="L105" s="48">
        <v>87</v>
      </c>
      <c r="N105" s="57">
        <f t="shared" si="7"/>
        <v>4.5238934211693103</v>
      </c>
      <c r="P105" s="57">
        <f t="shared" si="4"/>
        <v>-1.8595529717765147</v>
      </c>
      <c r="Q105" s="57"/>
      <c r="R105" s="57">
        <f t="shared" si="5"/>
        <v>-1.9645745014573803</v>
      </c>
      <c r="S105" s="57"/>
      <c r="T105" s="63">
        <f t="shared" si="6"/>
        <v>5.2421835811134043</v>
      </c>
    </row>
    <row r="106" spans="12:20" ht="10.15" customHeight="1" x14ac:dyDescent="0.2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15" customHeight="1" x14ac:dyDescent="0.2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-15.894544843863189</v>
      </c>
    </row>
    <row r="108" spans="12:20" ht="10.15" customHeight="1" x14ac:dyDescent="0.2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15" customHeight="1" x14ac:dyDescent="0.2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-3.0776835371751625</v>
      </c>
    </row>
    <row r="110" spans="12:20" ht="10.15" customHeight="1" x14ac:dyDescent="0.2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15" customHeight="1" x14ac:dyDescent="0.2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15" customHeight="1" x14ac:dyDescent="0.2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15" customHeight="1" x14ac:dyDescent="0.2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-0.93906250581747475</v>
      </c>
    </row>
    <row r="114" spans="12:20" ht="10.15" customHeight="1" x14ac:dyDescent="0.2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15" customHeight="1" x14ac:dyDescent="0.2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15" customHeight="1" x14ac:dyDescent="0.2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15" customHeight="1" x14ac:dyDescent="0.2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15" customHeight="1" x14ac:dyDescent="0.2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-0.25066646712858814</v>
      </c>
      <c r="S118" s="57"/>
      <c r="T118" s="63">
        <f t="shared" si="6"/>
        <v>-0.12632937844609776</v>
      </c>
    </row>
    <row r="119" spans="12:20" ht="10.15" customHeight="1" x14ac:dyDescent="0.2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2.0826222690839558E-14</v>
      </c>
      <c r="S119" s="57"/>
      <c r="T119" s="63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9" customWidth="1"/>
    <col min="2" max="2" width="2.7109375" style="9" customWidth="1"/>
    <col min="3" max="3" width="33.28515625" style="9" customWidth="1"/>
    <col min="4" max="4" width="100" style="9" customWidth="1"/>
    <col min="5" max="5" width="1.7109375" style="9" customWidth="1"/>
    <col min="6" max="16384" width="9.140625" style="9"/>
  </cols>
  <sheetData>
    <row r="1" spans="2:4" ht="6" customHeight="1" x14ac:dyDescent="0.25"/>
    <row r="2" spans="2:4" ht="12.75" x14ac:dyDescent="0.25">
      <c r="B2" s="211" t="s">
        <v>0</v>
      </c>
      <c r="C2" s="211"/>
      <c r="D2" s="211"/>
    </row>
    <row r="3" spans="2:4" ht="3" customHeight="1" x14ac:dyDescent="0.25"/>
    <row r="4" spans="2:4" ht="10.15" customHeight="1" x14ac:dyDescent="0.25">
      <c r="C4" s="212" t="s">
        <v>1</v>
      </c>
      <c r="D4" s="64" t="s">
        <v>2</v>
      </c>
    </row>
    <row r="5" spans="2:4" ht="10.15" customHeight="1" x14ac:dyDescent="0.25">
      <c r="C5" s="212"/>
      <c r="D5" s="65" t="s">
        <v>3</v>
      </c>
    </row>
    <row r="6" spans="2:4" ht="10.15" customHeight="1" x14ac:dyDescent="0.25">
      <c r="C6" s="212"/>
      <c r="D6" s="66" t="s">
        <v>4</v>
      </c>
    </row>
    <row r="7" spans="2:4" ht="10.15" customHeight="1" x14ac:dyDescent="0.25">
      <c r="C7" s="212"/>
      <c r="D7" s="65" t="s">
        <v>5</v>
      </c>
    </row>
    <row r="8" spans="2:4" ht="10.15" customHeight="1" x14ac:dyDescent="0.25">
      <c r="C8" s="212"/>
      <c r="D8" s="66" t="s">
        <v>6</v>
      </c>
    </row>
    <row r="9" spans="2:4" ht="10.15" customHeight="1" x14ac:dyDescent="0.25">
      <c r="C9" s="212"/>
      <c r="D9" s="67" t="s">
        <v>37</v>
      </c>
    </row>
    <row r="10" spans="2:4" ht="3" customHeight="1" x14ac:dyDescent="0.25">
      <c r="C10" s="3"/>
    </row>
    <row r="11" spans="2:4" ht="10.15" customHeight="1" x14ac:dyDescent="0.25">
      <c r="C11" s="212" t="s">
        <v>39</v>
      </c>
      <c r="D11" s="68" t="s">
        <v>40</v>
      </c>
    </row>
    <row r="12" spans="2:4" ht="10.15" customHeight="1" x14ac:dyDescent="0.25">
      <c r="C12" s="212"/>
      <c r="D12" s="65" t="s">
        <v>31</v>
      </c>
    </row>
    <row r="13" spans="2:4" ht="12" customHeight="1" x14ac:dyDescent="0.25">
      <c r="C13" s="212"/>
      <c r="D13" s="71" t="s">
        <v>38</v>
      </c>
    </row>
    <row r="14" spans="2:4" ht="3" customHeight="1" x14ac:dyDescent="0.25"/>
    <row r="15" spans="2:4" x14ac:dyDescent="0.25">
      <c r="C15" s="212" t="s">
        <v>7</v>
      </c>
      <c r="D15" s="64" t="s">
        <v>8</v>
      </c>
    </row>
    <row r="16" spans="2:4" x14ac:dyDescent="0.25">
      <c r="C16" s="212"/>
      <c r="D16" s="65" t="s">
        <v>34</v>
      </c>
    </row>
    <row r="17" spans="3:4" x14ac:dyDescent="0.25">
      <c r="C17" s="212"/>
      <c r="D17" s="70" t="s">
        <v>32</v>
      </c>
    </row>
    <row r="18" spans="3:4" x14ac:dyDescent="0.25">
      <c r="C18" s="212"/>
      <c r="D18" s="69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Vincent bibeau</cp:lastModifiedBy>
  <dcterms:created xsi:type="dcterms:W3CDTF">2013-09-23T22:09:39Z</dcterms:created>
  <dcterms:modified xsi:type="dcterms:W3CDTF">2022-12-18T08:17:19Z</dcterms:modified>
</cp:coreProperties>
</file>