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assWork\"/>
    </mc:Choice>
  </mc:AlternateContent>
  <xr:revisionPtr revIDLastSave="0" documentId="13_ncr:1_{ABED6CBD-D121-4EA3-BD61-519C7DEC87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wdfunding" sheetId="1" r:id="rId1"/>
    <sheet name="Pivot Table 1" sheetId="2" r:id="rId2"/>
    <sheet name="Pivot Table 2" sheetId="4" r:id="rId3"/>
    <sheet name="Pivot Table 3" sheetId="8" r:id="rId4"/>
    <sheet name="Bouns" sheetId="6" r:id="rId5"/>
    <sheet name="Bonus Statiscal Analysis" sheetId="9" r:id="rId6"/>
  </sheets>
  <definedNames>
    <definedName name="_xlnm._FilterDatabase" localSheetId="5" hidden="1">'Bonus Statiscal Analysis'!$A$1:$B$1001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488" i="1"/>
  <c r="G12" i="6" l="1"/>
  <c r="H12" i="6"/>
  <c r="F12" i="6"/>
  <c r="H13" i="6"/>
  <c r="G13" i="6"/>
  <c r="F13" i="6"/>
  <c r="G11" i="6"/>
  <c r="E12" i="6"/>
  <c r="C12" i="6"/>
  <c r="D12" i="6"/>
  <c r="B12" i="6"/>
  <c r="B11" i="6"/>
  <c r="E11" i="6" s="1"/>
  <c r="B10" i="6"/>
  <c r="E10" i="6" s="1"/>
  <c r="G10" i="6" s="1"/>
  <c r="I2" i="1"/>
  <c r="D2" i="9" a="1"/>
  <c r="D2" i="9" s="1"/>
  <c r="A2" i="9" a="1"/>
  <c r="A2" i="9" s="1"/>
  <c r="H7" i="6"/>
  <c r="H4" i="6"/>
  <c r="F3" i="6"/>
  <c r="F2" i="6"/>
  <c r="E3" i="6"/>
  <c r="G3" i="6" s="1"/>
  <c r="E4" i="6"/>
  <c r="F4" i="6" s="1"/>
  <c r="E5" i="6"/>
  <c r="G5" i="6" s="1"/>
  <c r="E6" i="6"/>
  <c r="G6" i="6" s="1"/>
  <c r="E7" i="6"/>
  <c r="F7" i="6" s="1"/>
  <c r="E8" i="6"/>
  <c r="G8" i="6" s="1"/>
  <c r="E9" i="6"/>
  <c r="G9" i="6" s="1"/>
  <c r="E13" i="6"/>
  <c r="D13" i="6"/>
  <c r="D11" i="6"/>
  <c r="D10" i="6"/>
  <c r="D9" i="6"/>
  <c r="D8" i="6"/>
  <c r="D7" i="6"/>
  <c r="D6" i="6"/>
  <c r="D5" i="6"/>
  <c r="D4" i="6"/>
  <c r="C13" i="6"/>
  <c r="C11" i="6"/>
  <c r="C10" i="6"/>
  <c r="C8" i="6"/>
  <c r="C7" i="6"/>
  <c r="C6" i="6"/>
  <c r="C5" i="6"/>
  <c r="C4" i="6"/>
  <c r="C9" i="6"/>
  <c r="D3" i="6"/>
  <c r="C3" i="6"/>
  <c r="B13" i="6"/>
  <c r="B9" i="6"/>
  <c r="B8" i="6"/>
  <c r="B7" i="6"/>
  <c r="B6" i="6"/>
  <c r="B5" i="6"/>
  <c r="B4" i="6"/>
  <c r="B3" i="6"/>
  <c r="G2" i="6"/>
  <c r="H2" i="6"/>
  <c r="E2" i="6"/>
  <c r="D2" i="6"/>
  <c r="C2" i="6"/>
  <c r="B2" i="6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K7" i="9" l="1"/>
  <c r="H5" i="9"/>
  <c r="H9" i="9"/>
  <c r="K8" i="9"/>
  <c r="H6" i="9"/>
  <c r="H10" i="9"/>
  <c r="K5" i="9"/>
  <c r="H7" i="9"/>
  <c r="K9" i="9"/>
  <c r="K6" i="9"/>
  <c r="H8" i="9"/>
  <c r="K10" i="9"/>
  <c r="F11" i="6"/>
  <c r="H11" i="6"/>
  <c r="F5" i="6"/>
  <c r="F9" i="6"/>
  <c r="H9" i="6"/>
  <c r="H5" i="6"/>
  <c r="H3" i="6"/>
  <c r="F6" i="6"/>
  <c r="F10" i="6"/>
  <c r="G4" i="6"/>
  <c r="G7" i="6"/>
  <c r="H10" i="6"/>
  <c r="H8" i="6"/>
  <c r="H6" i="6"/>
  <c r="F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<sst xmlns="http://schemas.openxmlformats.org/spreadsheetml/2006/main" count="8140" uniqueCount="2116">
  <si>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</si>
  <si>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</si>
  <si>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</si>
  <si>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</si>
  <si>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</si>
  <si>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</si>
  <si>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</si>
  <si>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</si>
  <si>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</si>
  <si>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</si>
  <si>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</si>
  <si>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</si>
  <si>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</si>
  <si>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</si>
  <si>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</si>
  <si>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</si>
  <si>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</si>
  <si>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</si>
  <si>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</si>
  <si>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</si>
  <si>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</si>
  <si>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</si>
  <si>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</si>
  <si>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</si>
  <si>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</si>
  <si>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</si>
  <si>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</si>
  <si>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</si>
  <si>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</si>
  <si>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</si>
  <si>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</si>
  <si>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</si>
  <si>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</si>
  <si>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</si>
  <si>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</si>
  <si>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</si>
  <si>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</si>
  <si>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</si>
  <si>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</si>
  <si>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</si>
  <si>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</si>
  <si>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</si>
  <si>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</si>
  <si>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</si>
  <si>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</si>
  <si>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</si>
  <si>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</si>
  <si>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</si>
  <si>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</si>
  <si>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</si>
  <si>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</si>
  <si>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</si>
  <si>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</si>
  <si>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</si>
  <si>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</si>
  <si>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</si>
  <si>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</si>
  <si>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</si>
  <si>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</si>
  <si>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</si>
  <si>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</si>
  <si>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</si>
  <si>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</si>
  <si>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</si>
  <si>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</si>
  <si>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</si>
  <si>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</si>
  <si>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</si>
  <si>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</si>
  <si>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</si>
  <si>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</si>
  <si>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</si>
  <si>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</si>
  <si>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</si>
  <si>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</si>
  <si>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</si>
  <si>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</si>
  <si>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</si>
  <si>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</si>
  <si>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</si>
  <si>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</si>
  <si>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</si>
  <si>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</si>
  <si>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</si>
  <si>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</si>
  <si>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</si>
  <si>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</si>
  <si>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</si>
  <si>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</si>
  <si>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</si>
  <si>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</si>
  <si>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</si>
  <si>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</si>
  <si>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</si>
  <si>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</si>
  <si>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</si>
  <si>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</si>
  <si>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</si>
  <si>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</si>
  <si>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</si>
  <si>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</si>
  <si>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</si>
  <si>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</si>
  <si>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</si>
  <si>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</si>
  <si>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</si>
  <si>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</si>
  <si>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</si>
  <si>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</si>
  <si>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</si>
  <si>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</si>
  <si>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</si>
  <si>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</si>
  <si>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</si>
  <si>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</si>
  <si>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</si>
  <si>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</si>
  <si>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</si>
  <si>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</si>
  <si>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</si>
  <si>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</si>
  <si>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</si>
  <si>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</si>
  <si>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</si>
  <si>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</si>
  <si>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</si>
  <si>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</si>
  <si>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</si>
  <si>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</si>
  <si>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</si>
  <si>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</si>
  <si>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</si>
  <si>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</si>
  <si>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</si>
  <si>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</si>
  <si>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</si>
  <si>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</si>
  <si>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</si>
  <si>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</si>
  <si>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</si>
  <si>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</si>
  <si>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</si>
  <si>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</si>
  <si>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</si>
  <si>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</si>
  <si>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</si>
  <si>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</si>
  <si>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</si>
  <si>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</si>
  <si>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</si>
  <si>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</si>
  <si>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</si>
  <si>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</si>
  <si>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</si>
  <si>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</si>
  <si>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</si>
  <si>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</si>
  <si>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</si>
  <si>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</si>
  <si>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</si>
  <si>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</si>
  <si>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</si>
  <si>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</si>
  <si>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</si>
  <si>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</si>
  <si>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</si>
  <si>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</si>
  <si>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</si>
  <si>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</si>
  <si>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</si>
  <si>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</si>
  <si>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</si>
  <si>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</si>
  <si>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</si>
  <si>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</si>
  <si>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</si>
  <si>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</si>
  <si>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</si>
  <si>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</si>
  <si>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</si>
  <si>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</si>
  <si>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</si>
  <si>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</si>
  <si>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</si>
  <si>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</si>
  <si>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</si>
  <si>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</si>
  <si>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</si>
  <si>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</si>
  <si>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</si>
  <si>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</si>
  <si>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</si>
  <si>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</si>
  <si>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</si>
  <si>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</si>
  <si>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</si>
  <si>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</si>
  <si>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</si>
  <si>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</si>
  <si>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</si>
  <si>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</si>
  <si>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</si>
  <si>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</si>
  <si>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</si>
  <si>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</si>
  <si>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</si>
  <si>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</si>
  <si>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</si>
  <si>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</si>
  <si>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</si>
  <si>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</si>
  <si>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</si>
  <si>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</si>
  <si>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</si>
  <si>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</si>
  <si>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</si>
  <si>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</si>
  <si>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</si>
  <si>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</si>
  <si>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</si>
  <si>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</si>
  <si>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</si>
  <si>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</si>
  <si>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</si>
  <si>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</si>
  <si>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</si>
  <si>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</si>
  <si>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</si>
  <si>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</si>
  <si>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</si>
  <si>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</si>
  <si>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</si>
  <si>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</si>
  <si>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</si>
  <si>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</si>
  <si>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</si>
  <si>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</si>
  <si>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</si>
  <si>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</si>
  <si>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</si>
  <si>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</si>
  <si>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</si>
  <si>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</si>
  <si>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</si>
  <si>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</si>
  <si>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</si>
  <si>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</si>
  <si>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</si>
  <si>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</si>
  <si>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</si>
  <si>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</si>
  <si>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</si>
  <si>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</si>
  <si>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</si>
  <si>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</si>
  <si>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</si>
  <si>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</si>
  <si>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</si>
  <si>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</si>
  <si>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</si>
  <si>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</si>
  <si>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</si>
  <si>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</si>
  <si>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</si>
  <si>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</si>
  <si>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</si>
  <si>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</si>
  <si>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</si>
  <si>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</si>
  <si>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</si>
  <si>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</si>
  <si>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</si>
  <si>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</si>
  <si>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</si>
  <si>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</si>
  <si>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</si>
  <si>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</si>
  <si>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</si>
  <si>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</si>
  <si>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</si>
  <si>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</si>
  <si>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</si>
  <si>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</si>
  <si>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</si>
  <si>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</si>
  <si>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</si>
  <si>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</si>
  <si>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</si>
  <si>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</si>
  <si>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</si>
  <si>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</si>
  <si>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</si>
  <si>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</si>
  <si>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</si>
  <si>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</si>
  <si>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</si>
  <si>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</si>
  <si>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</si>
  <si>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</si>
  <si>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</si>
  <si>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</si>
  <si>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</si>
  <si>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</si>
  <si>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</si>
  <si>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</si>
  <si>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</si>
  <si>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</si>
  <si>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</si>
  <si>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</si>
  <si>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</si>
  <si>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</si>
  <si>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</si>
  <si>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</si>
  <si>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</si>
  <si>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</si>
  <si>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</si>
  <si>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</si>
  <si>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</si>
  <si>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</si>
  <si>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</si>
  <si>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</si>
  <si>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</si>
  <si>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</si>
  <si>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</si>
  <si>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</si>
  <si>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</si>
  <si>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</si>
  <si>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</si>
  <si>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</si>
  <si>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</si>
  <si>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</si>
  <si>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</si>
  <si>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</si>
  <si>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</si>
  <si>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</si>
  <si>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</si>
  <si>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</si>
  <si>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</si>
  <si>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</si>
  <si>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</si>
  <si>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</si>
  <si>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</si>
  <si>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</si>
  <si>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</si>
  <si>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</si>
  <si>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</si>
  <si>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</si>
  <si>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</si>
  <si>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</si>
  <si>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</si>
  <si>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</si>
  <si>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</si>
  <si>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</si>
  <si>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</si>
  <si>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</si>
  <si>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</si>
  <si>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</si>
  <si>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</si>
  <si>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</si>
  <si>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</si>
  <si>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</si>
  <si>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</si>
  <si>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</si>
  <si>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</si>
  <si>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</si>
  <si>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</si>
  <si>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</si>
  <si>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</si>
  <si>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</si>
  <si>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</si>
  <si>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</si>
  <si>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</si>
  <si>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</si>
  <si>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</si>
  <si>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</si>
  <si>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</si>
  <si>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</si>
  <si>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</si>
  <si>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</si>
  <si>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</si>
  <si>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</si>
  <si>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</si>
  <si>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</si>
  <si>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</si>
  <si>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</si>
  <si>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</si>
  <si>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</si>
  <si>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</si>
  <si>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</si>
  <si>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</si>
  <si>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</si>
  <si>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</si>
  <si>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</si>
  <si>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</si>
  <si>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</si>
  <si>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</si>
  <si>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</si>
  <si>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</si>
  <si>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</si>
  <si>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</si>
  <si>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</si>
  <si>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</si>
  <si>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</si>
  <si>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</si>
  <si>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</si>
  <si>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</si>
  <si>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</si>
  <si>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</si>
  <si>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</si>
  <si>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</si>
  <si>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</si>
  <si>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</si>
  <si>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</si>
  <si>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</si>
  <si>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</si>
  <si>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</si>
  <si>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</si>
  <si>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</si>
  <si>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</si>
  <si>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</si>
  <si>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</si>
  <si>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</si>
  <si>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</si>
  <si>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</si>
  <si>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</si>
  <si>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</si>
  <si>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</si>
  <si>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</si>
  <si>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</si>
  <si>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</si>
  <si>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</si>
  <si>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</si>
  <si>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</si>
  <si>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</si>
  <si>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</si>
  <si>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</si>
  <si>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</si>
  <si>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</si>
  <si>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</si>
  <si>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</si>
  <si>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</si>
  <si>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</si>
  <si>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</si>
  <si>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</si>
  <si>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</si>
  <si>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</si>
  <si>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</si>
  <si>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</si>
  <si>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</si>
  <si>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</si>
  <si>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</si>
  <si>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</si>
  <si>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</si>
  <si>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</si>
  <si>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</si>
  <si>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</si>
  <si>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</si>
  <si>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</si>
  <si>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</si>
  <si>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</si>
  <si>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</si>
  <si>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</si>
  <si>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</si>
  <si>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</si>
  <si>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</si>
  <si>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</si>
  <si>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</si>
  <si>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</si>
  <si>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</si>
  <si>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</si>
  <si>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</si>
  <si>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</si>
  <si>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</si>
  <si>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</si>
  <si>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</si>
  <si>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</si>
  <si>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</si>
  <si>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</si>
  <si>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</si>
  <si>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</si>
  <si>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</si>
  <si>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</si>
  <si>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</si>
  <si>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</si>
  <si>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</si>
  <si>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</si>
  <si>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</si>
  <si>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</si>
  <si>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</si>
  <si>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</si>
  <si>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</si>
  <si>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</si>
  <si>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</si>
  <si>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</si>
  <si>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</si>
  <si>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</si>
  <si>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</si>
  <si>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</si>
  <si>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</si>
  <si>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</si>
  <si>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</si>
  <si>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</si>
  <si>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</si>
  <si>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</si>
  <si>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</si>
  <si>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</si>
  <si>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</si>
  <si>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</si>
  <si>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</si>
  <si>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</si>
  <si>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</si>
  <si>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</si>
  <si>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</si>
  <si>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</si>
  <si>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</si>
  <si>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</si>
  <si>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</si>
  <si>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</si>
  <si>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</si>
  <si>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</si>
  <si>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</si>
  <si>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</si>
  <si>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</si>
  <si>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</si>
  <si>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</si>
  <si>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</si>
  <si>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</si>
  <si>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</si>
  <si>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</si>
  <si>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</si>
  <si>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</si>
  <si>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</si>
  <si>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</si>
  <si>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</si>
  <si>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</si>
  <si>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</si>
  <si>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</si>
  <si>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</si>
  <si>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</si>
  <si>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</si>
  <si>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</si>
  <si>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</si>
  <si>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</si>
  <si>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</si>
  <si>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</si>
  <si>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</si>
  <si>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</si>
  <si>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</si>
  <si>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</si>
  <si>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</si>
  <si>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</si>
  <si>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</si>
  <si>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</si>
  <si>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</si>
  <si>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</si>
  <si>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</si>
  <si>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</si>
  <si>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</si>
  <si>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</si>
  <si>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</si>
  <si>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</si>
  <si>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</si>
  <si>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</si>
  <si>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</si>
  <si>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</si>
  <si>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</si>
  <si>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</si>
  <si>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</si>
  <si>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</si>
  <si>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</si>
  <si>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</si>
  <si>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</si>
  <si>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</si>
  <si>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</si>
  <si>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</si>
  <si>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</si>
  <si>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</si>
  <si>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</si>
  <si>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</si>
  <si>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</si>
  <si>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</si>
  <si>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</si>
  <si>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</si>
  <si>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</si>
  <si>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</si>
  <si>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</si>
  <si>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</si>
  <si>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</si>
  <si>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</si>
  <si>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</si>
  <si>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</si>
  <si>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</si>
  <si>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</si>
  <si>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</si>
  <si>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</si>
  <si>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</si>
  <si>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</si>
  <si>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</si>
  <si>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</si>
  <si>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</si>
  <si>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</si>
  <si>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</si>
  <si>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</si>
  <si>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</si>
  <si>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</si>
  <si>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</si>
  <si>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</si>
  <si>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</si>
  <si>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</si>
  <si>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</si>
  <si>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</si>
  <si>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</si>
  <si>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</si>
  <si>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</si>
  <si>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</si>
  <si>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</si>
  <si>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</si>
  <si>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</si>
  <si>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</si>
  <si>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</si>
  <si>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</si>
  <si>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</si>
  <si>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</si>
  <si>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</si>
  <si>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</si>
  <si>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</si>
  <si>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</si>
  <si>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</si>
  <si>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</si>
  <si>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</si>
  <si>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</si>
  <si>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</si>
  <si>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</si>
  <si>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</si>
  <si>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</si>
  <si>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</si>
  <si>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</si>
  <si>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</si>
  <si>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</si>
  <si>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</si>
  <si>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</si>
  <si>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</si>
  <si>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</si>
  <si>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</si>
  <si>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</si>
  <si>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</si>
  <si>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</si>
  <si>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</si>
  <si>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</si>
  <si>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</si>
  <si>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</si>
  <si>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</si>
  <si>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</si>
  <si>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</si>
  <si>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</si>
  <si>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</si>
  <si>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</si>
  <si>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</si>
  <si>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</si>
  <si>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</si>
  <si>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</si>
  <si>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</si>
  <si>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</si>
  <si>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</si>
  <si>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</si>
  <si>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</si>
  <si>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</si>
  <si>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</si>
  <si>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</si>
  <si>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</si>
  <si>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</si>
  <si>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</si>
  <si>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</si>
  <si>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</si>
  <si>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</si>
  <si>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</si>
  <si>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</si>
  <si>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</si>
  <si>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</si>
  <si>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</si>
  <si>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</si>
  <si>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</si>
  <si>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</si>
  <si>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</si>
  <si>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</si>
  <si>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</si>
  <si>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</si>
  <si>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</si>
  <si>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</si>
  <si>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</si>
  <si>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</si>
  <si>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</si>
  <si>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</si>
  <si>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</si>
  <si>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</si>
  <si>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</si>
  <si>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</si>
  <si>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</si>
  <si>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</si>
  <si>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</si>
  <si>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</si>
  <si>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</si>
  <si>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</si>
  <si>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</si>
  <si>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</si>
  <si>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</si>
  <si>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</si>
  <si>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</si>
  <si>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</si>
  <si>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</si>
  <si>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</si>
  <si>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</si>
  <si>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</si>
  <si>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</si>
  <si>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</si>
  <si>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</si>
  <si>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</si>
  <si>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</si>
  <si>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</si>
  <si>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</si>
  <si>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</si>
  <si>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</si>
  <si>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</si>
  <si>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</si>
  <si>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</si>
  <si>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</si>
  <si>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</si>
  <si>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</si>
  <si>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</si>
  <si>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</si>
  <si>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</si>
  <si>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</si>
  <si>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</si>
  <si>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</si>
  <si>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</si>
  <si>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</si>
  <si>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</si>
  <si>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</si>
  <si>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</si>
  <si>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</si>
  <si>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</si>
  <si>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</si>
  <si>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</si>
  <si>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</si>
  <si>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</si>
  <si>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</si>
  <si>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</si>
  <si>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</si>
  <si>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</si>
  <si>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</si>
  <si>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</si>
  <si>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</si>
  <si>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</si>
  <si>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</si>
  <si>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</si>
  <si>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</si>
  <si>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</si>
  <si>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</si>
  <si>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</si>
  <si>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</si>
  <si>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</si>
  <si>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</si>
  <si>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</si>
  <si>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</si>
  <si>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</si>
  <si>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</si>
  <si>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</si>
  <si>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</si>
  <si>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</si>
  <si>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</si>
  <si>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</si>
  <si>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</si>
  <si>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</si>
  <si>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</si>
  <si>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</si>
  <si>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</si>
  <si>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</si>
  <si>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</si>
  <si>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</si>
  <si>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</si>
  <si>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</si>
  <si>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</si>
  <si>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</si>
  <si>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</si>
  <si>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</si>
  <si>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</si>
  <si>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</si>
  <si>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</si>
  <si>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</si>
  <si>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</si>
  <si>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</si>
  <si>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</si>
  <si>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</si>
  <si>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</si>
  <si>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</si>
  <si>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</si>
  <si>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</si>
  <si>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</si>
  <si>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</si>
  <si>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</si>
  <si>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</si>
  <si>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</si>
  <si>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</si>
  <si>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</si>
  <si>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</si>
  <si>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</si>
  <si>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</si>
  <si>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</si>
  <si>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</si>
  <si>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</si>
  <si>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</si>
  <si>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</si>
  <si>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</si>
  <si>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</si>
  <si>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</si>
  <si>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</si>
  <si>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</si>
  <si>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</si>
  <si>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</si>
  <si>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</si>
  <si>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</si>
  <si>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</si>
  <si>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</si>
  <si>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</si>
  <si>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</si>
  <si>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</si>
  <si>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</si>
  <si>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</si>
  <si>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</si>
  <si>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</si>
  <si>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</si>
  <si>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</si>
  <si>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</si>
  <si>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</si>
  <si>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</si>
  <si>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</si>
  <si>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</si>
  <si>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</si>
  <si>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</si>
  <si>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</si>
  <si>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</si>
  <si>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</si>
  <si>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</si>
  <si>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</si>
  <si>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</si>
  <si>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</si>
  <si>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</si>
  <si>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</si>
  <si>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</si>
  <si>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</si>
  <si>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</si>
  <si>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</si>
  <si>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</si>
  <si>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</si>
  <si>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</si>
  <si>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</si>
  <si>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</si>
  <si>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</si>
  <si>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</si>
  <si>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</si>
  <si>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</si>
  <si>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</si>
  <si>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</si>
  <si>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</si>
  <si>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</si>
  <si>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</si>
  <si>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</si>
  <si>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</si>
  <si>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</si>
  <si>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</si>
  <si>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</si>
  <si>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</si>
  <si>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</si>
  <si>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</si>
  <si>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</si>
  <si>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</si>
  <si>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</si>
  <si>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</si>
  <si>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</si>
  <si>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</si>
  <si>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</si>
  <si>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</si>
  <si>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</si>
  <si>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</si>
  <si>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</si>
  <si>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</si>
  <si>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</si>
  <si>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</si>
  <si>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</si>
  <si>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</si>
  <si>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</si>
  <si>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</si>
  <si>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</si>
  <si>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</si>
  <si>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</si>
  <si>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</si>
  <si>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</si>
  <si>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</si>
  <si>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</si>
  <si>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</si>
  <si>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</si>
  <si>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</si>
  <si>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</si>
  <si>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</si>
  <si>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</si>
  <si>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</si>
  <si>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</si>
  <si>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</si>
  <si>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</si>
  <si>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</si>
  <si>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</si>
  <si>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</si>
  <si>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</si>
  <si>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</si>
  <si>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</si>
  <si>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</si>
  <si>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</si>
  <si>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</si>
  <si>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</si>
  <si>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</si>
  <si>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</si>
  <si>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</si>
  <si>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</si>
  <si>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</si>
  <si>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</si>
  <si>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</si>
  <si>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</si>
  <si>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</si>
  <si>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</si>
  <si>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</si>
  <si>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</si>
  <si>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</si>
  <si>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</si>
  <si>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</si>
  <si>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</si>
  <si>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</si>
  <si>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</si>
  <si>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</si>
  <si>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</si>
  <si>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</si>
  <si>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</si>
  <si>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</si>
  <si>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</si>
  <si>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</si>
  <si>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</si>
  <si>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</si>
  <si>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</si>
  <si>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</si>
  <si>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</si>
  <si>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</si>
  <si>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</si>
  <si>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</si>
  <si>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</si>
  <si>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</si>
  <si>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</si>
  <si>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</si>
  <si>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</si>
  <si>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</si>
  <si>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</si>
  <si>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</si>
  <si>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</si>
  <si>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</si>
  <si>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</si>
  <si>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</si>
  <si>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</si>
  <si>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</si>
  <si>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</si>
  <si>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</si>
  <si>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</si>
  <si>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</si>
  <si>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</si>
  <si>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</si>
  <si>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</si>
  <si>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</si>
  <si>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</si>
  <si>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</si>
  <si>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</si>
  <si>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</si>
  <si>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</si>
  <si>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</si>
  <si>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</si>
  <si>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</si>
  <si>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</si>
  <si>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</si>
  <si>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</si>
  <si>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</si>
  <si>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</si>
  <si>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</si>
  <si>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</si>
  <si>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</si>
  <si>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</si>
  <si>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</si>
  <si>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</si>
  <si>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</si>
  <si>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</si>
  <si>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</si>
  <si>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</si>
  <si>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</si>
  <si>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</si>
  <si>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</si>
  <si>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</si>
  <si>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</si>
  <si>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</si>
  <si>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</si>
  <si>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</si>
  <si>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</si>
  <si>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</si>
  <si>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</si>
  <si>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</si>
  <si>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</si>
  <si>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</si>
  <si>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</si>
  <si>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</si>
  <si>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</si>
  <si>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</si>
  <si>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</si>
  <si>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</si>
  <si>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</si>
  <si>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</si>
  <si>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</si>
  <si>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</si>
  <si>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</si>
  <si>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</si>
  <si>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</si>
  <si>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</si>
  <si>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</si>
  <si>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</si>
  <si>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</si>
  <si>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</si>
  <si>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</si>
  <si>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</si>
  <si>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</si>
  <si>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</si>
  <si>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</si>
  <si>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</si>
  <si>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</si>
  <si>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</si>
  <si>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</si>
  <si>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</si>
  <si>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</si>
  <si>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</si>
  <si>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</si>
  <si>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</si>
  <si>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</si>
  <si>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</si>
  <si>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</si>
  <si>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</si>
  <si>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</si>
  <si>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</si>
  <si>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</si>
  <si>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</si>
  <si>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</si>
  <si>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</si>
  <si>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</si>
  <si>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</si>
  <si>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</si>
  <si>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</si>
  <si>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</si>
  <si>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</si>
  <si>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</si>
  <si>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</si>
  <si>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</si>
  <si>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</si>
  <si>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</si>
  <si>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</si>
  <si>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</si>
  <si>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</si>
  <si>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</si>
  <si>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</si>
  <si>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</si>
  <si>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</si>
  <si>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</si>
  <si>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</si>
  <si>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</si>
  <si>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</si>
  <si>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</si>
  <si>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</si>
  <si>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</si>
  <si>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</si>
  <si>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</si>
  <si>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</si>
  <si>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</si>
  <si>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</si>
  <si>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</si>
  <si>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</si>
  <si>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</si>
  <si>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</si>
  <si>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</si>
  <si>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</si>
  <si>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</si>
  <si>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</si>
  <si>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</si>
  <si>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</si>
  <si>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</si>
  <si>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</si>
  <si>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</si>
  <si>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</si>
  <si>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</si>
  <si>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</si>
  <si>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</si>
  <si>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</si>
  <si>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</si>
  <si>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</si>
  <si>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</si>
  <si>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</si>
  <si>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</si>
  <si>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</si>
  <si>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</si>
  <si>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</si>
  <si>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</si>
  <si>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</si>
  <si>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</si>
  <si>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</si>
  <si>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</si>
  <si>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</si>
  <si>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</si>
  <si>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</si>
  <si>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</si>
  <si>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</si>
  <si>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</si>
  <si>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</si>
  <si>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</si>
  <si>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</si>
  <si>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</si>
  <si>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</si>
  <si>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</si>
  <si>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</si>
  <si>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</si>
  <si>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</si>
  <si>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</si>
  <si>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</si>
  <si>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</si>
  <si>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</si>
  <si>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</si>
  <si>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</si>
  <si>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</si>
  <si>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</si>
  <si>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</si>
  <si>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</si>
  <si>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</si>
  <si>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</si>
  <si>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</si>
  <si>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</si>
  <si>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</si>
  <si>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</si>
  <si>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</si>
  <si>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</si>
  <si>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</si>
  <si>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</si>
  <si>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</si>
  <si>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</si>
  <si>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</si>
  <si>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</si>
  <si>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</si>
  <si>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</si>
  <si>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</si>
  <si>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</si>
  <si>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</si>
  <si>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</si>
  <si>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</si>
  <si>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</si>
  <si>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</si>
  <si>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</si>
  <si>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</si>
  <si>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</si>
  <si>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</si>
  <si>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</si>
  <si>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</si>
  <si>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</si>
  <si>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</si>
  <si>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</si>
  <si>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</si>
  <si>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</si>
  <si>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</si>
  <si>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</si>
  <si>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</si>
  <si>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</si>
  <si>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</si>
  <si>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</si>
  <si>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</si>
  <si>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</si>
  <si>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</si>
  <si>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</si>
  <si>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</si>
  <si>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</si>
  <si>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</si>
  <si>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</si>
  <si>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</si>
  <si>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</si>
  <si>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</si>
  <si>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</si>
  <si>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</si>
  <si>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</si>
  <si>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</si>
  <si>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</si>
  <si>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</si>
  <si>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</si>
  <si>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</si>
  <si>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</si>
  <si>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</si>
  <si>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</si>
  <si>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</si>
  <si>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</si>
  <si>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</si>
  <si>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</si>
  <si>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</si>
  <si>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</si>
  <si>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</si>
  <si>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</si>
  <si>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</si>
  <si>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</si>
  <si>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</si>
  <si>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</si>
  <si>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</si>
  <si>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</si>
  <si>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</si>
  <si>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</si>
  <si>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</si>
  <si>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</si>
  <si>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</si>
  <si>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</si>
  <si>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</si>
  <si>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</si>
  <si>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</si>
  <si>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</si>
  <si>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</si>
  <si>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</si>
  <si>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</si>
  <si>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</si>
  <si>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</si>
  <si>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</si>
  <si>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</si>
  <si>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</si>
  <si>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</si>
  <si>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</si>
  <si>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</si>
  <si>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</si>
  <si>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</si>
  <si>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</si>
  <si>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</si>
  <si>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</si>
  <si>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</si>
  <si>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</si>
  <si>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</si>
  <si>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</si>
  <si>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</si>
  <si>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</si>
  <si>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</si>
  <si>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</si>
  <si>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</si>
  <si>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</si>
  <si>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</si>
  <si>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</si>
  <si>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</si>
  <si>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</si>
  <si>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</si>
  <si>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</si>
  <si>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</si>
  <si>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</si>
  <si>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</si>
  <si>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</si>
  <si>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</si>
  <si>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</si>
  <si>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</si>
  <si>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</si>
  <si>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</si>
  <si>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</si>
  <si>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</si>
  <si>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</si>
  <si>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</si>
  <si>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</si>
  <si>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</si>
  <si>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</si>
  <si>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</si>
  <si>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</si>
  <si>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</si>
  <si>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</si>
  <si>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</si>
  <si>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</si>
  <si>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</si>
  <si>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</si>
  <si>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</si>
  <si>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</si>
  <si>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</si>
  <si>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</si>
  <si>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</si>
  <si>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</si>
  <si>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</si>
  <si>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</si>
  <si>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</si>
  <si>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</si>
  <si>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</si>
  <si>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</si>
  <si>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</si>
  <si>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</si>
  <si>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</si>
  <si>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</si>
  <si>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</si>
  <si>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</si>
  <si>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</si>
  <si>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</si>
  <si>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</si>
  <si>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</si>
  <si>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</si>
  <si>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</si>
  <si>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</si>
  <si>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</si>
  <si>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</si>
  <si>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</si>
  <si>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</si>
  <si>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</si>
  <si>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</si>
  <si>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</si>
  <si>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</si>
  <si>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</si>
  <si>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</si>
  <si>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</si>
  <si>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</si>
  <si>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</si>
  <si>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</si>
  <si>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</si>
  <si>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</si>
  <si>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</si>
  <si>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</si>
  <si>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</si>
  <si>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</si>
  <si>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</si>
  <si>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</si>
  <si>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</si>
  <si>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</si>
  <si>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</si>
  <si>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</si>
  <si>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</si>
  <si>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</si>
  <si>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</si>
  <si>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</si>
  <si>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</si>
  <si>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</si>
  <si>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</si>
  <si>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</si>
  <si>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</si>
  <si>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</si>
  <si>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</si>
  <si>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</si>
  <si>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</si>
  <si>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</si>
  <si>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</si>
  <si>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</si>
  <si>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</si>
  <si>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</si>
  <si>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</si>
  <si>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</si>
  <si>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</si>
  <si>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</si>
  <si>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</si>
  <si>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</si>
  <si>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</si>
  <si>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</si>
  <si>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</si>
  <si>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</si>
  <si>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</si>
  <si>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</si>
  <si>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</si>
  <si>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</si>
  <si>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</si>
  <si>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</si>
  <si>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</si>
  <si>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</si>
  <si>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</si>
  <si>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</si>
  <si>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</si>
  <si>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</si>
  <si>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</si>
  <si>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</si>
  <si>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</si>
  <si>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</si>
  <si>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</si>
  <si>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</si>
  <si>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</si>
  <si>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</si>
  <si>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</si>
  <si>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</si>
  <si>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</si>
  <si>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</si>
  <si>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</si>
  <si>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</si>
  <si>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</si>
  <si>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</si>
  <si>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</si>
  <si>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</si>
  <si>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</si>
  <si>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</si>
  <si>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</si>
  <si>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</si>
  <si>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</si>
  <si>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</si>
  <si>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</si>
  <si>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</si>
  <si>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</si>
  <si>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</si>
  <si>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</si>
  <si>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</si>
  <si>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</si>
  <si>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</si>
  <si>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</si>
  <si>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</si>
  <si>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</si>
  <si>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</si>
  <si>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</si>
  <si>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</si>
  <si>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</si>
  <si>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</si>
  <si>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</si>
  <si>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</si>
  <si>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</si>
  <si>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</si>
  <si>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</si>
  <si>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</si>
  <si>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</si>
  <si>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</si>
  <si>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</si>
  <si>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</si>
  <si>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</si>
  <si>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</si>
  <si>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</si>
  <si>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</si>
  <si>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</si>
  <si>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</si>
  <si>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</si>
  <si>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</si>
  <si>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</si>
  <si>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</si>
  <si>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</si>
  <si>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</si>
  <si>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</si>
  <si>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</si>
  <si>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</si>
  <si>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</si>
  <si>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</si>
  <si>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</si>
  <si>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</si>
  <si>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</si>
  <si>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</si>
  <si>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</si>
  <si>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</si>
  <si>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</si>
  <si>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</si>
  <si>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</si>
  <si>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</si>
  <si>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</si>
  <si>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</si>
  <si>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</si>
  <si>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</si>
  <si>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</si>
  <si>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</si>
  <si>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</si>
  <si>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</si>
  <si>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</si>
  <si>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</si>
  <si>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</si>
  <si>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</si>
  <si>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</si>
  <si>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</si>
  <si>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</si>
  <si>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</si>
  <si>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</si>
  <si>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</si>
  <si>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</si>
  <si>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</si>
  <si>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</si>
  <si>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</si>
  <si>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</si>
  <si>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</si>
  <si>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</si>
  <si>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</si>
  <si>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</si>
  <si>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</si>
  <si>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</si>
  <si>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</si>
  <si>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</si>
  <si>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</si>
  <si>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</si>
  <si>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</si>
  <si>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</si>
  <si>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</si>
  <si>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</si>
  <si>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</si>
  <si>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</si>
  <si>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</si>
  <si>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</si>
  <si>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</si>
  <si>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</si>
  <si>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</si>
  <si>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</si>
  <si>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</si>
  <si>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</si>
  <si>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</si>
  <si>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</si>
  <si>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</si>
  <si>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</si>
  <si>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</si>
  <si>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</si>
  <si>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</si>
  <si>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</si>
  <si>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</si>
  <si>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</si>
  <si>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</si>
  <si>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</si>
  <si>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</si>
  <si>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</si>
  <si>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</si>
  <si>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</si>
  <si>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</si>
  <si>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</si>
  <si>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</si>
  <si>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</si>
  <si>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</si>
  <si>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</si>
  <si>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</si>
  <si>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</si>
  <si>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</si>
  <si>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</si>
  <si>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</si>
  <si>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</si>
  <si>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</si>
  <si>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</si>
  <si>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</si>
  <si>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</si>
  <si>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</si>
  <si>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</si>
  <si>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</si>
  <si>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</si>
  <si>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</si>
  <si>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</si>
  <si>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</si>
  <si>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</si>
  <si>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</si>
  <si>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</si>
  <si>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</si>
  <si>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</si>
  <si>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</si>
  <si>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</si>
  <si>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</si>
  <si>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</si>
  <si>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</si>
  <si>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</si>
  <si>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</si>
  <si>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</si>
  <si>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</si>
  <si>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</si>
  <si>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</si>
  <si>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</si>
  <si>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</si>
  <si>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</si>
  <si>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</si>
  <si>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</si>
  <si>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</si>
  <si>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</si>
  <si>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</si>
  <si>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</si>
  <si>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</si>
  <si>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</si>
  <si>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</si>
  <si>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</si>
  <si>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</si>
  <si>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</si>
  <si>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</si>
  <si>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</si>
  <si>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</si>
  <si>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</si>
  <si>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</si>
  <si>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</si>
  <si>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</si>
  <si>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</si>
  <si>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</si>
  <si>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</si>
  <si>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</si>
  <si>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</si>
  <si>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</si>
  <si>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</si>
  <si>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</si>
  <si>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</si>
  <si>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</si>
  <si>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</si>
  <si>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</si>
  <si>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</si>
  <si>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</si>
  <si>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</si>
  <si>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</si>
  <si>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</si>
  <si>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</si>
  <si>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</si>
  <si>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</si>
  <si>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</si>
  <si>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</si>
  <si>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</si>
  <si>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</si>
  <si>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</si>
  <si>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</si>
  <si>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</si>
  <si>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</si>
  <si>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</si>
  <si>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</si>
  <si>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</si>
  <si>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</si>
  <si>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</si>
  <si>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</si>
  <si>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</si>
  <si>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</si>
  <si>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</si>
  <si>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</si>
  <si>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</si>
  <si>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</si>
  <si>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</si>
  <si>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</si>
  <si>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</si>
  <si>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</si>
  <si>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</si>
  <si>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</si>
  <si>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</si>
  <si>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</si>
  <si>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</si>
  <si>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</si>
  <si>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</si>
  <si>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</si>
  <si>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</si>
  <si>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</si>
  <si>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</si>
  <si>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</si>
  <si>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</si>
  <si>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</si>
  <si>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</si>
  <si>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</si>
  <si>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</si>
  <si>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</si>
  <si>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</si>
  <si>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</si>
  <si>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</si>
  <si>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</si>
  <si>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</si>
  <si>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</si>
  <si>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</si>
  <si>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</si>
  <si>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</si>
  <si>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</si>
  <si>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</si>
  <si>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</si>
  <si>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</si>
  <si>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</si>
  <si>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</si>
  <si>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</si>
  <si>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</si>
  <si>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</si>
  <si>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</si>
  <si>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</si>
  <si>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</si>
  <si>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</si>
  <si>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</si>
  <si>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</si>
  <si>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</si>
  <si>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</si>
  <si>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</si>
  <si>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</si>
  <si>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</si>
  <si>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</si>
  <si>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</si>
  <si>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</si>
  <si>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</si>
  <si>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</si>
  <si>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</si>
  <si>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</si>
  <si>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</si>
  <si>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</si>
  <si>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</si>
  <si>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</si>
  <si>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</si>
  <si>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</si>
  <si>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</si>
  <si>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</si>
  <si>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</si>
  <si>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</si>
  <si>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</si>
  <si>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</si>
  <si>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</si>
  <si>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</si>
  <si>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</si>
  <si>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</si>
  <si>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</si>
  <si>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</si>
  <si>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</si>
  <si>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</si>
  <si>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</si>
  <si>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</si>
  <si>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</si>
  <si>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</si>
  <si>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</si>
  <si>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</si>
  <si>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</si>
  <si>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</si>
  <si>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</si>
  <si>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</si>
  <si>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</si>
  <si>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</si>
  <si>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</si>
  <si>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</si>
  <si>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</si>
  <si>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</si>
  <si>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</si>
  <si>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</si>
  <si>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</si>
  <si>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</si>
  <si>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</si>
  <si>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</si>
  <si>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</si>
  <si>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</si>
  <si>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</si>
  <si>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</si>
  <si>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</si>
  <si>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</si>
  <si>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</si>
  <si>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</si>
  <si>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</si>
  <si>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</si>
  <si>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</si>
  <si>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</si>
  <si>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</si>
  <si>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</si>
  <si>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</si>
  <si>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</si>
  <si>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</si>
  <si>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</si>
  <si>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</si>
  <si>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</si>
  <si>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</si>
  <si>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</si>
  <si>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</si>
  <si>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</si>
  <si>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</si>
  <si>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</si>
  <si>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</si>
  <si>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</si>
  <si>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</si>
  <si>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</si>
  <si>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</si>
  <si>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</si>
  <si>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</si>
  <si>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</si>
  <si>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</si>
  <si>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</si>
  <si>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</si>
  <si>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</si>
  <si>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</si>
  <si>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</si>
  <si>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</si>
  <si>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</si>
  <si>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</si>
  <si>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</si>
  <si>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</si>
  <si>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</si>
  <si>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</si>
  <si>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</si>
  <si>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</si>
  <si>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</si>
  <si>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</si>
  <si>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</si>
  <si>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</si>
  <si>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</si>
  <si>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</si>
  <si>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</si>
  <si>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</si>
  <si>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</si>
  <si>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</si>
  <si>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</si>
  <si>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</si>
  <si>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</si>
  <si>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</si>
  <si>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</si>
  <si>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</si>
  <si>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</si>
  <si>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</si>
  <si>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</si>
  <si>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</si>
  <si>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</si>
  <si>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</si>
  <si>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</si>
  <si>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</si>
  <si>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</si>
  <si>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</si>
  <si>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</si>
  <si>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</si>
  <si>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</si>
  <si>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</si>
  <si>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</si>
  <si>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</si>
  <si>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</si>
  <si>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</si>
  <si>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</si>
  <si>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</si>
  <si>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</si>
  <si>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</si>
  <si>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</si>
  <si>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</si>
  <si>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</si>
  <si>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</si>
  <si>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</si>
  <si>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</si>
  <si>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</si>
  <si>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</si>
  <si>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</si>
  <si>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</si>
  <si>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</si>
  <si>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</si>
  <si>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</si>
  <si>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</si>
  <si>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</si>
  <si>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</si>
  <si>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</si>
  <si>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</si>
  <si>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</si>
  <si>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</si>
  <si>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</si>
  <si>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</si>
  <si>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</si>
  <si>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</si>
  <si>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</si>
  <si>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</si>
  <si>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</si>
  <si>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</si>
  <si>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</si>
  <si>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</si>
  <si>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</si>
  <si>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</si>
  <si>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</si>
  <si>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</si>
  <si>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</si>
  <si>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</si>
  <si>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</si>
  <si>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</si>
  <si>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</si>
  <si>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</si>
  <si>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</si>
  <si>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</si>
  <si>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</si>
  <si>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</si>
  <si>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</si>
  <si>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</si>
  <si>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</si>
  <si>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</si>
  <si>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</si>
  <si>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</si>
  <si>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</si>
  <si>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</si>
  <si>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</si>
  <si>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</si>
  <si>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</si>
  <si>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</si>
  <si>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</si>
  <si>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</si>
  <si>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</si>
  <si>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</si>
  <si>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</si>
  <si>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</si>
  <si>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</si>
  <si>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</si>
  <si>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</si>
  <si>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</si>
  <si>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</si>
  <si>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</si>
  <si>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</si>
  <si>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</si>
  <si>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</si>
  <si>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</si>
  <si>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</si>
  <si>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</si>
  <si>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</si>
  <si>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</si>
  <si>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</si>
  <si>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</si>
  <si>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</si>
  <si>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</si>
  <si>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</si>
  <si>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</si>
  <si>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</si>
  <si>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</si>
  <si>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</si>
  <si>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</si>
  <si>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</si>
  <si>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</si>
  <si>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</si>
  <si>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</si>
  <si>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</si>
  <si>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</si>
  <si>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</si>
  <si>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</si>
  <si>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</si>
  <si>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</si>
  <si>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</si>
  <si>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</si>
  <si>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</si>
  <si>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</si>
  <si>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</si>
  <si>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</si>
  <si>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</si>
  <si>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</si>
  <si>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</si>
  <si>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</si>
  <si>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</si>
  <si>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</si>
  <si>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</si>
  <si>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</si>
  <si>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</si>
  <si>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</si>
  <si>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</si>
  <si>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</si>
  <si>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</si>
  <si>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</si>
  <si>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</si>
  <si>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</si>
  <si>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</si>
  <si>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</si>
  <si>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</si>
  <si>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</si>
  <si>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</si>
  <si>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</si>
  <si>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</si>
  <si>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</si>
  <si>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</si>
  <si>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</si>
  <si>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</si>
  <si>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</si>
  <si>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</si>
  <si>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</si>
  <si>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</si>
  <si>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</si>
  <si>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</si>
  <si>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</si>
  <si>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</si>
  <si>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</si>
  <si>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</si>
  <si>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</si>
  <si>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</si>
  <si>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</si>
  <si>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</si>
  <si>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</si>
  <si>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</si>
  <si>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</si>
  <si>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</si>
  <si>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</si>
  <si>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</si>
  <si>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</si>
  <si>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</si>
  <si>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</si>
  <si>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</si>
  <si>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</si>
  <si>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</si>
  <si>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</si>
  <si>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</si>
  <si>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</si>
  <si>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</si>
  <si>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</si>
  <si>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</si>
  <si>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</si>
  <si>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</si>
  <si>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</si>
  <si>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</si>
  <si>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</si>
  <si>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</si>
  <si>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</si>
  <si>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</si>
  <si>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</si>
  <si>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</si>
  <si>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</si>
  <si>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</si>
  <si>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</si>
  <si>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</si>
  <si>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</si>
  <si>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</si>
  <si>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</si>
  <si>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</si>
  <si>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</si>
  <si>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</si>
  <si>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</si>
  <si>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</si>
  <si>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</si>
  <si>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</si>
  <si>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</si>
  <si>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</si>
  <si>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</si>
  <si>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</si>
  <si>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</si>
  <si>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</si>
  <si>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</si>
  <si>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</si>
  <si>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</si>
  <si>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</si>
  <si>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</si>
  <si>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</si>
  <si>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</si>
  <si>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</si>
  <si>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</si>
  <si>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</si>
  <si>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</si>
  <si>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</si>
  <si>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</si>
  <si>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</si>
  <si>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</si>
  <si>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</si>
  <si>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</si>
  <si>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</si>
  <si>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</si>
  <si>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</si>
  <si>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</si>
  <si>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</si>
  <si>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</si>
  <si>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</si>
  <si>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</si>
  <si>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</si>
  <si>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</si>
  <si>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</si>
  <si>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</si>
  <si>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</si>
  <si>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</si>
  <si>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</si>
  <si>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</si>
  <si>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</si>
  <si>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</si>
  <si>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</si>
  <si>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</si>
  <si>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</si>
  <si>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</si>
  <si>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</si>
  <si>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</si>
  <si>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</si>
  <si>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</si>
  <si>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</si>
  <si>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</si>
  <si>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</si>
  <si>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</si>
  <si>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</si>
  <si>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</si>
  <si>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</si>
  <si>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</si>
  <si>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</si>
  <si>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</si>
  <si>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</si>
  <si>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</si>
  <si>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</si>
  <si>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</si>
  <si>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</si>
  <si>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</si>
  <si>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</si>
  <si>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</si>
  <si>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</si>
  <si>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</si>
  <si>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</si>
  <si>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</si>
  <si>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</si>
  <si>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</si>
  <si>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</si>
  <si>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</si>
  <si>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</si>
  <si>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</si>
  <si>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</si>
  <si>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</si>
  <si>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</si>
  <si>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Sub-Category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</si>
  <si>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</si>
  <si>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</si>
  <si>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</si>
  <si>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</si>
  <si>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</si>
  <si>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</si>
  <si>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</si>
  <si>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Years (Date Created Conversion)</t>
  </si>
  <si>
    <t>Goal</t>
  </si>
  <si>
    <t>Number Successful</t>
  </si>
  <si>
    <t xml:space="preserve">Number Failed 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</si>
  <si>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</si>
  <si>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</si>
  <si>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</si>
  <si>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</si>
  <si>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</si>
  <si>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</si>
  <si>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</si>
  <si>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</si>
  <si>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</si>
  <si>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</si>
  <si>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</si>
  <si>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</si>
  <si>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</si>
  <si>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Greater than or equal to 50000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</si>
  <si>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</si>
  <si>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</si>
  <si>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</si>
  <si>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</si>
  <si>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</si>
  <si>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</si>
  <si>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</si>
  <si>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</si>
  <si>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</si>
  <si>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</si>
  <si>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</si>
  <si>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</si>
  <si>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backer_count</t>
  </si>
  <si>
    <t>Successful Campaigns</t>
  </si>
  <si>
    <t>Mean</t>
  </si>
  <si>
    <t>Median</t>
  </si>
  <si>
    <t>Minimum</t>
  </si>
  <si>
    <t>Maximum</t>
  </si>
  <si>
    <t>Unsuccessful Campaigns</t>
  </si>
  <si>
    <t>35000 to 39999</t>
  </si>
  <si>
    <t>40000 to 44999</t>
  </si>
  <si>
    <t>45000 to 49999</t>
  </si>
  <si>
    <t>Variance</t>
  </si>
  <si>
    <t>Standard Deviation</t>
  </si>
  <si>
    <t>Statical Analysis for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</si>
</sst>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9" fontId="0" fillId="0" borderId="0" xfId="42" applyFont="1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FF99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[October_31st.xlsx]Pivot Table 1!PivotTable3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D-4125-B140-C695E0AF5307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2D-4125-B140-C695E0AF5307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2D-4125-B140-C695E0AF5307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2D-4125-B140-C695E0AF5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9617295"/>
        <c:axId val="699616463"/>
      </c:barChart>
      <c:catAx>
        <c:axId val="69961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616463"/>
        <c:crosses val="autoZero"/>
        <c:auto val="1"/>
        <c:lblAlgn val="ctr"/>
        <c:lblOffset val="100"/>
        <c:noMultiLvlLbl val="0"/>
      </c:catAx>
      <c:valAx>
        <c:axId val="69961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617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[October_31st.xlsx]Pivot Table 2!PivotTable4</c:name>
    <c:fmtId val="3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6-420F-83C3-2BC519CCB7D0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16-420F-83C3-2BC519CCB7D0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16-420F-83C3-2BC519CCB7D0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9F-42C5-A747-0B587D786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9427935"/>
        <c:axId val="689423359"/>
      </c:barChart>
      <c:catAx>
        <c:axId val="68942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423359"/>
        <c:crosses val="autoZero"/>
        <c:auto val="1"/>
        <c:lblAlgn val="ctr"/>
        <c:lblOffset val="100"/>
        <c:noMultiLvlLbl val="0"/>
      </c:catAx>
      <c:valAx>
        <c:axId val="68942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42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[October_31st.xlsx]Pivot Table 3!PivotTable2</c:name>
    <c:fmtId val="11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9-4B75-9E67-0D3DEEF4B177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9-4B75-9E67-0D3DEEF4B177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E9-4B75-9E67-0D3DEEF4B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014511"/>
        <c:axId val="1155016175"/>
      </c:lineChart>
      <c:catAx>
        <c:axId val="115501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016175"/>
        <c:crosses val="autoZero"/>
        <c:auto val="1"/>
        <c:lblAlgn val="ctr"/>
        <c:lblOffset val="100"/>
        <c:noMultiLvlLbl val="0"/>
      </c:catAx>
      <c:valAx>
        <c:axId val="115501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01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</a:t>
            </a:r>
            <a:r>
              <a:rPr lang="en-CA" baseline="0"/>
              <a:t> Based on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Bouns!$F$1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Bouns!$A$2:$A$13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Bouns!$F$2:$F$13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0.5</c:v>
                </c:pt>
                <c:pt idx="8">
                  <c:v>0.53333333333333333</c:v>
                </c:pt>
                <c:pt idx="9">
                  <c:v>0.6470588235294118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09-4927-8D93-82894D6F5A93}"/>
            </c:ext>
          </c:extLst>
        </c:ser>
        <c:ser>
          <c:idx val="1"/>
          <c:order val="1"/>
          <c:tx>
            <c:strRef>
              <c:f>Bouns!$G$1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Bouns!$A$2:$A$13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Bouns!$G$2:$G$13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0.5</c:v>
                </c:pt>
                <c:pt idx="8">
                  <c:v>0.4</c:v>
                </c:pt>
                <c:pt idx="9">
                  <c:v>0.35294117647058826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09-4927-8D93-82894D6F5A93}"/>
            </c:ext>
          </c:extLst>
        </c:ser>
        <c:ser>
          <c:idx val="2"/>
          <c:order val="2"/>
          <c:tx>
            <c:strRef>
              <c:f>Bouns!$H$1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Bouns!$A$2:$A$13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Bouns!$H$2:$H$13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6.6666666666666666E-2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09-4927-8D93-82894D6F5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823968"/>
        <c:axId val="839831872"/>
      </c:lineChart>
      <c:catAx>
        <c:axId val="83982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31872"/>
        <c:crosses val="autoZero"/>
        <c:auto val="1"/>
        <c:lblAlgn val="ctr"/>
        <c:lblOffset val="100"/>
        <c:noMultiLvlLbl val="0"/>
      </c:catAx>
      <c:valAx>
        <c:axId val="83983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481012</xdr:colOff>
      <xdr:row>2</xdr:row>
      <xdr:rowOff>28575</xdr:rowOff>
    </xdr:from>
    <xdr:to>
      <xdr:col>13</xdr:col>
      <xdr:colOff>252412</xdr:colOff>
      <xdr:row>15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2594CA-DC8C-4C07-3700-642740312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2</xdr:row>
      <xdr:rowOff>152400</xdr:rowOff>
    </xdr:from>
    <xdr:to>
      <xdr:col>9</xdr:col>
      <xdr:colOff>1052512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B06578-F9DB-10FC-F0B4-CAF6A8174B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3</xdr:row>
      <xdr:rowOff>85725</xdr:rowOff>
    </xdr:from>
    <xdr:to>
      <xdr:col>12</xdr:col>
      <xdr:colOff>481012</xdr:colOff>
      <xdr:row>17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D9BC4F-67DE-2C6F-8814-E05D3D4A1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149678</xdr:colOff>
      <xdr:row>15</xdr:row>
      <xdr:rowOff>16328</xdr:rowOff>
    </xdr:from>
    <xdr:to>
      <xdr:col>8</xdr:col>
      <xdr:colOff>54428</xdr:colOff>
      <xdr:row>31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80304C-BD81-D9C2-9437-47D1A4219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61.656838541669" createdVersion="8" refreshedVersion="8" minRefreshableVersion="3" recordCount="1000" xr:uid="{F2DBF788-E0A7-4E1D-BE31-F1D139706CE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launched_at" numFmtId="0">
      <sharedItems containsSemiMixedTypes="0" containsString="0" containsNumber="1" containsInteger="1" minValue="1263016800" maxValue="15801048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48690400"/>
    <d v="2015-12-15T06:00: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424400"/>
    <d v="2014-08-21T05:00: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668000"/>
    <d v="2013-11-19T06:00: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5499600"/>
    <d v="2019-09-20T05:00: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7964000"/>
    <d v="2019-01-24T06:00: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6130000"/>
    <d v="2012-09-08T05:00: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278800"/>
    <d v="2017-09-14T05:00: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442000"/>
    <d v="2015-08-15T05:00: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330000"/>
    <d v="2010-08-11T05:00: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79566800"/>
    <d v="2013-11-07T06:00: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1762000"/>
    <d v="2010-10-01T05:00: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045200"/>
    <d v="2010-09-27T05:00: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1720400"/>
    <d v="2019-10-30T05:00: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5621200"/>
    <d v="2016-06-23T05:00: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1013600"/>
    <d v="2012-04-02T05:00: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5957600"/>
    <d v="2019-12-14T06:00: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0370400"/>
    <d v="2014-02-13T06:00: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12000"/>
    <d v="2011-01-13T06:00: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6382800"/>
    <d v="2018-09-16T05:00: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1679200"/>
    <d v="2019-03-25T05:00: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d v="2014-07-28T05:00: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3384400"/>
    <d v="2011-09-18T05:00: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2731600"/>
    <d v="2018-04-18T05:00: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0124000"/>
    <d v="2019-04-08T05:00: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326800"/>
    <d v="2014-06-23T05:00: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5694800"/>
    <d v="2011-06-07T05:00: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3013200"/>
    <d v="2018-08-27T05:00: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3848400"/>
    <d v="2015-10-11T05:00: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5695200"/>
    <d v="2010-03-04T06:00: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2062800"/>
    <d v="2018-08-29T05:00: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8674000"/>
    <d v="2019-05-29T05:00: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1973600"/>
    <d v="2016-02-02T06:00: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5564000"/>
    <d v="2018-02-06T06:00: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2485200"/>
    <d v="2014-11-11T06:00: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245200"/>
    <d v="2017-03-28T05:00: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47877600"/>
    <d v="2019-03-02T06:00: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298700000"/>
    <d v="2011-03-23T05:00: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0338000"/>
    <d v="2019-11-08T06:00: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378000"/>
    <d v="2010-10-23T05:00: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1772000"/>
    <d v="2013-03-11T05:00: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5714000"/>
    <d v="2010-06-24T05:00: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6734800"/>
    <d v="2012-09-30T05:00: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09755600"/>
    <d v="2011-07-13T05:00: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6178000"/>
    <d v="2014-08-09T05:00: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798800"/>
    <d v="2019-03-18T05:00: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8062800"/>
    <d v="2016-11-17T06:00: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78565200"/>
    <d v="2010-07-31T05:00: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6069200"/>
    <d v="2014-04-28T05:00: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5208400"/>
    <d v="2015-07-07T05:00: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1547600"/>
    <d v="2019-12-04T06:00: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5333200"/>
    <d v="2013-08-29T05:00: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2824400"/>
    <d v="2012-04-12T05:00: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526800"/>
    <d v="2010-09-19T05:00: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0562000"/>
    <d v="2014-06-28T05:00: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0748000"/>
    <d v="2018-03-17T05:00: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2926800"/>
    <d v="2018-08-04T05:00: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0869600"/>
    <d v="2015-01-17T06:00: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4242000"/>
    <d v="2017-09-13T05:00: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2811600"/>
    <d v="2015-10-04T05:00: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7243600"/>
    <d v="2017-06-27T05:00: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501200"/>
    <d v="2012-07-20T05:00: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298268000"/>
    <d v="2011-04-02T05:00: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480400"/>
    <d v="2015-06-06T05:00: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355600"/>
    <d v="2017-05-04T05:00: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0507600"/>
    <d v="2018-07-17T05:00: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108000"/>
    <d v="2011-02-03T06:00: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469200"/>
    <d v="2015-04-13T05:00: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399200"/>
    <d v="2010-01-30T06:00: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1131600"/>
    <d v="2017-09-12T05:00: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2738400"/>
    <d v="2011-01-22T06:00: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88674000"/>
    <d v="2010-12-21T06:00: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093600"/>
    <d v="2019-12-04T06:00: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5726800"/>
    <d v="2015-08-06T05:00: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226400"/>
    <d v="2016-11-30T06:00: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054800"/>
    <d v="2016-03-28T05:00: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1630800"/>
    <d v="2018-07-23T05:00: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1992800"/>
    <d v="2015-03-13T05:00: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5563600"/>
    <d v="2010-10-11T05:00: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854800"/>
    <d v="2018-04-17T05:00: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125200"/>
    <d v="2018-06-21T05:00: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3982800"/>
    <d v="2017-09-28T05:00: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1416800"/>
    <d v="2017-12-18T06:00: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7704800"/>
    <d v="2019-01-24T06:00: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69682000"/>
    <d v="2016-08-19T05:00: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3451600"/>
    <d v="2012-08-07T05:00: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5717200"/>
    <d v="2011-09-19T05:00: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0715600"/>
    <d v="2015-05-17T05:00: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299564000"/>
    <d v="2011-03-19T05:00: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29160400"/>
    <d v="2015-05-08T05:00: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307600"/>
    <d v="2010-04-17T05:00: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d v="2016-02-25T06:00: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0459600"/>
    <d v="2016-09-03T05:00: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269200"/>
    <d v="2010-06-24T05:00: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0709200"/>
    <d v="2012-10-24T05:00: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4613200"/>
    <d v="2019-04-18T05:00: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029200"/>
    <d v="2019-10-21T05:00: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299736800"/>
    <d v="2011-03-23T05:00: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5208400"/>
    <d v="2015-08-18T05:00: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7973200"/>
    <d v="2015-07-31T05:00: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6895200"/>
    <d v="2014-12-24T06:00: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19000400"/>
    <d v="2011-11-06T05:00: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4498400"/>
    <d v="2015-02-28T06:00: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274000"/>
    <d v="2018-05-21T05:00: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7896400"/>
    <d v="2010-11-02T05:00: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515600"/>
    <d v="2017-05-24T05:00: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4878800"/>
    <d v="2013-04-20T05:00: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7918800"/>
    <d v="2019-09-13T05:00: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4459600"/>
    <d v="2018-05-10T05:00: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3688400"/>
    <d v="2012-05-13T05:00: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506400"/>
    <d v="2014-01-14T06:00: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6642000"/>
    <d v="2018-09-30T05:00: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290000"/>
    <d v="2012-09-28T05:00: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08856400"/>
    <d v="2014-09-08T05:00: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192400"/>
    <d v="2017-09-19T05:00: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786000"/>
    <d v="2019-04-10T05:00: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0898400"/>
    <d v="2017-12-22T06:00: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552400"/>
    <d v="2015-09-19T05:00: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6667600"/>
    <d v="2011-09-28T05:00: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0716000"/>
    <d v="2014-02-01T06:00: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2894800"/>
    <d v="2014-07-03T05:00: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246800"/>
    <d v="2015-04-21T05:00: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2485200"/>
    <d v="2014-10-18T05:00: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7068000"/>
    <d v="2014-12-24T06:00: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344800"/>
    <d v="2015-11-27T06:00: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57723600"/>
    <d v="2019-07-05T05:00: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333200"/>
    <d v="2018-09-23T05:00: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1150800"/>
    <d v="2016-09-11T05:00: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640400"/>
    <d v="2010-05-15T05:00: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2885200"/>
    <d v="2010-09-09T05:00: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2943200"/>
    <d v="2015-02-28T06:00: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19605200"/>
    <d v="2011-11-11T06:00: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5704800"/>
    <d v="2013-12-12T06:00: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5736800"/>
    <d v="2018-01-28T06:00: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3125200"/>
    <d v="2011-09-03T05:00: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08459600"/>
    <d v="2011-08-07T05:00: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2636000"/>
    <d v="2013-03-12T05:00: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2117200"/>
    <d v="2014-06-19T05:00: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341200"/>
    <d v="2010-10-12T05:00: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8808400"/>
    <d v="2012-10-04T05:00: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29592400"/>
    <d v="2015-05-07T05:00: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538400"/>
    <d v="2018-03-02T06:00: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085200"/>
    <d v="2015-06-18T05:00: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3688400"/>
    <d v="2012-05-17T05:00: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7701200"/>
    <d v="2010-07-18T05:00: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0747600"/>
    <d v="2019-06-25T05:00: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066000"/>
    <d v="2014-09-12T05:00: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0732000"/>
    <d v="2011-11-28T06:00: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5794000"/>
    <d v="2016-06-19T05:00: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0958800"/>
    <d v="2017-08-03T05:00: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57020000"/>
    <d v="2013-02-22T06:00: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4940000"/>
    <d v="2018-12-17T06:00: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2290000"/>
    <d v="2014-07-30T05:00: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311200"/>
    <d v="2017-02-24T06:00: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0622800"/>
    <d v="2012-10-25T05:00: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3029200"/>
    <d v="2016-06-04T05:00: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69493200"/>
    <d v="2010-04-09T05:00: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0251600"/>
    <d v="2019-10-29T05:00: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8383200"/>
    <d v="2014-01-11T06:00: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554400"/>
    <d v="2015-12-09T06:00: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3662800"/>
    <d v="2019-04-14T05:00: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6341200"/>
    <d v="2019-05-13T05:00: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2984400"/>
    <d v="2015-09-29T05:00: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4248800"/>
    <d v="2019-01-07T06:00: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08475600"/>
    <d v="2017-12-08T06:00: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438800"/>
    <d v="2017-10-09T05:00: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1563600"/>
    <d v="2017-09-02T05:00: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2997600"/>
    <d v="2010-12-26T06:00: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0840400"/>
    <d v="2013-06-20T05:00: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0815200"/>
    <d v="2019-03-17T05:00: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39909200"/>
    <d v="2012-07-15T05:00: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1736400"/>
    <d v="2017-08-10T05:00: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5291600"/>
    <d v="2014-04-11T05:00: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5746000"/>
    <d v="2014-08-03T05:00: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8853200"/>
    <d v="2013-05-24T05:00: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021200"/>
    <d v="2015-10-06T05:00: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2619600"/>
    <d v="2016-09-19T05:00: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2878800"/>
    <d v="2016-09-12T05:00: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89800800"/>
    <d v="2010-12-10T06:00: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5970000"/>
    <d v="2017-09-30T05:00: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496400"/>
    <d v="2013-03-18T05:00: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234000"/>
    <d v="2010-03-27T05:00: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7093200"/>
    <d v="2017-10-22T05:00: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0574800"/>
    <d v="2019-07-01T05:00: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4008400"/>
    <d v="2010-09-22T05:00: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859600"/>
    <d v="2019-05-04T05:00: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6187600"/>
    <d v="2018-05-24T05:00: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0821200"/>
    <d v="2014-06-07T05:00: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1599200"/>
    <d v="2013-03-23T05:00: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00000"/>
    <d v="2014-12-03T06:00: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d v="2016-03-04T06:00: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322000"/>
    <d v="2013-06-05T05:00: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366800"/>
    <d v="2019-03-15T05:00: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3845200"/>
    <d v="2014-07-01T05:00: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163600"/>
    <d v="2018-04-12T05:00: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2206800"/>
    <d v="2015-09-30T05:00: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2840400"/>
    <d v="2018-08-05T05:00: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2878800"/>
    <d v="2016-09-22T05:00: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8194000"/>
    <d v="2017-07-07T05:00: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1070800"/>
    <d v="2010-09-04T05:00: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245200"/>
    <d v="2015-07-11T05:00: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69493200"/>
    <d v="2010-04-05T05:00: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6264400"/>
    <d v="2014-08-12T05:00: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531600"/>
    <d v="2011-10-06T05:00: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632800"/>
    <d v="2017-01-19T06:00: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1806800"/>
    <d v="2011-04-13T05:00: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39752400"/>
    <d v="2018-10-29T05:00: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7250400"/>
    <d v="2010-03-08T06:00: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5432400"/>
    <d v="2018-09-17T05:00: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0207200"/>
    <d v="2017-12-03T06:00: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2510800"/>
    <d v="2016-05-13T05:00: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88520800"/>
    <d v="2017-03-30T05:00: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7579600"/>
    <d v="2013-09-20T05:00: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76389600"/>
    <d v="2020-01-30T06:00: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019600"/>
    <d v="2010-11-14T06:00: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194000"/>
    <d v="2010-08-25T05:00: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037600"/>
    <d v="2019-02-15T06:00: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1941600"/>
    <d v="2011-11-24T06:00: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6427600"/>
    <d v="2019-05-07T05:00: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0991200"/>
    <d v="2011-12-15T06:00: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5093200"/>
    <d v="2012-08-28T05:00: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09496400"/>
    <d v="2011-07-19T05:00: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254800"/>
    <d v="2012-06-23T05:00: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226000"/>
    <d v="2014-10-03T05:00: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8104400"/>
    <d v="2016-03-30T05:00: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1534800"/>
    <d v="2014-11-08T06:00: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d v="2014-05-03T05:00: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0702800"/>
    <d v="2010-05-15T05:00: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1666000"/>
    <d v="2015-05-21T05:00: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2619600"/>
    <d v="2016-09-25T05:00: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496293200"/>
    <d v="2017-07-19T05:00: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d v="2019-12-06T06:00: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69112400"/>
    <d v="2013-07-18T05:00: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422800"/>
    <d v="2016-07-26T05:00: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7854800"/>
    <d v="2011-06-28T05:00: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378000"/>
    <d v="2017-08-29T05:00: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6965600"/>
    <d v="2017-02-18T06:00: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1438800"/>
    <d v="2019-07-02T05:00: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402000"/>
    <d v="2014-04-27T05:00: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3231200"/>
    <d v="2018-01-08T06:00: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0824400"/>
    <d v="2015-09-02T05:00: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070800"/>
    <d v="2010-08-07T05:00: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7365200"/>
    <d v="2014-04-23T05:00: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4392400"/>
    <d v="2017-05-20T05:00: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143200"/>
    <d v="2018-03-07T06:00: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5314000"/>
    <d v="2014-09-04T05:00: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846800"/>
    <d v="2014-04-08T05:00: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5678800"/>
    <d v="2013-08-09T05:00: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2386400"/>
    <d v="2017-01-06T06:00: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005600"/>
    <d v="2015-01-05T06:00: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178400"/>
    <d v="2015-01-09T06:00: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4399200"/>
    <d v="2010-03-01T06:00: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032800"/>
    <d v="2012-12-11T06:00: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2677200"/>
    <d v="2013-10-30T05:00: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2238800"/>
    <d v="2011-04-20T05:00: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656800"/>
    <d v="2017-02-23T06:00: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7836000"/>
    <d v="2011-02-21T06:00: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3615200"/>
    <d v="2016-03-01T06:00: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2463200"/>
    <d v="2013-03-19T05:00: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1176800"/>
    <d v="2016-12-28T06:00: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4946400"/>
    <d v="2012-12-27T06:00: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8808400"/>
    <d v="2012-10-10T05:00: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2712400"/>
    <d v="2010-08-29T05:00: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1979600"/>
    <d v="2011-05-01T05:00: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d v="2010-01-09T06:00: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0648800"/>
    <d v="2013-02-28T06:00: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1800800"/>
    <d v="2016-02-16T06:00: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5340000"/>
    <d v="2014-12-10T06:00: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1054800"/>
    <d v="2012-11-09T06:00: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49326800"/>
    <d v="2012-11-19T06:00: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48914400"/>
    <d v="2019-02-21T06:00: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269600"/>
    <d v="2010-12-04T06:00: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49468000"/>
    <d v="2016-01-07T06:00: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2734800"/>
    <d v="2019-08-04T05:00: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624400"/>
    <d v="2017-09-20T05:00: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09948000"/>
    <d v="2017-11-11T06:00: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4526800"/>
    <d v="2019-04-14T05:00: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4811600"/>
    <d v="2012-04-24T05:00: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515600"/>
    <d v="2010-07-21T05:00: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3909600"/>
    <d v="2012-12-21T06:00: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5950800"/>
    <d v="2018-09-06T05:00: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244000"/>
    <d v="2017-11-27T06:00: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1445600"/>
    <d v="2012-04-01T05:00: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226400"/>
    <d v="2016-12-03T06:00: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4584400"/>
    <d v="2016-06-04T05:00: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5848400"/>
    <d v="2012-05-06T05:00: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3483600"/>
    <d v="2016-10-18T05:00: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79880800"/>
    <d v="2016-11-30T06:00: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d v="2015-04-28T05:00: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01200"/>
    <d v="2012-03-15T05:00: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578000"/>
    <d v="2015-08-06T05:00: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68162000"/>
    <d v="2013-06-11T05:00: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8654800"/>
    <d v="2011-10-19T05:00: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1874000"/>
    <d v="2012-04-03T05:00: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6254800"/>
    <d v="2010-10-14T05:00: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0530000"/>
    <d v="2018-11-07T06:00: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1813200"/>
    <d v="2013-11-09T06:00: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48655200"/>
    <d v="2019-02-19T06:00: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89679200"/>
    <d v="2014-01-23T06:00: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6466400"/>
    <d v="2016-03-15T05:00: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56984800"/>
    <d v="2016-04-28T05:00: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069200"/>
    <d v="2017-08-31T05:00: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4930400"/>
    <d v="2015-03-15T05:00: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5864400"/>
    <d v="2018-09-16T05:00: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146400"/>
    <d v="2016-01-12T06:00: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0546000"/>
    <d v="2016-09-17T05:00: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58363600"/>
    <d v="2016-04-29T05:00: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008400"/>
    <d v="2017-07-17T05:00: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38958800"/>
    <d v="2012-06-26T05:00: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02800"/>
    <d v="2011-04-19T05:00: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6581200"/>
    <d v="2011-10-11T05:00: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0789200"/>
    <d v="2010-04-25T05:00: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7836000"/>
    <d v="2011-02-28T06:00: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2677200"/>
    <d v="2013-11-01T05:00: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322400"/>
    <d v="2012-02-29T06:00: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366800"/>
    <d v="2019-03-17T05:00: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0907600"/>
    <d v="2014-06-22T05:00: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143200"/>
    <d v="2019-11-20T06:00: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4738000"/>
    <d v="2017-05-27T05:00: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357600"/>
    <d v="2014-02-16T06:00: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1589200"/>
    <d v="2010-09-05T05:00: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003600"/>
    <d v="2011-05-19T05:00: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1634000"/>
    <d v="2011-04-09T05:00: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0664800"/>
    <d v="2010-12-08T06:00: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5896400"/>
    <d v="2014-03-29T05:00: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4862800"/>
    <d v="2015-07-03T05:00: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29125200"/>
    <d v="2018-07-09T05:00: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109600"/>
    <d v="2016-01-01T06:00: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6968400"/>
    <d v="2019-09-01T05:00: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3557600"/>
    <d v="2018-12-11T06:00: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1522400"/>
    <d v="2016-12-23T06:00: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12800"/>
    <d v="2017-12-09T06:00: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274400"/>
    <d v="2011-12-20T06:00: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446800"/>
    <d v="2013-03-29T05:00: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2693600"/>
    <d v="2018-12-18T06:00: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5564000"/>
    <d v="2018-01-17T06:00: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3797600"/>
    <d v="2019-11-28T06:00: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392800"/>
    <d v="2010-12-16T06:00: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452000"/>
    <d v="2019-11-12T06:00: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17790800"/>
    <d v="2011-11-04T05:00: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1650000"/>
    <d v="2017-08-16T05:00: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669600"/>
    <d v="2011-12-13T06:00: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0738000"/>
    <d v="2015-09-04T05:00: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4296400"/>
    <d v="2013-08-01T05:00: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4840800"/>
    <d v="2014-01-11T06:00: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16600800"/>
    <d v="2018-03-03T06:00: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418000"/>
    <d v="2015-07-10T05:00: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3550800"/>
    <d v="2017-10-18T05:00: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3634400"/>
    <d v="2015-03-07T06:00: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7224800"/>
    <d v="2017-03-01T06:00: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0008400"/>
    <d v="2017-08-13T05:00: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2098000"/>
    <d v="2015-06-07T05:00: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0392400"/>
    <d v="2015-09-07T05:00: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6876000"/>
    <d v="2015-11-15T06:00: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02800"/>
    <d v="2019-07-06T05:00: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184400"/>
    <d v="2013-09-10T05:00: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5064800"/>
    <d v="2017-03-03T06:00: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6520800"/>
    <d v="2012-01-23T06:00: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1256400"/>
    <d v="2015-09-28T05:00: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3877200"/>
    <d v="2018-08-13T05:00: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4421200"/>
    <d v="2011-09-03T05:00: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3861600"/>
    <d v="2011-01-15T06:00: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7352400"/>
    <d v="2017-10-31T05:00: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6108000"/>
    <d v="2011-03-06T06:00: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4965600"/>
    <d v="2011-12-28T06:00: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0229600"/>
    <d v="2018-04-04T05:00: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2991200"/>
    <d v="2017-01-25T06:00: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034400"/>
    <d v="2011-01-04T06:00: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3608400"/>
    <d v="2014-11-11T06:00: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6946000"/>
    <d v="2010-11-05T05:00: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59871200"/>
    <d v="2013-03-14T05:00: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304400"/>
    <d v="2019-04-21T05:00: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3375200"/>
    <d v="2015-03-31T05:00: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0696800"/>
    <d v="2015-01-28T06:00: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2946000"/>
    <d v="2017-08-25T05:00: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186400"/>
    <d v="2019-01-16T06:00: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4971600"/>
    <d v="2015-12-12T06:00: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4622800"/>
    <d v="2014-07-12T05:00: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1720400"/>
    <d v="2019-11-05T06:00: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26878800"/>
    <d v="2018-06-28T05:00: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19691600"/>
    <d v="2011-11-10T06:00: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1963600"/>
    <d v="2013-06-28T05:00: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3739600"/>
    <d v="2015-07-24T05:00: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8130000"/>
    <d v="2017-11-04T05:00: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037600"/>
    <d v="2019-02-19T06:00: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6706400"/>
    <d v="2017-03-09T06:00: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3835600"/>
    <d v="2019-04-30T05:00: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7528400"/>
    <d v="2010-07-08T05:00: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477200"/>
    <d v="2012-06-17T05:00: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656800"/>
    <d v="2012-01-06T06:00: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88242000"/>
    <d v="2010-11-24T06:00: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79048400"/>
    <d v="2013-09-28T05:00: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679200"/>
    <d v="2014-01-16T06:00: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293600"/>
    <d v="2011-01-08T06:00: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267600"/>
    <d v="2017-07-18T05:00: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074000"/>
    <d v="2013-08-08T05:00: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324000"/>
    <d v="2011-12-09T06:00: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8715600"/>
    <d v="2018-10-13T05:00: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285200"/>
    <d v="2013-05-29T05:00: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755600"/>
    <d v="2018-05-10T05:00: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6626400"/>
    <d v="2011-02-09T06:00: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6629200"/>
    <d v="2013-09-07T05:00: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d v="2019-10-27T05:00: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5829600"/>
    <d v="2012-02-22T06:00: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3640400"/>
    <d v="2010-06-17T05:00: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639200"/>
    <d v="2017-11-17T06:00: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28088400"/>
    <d v="2018-07-24T05:00: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59525600"/>
    <d v="2013-02-11T06:00: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0942800"/>
    <d v="2019-10-20T05:00: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6398800"/>
    <d v="2016-07-10T05:00: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491600"/>
    <d v="2017-04-22T05:00: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d v="2015-04-28T05:00: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034000"/>
    <d v="2017-05-31T05:00: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8728800"/>
    <d v="2014-01-13T06:00: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3298400"/>
    <d v="2018-12-24T06:00: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1739600"/>
    <d v="2010-04-28T05:00: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6434400"/>
    <d v="2012-01-30T06:00: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5244000"/>
    <d v="2011-01-26T06:00: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1221200"/>
    <d v="2018-11-27T06:00: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280400"/>
    <d v="2012-05-07T05:00: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4533600"/>
    <d v="2011-12-28T06:00: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8366800"/>
    <d v="2017-07-09T05:00: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498712400"/>
    <d v="2017-07-29T05:00: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1480400"/>
    <d v="2010-05-07T05:00: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667600"/>
    <d v="2011-09-24T05:00: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027600"/>
    <d v="2018-04-24T05:00: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059600"/>
    <d v="2015-08-03T05:00: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1944800"/>
    <d v="2013-03-06T06:00: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0584400"/>
    <d v="2014-10-15T05:00: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7404000"/>
    <d v="2011-02-18T06:00: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2012000"/>
    <d v="2014-03-10T05:00: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69733200"/>
    <d v="2019-11-02T05:00: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29643600"/>
    <d v="2018-07-09T05:00: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399006800"/>
    <d v="2014-05-22T05:00: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5359200"/>
    <d v="2013-12-11T06:00: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0572000"/>
    <d v="2016-12-15T06:00: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8623200"/>
    <d v="2014-12-27T06:00: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736400"/>
    <d v="2019-04-21T05:00: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120400"/>
    <d v="2015-09-16T05:00: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2376800"/>
    <d v="2013-04-03T05:00: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8408400"/>
    <d v="2016-11-13T06:00: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8798800"/>
    <d v="2017-07-10T05:00: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5416400"/>
    <d v="2012-05-24T05:00: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4328400"/>
    <d v="2017-09-18T05:00: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5822800"/>
    <d v="2010-10-19T05:00: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483600"/>
    <d v="2011-07-26T05:00: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1356000"/>
    <d v="2010-12-24T06:00: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810400"/>
    <d v="2012-12-20T06:00: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3663200"/>
    <d v="2018-01-04T06:00: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5915600"/>
    <d v="2013-04-16T05:00: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1852000"/>
    <d v="2019-03-23T05:00: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0098000"/>
    <d v="2018-11-13T06:00: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0440400"/>
    <d v="2017-08-19T05:00: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392400"/>
    <d v="2010-07-07T05:00: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0572000"/>
    <d v="2017-01-11T06:00: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2331600"/>
    <d v="2013-11-26T06:00: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6754000"/>
    <d v="2011-10-16T05:00: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d v="2018-02-10T06:00: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421200"/>
    <d v="2016-10-16T05:00: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69752400"/>
    <d v="2010-05-11T05:00: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19746400"/>
    <d v="2015-01-22T06:00: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330000"/>
    <d v="2010-08-12T05:00: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398661200"/>
    <d v="2014-05-18T05:00: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59525600"/>
    <d v="2013-03-09T06:00: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469600"/>
    <d v="2014-01-04T06:00: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8328800"/>
    <d v="2018-02-25T06:00: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032800"/>
    <d v="2018-02-05T06:00: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68594000"/>
    <d v="2013-06-07T05:00: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258400"/>
    <d v="2015-11-30T06:00: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5218000"/>
    <d v="2019-04-30T05:00: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1925200"/>
    <d v="2015-05-20T05:00: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1522400"/>
    <d v="2016-12-19T06:00: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d v="2012-05-02T05:00: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2280400"/>
    <d v="2019-05-04T05:00: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29989200"/>
    <d v="2018-06-27T05:00: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09600"/>
    <d v="2014-12-17T06:00: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136400"/>
    <d v="2013-06-29T05:00: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3877200"/>
    <d v="2018-08-16T05:00: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09064400"/>
    <d v="2011-07-23T05:00: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5877200"/>
    <d v="2015-03-21T05:00: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304400"/>
    <d v="2017-07-31T05:00: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8287200"/>
    <d v="2010-03-20T05:00: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2139600"/>
    <d v="2014-11-12T06:00: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0063200"/>
    <d v="2012-03-06T06:00: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130400"/>
    <d v="2019-12-19T06:00: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07128400"/>
    <d v="2014-09-22T05:00: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0142800"/>
    <d v="2019-07-21T05:00: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0575200"/>
    <d v="2018-03-24T05:00: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2664400"/>
    <d v="2017-05-23T05:00: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4479200"/>
    <d v="2016-02-20T06:00: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1934800"/>
    <d v="2010-08-21T05:00: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3970400"/>
    <d v="2019-11-24T06:00: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2654800"/>
    <d v="2013-07-27T05:00: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5886800"/>
    <d v="2010-07-12T05:00: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1784400"/>
    <d v="2019-07-12T05:00: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392400"/>
    <d v="2012-03-23T05:00: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376400"/>
    <d v="2014-06-14T05:00: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5342800"/>
    <d v="2017-06-07T05:00: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d v="2016-12-20T06:00: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092000"/>
    <d v="2015-01-03T06:00: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018000"/>
    <d v="2016-03-20T05:00: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7384400"/>
    <d v="2013-05-29T05:00: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064400"/>
    <d v="2013-03-14T05:00: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3365200"/>
    <d v="2012-08-25T05:00: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5726800"/>
    <d v="2015-07-21T05:00: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1925200"/>
    <d v="2015-05-19T05:00: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2722400"/>
    <d v="2013-04-19T05:00: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1416800"/>
    <d v="2017-12-10T06:00: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5483600"/>
    <d v="2013-05-28T05:00: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2840400"/>
    <d v="2018-08-19T05:00: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6194000"/>
    <d v="2012-05-15T05:00: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7742800"/>
    <d v="2018-06-24T05:00: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030800"/>
    <d v="2019-08-04T05:00: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536400"/>
    <d v="2014-07-06T05:00: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008400"/>
    <d v="2010-09-11T05:00: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309600"/>
    <d v="2013-12-11T06:00: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620000"/>
    <d v="2011-12-25T06:00: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1070800"/>
    <d v="2010-09-13T05:00: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3960400"/>
    <d v="2017-05-10T05:00: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365600"/>
    <d v="2018-02-25T06:00: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0696800"/>
    <d v="2015-01-22T06:00: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650000"/>
    <d v="2019-04-22T05:00: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1928400"/>
    <d v="2016-08-29T05:00: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1291600"/>
    <d v="2012-07-15T05:00: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7682400"/>
    <d v="2010-03-09T06:00: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2258000"/>
    <d v="2010-05-09T05:00: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492000"/>
    <d v="2010-11-27T06:00: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1109600"/>
    <d v="2016-02-01T06:00: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4652000"/>
    <d v="2016-03-12T06:00: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5186400"/>
    <d v="2014-01-07T06:00: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399698000"/>
    <d v="2014-06-07T05:00: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3230800"/>
    <d v="2010-09-14T05:00: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4149600"/>
    <d v="2014-01-06T06:00: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860000"/>
    <d v="2018-01-26T06:00: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4642000"/>
    <d v="2013-08-29T05:00: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482000"/>
    <d v="2018-08-18T05:00: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434000"/>
    <d v="2018-06-10T05:00: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2626000"/>
    <d v="2010-09-19T05:00: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5605200"/>
    <d v="2018-09-22T05:00: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79826000"/>
    <d v="2013-10-08T05:00: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1957200"/>
    <d v="2019-07-07T05:00: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5496400"/>
    <d v="2018-05-27T05:00: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3912400"/>
    <d v="2015-07-06T05:00: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3442400"/>
    <d v="2016-02-21T06:00: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78875600"/>
    <d v="2013-09-26T05:00: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2232800"/>
    <d v="2016-01-21T06:00: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7253600"/>
    <d v="2020-01-14T06:00: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160400"/>
    <d v="2018-09-20T05:00: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2165600"/>
    <d v="2015-02-06T06:00: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59486800"/>
    <d v="2016-04-14T05:00: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69717200"/>
    <d v="2013-06-06T05:00: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0495200"/>
    <d v="2012-03-21T05:00: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19055200"/>
    <d v="2015-01-29T06:00: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140000"/>
    <d v="2016-11-28T06:00: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3948000"/>
    <d v="2011-01-03T06:00: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127200"/>
    <d v="2016-12-25T06:00: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6414800"/>
    <d v="2014-05-03T05:00: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285200"/>
    <d v="2011-09-13T05:00: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3762000"/>
    <d v="2015-10-05T05:00: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56293600"/>
    <d v="2016-04-07T05:00: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114000"/>
    <d v="2016-08-09T05:00: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1596000"/>
    <d v="2011-12-28T06:00: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8827600"/>
    <d v="2011-10-19T05:00: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366800"/>
    <d v="2019-03-14T05:00: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2088800"/>
    <d v="2018-12-03T06:00: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6395600"/>
    <d v="2015-03-23T05:00: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1336800"/>
    <d v="2011-12-05T06:00: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6293600"/>
    <d v="2016-03-18T05:00: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4968400"/>
    <d v="2014-07-12T05:00: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79170000"/>
    <d v="2010-08-29T05:00: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4725600"/>
    <d v="2011-01-23T06:00: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055200"/>
    <d v="2014-12-26T06:00: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4690000"/>
    <d v="2015-08-05T05:00: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3416400"/>
    <d v="2015-10-14T05:00: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006800"/>
    <d v="2014-05-04T05:00: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5698400"/>
    <d v="2019-12-17T06:00: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562000"/>
    <d v="2014-05-23T05:00: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09512400"/>
    <d v="2017-11-18T06:00: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299823200"/>
    <d v="2011-04-06T05:00: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719200"/>
    <d v="2011-12-04T06:00: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2693200"/>
    <d v="2011-08-19T05:00: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3394400"/>
    <d v="2014-03-06T06:00: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4053200"/>
    <d v="2011-05-14T05:00: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3912400"/>
    <d v="2015-06-15T05:00: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29717600"/>
    <d v="2012-03-08T06:00: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5330000"/>
    <d v="2012-05-09T05:00: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8888400"/>
    <d v="2010-03-28T05:00: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89973600"/>
    <d v="2010-12-06T06:00: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47877600"/>
    <d v="2019-03-12T05:00: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69493200"/>
    <d v="2010-04-25T05:00: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072400"/>
    <d v="2015-07-12T05:00: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19141600"/>
    <d v="2015-01-01T06:00: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083600"/>
    <d v="2010-07-24T05:00: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1426000"/>
    <d v="2014-06-08T05:00: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5810000"/>
    <d v="2014-04-08T05:00: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003600"/>
    <d v="2016-06-30T05:00: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68715600"/>
    <d v="2010-04-06T05:00: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157600"/>
    <d v="2016-03-12T06:00: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3970400"/>
    <d v="2019-12-05T06:00: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6578000"/>
    <d v="2010-07-14T05:00: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3720800"/>
    <d v="2015-02-20T06:00: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5160400"/>
    <d v="2013-08-11T05:00: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1426000"/>
    <d v="2014-06-16T05:00: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3480400"/>
    <d v="2015-06-16T05:00: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5563600"/>
    <d v="2019-05-15T05:00: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5676000"/>
    <d v="2011-02-12T06:00: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3848400"/>
    <d v="2015-11-13T06:00: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7330400"/>
    <d v="2016-03-18T05:00: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550800"/>
    <d v="2014-03-25T05:00: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1852000"/>
    <d v="2019-03-10T06:00: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7618400"/>
    <d v="2019-02-02T06:00: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5637600"/>
    <d v="2012-12-30T06:00: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4728400"/>
    <d v="2013-08-06T05:00: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7810000"/>
    <d v="2010-11-15T06:00: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3723600"/>
    <d v="2017-09-04T05:00: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4114400"/>
    <d v="2017-01-29T06:00: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1906000"/>
    <d v="2016-05-09T05:00: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653200"/>
    <d v="2013-09-21T05:00: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1858000"/>
    <d v="2014-06-14T05:00: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7470800"/>
    <d v="2013-05-23T05:00: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658000"/>
    <d v="2011-05-07T05:00: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7954000"/>
    <d v="2016-07-12T05:00: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3742800"/>
    <d v="2016-09-18T05:00: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3768400"/>
    <d v="2018-05-11T05:00: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022800"/>
    <d v="2015-07-21T05:00: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165600"/>
    <d v="2015-01-31T06:00: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0104800"/>
    <d v="2020-02-10T06:00: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5650000"/>
    <d v="2010-10-07T05:00: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6664400"/>
    <d v="2010-07-10T05:00: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168400"/>
    <d v="2010-10-07T05:00: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781200"/>
    <d v="2016-07-08T05:00: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6686800"/>
    <d v="2019-05-12T05:00: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576400"/>
    <d v="2019-03-30T05:00: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4904400"/>
    <d v="2014-11-20T06:00: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6876000"/>
    <d v="2015-11-11T06:00: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0418000"/>
    <d v="2017-04-08T05:00: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0389600"/>
    <d v="2013-03-13T05:00: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26866400"/>
    <d v="2012-03-03T06:00: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103200"/>
    <d v="2016-11-22T06:00: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0206800"/>
    <d v="2010-08-08T05:00: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d v="2018-07-28T05:00: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096800"/>
    <d v="2016-01-21T06:00: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7570400"/>
    <d v="2017-03-20T05:00: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026400"/>
    <d v="2018-12-26T06:00: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8348000"/>
    <d v="2017-03-19T05:00: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5112800"/>
    <d v="2019-01-03T06:00: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7938000"/>
    <d v="2018-10-17T05:00: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3150800"/>
    <d v="2013-03-24T05:00: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3250000"/>
    <d v="2018-05-03T05:00: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499317200"/>
    <d v="2017-07-24T05:00: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7550800"/>
    <d v="2010-10-31T05:00: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4795600"/>
    <d v="2014-08-04T05:00: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3048800"/>
    <d v="2014-03-09T06:00: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0373200"/>
    <d v="2016-09-17T05:00: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091600"/>
    <d v="2016-04-10T05:00: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392400"/>
    <d v="2015-08-29T05:00: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8434400"/>
    <d v="2017-03-15T05:00: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440800"/>
    <d v="2018-01-02T06:00: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4354400"/>
    <d v="2018-01-12T06:00: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0910800"/>
    <d v="2015-09-22T05:00: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08000"/>
    <d v="2011-01-28T06:00: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133200"/>
    <d v="2015-08-30T05:00: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2910800"/>
    <d v="2012-04-27T05:00: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335200"/>
    <d v="2018-12-13T06:00: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6427600"/>
    <d v="2010-10-30T05:00: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29717600"/>
    <d v="2012-03-01T06:00: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0187600"/>
    <d v="2011-07-23T05:00: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7838800"/>
    <d v="2013-09-05T05:00: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0325200"/>
    <d v="2014-09-19T05:00: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3797200"/>
    <d v="2012-08-13T05:00: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8453200"/>
    <d v="2017-07-05T05:00: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6380000"/>
    <d v="2016-03-08T06:00: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552400"/>
    <d v="2010-08-04T05:00: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1608400"/>
    <d v="2018-03-31T05:00: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0696400"/>
    <d v="2016-05-06T05:00: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3730000"/>
    <d v="2011-10-05T05:00: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178000"/>
    <d v="2019-09-18T05:00: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8635600"/>
    <d v="2012-10-05T05:00: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68126800"/>
    <d v="2016-08-29T05:00: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7877600"/>
    <d v="2019-01-21T06:00: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374800"/>
    <d v="2019-10-23T05:00: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303200"/>
    <d v="2019-12-16T06:00: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447200"/>
    <d v="2011-12-27T06:00: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6741600"/>
    <d v="2013-12-20T06:00: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074000"/>
    <d v="2018-09-18T05:00: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7787600"/>
    <d v="2010-07-19T05:00: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0306000"/>
    <d v="2015-09-16T05:00: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2126800"/>
    <d v="2018-04-07T05:00: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298400"/>
    <d v="2017-03-15T05:00: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7100000"/>
    <d v="2019-01-26T06:00: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3022800"/>
    <d v="2013-11-10T06:00: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373600"/>
    <d v="2011-12-03T06:00: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49240400"/>
    <d v="2012-10-20T05:00: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2648400"/>
    <d v="2019-07-27T05:00: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8216400"/>
    <d v="2017-11-03T05:00: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1762400"/>
    <d v="2018-01-03T06:00: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7480800"/>
    <d v="2015-11-30T06:00: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06000"/>
    <d v="2015-04-21T05:00: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472400"/>
    <d v="2018-04-02T05:00: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2114400"/>
    <d v="2011-12-08T06:00: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438800"/>
    <d v="2019-06-26T05:00: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4399200"/>
    <d v="2010-02-09T06:00: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202000"/>
    <d v="2011-04-03T05:00: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469200"/>
    <d v="2013-07-27T05:00: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4984400"/>
    <d v="2012-05-08T05:00: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7608400"/>
    <d v="2016-07-19T05:00: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6741600"/>
    <d v="2013-12-15T06:00: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6754400"/>
    <d v="2019-01-14T06:00: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4248800"/>
    <d v="2019-01-13T06:00: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5429200"/>
    <d v="2017-06-01T05:00: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4811600"/>
    <d v="2012-04-26T05:00: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1544400"/>
    <d v="2018-07-21T05:00: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615200"/>
    <d v="2016-01-26T06:00: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67954000"/>
    <d v="2016-08-18T05:00: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1842000"/>
    <d v="2016-09-03T05:00: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424400"/>
    <d v="2014-08-20T05:00: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157200"/>
    <d v="2010-08-12T05:00: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3432400"/>
    <d v="2013-08-07T05:00: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3989200"/>
    <d v="2011-09-12T05:00: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1445200"/>
    <d v="2013-07-13T05:00: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8267600"/>
    <d v="2012-06-09T05:00: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19192800"/>
    <d v="2018-03-07T06:00: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2818000"/>
    <d v="2018-04-10T05:00: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09948000"/>
    <d v="2017-12-03T06:00: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6898400"/>
    <d v="2016-03-23T05:00: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3954000"/>
    <d v="2014-10-24T05:00: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031200"/>
    <d v="2014-11-17T06:00: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7982800"/>
    <d v="2010-10-31T05:00: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47964000"/>
    <d v="2019-03-19T05:00: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4152400"/>
    <d v="2016-06-05T05:00: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59957600"/>
    <d v="2013-02-06T06:00: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357200"/>
    <d v="2015-05-29T05:00: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786000"/>
    <d v="2017-07-24T05:00: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0158800"/>
    <d v="2017-04-14T05:00: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6178000"/>
    <d v="2014-08-06T05:00: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5583200"/>
    <d v="2017-02-09T06:00: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314000"/>
    <d v="2016-04-06T05:00: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412000"/>
    <d v="2015-02-24T06:00: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8844000"/>
    <d v="2016-11-23T06:00: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6117600"/>
    <d v="2014-12-08T06:00: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0946000"/>
    <d v="2012-06-30T05:00: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101600"/>
    <d v="2017-02-06T06:00: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590800"/>
    <d v="2010-05-24T05:00: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3880800"/>
    <d v="2010-03-02T06:00: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403600"/>
    <d v="2015-10-27T05:00: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3877200"/>
    <d v="2018-08-12T05:00: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5195600"/>
    <d v="2010-06-26T05:00: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136400"/>
    <d v="2011-10-14T05:00: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3403600"/>
    <d v="2010-09-13T05:00: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7423200"/>
    <d v="2010-03-26T05:00: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2744400"/>
    <d v="2014-10-20T05:00: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77960400"/>
    <d v="2010-07-26T05:00: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8190800"/>
    <d v="2016-04-01T05:00: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0984400"/>
    <d v="2010-08-23T05:00: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4590800"/>
    <d v="2010-06-07T05:00: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1400400"/>
    <d v="2012-12-20T06:00: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4354400"/>
    <d v="2018-01-08T06:00: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1733600"/>
    <d v="2015-01-26T06:00: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176400"/>
    <d v="2011-05-16T05:00: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126800"/>
    <d v="2014-11-02T05:00: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17810400"/>
    <d v="2018-03-07T06:00: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4635600"/>
    <d v="2019-08-30T05:00: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0699600"/>
    <d v="2017-07-27T05:00: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4082400"/>
    <d v="2012-12-09T06:00: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6453200"/>
    <d v="2012-06-12T05:00: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262800"/>
    <d v="2011-05-21T05:00: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2232400"/>
    <d v="2017-05-10T05:00: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333200"/>
    <d v="2018-09-20T05:00: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4107600"/>
    <d v="2015-11-20T06:00: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6741600"/>
    <d v="2013-12-26T06:00: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6542800"/>
    <d v="2013-09-10T05:00: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7451600"/>
    <d v="2014-04-21T05:00: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48482400"/>
    <d v="2019-02-22T06:00: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49692000"/>
    <d v="2019-02-13T06:00: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059600"/>
    <d v="2017-04-23T05:00: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3979600"/>
    <d v="2016-07-03T05:00: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5253600"/>
    <d v="2014-11-16T06:00: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2216400"/>
    <d v="2019-07-22T05:00: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6754000"/>
    <d v="2011-10-22T05:00: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211600"/>
    <d v="2011-08-18T05:00: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39528400"/>
    <d v="2015-08-23T05:00: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69163600"/>
    <d v="2016-08-10T05:00: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88501200"/>
    <d v="2010-12-21T06:00: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298959200"/>
    <d v="2011-03-29T05:00: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260000"/>
    <d v="2013-12-24T06:00: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7244000"/>
    <d v="2016-03-17T05:00: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6341200"/>
    <d v="2019-05-31T05:00: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126800"/>
    <d v="2018-04-03T05:00: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5954000"/>
    <d v="2011-05-30T05:00: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0709200"/>
    <d v="2012-11-10T06:00: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1166800"/>
    <d v="2014-07-03T05:00: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127200"/>
    <d v="2010-02-20T06:00: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1436000"/>
    <d v="2016-12-27T06:00: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2222800"/>
    <d v="2013-07-24T05:00: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136400"/>
    <d v="2013-06-29T05:00: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3922400"/>
    <d v="2018-01-03T06:00: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7976400"/>
    <d v="2016-11-04T05:00: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7474000"/>
    <d v="2014-08-15T05:00: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6149600"/>
    <d v="2019-01-22T06:00: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38440400"/>
    <d v="2012-06-28T05:00: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133600"/>
    <d v="2016-02-03T06:00: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085200"/>
    <d v="2015-06-16T05:00: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7772000"/>
    <d v="2020-01-22T06:00: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216400"/>
    <d v="2019-07-06T05:00: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48568800"/>
    <d v="2019-03-02T06:00: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4872800"/>
    <d v="2018-01-22T06:00: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16031200"/>
    <d v="2015-01-05T06:00: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0927200"/>
    <d v="2012-03-29T05:00: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1115600"/>
    <d v="2019-11-28T06:00: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3461200"/>
    <d v="2016-06-03T05:00: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4920400"/>
    <d v="2012-08-15T05:00: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1848800"/>
    <d v="2017-12-08T06:00: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319200"/>
    <d v="2016-01-11T06:00: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3854800"/>
    <d v="2018-04-21T05:00: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043600"/>
    <d v="2012-09-06T05:00: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325200"/>
    <d v="2016-05-29T05:00: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1935200"/>
    <d v="2017-12-25T06:00: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012000"/>
    <d v="2014-02-12T06:00: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6946000"/>
    <d v="2019-06-01T05:00: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8050400"/>
    <d v="2019-02-03T06:00: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3736800"/>
    <d v="2012-12-09T06:00: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2840400"/>
    <d v="2018-08-11T05:00: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8261600"/>
    <d v="2017-03-13T05:00: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3567200"/>
    <d v="2014-03-17T05:00: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0325200"/>
    <d v="2014-10-05T05:00: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6923600"/>
    <d v="2010-07-21T05:00: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0958800"/>
    <d v="2017-08-06T05:00: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2220000"/>
    <d v="2011-01-10T06:00: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4398800"/>
    <d v="2011-05-15T05:00: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5432400"/>
    <d v="2018-09-22T05:00: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3826000"/>
    <d v="2015-06-24T05:00: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14959200"/>
    <d v="2018-03-03T06:00: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2738000"/>
    <d v="2012-04-29T05:00: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5490000"/>
    <d v="2015-11-25T06:00: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7663200"/>
    <d v="2011-02-25T06:00: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1963600"/>
    <d v="2013-06-29T05:00: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103200"/>
    <d v="2015-03-06T06:00: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5349600"/>
    <d v="2010-02-16T06:00: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1202000"/>
    <d v="2011-05-20T05:00: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024400"/>
    <d v="2018-10-06T05:00: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5032400"/>
    <d v="2014-05-01T05:00: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486800"/>
    <d v="2014-07-18T05:00: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5861600"/>
    <d v="2016-03-06T06:00: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038800"/>
    <d v="2018-06-18T05:00: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259600"/>
    <d v="2018-09-01T05:00: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212000"/>
    <d v="2012-01-25T06:00: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6360400"/>
    <d v="2018-06-21T05:00: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2149200"/>
    <d v="2018-08-26T05:00: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304800"/>
    <d v="2018-01-10T06:00: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6318800"/>
    <d v="2010-06-21T05:00: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8767200"/>
    <d v="2012-02-12T06:00: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1682400"/>
    <d v="2011-12-04T06:00: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5934800"/>
    <d v="2012-06-04T05:00: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0792400"/>
    <d v="2011-07-26T05:00: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546000"/>
    <d v="2011-06-25T05:00: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4056800"/>
    <d v="2019-12-15T06:00: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08373200"/>
    <d v="2011-07-19T05:00: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5243600"/>
    <d v="2012-05-11T05:00: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28421600"/>
    <d v="2012-02-28T06:00: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286800"/>
    <d v="2018-04-28T05:00: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2117600"/>
    <d v="2013-03-19T05:00: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0556000"/>
    <d v="2019-03-01T06:00: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147600"/>
    <d v="2010-03-29T05:00: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174800"/>
    <d v="2011-08-05T05:00: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4517200"/>
    <d v="2015-07-10T05:00: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1582800"/>
    <d v="2016-08-24T05:00: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0757200"/>
    <d v="2014-09-24T05:00: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830800"/>
    <d v="2011-05-09T05:00: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061200"/>
    <d v="2018-10-15T05:00: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1554000"/>
    <d v="2013-10-23T05:00: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7096400"/>
    <d v="2010-07-05T05:00: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0392400"/>
    <d v="2015-09-18T05:00: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09512400"/>
    <d v="2017-11-19T06:00: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5950800"/>
    <d v="2018-09-08T05:00: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160800"/>
    <d v="2014-01-13T06:00: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1998800"/>
    <d v="2010-05-31T05:00: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898400"/>
    <d v="2011-01-14T06:00: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59970000"/>
    <d v="2019-07-02T05:00: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09200"/>
    <d v="2016-07-27T05:00: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79068000"/>
    <d v="2020-02-08T06:00: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7743200"/>
    <d v="2017-03-03T06:00: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685200"/>
    <d v="2019-07-23T05:00: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6418000"/>
    <d v="2015-08-07T05:00: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1820000"/>
    <d v="2015-01-25T06:00: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4763600"/>
    <d v="2010-06-30T05:00: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179600"/>
    <d v="2014-05-06T05:00: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5800400"/>
    <d v="2010-07-14T05:00: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2798800"/>
    <d v="2010-09-13T05:00: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37109200"/>
    <d v="2015-09-02T05:00: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1886800"/>
    <d v="2017-04-30T05:00: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4600400"/>
    <d v="2014-03-19T05:00: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352400"/>
    <d v="2019-06-25T05:00: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2892000"/>
    <d v="2012-01-16T06:00: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4418000"/>
    <d v="2010-07-01T05:00: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344400"/>
    <d v="2015-06-19T05:00: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3518800"/>
    <d v="2013-08-10T05:00: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7637600"/>
    <d v="2018-02-12T06:00: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619600"/>
    <d v="2011-07-17T05:00: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427600"/>
    <d v="2019-04-30T05:00: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476000"/>
    <d v="2019-12-22T06:00: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1122000"/>
    <d v="2013-10-25T05:00: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02800"/>
    <d v="2014-09-20T05:00: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1803600"/>
    <d v="2018-08-19T05:00: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4133600"/>
    <d v="2016-03-12T06:00: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6194000"/>
    <d v="2012-05-20T05:00: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326800"/>
    <d v="2012-10-08T05:00: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566800"/>
    <d v="2013-09-22T05:00: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4651600"/>
    <d v="2017-06-18T05:00: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3880400"/>
    <d v="2011-05-04T05:00: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5934800"/>
    <d v="2012-05-13T05:00: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28088400"/>
    <d v="2018-07-01T05:00: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06400"/>
    <d v="2015-01-23T06:00: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005200"/>
    <d v="2019-09-11T05:00: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6821200"/>
    <d v="2012-09-18T05:00: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7637200"/>
    <d v="2019-05-25T05:00: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5592400"/>
    <d v="2013-08-16T05:00: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3982800"/>
    <d v="2017-09-07T05:00: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8882400"/>
    <d v="2014-12-27T06:00: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09237200"/>
    <d v="2011-07-22T05:00: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3365200"/>
    <d v="2012-08-07T05:00: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07957200"/>
    <d v="2017-11-15T06:00: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49519200"/>
    <d v="2019-02-27T06:00: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29026400"/>
    <d v="2012-02-26T06:00: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4335200"/>
    <d v="2018-12-18T06:00: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083600"/>
    <d v="2010-07-15T05:00: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2498000"/>
    <d v="2019-11-11T06:00: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6056400"/>
    <d v="2017-10-04T05:00: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029200"/>
    <d v="2016-05-16T05:00: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2069200"/>
    <d v="2012-08-10T05:00: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8296800"/>
    <d v="2014-01-07T06:00: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3787600"/>
    <d v="2017-05-17T05:00: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4844000"/>
    <d v="2015-03-04T06:00: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3931600"/>
    <d v="2014-06-30T05:00: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514000"/>
    <d v="2014-03-14T05:00: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5397200"/>
    <d v="2013-04-21T05:00: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120800"/>
    <d v="2016-02-28T06:00: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7714000"/>
    <d v="2015-07-31T05:00: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3771600"/>
    <d v="2019-07-25T05:00: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8517600"/>
    <d v="2015-12-05T06:00: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28779600"/>
    <d v="2018-07-18T05:00: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4744400"/>
    <d v="2011-05-24T05:00: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4341600"/>
    <d v="2012-12-23T06:00: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4552800"/>
    <d v="2011-02-13T06:00: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5935200"/>
    <d v="2011-01-28T06:00: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1534800"/>
    <d v="2014-10-29T05:00: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6706400"/>
    <d v="2017-03-01T06:00: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3602000"/>
    <d v="2012-04-20T05:00: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200400"/>
    <d v="2011-06-18T05:00: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1707600"/>
    <d v="2014-10-03T05:00: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8364000"/>
    <d v="2014-12-22T06:00: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29333200"/>
    <d v="2015-05-07T05:00: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390800"/>
    <d v="2019-04-21T05:00: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732000"/>
    <d v="2016-12-27T06:00: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0718800"/>
    <d v="2016-08-23T05:00: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0591200"/>
    <d v="2016-01-25T06:00: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48290000"/>
    <d v="2012-10-16T05:00: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823200"/>
    <d v="2012-11-27T06:00: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0764000"/>
    <d v="2015-12-26T06:00: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372000"/>
    <d v="2012-02-19T06:00: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7096400"/>
    <d v="2010-07-13T05:00: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77701200"/>
    <d v="2010-07-26T05:00: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4911200"/>
    <d v="2016-03-16T05:00: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7922400"/>
    <d v="2011-02-21T06:00: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4408800"/>
    <d v="2013-12-05T06:00: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304800"/>
    <d v="2011-03-11T06:00: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320400"/>
    <d v="2015-05-16T05:00: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4399200"/>
    <d v="2010-03-06T06:00: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502800"/>
    <d v="2017-06-17T05:00: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3688400"/>
    <d v="2012-05-13T05:00: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3861600"/>
    <d v="2011-01-16T06:00: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6994400"/>
    <d v="2019-12-29T06:00: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4917200"/>
    <d v="2011-05-10T05:00: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208400"/>
    <d v="2013-10-14T05:00: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1685200"/>
    <d v="2014-06-11T05:00: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1960800"/>
    <d v="2010-12-12T06:00: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853200"/>
    <d v="2013-05-19T05:00: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48776800"/>
    <d v="2016-01-07T06:00: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194400"/>
    <d v="2011-02-03T06:00: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17983200"/>
    <d v="2018-03-11T06:00: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78930400"/>
    <d v="2016-12-04T06:00: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395600"/>
    <d v="2015-03-21T05:00: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181200"/>
    <d v="2015-11-04T06:00: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4181600"/>
    <d v="2018-01-27T06:00: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051600"/>
    <d v="2011-07-21T05:00: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4894800"/>
    <d v="2019-08-19T05:00: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67918800"/>
    <d v="2019-10-04T05:00: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6309600"/>
    <d v="2014-01-01T06:00: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1979600"/>
    <d v="2011-04-19T05:00: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3269200"/>
    <d v="2017-05-11T05:00: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78930400"/>
    <d v="2016-12-03T06:00: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390800"/>
    <d v="2019-04-21T05:00: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6984800"/>
    <d v="2016-03-25T05:00: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621200"/>
    <d v="2014-09-29T05:00: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5669200"/>
    <d v="2018-05-21T05:00: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0936800"/>
    <d v="2016-01-10T06:00: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3522000"/>
    <d v="2014-10-23T05:00: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1307600"/>
    <d v="2018-12-03T06:00: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7106400"/>
    <d v="2013-02-01T06:00: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197600"/>
    <d v="2014-01-25T06:00: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5868000"/>
    <d v="2010-02-25T06:00: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176400"/>
    <d v="2016-07-06T05:00: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6A4D7C-125E-4403-ACED-F4B42355108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4B5D94-8124-4A5E-885D-62C4A1C658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BECB39-5033-4714-9727-56E5F9FDE37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2">
    <field x="20"/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zoomScale="71" zoomScaleNormal="71" workbookViewId="0">
      <selection activeCell="D10" sqref="D10"/>
    </sheetView>
  </sheetViews>
  <sheetFormatPr defaultColWidth="11" defaultRowHeight="15.75" x14ac:dyDescent="0.25"/>
  <cols>
    <col min="1" max="1" width="13.25" customWidth="1"/>
    <col min="2" max="2" width="24.125" customWidth="1"/>
    <col min="3" max="3" width="12" style="3" customWidth="1"/>
    <col min="4" max="4" width="8.875" bestFit="1" customWidth="1"/>
    <col min="5" max="5" width="7.75" bestFit="1" customWidth="1"/>
    <col min="6" max="6" width="14.5" bestFit="1" customWidth="1"/>
    <col min="7" max="7" width="10" bestFit="1" customWidth="1"/>
    <col min="8" max="8" width="13.5" bestFit="1" customWidth="1"/>
    <col min="9" max="9" width="16.625" bestFit="1" customWidth="1"/>
    <col min="10" max="10" width="7.625" bestFit="1" customWidth="1"/>
    <col min="11" max="11" width="8.375" bestFit="1" customWidth="1"/>
    <col min="12" max="12" width="22.375" style="8" bestFit="1" customWidth="1"/>
    <col min="13" max="13" width="11.5" bestFit="1" customWidth="1"/>
    <col min="14" max="14" width="21" bestFit="1" customWidth="1"/>
    <col min="15" max="15" width="12" bestFit="1" customWidth="1"/>
    <col min="16" max="16" width="9.125" bestFit="1" customWidth="1"/>
    <col min="17" max="17" width="8.5" bestFit="1" customWidth="1"/>
    <col min="18" max="19" width="22.2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9" t="s">
        <v>2071</v>
      </c>
      <c r="M1" s="1" t="s">
        <v>8</v>
      </c>
      <c r="N1" s="1" t="s">
        <v>2072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2064</v>
      </c>
      <c r="T1" s="1" t="s">
        <v>2065</v>
      </c>
    </row>
    <row r="2" spans="1:20" ht="63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5">
        <f>0</f>
        <v>0</v>
      </c>
      <c r="J2" t="s">
        <v>15</v>
      </c>
      <c r="K2" t="s">
        <v>16</v>
      </c>
      <c r="L2" s="8">
        <f>(((M2/60)/60)/24) +DATE(1970,1,1)</f>
        <v>42336.25</v>
      </c>
      <c r="M2">
        <v>1448690400</v>
      </c>
      <c r="N2" s="8">
        <f>(((O2/60)/60)/24)+DATE(1970,1,1)</f>
        <v>42353.25</v>
      </c>
      <c r="O2">
        <v>1450159200</v>
      </c>
      <c r="P2" t="b">
        <v>0</v>
      </c>
      <c r="Q2" t="b">
        <v>0</v>
      </c>
      <c r="R2" t="s">
        <v>17</v>
      </c>
      <c r="S2" t="s">
        <v>2031</v>
      </c>
      <c r="T2" t="s">
        <v>2032</v>
      </c>
    </row>
    <row r="3" spans="1:20" ht="47.25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(E3/D3)*100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 s="8">
        <f t="shared" ref="L3:L66" si="1">(((M3/60)/60)/24) +DATE(1970,1,1)</f>
        <v>41870.208333333336</v>
      </c>
      <c r="M3">
        <v>1408424400</v>
      </c>
      <c r="N3" s="8">
        <f t="shared" ref="N3:N66" si="2">(((O3/60)/60)/24)+DATE(1970,1,1)</f>
        <v>41872.208333333336</v>
      </c>
      <c r="O3">
        <v>1408597200</v>
      </c>
      <c r="P3" t="b">
        <v>0</v>
      </c>
      <c r="Q3" t="b">
        <v>1</v>
      </c>
      <c r="R3" t="s">
        <v>23</v>
      </c>
      <c r="S3" t="s">
        <v>2033</v>
      </c>
      <c r="T3" t="s">
        <v>2034</v>
      </c>
    </row>
    <row r="4" spans="1:20" ht="78.7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ref="I4:I67" si="3">E4/H4</f>
        <v>100.01614035087719</v>
      </c>
      <c r="J4" t="s">
        <v>26</v>
      </c>
      <c r="K4" t="s">
        <v>27</v>
      </c>
      <c r="L4" s="8">
        <f t="shared" si="1"/>
        <v>41595.25</v>
      </c>
      <c r="M4">
        <v>1384668000</v>
      </c>
      <c r="N4" s="8">
        <f t="shared" si="2"/>
        <v>41597.25</v>
      </c>
      <c r="O4">
        <v>1384840800</v>
      </c>
      <c r="P4" t="b">
        <v>0</v>
      </c>
      <c r="Q4" t="b">
        <v>0</v>
      </c>
      <c r="R4" t="s">
        <v>28</v>
      </c>
      <c r="S4" t="s">
        <v>2035</v>
      </c>
      <c r="T4" t="s">
        <v>2036</v>
      </c>
    </row>
    <row r="5" spans="1:20" ht="94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 s="8">
        <f t="shared" si="1"/>
        <v>43688.208333333328</v>
      </c>
      <c r="M5">
        <v>1565499600</v>
      </c>
      <c r="N5" s="8">
        <f t="shared" si="2"/>
        <v>43728.208333333328</v>
      </c>
      <c r="O5">
        <v>1568955600</v>
      </c>
      <c r="P5" t="b">
        <v>0</v>
      </c>
      <c r="Q5" t="b">
        <v>0</v>
      </c>
      <c r="R5" t="s">
        <v>23</v>
      </c>
      <c r="S5" t="s">
        <v>2033</v>
      </c>
      <c r="T5" t="s">
        <v>2034</v>
      </c>
    </row>
    <row r="6" spans="1:20" ht="47.25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 s="8">
        <f t="shared" si="1"/>
        <v>43485.25</v>
      </c>
      <c r="M6">
        <v>1547964000</v>
      </c>
      <c r="N6" s="8">
        <f t="shared" si="2"/>
        <v>43489.25</v>
      </c>
      <c r="O6">
        <v>1548309600</v>
      </c>
      <c r="P6" t="b">
        <v>0</v>
      </c>
      <c r="Q6" t="b">
        <v>0</v>
      </c>
      <c r="R6" t="s">
        <v>33</v>
      </c>
      <c r="S6" t="s">
        <v>2037</v>
      </c>
      <c r="T6" t="s">
        <v>2038</v>
      </c>
    </row>
    <row r="7" spans="1:20" ht="47.25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 s="8">
        <f t="shared" si="1"/>
        <v>41149.208333333336</v>
      </c>
      <c r="M7">
        <v>1346130000</v>
      </c>
      <c r="N7" s="8">
        <f t="shared" si="2"/>
        <v>41160.208333333336</v>
      </c>
      <c r="O7">
        <v>1347080400</v>
      </c>
      <c r="P7" t="b">
        <v>0</v>
      </c>
      <c r="Q7" t="b">
        <v>0</v>
      </c>
      <c r="R7" t="s">
        <v>33</v>
      </c>
      <c r="S7" t="s">
        <v>2037</v>
      </c>
      <c r="T7" t="s">
        <v>2038</v>
      </c>
    </row>
    <row r="8" spans="1:20" ht="63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 s="8">
        <f t="shared" si="1"/>
        <v>42991.208333333328</v>
      </c>
      <c r="M8">
        <v>1505278800</v>
      </c>
      <c r="N8" s="8">
        <f t="shared" si="2"/>
        <v>42992.208333333328</v>
      </c>
      <c r="O8">
        <v>1505365200</v>
      </c>
      <c r="P8" t="b">
        <v>0</v>
      </c>
      <c r="Q8" t="b">
        <v>0</v>
      </c>
      <c r="R8" t="s">
        <v>42</v>
      </c>
      <c r="S8" t="s">
        <v>2039</v>
      </c>
      <c r="T8" t="s">
        <v>2040</v>
      </c>
    </row>
    <row r="9" spans="1:20" ht="47.25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 s="8">
        <f t="shared" si="1"/>
        <v>42229.208333333328</v>
      </c>
      <c r="M9">
        <v>1439442000</v>
      </c>
      <c r="N9" s="8">
        <f t="shared" si="2"/>
        <v>42231.208333333328</v>
      </c>
      <c r="O9">
        <v>1439614800</v>
      </c>
      <c r="P9" t="b">
        <v>0</v>
      </c>
      <c r="Q9" t="b">
        <v>0</v>
      </c>
      <c r="R9" t="s">
        <v>33</v>
      </c>
      <c r="S9" t="s">
        <v>2037</v>
      </c>
      <c r="T9" t="s">
        <v>2038</v>
      </c>
    </row>
    <row r="10" spans="1:20" ht="63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 s="8">
        <f t="shared" si="1"/>
        <v>40399.208333333336</v>
      </c>
      <c r="M10">
        <v>1281330000</v>
      </c>
      <c r="N10" s="8">
        <f t="shared" si="2"/>
        <v>40401.208333333336</v>
      </c>
      <c r="O10">
        <v>1281502800</v>
      </c>
      <c r="P10" t="b">
        <v>0</v>
      </c>
      <c r="Q10" t="b">
        <v>0</v>
      </c>
      <c r="R10" t="s">
        <v>33</v>
      </c>
      <c r="S10" t="s">
        <v>2037</v>
      </c>
      <c r="T10" t="s">
        <v>2038</v>
      </c>
    </row>
    <row r="11" spans="1:20" ht="63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 s="8">
        <f t="shared" si="1"/>
        <v>41536.208333333336</v>
      </c>
      <c r="M11">
        <v>1379566800</v>
      </c>
      <c r="N11" s="8">
        <f t="shared" si="2"/>
        <v>41585.25</v>
      </c>
      <c r="O11">
        <v>1383804000</v>
      </c>
      <c r="P11" t="b">
        <v>0</v>
      </c>
      <c r="Q11" t="b">
        <v>0</v>
      </c>
      <c r="R11" t="s">
        <v>50</v>
      </c>
      <c r="S11" t="s">
        <v>2033</v>
      </c>
      <c r="T11" t="s">
        <v>2041</v>
      </c>
    </row>
    <row r="12" spans="1:20" ht="47.25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 s="8">
        <f t="shared" si="1"/>
        <v>40404.208333333336</v>
      </c>
      <c r="M12">
        <v>1281762000</v>
      </c>
      <c r="N12" s="8">
        <f t="shared" si="2"/>
        <v>40452.208333333336</v>
      </c>
      <c r="O12">
        <v>1285909200</v>
      </c>
      <c r="P12" t="b">
        <v>0</v>
      </c>
      <c r="Q12" t="b">
        <v>0</v>
      </c>
      <c r="R12" t="s">
        <v>53</v>
      </c>
      <c r="S12" t="s">
        <v>2039</v>
      </c>
      <c r="T12" t="s">
        <v>2042</v>
      </c>
    </row>
    <row r="13" spans="1:20" ht="78.7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 s="8">
        <f t="shared" si="1"/>
        <v>40442.208333333336</v>
      </c>
      <c r="M13">
        <v>1285045200</v>
      </c>
      <c r="N13" s="8">
        <f t="shared" si="2"/>
        <v>40448.208333333336</v>
      </c>
      <c r="O13">
        <v>1285563600</v>
      </c>
      <c r="P13" t="b">
        <v>0</v>
      </c>
      <c r="Q13" t="b">
        <v>1</v>
      </c>
      <c r="R13" t="s">
        <v>33</v>
      </c>
      <c r="S13" t="s">
        <v>2037</v>
      </c>
      <c r="T13" t="s">
        <v>2038</v>
      </c>
    </row>
    <row r="14" spans="1:20" ht="47.25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 s="8">
        <f t="shared" si="1"/>
        <v>43760.208333333328</v>
      </c>
      <c r="M14">
        <v>1571720400</v>
      </c>
      <c r="N14" s="8">
        <f t="shared" si="2"/>
        <v>43768.208333333328</v>
      </c>
      <c r="O14">
        <v>1572411600</v>
      </c>
      <c r="P14" t="b">
        <v>0</v>
      </c>
      <c r="Q14" t="b">
        <v>0</v>
      </c>
      <c r="R14" t="s">
        <v>53</v>
      </c>
      <c r="S14" t="s">
        <v>2039</v>
      </c>
      <c r="T14" t="s">
        <v>2042</v>
      </c>
    </row>
    <row r="15" spans="1:20" ht="63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 s="8">
        <f t="shared" si="1"/>
        <v>42532.208333333328</v>
      </c>
      <c r="M15">
        <v>1465621200</v>
      </c>
      <c r="N15" s="8">
        <f t="shared" si="2"/>
        <v>42544.208333333328</v>
      </c>
      <c r="O15">
        <v>1466658000</v>
      </c>
      <c r="P15" t="b">
        <v>0</v>
      </c>
      <c r="Q15" t="b">
        <v>0</v>
      </c>
      <c r="R15" t="s">
        <v>60</v>
      </c>
      <c r="S15" t="s">
        <v>2033</v>
      </c>
      <c r="T15" t="s">
        <v>2043</v>
      </c>
    </row>
    <row r="16" spans="1:20" ht="47.25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 s="8">
        <f t="shared" si="1"/>
        <v>40974.25</v>
      </c>
      <c r="M16">
        <v>1331013600</v>
      </c>
      <c r="N16" s="8">
        <f t="shared" si="2"/>
        <v>41001.208333333336</v>
      </c>
      <c r="O16">
        <v>1333342800</v>
      </c>
      <c r="P16" t="b">
        <v>0</v>
      </c>
      <c r="Q16" t="b">
        <v>0</v>
      </c>
      <c r="R16" t="s">
        <v>60</v>
      </c>
      <c r="S16" t="s">
        <v>2033</v>
      </c>
      <c r="T16" t="s">
        <v>2043</v>
      </c>
    </row>
    <row r="17" spans="1:20" ht="63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 s="8">
        <f t="shared" si="1"/>
        <v>43809.25</v>
      </c>
      <c r="M17">
        <v>1575957600</v>
      </c>
      <c r="N17" s="8">
        <f t="shared" si="2"/>
        <v>43813.25</v>
      </c>
      <c r="O17">
        <v>1576303200</v>
      </c>
      <c r="P17" t="b">
        <v>0</v>
      </c>
      <c r="Q17" t="b">
        <v>0</v>
      </c>
      <c r="R17" t="s">
        <v>65</v>
      </c>
      <c r="S17" t="s">
        <v>2035</v>
      </c>
      <c r="T17" t="s">
        <v>2044</v>
      </c>
    </row>
    <row r="18" spans="1:20" ht="63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 s="8">
        <f t="shared" si="1"/>
        <v>41661.25</v>
      </c>
      <c r="M18">
        <v>1390370400</v>
      </c>
      <c r="N18" s="8">
        <f t="shared" si="2"/>
        <v>41683.25</v>
      </c>
      <c r="O18">
        <v>1392271200</v>
      </c>
      <c r="P18" t="b">
        <v>0</v>
      </c>
      <c r="Q18" t="b">
        <v>0</v>
      </c>
      <c r="R18" t="s">
        <v>68</v>
      </c>
      <c r="S18" t="s">
        <v>2045</v>
      </c>
      <c r="T18" t="s">
        <v>2046</v>
      </c>
    </row>
    <row r="19" spans="1:20" ht="63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 s="8">
        <f t="shared" si="1"/>
        <v>40555.25</v>
      </c>
      <c r="M19">
        <v>1294812000</v>
      </c>
      <c r="N19" s="8">
        <f t="shared" si="2"/>
        <v>40556.25</v>
      </c>
      <c r="O19">
        <v>1294898400</v>
      </c>
      <c r="P19" t="b">
        <v>0</v>
      </c>
      <c r="Q19" t="b">
        <v>0</v>
      </c>
      <c r="R19" t="s">
        <v>71</v>
      </c>
      <c r="S19" t="s">
        <v>2039</v>
      </c>
      <c r="T19" t="s">
        <v>2047</v>
      </c>
    </row>
    <row r="20" spans="1:20" ht="47.25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 s="8">
        <f t="shared" si="1"/>
        <v>43351.208333333328</v>
      </c>
      <c r="M20">
        <v>1536382800</v>
      </c>
      <c r="N20" s="8">
        <f t="shared" si="2"/>
        <v>43359.208333333328</v>
      </c>
      <c r="O20">
        <v>1537074000</v>
      </c>
      <c r="P20" t="b">
        <v>0</v>
      </c>
      <c r="Q20" t="b">
        <v>0</v>
      </c>
      <c r="R20" t="s">
        <v>33</v>
      </c>
      <c r="S20" t="s">
        <v>2037</v>
      </c>
      <c r="T20" t="s">
        <v>2038</v>
      </c>
    </row>
    <row r="21" spans="1:20" ht="47.25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 s="8">
        <f t="shared" si="1"/>
        <v>43528.25</v>
      </c>
      <c r="M21">
        <v>1551679200</v>
      </c>
      <c r="N21" s="8">
        <f t="shared" si="2"/>
        <v>43549.208333333328</v>
      </c>
      <c r="O21">
        <v>1553490000</v>
      </c>
      <c r="P21" t="b">
        <v>0</v>
      </c>
      <c r="Q21" t="b">
        <v>1</v>
      </c>
      <c r="R21" t="s">
        <v>33</v>
      </c>
      <c r="S21" t="s">
        <v>2037</v>
      </c>
      <c r="T21" t="s">
        <v>2038</v>
      </c>
    </row>
    <row r="22" spans="1:20" ht="47.25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 s="8">
        <f t="shared" si="1"/>
        <v>41848.208333333336</v>
      </c>
      <c r="M22">
        <v>1406523600</v>
      </c>
      <c r="N22" s="8">
        <f t="shared" si="2"/>
        <v>41848.208333333336</v>
      </c>
      <c r="O22">
        <v>1406523600</v>
      </c>
      <c r="P22" t="b">
        <v>0</v>
      </c>
      <c r="Q22" t="b">
        <v>0</v>
      </c>
      <c r="R22" t="s">
        <v>53</v>
      </c>
      <c r="S22" t="s">
        <v>2039</v>
      </c>
      <c r="T22" t="s">
        <v>2042</v>
      </c>
    </row>
    <row r="23" spans="1:20" ht="63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 s="8">
        <f t="shared" si="1"/>
        <v>40770.208333333336</v>
      </c>
      <c r="M23">
        <v>1313384400</v>
      </c>
      <c r="N23" s="8">
        <f t="shared" si="2"/>
        <v>40804.208333333336</v>
      </c>
      <c r="O23">
        <v>1316322000</v>
      </c>
      <c r="P23" t="b">
        <v>0</v>
      </c>
      <c r="Q23" t="b">
        <v>0</v>
      </c>
      <c r="R23" t="s">
        <v>33</v>
      </c>
      <c r="S23" t="s">
        <v>2037</v>
      </c>
      <c r="T23" t="s">
        <v>2038</v>
      </c>
    </row>
    <row r="24" spans="1:20" ht="47.25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 s="8">
        <f t="shared" si="1"/>
        <v>43193.208333333328</v>
      </c>
      <c r="M24">
        <v>1522731600</v>
      </c>
      <c r="N24" s="8">
        <f t="shared" si="2"/>
        <v>43208.208333333328</v>
      </c>
      <c r="O24">
        <v>1524027600</v>
      </c>
      <c r="P24" t="b">
        <v>0</v>
      </c>
      <c r="Q24" t="b">
        <v>0</v>
      </c>
      <c r="R24" t="s">
        <v>33</v>
      </c>
      <c r="S24" t="s">
        <v>2037</v>
      </c>
      <c r="T24" t="s">
        <v>2038</v>
      </c>
    </row>
    <row r="25" spans="1:20" ht="63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 s="8">
        <f t="shared" si="1"/>
        <v>43510.25</v>
      </c>
      <c r="M25">
        <v>1550124000</v>
      </c>
      <c r="N25" s="8">
        <f t="shared" si="2"/>
        <v>43563.208333333328</v>
      </c>
      <c r="O25">
        <v>1554699600</v>
      </c>
      <c r="P25" t="b">
        <v>0</v>
      </c>
      <c r="Q25" t="b">
        <v>0</v>
      </c>
      <c r="R25" t="s">
        <v>42</v>
      </c>
      <c r="S25" t="s">
        <v>2039</v>
      </c>
      <c r="T25" t="s">
        <v>2040</v>
      </c>
    </row>
    <row r="26" spans="1:20" ht="63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 s="8">
        <f t="shared" si="1"/>
        <v>41811.208333333336</v>
      </c>
      <c r="M26">
        <v>1403326800</v>
      </c>
      <c r="N26" s="8">
        <f t="shared" si="2"/>
        <v>41813.208333333336</v>
      </c>
      <c r="O26">
        <v>1403499600</v>
      </c>
      <c r="P26" t="b">
        <v>0</v>
      </c>
      <c r="Q26" t="b">
        <v>0</v>
      </c>
      <c r="R26" t="s">
        <v>65</v>
      </c>
      <c r="S26" t="s">
        <v>2035</v>
      </c>
      <c r="T26" t="s">
        <v>2044</v>
      </c>
    </row>
    <row r="27" spans="1:20" ht="47.25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 s="8">
        <f t="shared" si="1"/>
        <v>40681.208333333336</v>
      </c>
      <c r="M27">
        <v>1305694800</v>
      </c>
      <c r="N27" s="8">
        <f t="shared" si="2"/>
        <v>40701.208333333336</v>
      </c>
      <c r="O27">
        <v>1307422800</v>
      </c>
      <c r="P27" t="b">
        <v>0</v>
      </c>
      <c r="Q27" t="b">
        <v>1</v>
      </c>
      <c r="R27" t="s">
        <v>89</v>
      </c>
      <c r="S27" t="s">
        <v>2048</v>
      </c>
      <c r="T27" t="s">
        <v>2049</v>
      </c>
    </row>
    <row r="28" spans="1:20" ht="63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 s="8">
        <f t="shared" si="1"/>
        <v>43312.208333333328</v>
      </c>
      <c r="M28">
        <v>1533013200</v>
      </c>
      <c r="N28" s="8">
        <f t="shared" si="2"/>
        <v>43339.208333333328</v>
      </c>
      <c r="O28">
        <v>1535346000</v>
      </c>
      <c r="P28" t="b">
        <v>0</v>
      </c>
      <c r="Q28" t="b">
        <v>0</v>
      </c>
      <c r="R28" t="s">
        <v>33</v>
      </c>
      <c r="S28" t="s">
        <v>2037</v>
      </c>
      <c r="T28" t="s">
        <v>2038</v>
      </c>
    </row>
    <row r="29" spans="1:20" ht="47.25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 s="8">
        <f t="shared" si="1"/>
        <v>42280.208333333328</v>
      </c>
      <c r="M29">
        <v>1443848400</v>
      </c>
      <c r="N29" s="8">
        <f t="shared" si="2"/>
        <v>42288.208333333328</v>
      </c>
      <c r="O29">
        <v>1444539600</v>
      </c>
      <c r="P29" t="b">
        <v>0</v>
      </c>
      <c r="Q29" t="b">
        <v>0</v>
      </c>
      <c r="R29" t="s">
        <v>23</v>
      </c>
      <c r="S29" t="s">
        <v>2033</v>
      </c>
      <c r="T29" t="s">
        <v>2034</v>
      </c>
    </row>
    <row r="30" spans="1:20" ht="47.25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 s="8">
        <f t="shared" si="1"/>
        <v>40218.25</v>
      </c>
      <c r="M30">
        <v>1265695200</v>
      </c>
      <c r="N30" s="8">
        <f t="shared" si="2"/>
        <v>40241.25</v>
      </c>
      <c r="O30">
        <v>1267682400</v>
      </c>
      <c r="P30" t="b">
        <v>0</v>
      </c>
      <c r="Q30" t="b">
        <v>1</v>
      </c>
      <c r="R30" t="s">
        <v>33</v>
      </c>
      <c r="S30" t="s">
        <v>2037</v>
      </c>
      <c r="T30" t="s">
        <v>2038</v>
      </c>
    </row>
    <row r="31" spans="1:20" ht="47.25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 s="8">
        <f t="shared" si="1"/>
        <v>43301.208333333328</v>
      </c>
      <c r="M31">
        <v>1532062800</v>
      </c>
      <c r="N31" s="8">
        <f t="shared" si="2"/>
        <v>43341.208333333328</v>
      </c>
      <c r="O31">
        <v>1535518800</v>
      </c>
      <c r="P31" t="b">
        <v>0</v>
      </c>
      <c r="Q31" t="b">
        <v>0</v>
      </c>
      <c r="R31" t="s">
        <v>100</v>
      </c>
      <c r="S31" t="s">
        <v>2039</v>
      </c>
      <c r="T31" t="s">
        <v>2050</v>
      </c>
    </row>
    <row r="32" spans="1:20" ht="47.25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 s="8">
        <f t="shared" si="1"/>
        <v>43609.208333333328</v>
      </c>
      <c r="M32">
        <v>1558674000</v>
      </c>
      <c r="N32" s="8">
        <f t="shared" si="2"/>
        <v>43614.208333333328</v>
      </c>
      <c r="O32">
        <v>1559106000</v>
      </c>
      <c r="P32" t="b">
        <v>0</v>
      </c>
      <c r="Q32" t="b">
        <v>0</v>
      </c>
      <c r="R32" t="s">
        <v>71</v>
      </c>
      <c r="S32" t="s">
        <v>2039</v>
      </c>
      <c r="T32" t="s">
        <v>2047</v>
      </c>
    </row>
    <row r="33" spans="1:20" ht="47.25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 s="8">
        <f t="shared" si="1"/>
        <v>42374.25</v>
      </c>
      <c r="M33">
        <v>1451973600</v>
      </c>
      <c r="N33" s="8">
        <f t="shared" si="2"/>
        <v>42402.25</v>
      </c>
      <c r="O33">
        <v>1454392800</v>
      </c>
      <c r="P33" t="b">
        <v>0</v>
      </c>
      <c r="Q33" t="b">
        <v>0</v>
      </c>
      <c r="R33" t="s">
        <v>89</v>
      </c>
      <c r="S33" t="s">
        <v>2048</v>
      </c>
      <c r="T33" t="s">
        <v>2049</v>
      </c>
    </row>
    <row r="34" spans="1:20" ht="47.25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 s="8">
        <f t="shared" si="1"/>
        <v>43110.25</v>
      </c>
      <c r="M34">
        <v>1515564000</v>
      </c>
      <c r="N34" s="8">
        <f t="shared" si="2"/>
        <v>43137.25</v>
      </c>
      <c r="O34">
        <v>1517896800</v>
      </c>
      <c r="P34" t="b">
        <v>0</v>
      </c>
      <c r="Q34" t="b">
        <v>0</v>
      </c>
      <c r="R34" t="s">
        <v>42</v>
      </c>
      <c r="S34" t="s">
        <v>2039</v>
      </c>
      <c r="T34" t="s">
        <v>2040</v>
      </c>
    </row>
    <row r="35" spans="1:20" ht="47.25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 s="8">
        <f t="shared" si="1"/>
        <v>41917.208333333336</v>
      </c>
      <c r="M35">
        <v>1412485200</v>
      </c>
      <c r="N35" s="8">
        <f t="shared" si="2"/>
        <v>41954.25</v>
      </c>
      <c r="O35">
        <v>1415685600</v>
      </c>
      <c r="P35" t="b">
        <v>0</v>
      </c>
      <c r="Q35" t="b">
        <v>0</v>
      </c>
      <c r="R35" t="s">
        <v>33</v>
      </c>
      <c r="S35" t="s">
        <v>2037</v>
      </c>
      <c r="T35" t="s">
        <v>2038</v>
      </c>
    </row>
    <row r="36" spans="1:20" ht="63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 s="8">
        <f t="shared" si="1"/>
        <v>42817.208333333328</v>
      </c>
      <c r="M36">
        <v>1490245200</v>
      </c>
      <c r="N36" s="8">
        <f t="shared" si="2"/>
        <v>42822.208333333328</v>
      </c>
      <c r="O36">
        <v>1490677200</v>
      </c>
      <c r="P36" t="b">
        <v>0</v>
      </c>
      <c r="Q36" t="b">
        <v>0</v>
      </c>
      <c r="R36" t="s">
        <v>42</v>
      </c>
      <c r="S36" t="s">
        <v>2039</v>
      </c>
      <c r="T36" t="s">
        <v>2040</v>
      </c>
    </row>
    <row r="37" spans="1:20" ht="47.25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 s="8">
        <f t="shared" si="1"/>
        <v>43484.25</v>
      </c>
      <c r="M37">
        <v>1547877600</v>
      </c>
      <c r="N37" s="8">
        <f t="shared" si="2"/>
        <v>43526.25</v>
      </c>
      <c r="O37">
        <v>1551506400</v>
      </c>
      <c r="P37" t="b">
        <v>0</v>
      </c>
      <c r="Q37" t="b">
        <v>1</v>
      </c>
      <c r="R37" t="s">
        <v>53</v>
      </c>
      <c r="S37" t="s">
        <v>2039</v>
      </c>
      <c r="T37" t="s">
        <v>2042</v>
      </c>
    </row>
    <row r="38" spans="1:20" ht="47.25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 s="8">
        <f t="shared" si="1"/>
        <v>40600.25</v>
      </c>
      <c r="M38">
        <v>1298700000</v>
      </c>
      <c r="N38" s="8">
        <f t="shared" si="2"/>
        <v>40625.208333333336</v>
      </c>
      <c r="O38">
        <v>1300856400</v>
      </c>
      <c r="P38" t="b">
        <v>0</v>
      </c>
      <c r="Q38" t="b">
        <v>0</v>
      </c>
      <c r="R38" t="s">
        <v>33</v>
      </c>
      <c r="S38" t="s">
        <v>2037</v>
      </c>
      <c r="T38" t="s">
        <v>2038</v>
      </c>
    </row>
    <row r="39" spans="1:20" ht="78.7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 s="8">
        <f t="shared" si="1"/>
        <v>43744.208333333328</v>
      </c>
      <c r="M39">
        <v>1570338000</v>
      </c>
      <c r="N39" s="8">
        <f t="shared" si="2"/>
        <v>43777.25</v>
      </c>
      <c r="O39">
        <v>1573192800</v>
      </c>
      <c r="P39" t="b">
        <v>0</v>
      </c>
      <c r="Q39" t="b">
        <v>1</v>
      </c>
      <c r="R39" t="s">
        <v>119</v>
      </c>
      <c r="S39" t="s">
        <v>2045</v>
      </c>
      <c r="T39" t="s">
        <v>2051</v>
      </c>
    </row>
    <row r="40" spans="1:20" ht="47.25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 s="8">
        <f t="shared" si="1"/>
        <v>40469.208333333336</v>
      </c>
      <c r="M40">
        <v>1287378000</v>
      </c>
      <c r="N40" s="8">
        <f t="shared" si="2"/>
        <v>40474.208333333336</v>
      </c>
      <c r="O40">
        <v>1287810000</v>
      </c>
      <c r="P40" t="b">
        <v>0</v>
      </c>
      <c r="Q40" t="b">
        <v>0</v>
      </c>
      <c r="R40" t="s">
        <v>122</v>
      </c>
      <c r="S40" t="s">
        <v>2052</v>
      </c>
      <c r="T40" t="s">
        <v>2053</v>
      </c>
    </row>
    <row r="41" spans="1:20" ht="47.25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 s="8">
        <f t="shared" si="1"/>
        <v>41330.25</v>
      </c>
      <c r="M41">
        <v>1361772000</v>
      </c>
      <c r="N41" s="8">
        <f t="shared" si="2"/>
        <v>41344.208333333336</v>
      </c>
      <c r="O41">
        <v>1362978000</v>
      </c>
      <c r="P41" t="b">
        <v>0</v>
      </c>
      <c r="Q41" t="b">
        <v>0</v>
      </c>
      <c r="R41" t="s">
        <v>33</v>
      </c>
      <c r="S41" t="s">
        <v>2037</v>
      </c>
      <c r="T41" t="s">
        <v>2038</v>
      </c>
    </row>
    <row r="42" spans="1:20" ht="47.25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 s="8">
        <f t="shared" si="1"/>
        <v>40334.208333333336</v>
      </c>
      <c r="M42">
        <v>1275714000</v>
      </c>
      <c r="N42" s="8">
        <f t="shared" si="2"/>
        <v>40353.208333333336</v>
      </c>
      <c r="O42">
        <v>1277355600</v>
      </c>
      <c r="P42" t="b">
        <v>0</v>
      </c>
      <c r="Q42" t="b">
        <v>1</v>
      </c>
      <c r="R42" t="s">
        <v>65</v>
      </c>
      <c r="S42" t="s">
        <v>2035</v>
      </c>
      <c r="T42" t="s">
        <v>2044</v>
      </c>
    </row>
    <row r="43" spans="1:20" ht="47.25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 s="8">
        <f t="shared" si="1"/>
        <v>41156.208333333336</v>
      </c>
      <c r="M43">
        <v>1346734800</v>
      </c>
      <c r="N43" s="8">
        <f t="shared" si="2"/>
        <v>41182.208333333336</v>
      </c>
      <c r="O43">
        <v>1348981200</v>
      </c>
      <c r="P43" t="b">
        <v>0</v>
      </c>
      <c r="Q43" t="b">
        <v>1</v>
      </c>
      <c r="R43" t="s">
        <v>23</v>
      </c>
      <c r="S43" t="s">
        <v>2033</v>
      </c>
      <c r="T43" t="s">
        <v>2034</v>
      </c>
    </row>
    <row r="44" spans="1:20" ht="47.25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 s="8">
        <f t="shared" si="1"/>
        <v>40728.208333333336</v>
      </c>
      <c r="M44">
        <v>1309755600</v>
      </c>
      <c r="N44" s="8">
        <f t="shared" si="2"/>
        <v>40737.208333333336</v>
      </c>
      <c r="O44">
        <v>1310533200</v>
      </c>
      <c r="P44" t="b">
        <v>0</v>
      </c>
      <c r="Q44" t="b">
        <v>0</v>
      </c>
      <c r="R44" t="s">
        <v>17</v>
      </c>
      <c r="S44" t="s">
        <v>2031</v>
      </c>
      <c r="T44" t="s">
        <v>2032</v>
      </c>
    </row>
    <row r="45" spans="1:20" ht="47.25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 s="8">
        <f t="shared" si="1"/>
        <v>41844.208333333336</v>
      </c>
      <c r="M45">
        <v>1406178000</v>
      </c>
      <c r="N45" s="8">
        <f t="shared" si="2"/>
        <v>41860.208333333336</v>
      </c>
      <c r="O45">
        <v>1407560400</v>
      </c>
      <c r="P45" t="b">
        <v>0</v>
      </c>
      <c r="Q45" t="b">
        <v>0</v>
      </c>
      <c r="R45" t="s">
        <v>133</v>
      </c>
      <c r="S45" t="s">
        <v>2045</v>
      </c>
      <c r="T45" t="s">
        <v>2054</v>
      </c>
    </row>
    <row r="46" spans="1:20" ht="47.25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 s="8">
        <f t="shared" si="1"/>
        <v>43541.208333333328</v>
      </c>
      <c r="M46">
        <v>1552798800</v>
      </c>
      <c r="N46" s="8">
        <f t="shared" si="2"/>
        <v>43542.208333333328</v>
      </c>
      <c r="O46">
        <v>1552885200</v>
      </c>
      <c r="P46" t="b">
        <v>0</v>
      </c>
      <c r="Q46" t="b">
        <v>0</v>
      </c>
      <c r="R46" t="s">
        <v>119</v>
      </c>
      <c r="S46" t="s">
        <v>2045</v>
      </c>
      <c r="T46" t="s">
        <v>2051</v>
      </c>
    </row>
    <row r="47" spans="1:20" ht="78.7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 s="8">
        <f t="shared" si="1"/>
        <v>42676.208333333328</v>
      </c>
      <c r="M47">
        <v>1478062800</v>
      </c>
      <c r="N47" s="8">
        <f t="shared" si="2"/>
        <v>42691.25</v>
      </c>
      <c r="O47">
        <v>1479362400</v>
      </c>
      <c r="P47" t="b">
        <v>0</v>
      </c>
      <c r="Q47" t="b">
        <v>1</v>
      </c>
      <c r="R47" t="s">
        <v>33</v>
      </c>
      <c r="S47" t="s">
        <v>2037</v>
      </c>
      <c r="T47" t="s">
        <v>2038</v>
      </c>
    </row>
    <row r="48" spans="1:20" ht="47.25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 s="8">
        <f t="shared" si="1"/>
        <v>40367.208333333336</v>
      </c>
      <c r="M48">
        <v>1278565200</v>
      </c>
      <c r="N48" s="8">
        <f t="shared" si="2"/>
        <v>40390.208333333336</v>
      </c>
      <c r="O48">
        <v>1280552400</v>
      </c>
      <c r="P48" t="b">
        <v>0</v>
      </c>
      <c r="Q48" t="b">
        <v>0</v>
      </c>
      <c r="R48" t="s">
        <v>23</v>
      </c>
      <c r="S48" t="s">
        <v>2033</v>
      </c>
      <c r="T48" t="s">
        <v>2034</v>
      </c>
    </row>
    <row r="49" spans="1:20" ht="63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 s="8">
        <f t="shared" si="1"/>
        <v>41727.208333333336</v>
      </c>
      <c r="M49">
        <v>1396069200</v>
      </c>
      <c r="N49" s="8">
        <f t="shared" si="2"/>
        <v>41757.208333333336</v>
      </c>
      <c r="O49">
        <v>1398661200</v>
      </c>
      <c r="P49" t="b">
        <v>0</v>
      </c>
      <c r="Q49" t="b">
        <v>0</v>
      </c>
      <c r="R49" t="s">
        <v>33</v>
      </c>
      <c r="S49" t="s">
        <v>2037</v>
      </c>
      <c r="T49" t="s">
        <v>2038</v>
      </c>
    </row>
    <row r="50" spans="1:20" ht="47.25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 s="8">
        <f t="shared" si="1"/>
        <v>42180.208333333328</v>
      </c>
      <c r="M50">
        <v>1435208400</v>
      </c>
      <c r="N50" s="8">
        <f t="shared" si="2"/>
        <v>42192.208333333328</v>
      </c>
      <c r="O50">
        <v>1436245200</v>
      </c>
      <c r="P50" t="b">
        <v>0</v>
      </c>
      <c r="Q50" t="b">
        <v>0</v>
      </c>
      <c r="R50" t="s">
        <v>33</v>
      </c>
      <c r="S50" t="s">
        <v>2037</v>
      </c>
      <c r="T50" t="s">
        <v>2038</v>
      </c>
    </row>
    <row r="51" spans="1:20" ht="47.25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 s="8">
        <f t="shared" si="1"/>
        <v>43758.208333333328</v>
      </c>
      <c r="M51">
        <v>1571547600</v>
      </c>
      <c r="N51" s="8">
        <f t="shared" si="2"/>
        <v>43803.25</v>
      </c>
      <c r="O51">
        <v>1575439200</v>
      </c>
      <c r="P51" t="b">
        <v>0</v>
      </c>
      <c r="Q51" t="b">
        <v>0</v>
      </c>
      <c r="R51" t="s">
        <v>23</v>
      </c>
      <c r="S51" t="s">
        <v>2033</v>
      </c>
      <c r="T51" t="s">
        <v>2034</v>
      </c>
    </row>
    <row r="52" spans="1:20" ht="63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 s="8">
        <f t="shared" si="1"/>
        <v>41487.208333333336</v>
      </c>
      <c r="M52">
        <v>1375333200</v>
      </c>
      <c r="N52" s="8">
        <f t="shared" si="2"/>
        <v>41515.208333333336</v>
      </c>
      <c r="O52">
        <v>1377752400</v>
      </c>
      <c r="P52" t="b">
        <v>0</v>
      </c>
      <c r="Q52" t="b">
        <v>0</v>
      </c>
      <c r="R52" t="s">
        <v>148</v>
      </c>
      <c r="S52" t="s">
        <v>2033</v>
      </c>
      <c r="T52" t="s">
        <v>2055</v>
      </c>
    </row>
    <row r="53" spans="1:20" ht="47.25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 s="8">
        <f t="shared" si="1"/>
        <v>40995.208333333336</v>
      </c>
      <c r="M53">
        <v>1332824400</v>
      </c>
      <c r="N53" s="8">
        <f t="shared" si="2"/>
        <v>41011.208333333336</v>
      </c>
      <c r="O53">
        <v>1334206800</v>
      </c>
      <c r="P53" t="b">
        <v>0</v>
      </c>
      <c r="Q53" t="b">
        <v>1</v>
      </c>
      <c r="R53" t="s">
        <v>65</v>
      </c>
      <c r="S53" t="s">
        <v>2035</v>
      </c>
      <c r="T53" t="s">
        <v>2044</v>
      </c>
    </row>
    <row r="54" spans="1:20" ht="47.25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 s="8">
        <f t="shared" si="1"/>
        <v>40436.208333333336</v>
      </c>
      <c r="M54">
        <v>1284526800</v>
      </c>
      <c r="N54" s="8">
        <f t="shared" si="2"/>
        <v>40440.208333333336</v>
      </c>
      <c r="O54">
        <v>1284872400</v>
      </c>
      <c r="P54" t="b">
        <v>0</v>
      </c>
      <c r="Q54" t="b">
        <v>0</v>
      </c>
      <c r="R54" t="s">
        <v>33</v>
      </c>
      <c r="S54" t="s">
        <v>2037</v>
      </c>
      <c r="T54" t="s">
        <v>2038</v>
      </c>
    </row>
    <row r="55" spans="1:20" ht="63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 s="8">
        <f t="shared" si="1"/>
        <v>41779.208333333336</v>
      </c>
      <c r="M55">
        <v>1400562000</v>
      </c>
      <c r="N55" s="8">
        <f t="shared" si="2"/>
        <v>41818.208333333336</v>
      </c>
      <c r="O55">
        <v>1403931600</v>
      </c>
      <c r="P55" t="b">
        <v>0</v>
      </c>
      <c r="Q55" t="b">
        <v>0</v>
      </c>
      <c r="R55" t="s">
        <v>53</v>
      </c>
      <c r="S55" t="s">
        <v>2039</v>
      </c>
      <c r="T55" t="s">
        <v>2042</v>
      </c>
    </row>
    <row r="56" spans="1:20" ht="78.7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 s="8">
        <f t="shared" si="1"/>
        <v>43170.25</v>
      </c>
      <c r="M56">
        <v>1520748000</v>
      </c>
      <c r="N56" s="8">
        <f t="shared" si="2"/>
        <v>43176.208333333328</v>
      </c>
      <c r="O56">
        <v>1521262800</v>
      </c>
      <c r="P56" t="b">
        <v>0</v>
      </c>
      <c r="Q56" t="b">
        <v>0</v>
      </c>
      <c r="R56" t="s">
        <v>65</v>
      </c>
      <c r="S56" t="s">
        <v>2035</v>
      </c>
      <c r="T56" t="s">
        <v>2044</v>
      </c>
    </row>
    <row r="57" spans="1:20" ht="63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 s="8">
        <f t="shared" si="1"/>
        <v>43311.208333333328</v>
      </c>
      <c r="M57">
        <v>1532926800</v>
      </c>
      <c r="N57" s="8">
        <f t="shared" si="2"/>
        <v>43316.208333333328</v>
      </c>
      <c r="O57">
        <v>1533358800</v>
      </c>
      <c r="P57" t="b">
        <v>0</v>
      </c>
      <c r="Q57" t="b">
        <v>0</v>
      </c>
      <c r="R57" t="s">
        <v>159</v>
      </c>
      <c r="S57" t="s">
        <v>2033</v>
      </c>
      <c r="T57" t="s">
        <v>2056</v>
      </c>
    </row>
    <row r="58" spans="1:20" ht="78.7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 s="8">
        <f t="shared" si="1"/>
        <v>42014.25</v>
      </c>
      <c r="M58">
        <v>1420869600</v>
      </c>
      <c r="N58" s="8">
        <f t="shared" si="2"/>
        <v>42021.25</v>
      </c>
      <c r="O58">
        <v>1421474400</v>
      </c>
      <c r="P58" t="b">
        <v>0</v>
      </c>
      <c r="Q58" t="b">
        <v>0</v>
      </c>
      <c r="R58" t="s">
        <v>65</v>
      </c>
      <c r="S58" t="s">
        <v>2035</v>
      </c>
      <c r="T58" t="s">
        <v>2044</v>
      </c>
    </row>
    <row r="59" spans="1:20" ht="47.25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 s="8">
        <f t="shared" si="1"/>
        <v>42979.208333333328</v>
      </c>
      <c r="M59">
        <v>1504242000</v>
      </c>
      <c r="N59" s="8">
        <f t="shared" si="2"/>
        <v>42991.208333333328</v>
      </c>
      <c r="O59">
        <v>1505278800</v>
      </c>
      <c r="P59" t="b">
        <v>0</v>
      </c>
      <c r="Q59" t="b">
        <v>0</v>
      </c>
      <c r="R59" t="s">
        <v>89</v>
      </c>
      <c r="S59" t="s">
        <v>2048</v>
      </c>
      <c r="T59" t="s">
        <v>2049</v>
      </c>
    </row>
    <row r="60" spans="1:20" ht="47.25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 s="8">
        <f t="shared" si="1"/>
        <v>42268.208333333328</v>
      </c>
      <c r="M60">
        <v>1442811600</v>
      </c>
      <c r="N60" s="8">
        <f t="shared" si="2"/>
        <v>42281.208333333328</v>
      </c>
      <c r="O60">
        <v>1443934800</v>
      </c>
      <c r="P60" t="b">
        <v>0</v>
      </c>
      <c r="Q60" t="b">
        <v>0</v>
      </c>
      <c r="R60" t="s">
        <v>33</v>
      </c>
      <c r="S60" t="s">
        <v>2037</v>
      </c>
      <c r="T60" t="s">
        <v>2038</v>
      </c>
    </row>
    <row r="61" spans="1:20" ht="47.25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 s="8">
        <f t="shared" si="1"/>
        <v>42898.208333333328</v>
      </c>
      <c r="M61">
        <v>1497243600</v>
      </c>
      <c r="N61" s="8">
        <f t="shared" si="2"/>
        <v>42913.208333333328</v>
      </c>
      <c r="O61">
        <v>1498539600</v>
      </c>
      <c r="P61" t="b">
        <v>0</v>
      </c>
      <c r="Q61" t="b">
        <v>1</v>
      </c>
      <c r="R61" t="s">
        <v>33</v>
      </c>
      <c r="S61" t="s">
        <v>2037</v>
      </c>
      <c r="T61" t="s">
        <v>2038</v>
      </c>
    </row>
    <row r="62" spans="1:20" ht="47.25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 s="8">
        <f t="shared" si="1"/>
        <v>41107.208333333336</v>
      </c>
      <c r="M62">
        <v>1342501200</v>
      </c>
      <c r="N62" s="8">
        <f t="shared" si="2"/>
        <v>41110.208333333336</v>
      </c>
      <c r="O62">
        <v>1342760400</v>
      </c>
      <c r="P62" t="b">
        <v>0</v>
      </c>
      <c r="Q62" t="b">
        <v>0</v>
      </c>
      <c r="R62" t="s">
        <v>33</v>
      </c>
      <c r="S62" t="s">
        <v>2037</v>
      </c>
      <c r="T62" t="s">
        <v>2038</v>
      </c>
    </row>
    <row r="63" spans="1:20" ht="63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 s="8">
        <f t="shared" si="1"/>
        <v>40595.25</v>
      </c>
      <c r="M63">
        <v>1298268000</v>
      </c>
      <c r="N63" s="8">
        <f t="shared" si="2"/>
        <v>40635.208333333336</v>
      </c>
      <c r="O63">
        <v>1301720400</v>
      </c>
      <c r="P63" t="b">
        <v>0</v>
      </c>
      <c r="Q63" t="b">
        <v>0</v>
      </c>
      <c r="R63" t="s">
        <v>33</v>
      </c>
      <c r="S63" t="s">
        <v>2037</v>
      </c>
      <c r="T63" t="s">
        <v>2038</v>
      </c>
    </row>
    <row r="64" spans="1:20" ht="63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 s="8">
        <f t="shared" si="1"/>
        <v>42160.208333333328</v>
      </c>
      <c r="M64">
        <v>1433480400</v>
      </c>
      <c r="N64" s="8">
        <f t="shared" si="2"/>
        <v>42161.208333333328</v>
      </c>
      <c r="O64">
        <v>1433566800</v>
      </c>
      <c r="P64" t="b">
        <v>0</v>
      </c>
      <c r="Q64" t="b">
        <v>0</v>
      </c>
      <c r="R64" t="s">
        <v>28</v>
      </c>
      <c r="S64" t="s">
        <v>2035</v>
      </c>
      <c r="T64" t="s">
        <v>2036</v>
      </c>
    </row>
    <row r="65" spans="1:20" ht="47.25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 s="8">
        <f t="shared" si="1"/>
        <v>42853.208333333328</v>
      </c>
      <c r="M65">
        <v>1493355600</v>
      </c>
      <c r="N65" s="8">
        <f t="shared" si="2"/>
        <v>42859.208333333328</v>
      </c>
      <c r="O65">
        <v>1493874000</v>
      </c>
      <c r="P65" t="b">
        <v>0</v>
      </c>
      <c r="Q65" t="b">
        <v>0</v>
      </c>
      <c r="R65" t="s">
        <v>33</v>
      </c>
      <c r="S65" t="s">
        <v>2037</v>
      </c>
      <c r="T65" t="s">
        <v>2038</v>
      </c>
    </row>
    <row r="66" spans="1:20" ht="63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 s="8">
        <f t="shared" si="1"/>
        <v>43283.208333333328</v>
      </c>
      <c r="M66">
        <v>1530507600</v>
      </c>
      <c r="N66" s="8">
        <f t="shared" si="2"/>
        <v>43298.208333333328</v>
      </c>
      <c r="O66">
        <v>1531803600</v>
      </c>
      <c r="P66" t="b">
        <v>0</v>
      </c>
      <c r="Q66" t="b">
        <v>1</v>
      </c>
      <c r="R66" t="s">
        <v>28</v>
      </c>
      <c r="S66" t="s">
        <v>2035</v>
      </c>
      <c r="T66" t="s">
        <v>2036</v>
      </c>
    </row>
    <row r="67" spans="1:20" ht="47.25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(E67/D67)*100</f>
        <v>236.14754098360655</v>
      </c>
      <c r="G67" t="s">
        <v>20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 s="8">
        <f t="shared" ref="L67:L130" si="5">(((M67/60)/60)/24) +DATE(1970,1,1)</f>
        <v>40570.25</v>
      </c>
      <c r="M67">
        <v>1296108000</v>
      </c>
      <c r="N67" s="8">
        <f t="shared" ref="N67:N130" si="6">(((O67/60)/60)/24)+DATE(1970,1,1)</f>
        <v>40577.25</v>
      </c>
      <c r="O67">
        <v>1296712800</v>
      </c>
      <c r="P67" t="b">
        <v>0</v>
      </c>
      <c r="Q67" t="b">
        <v>0</v>
      </c>
      <c r="R67" t="s">
        <v>33</v>
      </c>
      <c r="S67" t="s">
        <v>2037</v>
      </c>
      <c r="T67" t="s">
        <v>2038</v>
      </c>
    </row>
    <row r="68" spans="1:20" ht="47.25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5">
        <f t="shared" ref="I68:I131" si="7">E68/H68</f>
        <v>108.91666666666667</v>
      </c>
      <c r="J68" t="s">
        <v>21</v>
      </c>
      <c r="K68" t="s">
        <v>22</v>
      </c>
      <c r="L68" s="8">
        <f t="shared" si="5"/>
        <v>42102.208333333328</v>
      </c>
      <c r="M68">
        <v>1428469200</v>
      </c>
      <c r="N68" s="8">
        <f t="shared" si="6"/>
        <v>42107.208333333328</v>
      </c>
      <c r="O68">
        <v>1428901200</v>
      </c>
      <c r="P68" t="b">
        <v>0</v>
      </c>
      <c r="Q68" t="b">
        <v>1</v>
      </c>
      <c r="R68" t="s">
        <v>33</v>
      </c>
      <c r="S68" t="s">
        <v>2037</v>
      </c>
      <c r="T68" t="s">
        <v>2038</v>
      </c>
    </row>
    <row r="69" spans="1:20" ht="63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 s="8">
        <f t="shared" si="5"/>
        <v>40203.25</v>
      </c>
      <c r="M69">
        <v>1264399200</v>
      </c>
      <c r="N69" s="8">
        <f t="shared" si="6"/>
        <v>40208.25</v>
      </c>
      <c r="O69">
        <v>1264831200</v>
      </c>
      <c r="P69" t="b">
        <v>0</v>
      </c>
      <c r="Q69" t="b">
        <v>1</v>
      </c>
      <c r="R69" t="s">
        <v>65</v>
      </c>
      <c r="S69" t="s">
        <v>2035</v>
      </c>
      <c r="T69" t="s">
        <v>2044</v>
      </c>
    </row>
    <row r="70" spans="1:20" ht="47.25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 s="8">
        <f t="shared" si="5"/>
        <v>42943.208333333328</v>
      </c>
      <c r="M70">
        <v>1501131600</v>
      </c>
      <c r="N70" s="8">
        <f t="shared" si="6"/>
        <v>42990.208333333328</v>
      </c>
      <c r="O70">
        <v>1505192400</v>
      </c>
      <c r="P70" t="b">
        <v>0</v>
      </c>
      <c r="Q70" t="b">
        <v>1</v>
      </c>
      <c r="R70" t="s">
        <v>33</v>
      </c>
      <c r="S70" t="s">
        <v>2037</v>
      </c>
      <c r="T70" t="s">
        <v>2038</v>
      </c>
    </row>
    <row r="71" spans="1:20" ht="47.25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 s="8">
        <f t="shared" si="5"/>
        <v>40531.25</v>
      </c>
      <c r="M71">
        <v>1292738400</v>
      </c>
      <c r="N71" s="8">
        <f t="shared" si="6"/>
        <v>40565.25</v>
      </c>
      <c r="O71">
        <v>1295676000</v>
      </c>
      <c r="P71" t="b">
        <v>0</v>
      </c>
      <c r="Q71" t="b">
        <v>0</v>
      </c>
      <c r="R71" t="s">
        <v>33</v>
      </c>
      <c r="S71" t="s">
        <v>2037</v>
      </c>
      <c r="T71" t="s">
        <v>2038</v>
      </c>
    </row>
    <row r="72" spans="1:20" ht="63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 s="8">
        <f t="shared" si="5"/>
        <v>40484.208333333336</v>
      </c>
      <c r="M72">
        <v>1288674000</v>
      </c>
      <c r="N72" s="8">
        <f t="shared" si="6"/>
        <v>40533.25</v>
      </c>
      <c r="O72">
        <v>1292911200</v>
      </c>
      <c r="P72" t="b">
        <v>0</v>
      </c>
      <c r="Q72" t="b">
        <v>1</v>
      </c>
      <c r="R72" t="s">
        <v>33</v>
      </c>
      <c r="S72" t="s">
        <v>2037</v>
      </c>
      <c r="T72" t="s">
        <v>2038</v>
      </c>
    </row>
    <row r="73" spans="1:20" ht="78.7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 s="8">
        <f t="shared" si="5"/>
        <v>43799.25</v>
      </c>
      <c r="M73">
        <v>1575093600</v>
      </c>
      <c r="N73" s="8">
        <f t="shared" si="6"/>
        <v>43803.25</v>
      </c>
      <c r="O73">
        <v>1575439200</v>
      </c>
      <c r="P73" t="b">
        <v>0</v>
      </c>
      <c r="Q73" t="b">
        <v>0</v>
      </c>
      <c r="R73" t="s">
        <v>33</v>
      </c>
      <c r="S73" t="s">
        <v>2037</v>
      </c>
      <c r="T73" t="s">
        <v>2038</v>
      </c>
    </row>
    <row r="74" spans="1:20" ht="47.25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 s="8">
        <f t="shared" si="5"/>
        <v>42186.208333333328</v>
      </c>
      <c r="M74">
        <v>1435726800</v>
      </c>
      <c r="N74" s="8">
        <f t="shared" si="6"/>
        <v>42222.208333333328</v>
      </c>
      <c r="O74">
        <v>1438837200</v>
      </c>
      <c r="P74" t="b">
        <v>0</v>
      </c>
      <c r="Q74" t="b">
        <v>0</v>
      </c>
      <c r="R74" t="s">
        <v>71</v>
      </c>
      <c r="S74" t="s">
        <v>2039</v>
      </c>
      <c r="T74" t="s">
        <v>2047</v>
      </c>
    </row>
    <row r="75" spans="1:20" ht="63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 s="8">
        <f t="shared" si="5"/>
        <v>42701.25</v>
      </c>
      <c r="M75">
        <v>1480226400</v>
      </c>
      <c r="N75" s="8">
        <f t="shared" si="6"/>
        <v>42704.25</v>
      </c>
      <c r="O75">
        <v>1480485600</v>
      </c>
      <c r="P75" t="b">
        <v>0</v>
      </c>
      <c r="Q75" t="b">
        <v>0</v>
      </c>
      <c r="R75" t="s">
        <v>159</v>
      </c>
      <c r="S75" t="s">
        <v>2033</v>
      </c>
      <c r="T75" t="s">
        <v>2056</v>
      </c>
    </row>
    <row r="76" spans="1:20" ht="47.25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 s="8">
        <f t="shared" si="5"/>
        <v>42456.208333333328</v>
      </c>
      <c r="M76">
        <v>1459054800</v>
      </c>
      <c r="N76" s="8">
        <f t="shared" si="6"/>
        <v>42457.208333333328</v>
      </c>
      <c r="O76">
        <v>1459141200</v>
      </c>
      <c r="P76" t="b">
        <v>0</v>
      </c>
      <c r="Q76" t="b">
        <v>0</v>
      </c>
      <c r="R76" t="s">
        <v>148</v>
      </c>
      <c r="S76" t="s">
        <v>2033</v>
      </c>
      <c r="T76" t="s">
        <v>2055</v>
      </c>
    </row>
    <row r="77" spans="1:20" ht="47.25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 s="8">
        <f t="shared" si="5"/>
        <v>43296.208333333328</v>
      </c>
      <c r="M77">
        <v>1531630800</v>
      </c>
      <c r="N77" s="8">
        <f t="shared" si="6"/>
        <v>43304.208333333328</v>
      </c>
      <c r="O77">
        <v>1532322000</v>
      </c>
      <c r="P77" t="b">
        <v>0</v>
      </c>
      <c r="Q77" t="b">
        <v>0</v>
      </c>
      <c r="R77" t="s">
        <v>122</v>
      </c>
      <c r="S77" t="s">
        <v>2052</v>
      </c>
      <c r="T77" t="s">
        <v>2053</v>
      </c>
    </row>
    <row r="78" spans="1:20" ht="63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 s="8">
        <f t="shared" si="5"/>
        <v>42027.25</v>
      </c>
      <c r="M78">
        <v>1421992800</v>
      </c>
      <c r="N78" s="8">
        <f t="shared" si="6"/>
        <v>42076.208333333328</v>
      </c>
      <c r="O78">
        <v>1426222800</v>
      </c>
      <c r="P78" t="b">
        <v>1</v>
      </c>
      <c r="Q78" t="b">
        <v>1</v>
      </c>
      <c r="R78" t="s">
        <v>33</v>
      </c>
      <c r="S78" t="s">
        <v>2037</v>
      </c>
      <c r="T78" t="s">
        <v>2038</v>
      </c>
    </row>
    <row r="79" spans="1:20" ht="47.25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 s="8">
        <f t="shared" si="5"/>
        <v>40448.208333333336</v>
      </c>
      <c r="M79">
        <v>1285563600</v>
      </c>
      <c r="N79" s="8">
        <f t="shared" si="6"/>
        <v>40462.208333333336</v>
      </c>
      <c r="O79">
        <v>1286773200</v>
      </c>
      <c r="P79" t="b">
        <v>0</v>
      </c>
      <c r="Q79" t="b">
        <v>1</v>
      </c>
      <c r="R79" t="s">
        <v>71</v>
      </c>
      <c r="S79" t="s">
        <v>2039</v>
      </c>
      <c r="T79" t="s">
        <v>2047</v>
      </c>
    </row>
    <row r="80" spans="1:20" ht="63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 s="8">
        <f t="shared" si="5"/>
        <v>43206.208333333328</v>
      </c>
      <c r="M80">
        <v>1523854800</v>
      </c>
      <c r="N80" s="8">
        <f t="shared" si="6"/>
        <v>43207.208333333328</v>
      </c>
      <c r="O80">
        <v>1523941200</v>
      </c>
      <c r="P80" t="b">
        <v>0</v>
      </c>
      <c r="Q80" t="b">
        <v>0</v>
      </c>
      <c r="R80" t="s">
        <v>206</v>
      </c>
      <c r="S80" t="s">
        <v>2045</v>
      </c>
      <c r="T80" t="s">
        <v>2057</v>
      </c>
    </row>
    <row r="81" spans="1:20" ht="63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 s="8">
        <f t="shared" si="5"/>
        <v>43267.208333333328</v>
      </c>
      <c r="M81">
        <v>1529125200</v>
      </c>
      <c r="N81" s="8">
        <f t="shared" si="6"/>
        <v>43272.208333333328</v>
      </c>
      <c r="O81">
        <v>1529557200</v>
      </c>
      <c r="P81" t="b">
        <v>0</v>
      </c>
      <c r="Q81" t="b">
        <v>0</v>
      </c>
      <c r="R81" t="s">
        <v>33</v>
      </c>
      <c r="S81" t="s">
        <v>2037</v>
      </c>
      <c r="T81" t="s">
        <v>2038</v>
      </c>
    </row>
    <row r="82" spans="1:20" ht="63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 s="8">
        <f t="shared" si="5"/>
        <v>42976.208333333328</v>
      </c>
      <c r="M82">
        <v>1503982800</v>
      </c>
      <c r="N82" s="8">
        <f t="shared" si="6"/>
        <v>43006.208333333328</v>
      </c>
      <c r="O82">
        <v>1506574800</v>
      </c>
      <c r="P82" t="b">
        <v>0</v>
      </c>
      <c r="Q82" t="b">
        <v>0</v>
      </c>
      <c r="R82" t="s">
        <v>89</v>
      </c>
      <c r="S82" t="s">
        <v>2048</v>
      </c>
      <c r="T82" t="s">
        <v>2049</v>
      </c>
    </row>
    <row r="83" spans="1:20" ht="47.25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 s="8">
        <f t="shared" si="5"/>
        <v>43062.25</v>
      </c>
      <c r="M83">
        <v>1511416800</v>
      </c>
      <c r="N83" s="8">
        <f t="shared" si="6"/>
        <v>43087.25</v>
      </c>
      <c r="O83">
        <v>1513576800</v>
      </c>
      <c r="P83" t="b">
        <v>0</v>
      </c>
      <c r="Q83" t="b">
        <v>0</v>
      </c>
      <c r="R83" t="s">
        <v>23</v>
      </c>
      <c r="S83" t="s">
        <v>2033</v>
      </c>
      <c r="T83" t="s">
        <v>2034</v>
      </c>
    </row>
    <row r="84" spans="1:20" ht="63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 s="8">
        <f t="shared" si="5"/>
        <v>43482.25</v>
      </c>
      <c r="M84">
        <v>1547704800</v>
      </c>
      <c r="N84" s="8">
        <f t="shared" si="6"/>
        <v>43489.25</v>
      </c>
      <c r="O84">
        <v>1548309600</v>
      </c>
      <c r="P84" t="b">
        <v>0</v>
      </c>
      <c r="Q84" t="b">
        <v>1</v>
      </c>
      <c r="R84" t="s">
        <v>89</v>
      </c>
      <c r="S84" t="s">
        <v>2048</v>
      </c>
      <c r="T84" t="s">
        <v>2049</v>
      </c>
    </row>
    <row r="85" spans="1:20" ht="47.25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 s="8">
        <f t="shared" si="5"/>
        <v>42579.208333333328</v>
      </c>
      <c r="M85">
        <v>1469682000</v>
      </c>
      <c r="N85" s="8">
        <f t="shared" si="6"/>
        <v>42601.208333333328</v>
      </c>
      <c r="O85">
        <v>1471582800</v>
      </c>
      <c r="P85" t="b">
        <v>0</v>
      </c>
      <c r="Q85" t="b">
        <v>0</v>
      </c>
      <c r="R85" t="s">
        <v>50</v>
      </c>
      <c r="S85" t="s">
        <v>2033</v>
      </c>
      <c r="T85" t="s">
        <v>2041</v>
      </c>
    </row>
    <row r="86" spans="1:20" ht="63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 s="8">
        <f t="shared" si="5"/>
        <v>41118.208333333336</v>
      </c>
      <c r="M86">
        <v>1343451600</v>
      </c>
      <c r="N86" s="8">
        <f t="shared" si="6"/>
        <v>41128.208333333336</v>
      </c>
      <c r="O86">
        <v>1344315600</v>
      </c>
      <c r="P86" t="b">
        <v>0</v>
      </c>
      <c r="Q86" t="b">
        <v>0</v>
      </c>
      <c r="R86" t="s">
        <v>65</v>
      </c>
      <c r="S86" t="s">
        <v>2035</v>
      </c>
      <c r="T86" t="s">
        <v>2044</v>
      </c>
    </row>
    <row r="87" spans="1:20" ht="47.25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 s="8">
        <f t="shared" si="5"/>
        <v>40797.208333333336</v>
      </c>
      <c r="M87">
        <v>1315717200</v>
      </c>
      <c r="N87" s="8">
        <f t="shared" si="6"/>
        <v>40805.208333333336</v>
      </c>
      <c r="O87">
        <v>1316408400</v>
      </c>
      <c r="P87" t="b">
        <v>0</v>
      </c>
      <c r="Q87" t="b">
        <v>0</v>
      </c>
      <c r="R87" t="s">
        <v>60</v>
      </c>
      <c r="S87" t="s">
        <v>2033</v>
      </c>
      <c r="T87" t="s">
        <v>2043</v>
      </c>
    </row>
    <row r="88" spans="1:20" ht="47.25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 s="8">
        <f t="shared" si="5"/>
        <v>42128.208333333328</v>
      </c>
      <c r="M88">
        <v>1430715600</v>
      </c>
      <c r="N88" s="8">
        <f t="shared" si="6"/>
        <v>42141.208333333328</v>
      </c>
      <c r="O88">
        <v>1431838800</v>
      </c>
      <c r="P88" t="b">
        <v>1</v>
      </c>
      <c r="Q88" t="b">
        <v>0</v>
      </c>
      <c r="R88" t="s">
        <v>33</v>
      </c>
      <c r="S88" t="s">
        <v>2037</v>
      </c>
      <c r="T88" t="s">
        <v>2038</v>
      </c>
    </row>
    <row r="89" spans="1:20" ht="78.7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 s="8">
        <f t="shared" si="5"/>
        <v>40610.25</v>
      </c>
      <c r="M89">
        <v>1299564000</v>
      </c>
      <c r="N89" s="8">
        <f t="shared" si="6"/>
        <v>40621.208333333336</v>
      </c>
      <c r="O89">
        <v>1300510800</v>
      </c>
      <c r="P89" t="b">
        <v>0</v>
      </c>
      <c r="Q89" t="b">
        <v>1</v>
      </c>
      <c r="R89" t="s">
        <v>23</v>
      </c>
      <c r="S89" t="s">
        <v>2033</v>
      </c>
      <c r="T89" t="s">
        <v>2034</v>
      </c>
    </row>
    <row r="90" spans="1:20" ht="47.25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 s="8">
        <f t="shared" si="5"/>
        <v>42110.208333333328</v>
      </c>
      <c r="M90">
        <v>1429160400</v>
      </c>
      <c r="N90" s="8">
        <f t="shared" si="6"/>
        <v>42132.208333333328</v>
      </c>
      <c r="O90">
        <v>1431061200</v>
      </c>
      <c r="P90" t="b">
        <v>0</v>
      </c>
      <c r="Q90" t="b">
        <v>0</v>
      </c>
      <c r="R90" t="s">
        <v>206</v>
      </c>
      <c r="S90" t="s">
        <v>2045</v>
      </c>
      <c r="T90" t="s">
        <v>2057</v>
      </c>
    </row>
    <row r="91" spans="1:20" ht="63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 s="8">
        <f t="shared" si="5"/>
        <v>40283.208333333336</v>
      </c>
      <c r="M91">
        <v>1271307600</v>
      </c>
      <c r="N91" s="8">
        <f t="shared" si="6"/>
        <v>40285.208333333336</v>
      </c>
      <c r="O91">
        <v>1271480400</v>
      </c>
      <c r="P91" t="b">
        <v>0</v>
      </c>
      <c r="Q91" t="b">
        <v>0</v>
      </c>
      <c r="R91" t="s">
        <v>33</v>
      </c>
      <c r="S91" t="s">
        <v>2037</v>
      </c>
      <c r="T91" t="s">
        <v>2038</v>
      </c>
    </row>
    <row r="92" spans="1:20" ht="47.25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 s="8">
        <f t="shared" si="5"/>
        <v>42425.25</v>
      </c>
      <c r="M92">
        <v>1456380000</v>
      </c>
      <c r="N92" s="8">
        <f t="shared" si="6"/>
        <v>42425.25</v>
      </c>
      <c r="O92">
        <v>1456380000</v>
      </c>
      <c r="P92" t="b">
        <v>0</v>
      </c>
      <c r="Q92" t="b">
        <v>1</v>
      </c>
      <c r="R92" t="s">
        <v>33</v>
      </c>
      <c r="S92" t="s">
        <v>2037</v>
      </c>
      <c r="T92" t="s">
        <v>2038</v>
      </c>
    </row>
    <row r="93" spans="1:20" ht="47.25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 s="8">
        <f t="shared" si="5"/>
        <v>42588.208333333328</v>
      </c>
      <c r="M93">
        <v>1470459600</v>
      </c>
      <c r="N93" s="8">
        <f t="shared" si="6"/>
        <v>42616.208333333328</v>
      </c>
      <c r="O93">
        <v>1472878800</v>
      </c>
      <c r="P93" t="b">
        <v>0</v>
      </c>
      <c r="Q93" t="b">
        <v>0</v>
      </c>
      <c r="R93" t="s">
        <v>206</v>
      </c>
      <c r="S93" t="s">
        <v>2045</v>
      </c>
      <c r="T93" t="s">
        <v>2057</v>
      </c>
    </row>
    <row r="94" spans="1:20" ht="63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 s="8">
        <f t="shared" si="5"/>
        <v>40352.208333333336</v>
      </c>
      <c r="M94">
        <v>1277269200</v>
      </c>
      <c r="N94" s="8">
        <f t="shared" si="6"/>
        <v>40353.208333333336</v>
      </c>
      <c r="O94">
        <v>1277355600</v>
      </c>
      <c r="P94" t="b">
        <v>0</v>
      </c>
      <c r="Q94" t="b">
        <v>1</v>
      </c>
      <c r="R94" t="s">
        <v>89</v>
      </c>
      <c r="S94" t="s">
        <v>2048</v>
      </c>
      <c r="T94" t="s">
        <v>2049</v>
      </c>
    </row>
    <row r="95" spans="1:20" ht="47.25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 s="8">
        <f t="shared" si="5"/>
        <v>41202.208333333336</v>
      </c>
      <c r="M95">
        <v>1350709200</v>
      </c>
      <c r="N95" s="8">
        <f t="shared" si="6"/>
        <v>41206.208333333336</v>
      </c>
      <c r="O95">
        <v>1351054800</v>
      </c>
      <c r="P95" t="b">
        <v>0</v>
      </c>
      <c r="Q95" t="b">
        <v>1</v>
      </c>
      <c r="R95" t="s">
        <v>33</v>
      </c>
      <c r="S95" t="s">
        <v>2037</v>
      </c>
      <c r="T95" t="s">
        <v>2038</v>
      </c>
    </row>
    <row r="96" spans="1:20" ht="47.25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 s="8">
        <f t="shared" si="5"/>
        <v>43562.208333333328</v>
      </c>
      <c r="M96">
        <v>1554613200</v>
      </c>
      <c r="N96" s="8">
        <f t="shared" si="6"/>
        <v>43573.208333333328</v>
      </c>
      <c r="O96">
        <v>1555563600</v>
      </c>
      <c r="P96" t="b">
        <v>0</v>
      </c>
      <c r="Q96" t="b">
        <v>0</v>
      </c>
      <c r="R96" t="s">
        <v>28</v>
      </c>
      <c r="S96" t="s">
        <v>2035</v>
      </c>
      <c r="T96" t="s">
        <v>2036</v>
      </c>
    </row>
    <row r="97" spans="1:20" ht="78.7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 s="8">
        <f t="shared" si="5"/>
        <v>43752.208333333328</v>
      </c>
      <c r="M97">
        <v>1571029200</v>
      </c>
      <c r="N97" s="8">
        <f t="shared" si="6"/>
        <v>43759.208333333328</v>
      </c>
      <c r="O97">
        <v>1571634000</v>
      </c>
      <c r="P97" t="b">
        <v>0</v>
      </c>
      <c r="Q97" t="b">
        <v>0</v>
      </c>
      <c r="R97" t="s">
        <v>42</v>
      </c>
      <c r="S97" t="s">
        <v>2039</v>
      </c>
      <c r="T97" t="s">
        <v>2040</v>
      </c>
    </row>
    <row r="98" spans="1:20" ht="47.25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 s="8">
        <f t="shared" si="5"/>
        <v>40612.25</v>
      </c>
      <c r="M98">
        <v>1299736800</v>
      </c>
      <c r="N98" s="8">
        <f t="shared" si="6"/>
        <v>40625.208333333336</v>
      </c>
      <c r="O98">
        <v>1300856400</v>
      </c>
      <c r="P98" t="b">
        <v>0</v>
      </c>
      <c r="Q98" t="b">
        <v>0</v>
      </c>
      <c r="R98" t="s">
        <v>33</v>
      </c>
      <c r="S98" t="s">
        <v>2037</v>
      </c>
      <c r="T98" t="s">
        <v>2038</v>
      </c>
    </row>
    <row r="99" spans="1:20" ht="47.25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 s="8">
        <f t="shared" si="5"/>
        <v>42180.208333333328</v>
      </c>
      <c r="M99">
        <v>1435208400</v>
      </c>
      <c r="N99" s="8">
        <f t="shared" si="6"/>
        <v>42234.208333333328</v>
      </c>
      <c r="O99">
        <v>1439874000</v>
      </c>
      <c r="P99" t="b">
        <v>0</v>
      </c>
      <c r="Q99" t="b">
        <v>0</v>
      </c>
      <c r="R99" t="s">
        <v>17</v>
      </c>
      <c r="S99" t="s">
        <v>2031</v>
      </c>
      <c r="T99" t="s">
        <v>2032</v>
      </c>
    </row>
    <row r="100" spans="1:20" ht="47.25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 s="8">
        <f t="shared" si="5"/>
        <v>42212.208333333328</v>
      </c>
      <c r="M100">
        <v>1437973200</v>
      </c>
      <c r="N100" s="8">
        <f t="shared" si="6"/>
        <v>42216.208333333328</v>
      </c>
      <c r="O100">
        <v>1438318800</v>
      </c>
      <c r="P100" t="b">
        <v>0</v>
      </c>
      <c r="Q100" t="b">
        <v>0</v>
      </c>
      <c r="R100" t="s">
        <v>89</v>
      </c>
      <c r="S100" t="s">
        <v>2048</v>
      </c>
      <c r="T100" t="s">
        <v>2049</v>
      </c>
    </row>
    <row r="101" spans="1:20" ht="63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 s="8">
        <f t="shared" si="5"/>
        <v>41968.25</v>
      </c>
      <c r="M101">
        <v>1416895200</v>
      </c>
      <c r="N101" s="8">
        <f t="shared" si="6"/>
        <v>41997.25</v>
      </c>
      <c r="O101">
        <v>1419400800</v>
      </c>
      <c r="P101" t="b">
        <v>0</v>
      </c>
      <c r="Q101" t="b">
        <v>0</v>
      </c>
      <c r="R101" t="s">
        <v>33</v>
      </c>
      <c r="S101" t="s">
        <v>2037</v>
      </c>
      <c r="T101" t="s">
        <v>2038</v>
      </c>
    </row>
    <row r="102" spans="1:20" ht="47.25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 s="8">
        <f t="shared" si="5"/>
        <v>40835.208333333336</v>
      </c>
      <c r="M102">
        <v>1319000400</v>
      </c>
      <c r="N102" s="8">
        <f t="shared" si="6"/>
        <v>40853.208333333336</v>
      </c>
      <c r="O102">
        <v>1320555600</v>
      </c>
      <c r="P102" t="b">
        <v>0</v>
      </c>
      <c r="Q102" t="b">
        <v>0</v>
      </c>
      <c r="R102" t="s">
        <v>33</v>
      </c>
      <c r="S102" t="s">
        <v>2037</v>
      </c>
      <c r="T102" t="s">
        <v>2038</v>
      </c>
    </row>
    <row r="103" spans="1:20" ht="47.25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 s="8">
        <f t="shared" si="5"/>
        <v>42056.25</v>
      </c>
      <c r="M103">
        <v>1424498400</v>
      </c>
      <c r="N103" s="8">
        <f t="shared" si="6"/>
        <v>42063.25</v>
      </c>
      <c r="O103">
        <v>1425103200</v>
      </c>
      <c r="P103" t="b">
        <v>0</v>
      </c>
      <c r="Q103" t="b">
        <v>1</v>
      </c>
      <c r="R103" t="s">
        <v>50</v>
      </c>
      <c r="S103" t="s">
        <v>2033</v>
      </c>
      <c r="T103" t="s">
        <v>2041</v>
      </c>
    </row>
    <row r="104" spans="1:20" ht="47.25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 s="8">
        <f t="shared" si="5"/>
        <v>43234.208333333328</v>
      </c>
      <c r="M104">
        <v>1526274000</v>
      </c>
      <c r="N104" s="8">
        <f t="shared" si="6"/>
        <v>43241.208333333328</v>
      </c>
      <c r="O104">
        <v>1526878800</v>
      </c>
      <c r="P104" t="b">
        <v>0</v>
      </c>
      <c r="Q104" t="b">
        <v>1</v>
      </c>
      <c r="R104" t="s">
        <v>65</v>
      </c>
      <c r="S104" t="s">
        <v>2035</v>
      </c>
      <c r="T104" t="s">
        <v>2044</v>
      </c>
    </row>
    <row r="105" spans="1:20" ht="47.25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 s="8">
        <f t="shared" si="5"/>
        <v>40475.208333333336</v>
      </c>
      <c r="M105">
        <v>1287896400</v>
      </c>
      <c r="N105" s="8">
        <f t="shared" si="6"/>
        <v>40484.208333333336</v>
      </c>
      <c r="O105">
        <v>1288674000</v>
      </c>
      <c r="P105" t="b">
        <v>0</v>
      </c>
      <c r="Q105" t="b">
        <v>0</v>
      </c>
      <c r="R105" t="s">
        <v>50</v>
      </c>
      <c r="S105" t="s">
        <v>2033</v>
      </c>
      <c r="T105" t="s">
        <v>2041</v>
      </c>
    </row>
    <row r="106" spans="1:20" ht="47.25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 s="8">
        <f t="shared" si="5"/>
        <v>42878.208333333328</v>
      </c>
      <c r="M106">
        <v>1495515600</v>
      </c>
      <c r="N106" s="8">
        <f t="shared" si="6"/>
        <v>42879.208333333328</v>
      </c>
      <c r="O106">
        <v>1495602000</v>
      </c>
      <c r="P106" t="b">
        <v>0</v>
      </c>
      <c r="Q106" t="b">
        <v>0</v>
      </c>
      <c r="R106" t="s">
        <v>60</v>
      </c>
      <c r="S106" t="s">
        <v>2033</v>
      </c>
      <c r="T106" t="s">
        <v>2043</v>
      </c>
    </row>
    <row r="107" spans="1:20" ht="63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 s="8">
        <f t="shared" si="5"/>
        <v>41366.208333333336</v>
      </c>
      <c r="M107">
        <v>1364878800</v>
      </c>
      <c r="N107" s="8">
        <f t="shared" si="6"/>
        <v>41384.208333333336</v>
      </c>
      <c r="O107">
        <v>1366434000</v>
      </c>
      <c r="P107" t="b">
        <v>0</v>
      </c>
      <c r="Q107" t="b">
        <v>0</v>
      </c>
      <c r="R107" t="s">
        <v>28</v>
      </c>
      <c r="S107" t="s">
        <v>2035</v>
      </c>
      <c r="T107" t="s">
        <v>2036</v>
      </c>
    </row>
    <row r="108" spans="1:20" ht="47.25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 s="8">
        <f t="shared" si="5"/>
        <v>43716.208333333328</v>
      </c>
      <c r="M108">
        <v>1567918800</v>
      </c>
      <c r="N108" s="8">
        <f t="shared" si="6"/>
        <v>43721.208333333328</v>
      </c>
      <c r="O108">
        <v>1568350800</v>
      </c>
      <c r="P108" t="b">
        <v>0</v>
      </c>
      <c r="Q108" t="b">
        <v>0</v>
      </c>
      <c r="R108" t="s">
        <v>33</v>
      </c>
      <c r="S108" t="s">
        <v>2037</v>
      </c>
      <c r="T108" t="s">
        <v>2038</v>
      </c>
    </row>
    <row r="109" spans="1:20" ht="47.2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 s="8">
        <f t="shared" si="5"/>
        <v>43213.208333333328</v>
      </c>
      <c r="M109">
        <v>1524459600</v>
      </c>
      <c r="N109" s="8">
        <f t="shared" si="6"/>
        <v>43230.208333333328</v>
      </c>
      <c r="O109">
        <v>1525928400</v>
      </c>
      <c r="P109" t="b">
        <v>0</v>
      </c>
      <c r="Q109" t="b">
        <v>1</v>
      </c>
      <c r="R109" t="s">
        <v>33</v>
      </c>
      <c r="S109" t="s">
        <v>2037</v>
      </c>
      <c r="T109" t="s">
        <v>2038</v>
      </c>
    </row>
    <row r="110" spans="1:20" ht="78.7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 s="8">
        <f t="shared" si="5"/>
        <v>41005.208333333336</v>
      </c>
      <c r="M110">
        <v>1333688400</v>
      </c>
      <c r="N110" s="8">
        <f t="shared" si="6"/>
        <v>41042.208333333336</v>
      </c>
      <c r="O110">
        <v>1336885200</v>
      </c>
      <c r="P110" t="b">
        <v>0</v>
      </c>
      <c r="Q110" t="b">
        <v>0</v>
      </c>
      <c r="R110" t="s">
        <v>42</v>
      </c>
      <c r="S110" t="s">
        <v>2039</v>
      </c>
      <c r="T110" t="s">
        <v>2040</v>
      </c>
    </row>
    <row r="111" spans="1:20" ht="47.25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 s="8">
        <f t="shared" si="5"/>
        <v>41651.25</v>
      </c>
      <c r="M111">
        <v>1389506400</v>
      </c>
      <c r="N111" s="8">
        <f t="shared" si="6"/>
        <v>41653.25</v>
      </c>
      <c r="O111">
        <v>1389679200</v>
      </c>
      <c r="P111" t="b">
        <v>0</v>
      </c>
      <c r="Q111" t="b">
        <v>0</v>
      </c>
      <c r="R111" t="s">
        <v>269</v>
      </c>
      <c r="S111" t="s">
        <v>2039</v>
      </c>
      <c r="T111" t="s">
        <v>2058</v>
      </c>
    </row>
    <row r="112" spans="1:20" ht="94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 s="8">
        <f t="shared" si="5"/>
        <v>43354.208333333328</v>
      </c>
      <c r="M112">
        <v>1536642000</v>
      </c>
      <c r="N112" s="8">
        <f t="shared" si="6"/>
        <v>43373.208333333328</v>
      </c>
      <c r="O112">
        <v>1538283600</v>
      </c>
      <c r="P112" t="b">
        <v>0</v>
      </c>
      <c r="Q112" t="b">
        <v>0</v>
      </c>
      <c r="R112" t="s">
        <v>17</v>
      </c>
      <c r="S112" t="s">
        <v>2031</v>
      </c>
      <c r="T112" t="s">
        <v>2032</v>
      </c>
    </row>
    <row r="113" spans="1:20" ht="63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 s="8">
        <f t="shared" si="5"/>
        <v>41174.208333333336</v>
      </c>
      <c r="M113">
        <v>1348290000</v>
      </c>
      <c r="N113" s="8">
        <f t="shared" si="6"/>
        <v>41180.208333333336</v>
      </c>
      <c r="O113">
        <v>1348808400</v>
      </c>
      <c r="P113" t="b">
        <v>0</v>
      </c>
      <c r="Q113" t="b">
        <v>0</v>
      </c>
      <c r="R113" t="s">
        <v>133</v>
      </c>
      <c r="S113" t="s">
        <v>2045</v>
      </c>
      <c r="T113" t="s">
        <v>2054</v>
      </c>
    </row>
    <row r="114" spans="1:20" ht="63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 s="8">
        <f t="shared" si="5"/>
        <v>41875.208333333336</v>
      </c>
      <c r="M114">
        <v>1408856400</v>
      </c>
      <c r="N114" s="8">
        <f t="shared" si="6"/>
        <v>41890.208333333336</v>
      </c>
      <c r="O114">
        <v>1410152400</v>
      </c>
      <c r="P114" t="b">
        <v>0</v>
      </c>
      <c r="Q114" t="b">
        <v>0</v>
      </c>
      <c r="R114" t="s">
        <v>28</v>
      </c>
      <c r="S114" t="s">
        <v>2035</v>
      </c>
      <c r="T114" t="s">
        <v>2036</v>
      </c>
    </row>
    <row r="115" spans="1:20" ht="31.5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 s="8">
        <f t="shared" si="5"/>
        <v>42990.208333333328</v>
      </c>
      <c r="M115">
        <v>1505192400</v>
      </c>
      <c r="N115" s="8">
        <f t="shared" si="6"/>
        <v>42997.208333333328</v>
      </c>
      <c r="O115">
        <v>1505797200</v>
      </c>
      <c r="P115" t="b">
        <v>0</v>
      </c>
      <c r="Q115" t="b">
        <v>0</v>
      </c>
      <c r="R115" t="s">
        <v>17</v>
      </c>
      <c r="S115" t="s">
        <v>2031</v>
      </c>
      <c r="T115" t="s">
        <v>2032</v>
      </c>
    </row>
    <row r="116" spans="1:20" ht="47.25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 s="8">
        <f t="shared" si="5"/>
        <v>43564.208333333328</v>
      </c>
      <c r="M116">
        <v>1554786000</v>
      </c>
      <c r="N116" s="8">
        <f t="shared" si="6"/>
        <v>43565.208333333328</v>
      </c>
      <c r="O116">
        <v>1554872400</v>
      </c>
      <c r="P116" t="b">
        <v>0</v>
      </c>
      <c r="Q116" t="b">
        <v>1</v>
      </c>
      <c r="R116" t="s">
        <v>65</v>
      </c>
      <c r="S116" t="s">
        <v>2035</v>
      </c>
      <c r="T116" t="s">
        <v>2044</v>
      </c>
    </row>
    <row r="117" spans="1:20" ht="63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 s="8">
        <f t="shared" si="5"/>
        <v>43056.25</v>
      </c>
      <c r="M117">
        <v>1510898400</v>
      </c>
      <c r="N117" s="8">
        <f t="shared" si="6"/>
        <v>43091.25</v>
      </c>
      <c r="O117">
        <v>1513922400</v>
      </c>
      <c r="P117" t="b">
        <v>0</v>
      </c>
      <c r="Q117" t="b">
        <v>0</v>
      </c>
      <c r="R117" t="s">
        <v>119</v>
      </c>
      <c r="S117" t="s">
        <v>2045</v>
      </c>
      <c r="T117" t="s">
        <v>2051</v>
      </c>
    </row>
    <row r="118" spans="1:20" ht="78.7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 s="8">
        <f t="shared" si="5"/>
        <v>42265.208333333328</v>
      </c>
      <c r="M118">
        <v>1442552400</v>
      </c>
      <c r="N118" s="8">
        <f t="shared" si="6"/>
        <v>42266.208333333328</v>
      </c>
      <c r="O118">
        <v>1442638800</v>
      </c>
      <c r="P118" t="b">
        <v>0</v>
      </c>
      <c r="Q118" t="b">
        <v>0</v>
      </c>
      <c r="R118" t="s">
        <v>33</v>
      </c>
      <c r="S118" t="s">
        <v>2037</v>
      </c>
      <c r="T118" t="s">
        <v>2038</v>
      </c>
    </row>
    <row r="119" spans="1:20" ht="63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 s="8">
        <f t="shared" si="5"/>
        <v>40808.208333333336</v>
      </c>
      <c r="M119">
        <v>1316667600</v>
      </c>
      <c r="N119" s="8">
        <f t="shared" si="6"/>
        <v>40814.208333333336</v>
      </c>
      <c r="O119">
        <v>1317186000</v>
      </c>
      <c r="P119" t="b">
        <v>0</v>
      </c>
      <c r="Q119" t="b">
        <v>0</v>
      </c>
      <c r="R119" t="s">
        <v>269</v>
      </c>
      <c r="S119" t="s">
        <v>2039</v>
      </c>
      <c r="T119" t="s">
        <v>2058</v>
      </c>
    </row>
    <row r="120" spans="1:20" ht="47.25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 s="8">
        <f t="shared" si="5"/>
        <v>41665.25</v>
      </c>
      <c r="M120">
        <v>1390716000</v>
      </c>
      <c r="N120" s="8">
        <f t="shared" si="6"/>
        <v>41671.25</v>
      </c>
      <c r="O120">
        <v>1391234400</v>
      </c>
      <c r="P120" t="b">
        <v>0</v>
      </c>
      <c r="Q120" t="b">
        <v>0</v>
      </c>
      <c r="R120" t="s">
        <v>122</v>
      </c>
      <c r="S120" t="s">
        <v>2052</v>
      </c>
      <c r="T120" t="s">
        <v>2053</v>
      </c>
    </row>
    <row r="121" spans="1:20" ht="78.7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 s="8">
        <f t="shared" si="5"/>
        <v>41806.208333333336</v>
      </c>
      <c r="M121">
        <v>1402894800</v>
      </c>
      <c r="N121" s="8">
        <f t="shared" si="6"/>
        <v>41823.208333333336</v>
      </c>
      <c r="O121">
        <v>1404363600</v>
      </c>
      <c r="P121" t="b">
        <v>0</v>
      </c>
      <c r="Q121" t="b">
        <v>1</v>
      </c>
      <c r="R121" t="s">
        <v>42</v>
      </c>
      <c r="S121" t="s">
        <v>2039</v>
      </c>
      <c r="T121" t="s">
        <v>2040</v>
      </c>
    </row>
    <row r="122" spans="1:20" ht="47.25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 s="8">
        <f t="shared" si="5"/>
        <v>42111.208333333328</v>
      </c>
      <c r="M122">
        <v>1429246800</v>
      </c>
      <c r="N122" s="8">
        <f t="shared" si="6"/>
        <v>42115.208333333328</v>
      </c>
      <c r="O122">
        <v>1429592400</v>
      </c>
      <c r="P122" t="b">
        <v>0</v>
      </c>
      <c r="Q122" t="b">
        <v>1</v>
      </c>
      <c r="R122" t="s">
        <v>292</v>
      </c>
      <c r="S122" t="s">
        <v>2048</v>
      </c>
      <c r="T122" t="s">
        <v>2059</v>
      </c>
    </row>
    <row r="123" spans="1:20" ht="47.25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 s="8">
        <f t="shared" si="5"/>
        <v>41917.208333333336</v>
      </c>
      <c r="M123">
        <v>1412485200</v>
      </c>
      <c r="N123" s="8">
        <f t="shared" si="6"/>
        <v>41930.208333333336</v>
      </c>
      <c r="O123">
        <v>1413608400</v>
      </c>
      <c r="P123" t="b">
        <v>0</v>
      </c>
      <c r="Q123" t="b">
        <v>0</v>
      </c>
      <c r="R123" t="s">
        <v>89</v>
      </c>
      <c r="S123" t="s">
        <v>2048</v>
      </c>
      <c r="T123" t="s">
        <v>2049</v>
      </c>
    </row>
    <row r="124" spans="1:20" ht="47.25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 s="8">
        <f t="shared" si="5"/>
        <v>41970.25</v>
      </c>
      <c r="M124">
        <v>1417068000</v>
      </c>
      <c r="N124" s="8">
        <f t="shared" si="6"/>
        <v>41997.25</v>
      </c>
      <c r="O124">
        <v>1419400800</v>
      </c>
      <c r="P124" t="b">
        <v>0</v>
      </c>
      <c r="Q124" t="b">
        <v>0</v>
      </c>
      <c r="R124" t="s">
        <v>119</v>
      </c>
      <c r="S124" t="s">
        <v>2045</v>
      </c>
      <c r="T124" t="s">
        <v>2051</v>
      </c>
    </row>
    <row r="125" spans="1:20" ht="47.25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 s="8">
        <f t="shared" si="5"/>
        <v>42332.25</v>
      </c>
      <c r="M125">
        <v>1448344800</v>
      </c>
      <c r="N125" s="8">
        <f t="shared" si="6"/>
        <v>42335.25</v>
      </c>
      <c r="O125">
        <v>1448604000</v>
      </c>
      <c r="P125" t="b">
        <v>1</v>
      </c>
      <c r="Q125" t="b">
        <v>0</v>
      </c>
      <c r="R125" t="s">
        <v>33</v>
      </c>
      <c r="S125" t="s">
        <v>2037</v>
      </c>
      <c r="T125" t="s">
        <v>2038</v>
      </c>
    </row>
    <row r="126" spans="1:20" ht="47.25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 s="8">
        <f t="shared" si="5"/>
        <v>43598.208333333328</v>
      </c>
      <c r="M126">
        <v>1557723600</v>
      </c>
      <c r="N126" s="8">
        <f t="shared" si="6"/>
        <v>43651.208333333328</v>
      </c>
      <c r="O126">
        <v>1562302800</v>
      </c>
      <c r="P126" t="b">
        <v>0</v>
      </c>
      <c r="Q126" t="b">
        <v>0</v>
      </c>
      <c r="R126" t="s">
        <v>122</v>
      </c>
      <c r="S126" t="s">
        <v>2052</v>
      </c>
      <c r="T126" t="s">
        <v>2053</v>
      </c>
    </row>
    <row r="127" spans="1:20" ht="47.25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 s="8">
        <f t="shared" si="5"/>
        <v>43362.208333333328</v>
      </c>
      <c r="M127">
        <v>1537333200</v>
      </c>
      <c r="N127" s="8">
        <f t="shared" si="6"/>
        <v>43366.208333333328</v>
      </c>
      <c r="O127">
        <v>1537678800</v>
      </c>
      <c r="P127" t="b">
        <v>0</v>
      </c>
      <c r="Q127" t="b">
        <v>0</v>
      </c>
      <c r="R127" t="s">
        <v>33</v>
      </c>
      <c r="S127" t="s">
        <v>2037</v>
      </c>
      <c r="T127" t="s">
        <v>2038</v>
      </c>
    </row>
    <row r="128" spans="1:20" ht="47.25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 s="8">
        <f t="shared" si="5"/>
        <v>42596.208333333328</v>
      </c>
      <c r="M128">
        <v>1471150800</v>
      </c>
      <c r="N128" s="8">
        <f t="shared" si="6"/>
        <v>42624.208333333328</v>
      </c>
      <c r="O128">
        <v>1473570000</v>
      </c>
      <c r="P128" t="b">
        <v>0</v>
      </c>
      <c r="Q128" t="b">
        <v>1</v>
      </c>
      <c r="R128" t="s">
        <v>33</v>
      </c>
      <c r="S128" t="s">
        <v>2037</v>
      </c>
      <c r="T128" t="s">
        <v>2038</v>
      </c>
    </row>
    <row r="129" spans="1:20" ht="63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 s="8">
        <f t="shared" si="5"/>
        <v>40310.208333333336</v>
      </c>
      <c r="M129">
        <v>1273640400</v>
      </c>
      <c r="N129" s="8">
        <f t="shared" si="6"/>
        <v>40313.208333333336</v>
      </c>
      <c r="O129">
        <v>1273899600</v>
      </c>
      <c r="P129" t="b">
        <v>0</v>
      </c>
      <c r="Q129" t="b">
        <v>0</v>
      </c>
      <c r="R129" t="s">
        <v>33</v>
      </c>
      <c r="S129" t="s">
        <v>2037</v>
      </c>
      <c r="T129" t="s">
        <v>2038</v>
      </c>
    </row>
    <row r="130" spans="1:20" ht="47.25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 s="8">
        <f t="shared" si="5"/>
        <v>40417.208333333336</v>
      </c>
      <c r="M130">
        <v>1282885200</v>
      </c>
      <c r="N130" s="8">
        <f t="shared" si="6"/>
        <v>40430.208333333336</v>
      </c>
      <c r="O130">
        <v>1284008400</v>
      </c>
      <c r="P130" t="b">
        <v>0</v>
      </c>
      <c r="Q130" t="b">
        <v>0</v>
      </c>
      <c r="R130" t="s">
        <v>23</v>
      </c>
      <c r="S130" t="s">
        <v>2033</v>
      </c>
      <c r="T130" t="s">
        <v>2034</v>
      </c>
    </row>
    <row r="131" spans="1:20" ht="63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(E131/D131)*100</f>
        <v>3.202693602693603</v>
      </c>
      <c r="G131" t="s">
        <v>74</v>
      </c>
      <c r="H131">
        <v>55</v>
      </c>
      <c r="I131" s="5">
        <f t="shared" si="7"/>
        <v>86.472727272727269</v>
      </c>
      <c r="J131" t="s">
        <v>26</v>
      </c>
      <c r="K131" t="s">
        <v>27</v>
      </c>
      <c r="L131" s="8">
        <f t="shared" ref="L131:L194" si="9">(((M131/60)/60)/24) +DATE(1970,1,1)</f>
        <v>42038.25</v>
      </c>
      <c r="M131">
        <v>1422943200</v>
      </c>
      <c r="N131" s="8">
        <f t="shared" ref="N131:N194" si="10">(((O131/60)/60)/24)+DATE(1970,1,1)</f>
        <v>42063.25</v>
      </c>
      <c r="O131">
        <v>1425103200</v>
      </c>
      <c r="P131" t="b">
        <v>0</v>
      </c>
      <c r="Q131" t="b">
        <v>0</v>
      </c>
      <c r="R131" t="s">
        <v>17</v>
      </c>
      <c r="S131" t="s">
        <v>2031</v>
      </c>
      <c r="T131" t="s">
        <v>2032</v>
      </c>
    </row>
    <row r="132" spans="1:20" ht="47.25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5">
        <f t="shared" ref="I132:I195" si="11">E132/H132</f>
        <v>28.001876172607879</v>
      </c>
      <c r="J132" t="s">
        <v>36</v>
      </c>
      <c r="K132" t="s">
        <v>37</v>
      </c>
      <c r="L132" s="8">
        <f t="shared" si="9"/>
        <v>40842.208333333336</v>
      </c>
      <c r="M132">
        <v>1319605200</v>
      </c>
      <c r="N132" s="8">
        <f t="shared" si="10"/>
        <v>40858.25</v>
      </c>
      <c r="O132">
        <v>1320991200</v>
      </c>
      <c r="P132" t="b">
        <v>0</v>
      </c>
      <c r="Q132" t="b">
        <v>0</v>
      </c>
      <c r="R132" t="s">
        <v>53</v>
      </c>
      <c r="S132" t="s">
        <v>2039</v>
      </c>
      <c r="T132" t="s">
        <v>2042</v>
      </c>
    </row>
    <row r="133" spans="1:20" ht="78.7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 s="8">
        <f t="shared" si="9"/>
        <v>41607.25</v>
      </c>
      <c r="M133">
        <v>1385704800</v>
      </c>
      <c r="N133" s="8">
        <f t="shared" si="10"/>
        <v>41620.25</v>
      </c>
      <c r="O133">
        <v>1386828000</v>
      </c>
      <c r="P133" t="b">
        <v>0</v>
      </c>
      <c r="Q133" t="b">
        <v>0</v>
      </c>
      <c r="R133" t="s">
        <v>28</v>
      </c>
      <c r="S133" t="s">
        <v>2035</v>
      </c>
      <c r="T133" t="s">
        <v>2036</v>
      </c>
    </row>
    <row r="134" spans="1:20" ht="31.5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 s="8">
        <f t="shared" si="9"/>
        <v>43112.25</v>
      </c>
      <c r="M134">
        <v>1515736800</v>
      </c>
      <c r="N134" s="8">
        <f t="shared" si="10"/>
        <v>43128.25</v>
      </c>
      <c r="O134">
        <v>1517119200</v>
      </c>
      <c r="P134" t="b">
        <v>0</v>
      </c>
      <c r="Q134" t="b">
        <v>1</v>
      </c>
      <c r="R134" t="s">
        <v>33</v>
      </c>
      <c r="S134" t="s">
        <v>2037</v>
      </c>
      <c r="T134" t="s">
        <v>2038</v>
      </c>
    </row>
    <row r="135" spans="1:20" ht="63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 s="8">
        <f t="shared" si="9"/>
        <v>40767.208333333336</v>
      </c>
      <c r="M135">
        <v>1313125200</v>
      </c>
      <c r="N135" s="8">
        <f t="shared" si="10"/>
        <v>40789.208333333336</v>
      </c>
      <c r="O135">
        <v>1315026000</v>
      </c>
      <c r="P135" t="b">
        <v>0</v>
      </c>
      <c r="Q135" t="b">
        <v>0</v>
      </c>
      <c r="R135" t="s">
        <v>319</v>
      </c>
      <c r="S135" t="s">
        <v>2033</v>
      </c>
      <c r="T135" t="s">
        <v>2060</v>
      </c>
    </row>
    <row r="136" spans="1:20" ht="47.25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 s="8">
        <f t="shared" si="9"/>
        <v>40713.208333333336</v>
      </c>
      <c r="M136">
        <v>1308459600</v>
      </c>
      <c r="N136" s="8">
        <f t="shared" si="10"/>
        <v>40762.208333333336</v>
      </c>
      <c r="O136">
        <v>1312693200</v>
      </c>
      <c r="P136" t="b">
        <v>0</v>
      </c>
      <c r="Q136" t="b">
        <v>1</v>
      </c>
      <c r="R136" t="s">
        <v>42</v>
      </c>
      <c r="S136" t="s">
        <v>2039</v>
      </c>
      <c r="T136" t="s">
        <v>2040</v>
      </c>
    </row>
    <row r="137" spans="1:20" ht="47.25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 s="8">
        <f t="shared" si="9"/>
        <v>41340.25</v>
      </c>
      <c r="M137">
        <v>1362636000</v>
      </c>
      <c r="N137" s="8">
        <f t="shared" si="10"/>
        <v>41345.208333333336</v>
      </c>
      <c r="O137">
        <v>1363064400</v>
      </c>
      <c r="P137" t="b">
        <v>0</v>
      </c>
      <c r="Q137" t="b">
        <v>1</v>
      </c>
      <c r="R137" t="s">
        <v>33</v>
      </c>
      <c r="S137" t="s">
        <v>2037</v>
      </c>
      <c r="T137" t="s">
        <v>2038</v>
      </c>
    </row>
    <row r="138" spans="1:20" ht="63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 s="8">
        <f t="shared" si="9"/>
        <v>41797.208333333336</v>
      </c>
      <c r="M138">
        <v>1402117200</v>
      </c>
      <c r="N138" s="8">
        <f t="shared" si="10"/>
        <v>41809.208333333336</v>
      </c>
      <c r="O138">
        <v>1403154000</v>
      </c>
      <c r="P138" t="b">
        <v>0</v>
      </c>
      <c r="Q138" t="b">
        <v>1</v>
      </c>
      <c r="R138" t="s">
        <v>53</v>
      </c>
      <c r="S138" t="s">
        <v>2039</v>
      </c>
      <c r="T138" t="s">
        <v>2042</v>
      </c>
    </row>
    <row r="139" spans="1:20" ht="47.25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 s="8">
        <f t="shared" si="9"/>
        <v>40457.208333333336</v>
      </c>
      <c r="M139">
        <v>1286341200</v>
      </c>
      <c r="N139" s="8">
        <f t="shared" si="10"/>
        <v>40463.208333333336</v>
      </c>
      <c r="O139">
        <v>1286859600</v>
      </c>
      <c r="P139" t="b">
        <v>0</v>
      </c>
      <c r="Q139" t="b">
        <v>0</v>
      </c>
      <c r="R139" t="s">
        <v>68</v>
      </c>
      <c r="S139" t="s">
        <v>2045</v>
      </c>
      <c r="T139" t="s">
        <v>2046</v>
      </c>
    </row>
    <row r="140" spans="1:20" ht="63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 s="8">
        <f t="shared" si="9"/>
        <v>41180.208333333336</v>
      </c>
      <c r="M140">
        <v>1348808400</v>
      </c>
      <c r="N140" s="8">
        <f t="shared" si="10"/>
        <v>41186.208333333336</v>
      </c>
      <c r="O140">
        <v>1349326800</v>
      </c>
      <c r="P140" t="b">
        <v>0</v>
      </c>
      <c r="Q140" t="b">
        <v>0</v>
      </c>
      <c r="R140" t="s">
        <v>292</v>
      </c>
      <c r="S140" t="s">
        <v>2048</v>
      </c>
      <c r="T140" t="s">
        <v>2059</v>
      </c>
    </row>
    <row r="141" spans="1:20" ht="47.25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 s="8">
        <f t="shared" si="9"/>
        <v>42115.208333333328</v>
      </c>
      <c r="M141">
        <v>1429592400</v>
      </c>
      <c r="N141" s="8">
        <f t="shared" si="10"/>
        <v>42131.208333333328</v>
      </c>
      <c r="O141">
        <v>1430974800</v>
      </c>
      <c r="P141" t="b">
        <v>0</v>
      </c>
      <c r="Q141" t="b">
        <v>1</v>
      </c>
      <c r="R141" t="s">
        <v>65</v>
      </c>
      <c r="S141" t="s">
        <v>2035</v>
      </c>
      <c r="T141" t="s">
        <v>2044</v>
      </c>
    </row>
    <row r="142" spans="1:20" ht="78.7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 s="8">
        <f t="shared" si="9"/>
        <v>43156.25</v>
      </c>
      <c r="M142">
        <v>1519538400</v>
      </c>
      <c r="N142" s="8">
        <f t="shared" si="10"/>
        <v>43161.25</v>
      </c>
      <c r="O142">
        <v>1519970400</v>
      </c>
      <c r="P142" t="b">
        <v>0</v>
      </c>
      <c r="Q142" t="b">
        <v>0</v>
      </c>
      <c r="R142" t="s">
        <v>42</v>
      </c>
      <c r="S142" t="s">
        <v>2039</v>
      </c>
      <c r="T142" t="s">
        <v>2040</v>
      </c>
    </row>
    <row r="143" spans="1:20" ht="47.25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 s="8">
        <f t="shared" si="9"/>
        <v>42167.208333333328</v>
      </c>
      <c r="M143">
        <v>1434085200</v>
      </c>
      <c r="N143" s="8">
        <f t="shared" si="10"/>
        <v>42173.208333333328</v>
      </c>
      <c r="O143">
        <v>1434603600</v>
      </c>
      <c r="P143" t="b">
        <v>0</v>
      </c>
      <c r="Q143" t="b">
        <v>0</v>
      </c>
      <c r="R143" t="s">
        <v>28</v>
      </c>
      <c r="S143" t="s">
        <v>2035</v>
      </c>
      <c r="T143" t="s">
        <v>2036</v>
      </c>
    </row>
    <row r="144" spans="1:20" ht="63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 s="8">
        <f t="shared" si="9"/>
        <v>41005.208333333336</v>
      </c>
      <c r="M144">
        <v>1333688400</v>
      </c>
      <c r="N144" s="8">
        <f t="shared" si="10"/>
        <v>41046.208333333336</v>
      </c>
      <c r="O144">
        <v>1337230800</v>
      </c>
      <c r="P144" t="b">
        <v>0</v>
      </c>
      <c r="Q144" t="b">
        <v>0</v>
      </c>
      <c r="R144" t="s">
        <v>28</v>
      </c>
      <c r="S144" t="s">
        <v>2035</v>
      </c>
      <c r="T144" t="s">
        <v>2036</v>
      </c>
    </row>
    <row r="145" spans="1:20" ht="47.25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 s="8">
        <f t="shared" si="9"/>
        <v>40357.208333333336</v>
      </c>
      <c r="M145">
        <v>1277701200</v>
      </c>
      <c r="N145" s="8">
        <f t="shared" si="10"/>
        <v>40377.208333333336</v>
      </c>
      <c r="O145">
        <v>1279429200</v>
      </c>
      <c r="P145" t="b">
        <v>0</v>
      </c>
      <c r="Q145" t="b">
        <v>0</v>
      </c>
      <c r="R145" t="s">
        <v>60</v>
      </c>
      <c r="S145" t="s">
        <v>2033</v>
      </c>
      <c r="T145" t="s">
        <v>2043</v>
      </c>
    </row>
    <row r="146" spans="1:20" ht="47.25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 s="8">
        <f t="shared" si="9"/>
        <v>43633.208333333328</v>
      </c>
      <c r="M146">
        <v>1560747600</v>
      </c>
      <c r="N146" s="8">
        <f t="shared" si="10"/>
        <v>43641.208333333328</v>
      </c>
      <c r="O146">
        <v>1561438800</v>
      </c>
      <c r="P146" t="b">
        <v>0</v>
      </c>
      <c r="Q146" t="b">
        <v>0</v>
      </c>
      <c r="R146" t="s">
        <v>33</v>
      </c>
      <c r="S146" t="s">
        <v>2037</v>
      </c>
      <c r="T146" t="s">
        <v>2038</v>
      </c>
    </row>
    <row r="147" spans="1:20" ht="47.25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 s="8">
        <f t="shared" si="9"/>
        <v>41889.208333333336</v>
      </c>
      <c r="M147">
        <v>1410066000</v>
      </c>
      <c r="N147" s="8">
        <f t="shared" si="10"/>
        <v>41894.208333333336</v>
      </c>
      <c r="O147">
        <v>1410498000</v>
      </c>
      <c r="P147" t="b">
        <v>0</v>
      </c>
      <c r="Q147" t="b">
        <v>0</v>
      </c>
      <c r="R147" t="s">
        <v>65</v>
      </c>
      <c r="S147" t="s">
        <v>2035</v>
      </c>
      <c r="T147" t="s">
        <v>2044</v>
      </c>
    </row>
    <row r="148" spans="1:20" ht="63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 s="8">
        <f t="shared" si="9"/>
        <v>40855.25</v>
      </c>
      <c r="M148">
        <v>1320732000</v>
      </c>
      <c r="N148" s="8">
        <f t="shared" si="10"/>
        <v>40875.25</v>
      </c>
      <c r="O148">
        <v>1322460000</v>
      </c>
      <c r="P148" t="b">
        <v>0</v>
      </c>
      <c r="Q148" t="b">
        <v>0</v>
      </c>
      <c r="R148" t="s">
        <v>33</v>
      </c>
      <c r="S148" t="s">
        <v>2037</v>
      </c>
      <c r="T148" t="s">
        <v>2038</v>
      </c>
    </row>
    <row r="149" spans="1:20" ht="63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 s="8">
        <f t="shared" si="9"/>
        <v>42534.208333333328</v>
      </c>
      <c r="M149">
        <v>1465794000</v>
      </c>
      <c r="N149" s="8">
        <f t="shared" si="10"/>
        <v>42540.208333333328</v>
      </c>
      <c r="O149">
        <v>1466312400</v>
      </c>
      <c r="P149" t="b">
        <v>0</v>
      </c>
      <c r="Q149" t="b">
        <v>1</v>
      </c>
      <c r="R149" t="s">
        <v>33</v>
      </c>
      <c r="S149" t="s">
        <v>2037</v>
      </c>
      <c r="T149" t="s">
        <v>2038</v>
      </c>
    </row>
    <row r="150" spans="1:20" ht="47.25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 s="8">
        <f t="shared" si="9"/>
        <v>42941.208333333328</v>
      </c>
      <c r="M150">
        <v>1500958800</v>
      </c>
      <c r="N150" s="8">
        <f t="shared" si="10"/>
        <v>42950.208333333328</v>
      </c>
      <c r="O150">
        <v>1501736400</v>
      </c>
      <c r="P150" t="b">
        <v>0</v>
      </c>
      <c r="Q150" t="b">
        <v>0</v>
      </c>
      <c r="R150" t="s">
        <v>65</v>
      </c>
      <c r="S150" t="s">
        <v>2035</v>
      </c>
      <c r="T150" t="s">
        <v>2044</v>
      </c>
    </row>
    <row r="151" spans="1:20" ht="63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 s="8">
        <f t="shared" si="9"/>
        <v>41275.25</v>
      </c>
      <c r="M151">
        <v>1357020000</v>
      </c>
      <c r="N151" s="8">
        <f t="shared" si="10"/>
        <v>41327.25</v>
      </c>
      <c r="O151">
        <v>1361512800</v>
      </c>
      <c r="P151" t="b">
        <v>0</v>
      </c>
      <c r="Q151" t="b">
        <v>0</v>
      </c>
      <c r="R151" t="s">
        <v>60</v>
      </c>
      <c r="S151" t="s">
        <v>2033</v>
      </c>
      <c r="T151" t="s">
        <v>2043</v>
      </c>
    </row>
    <row r="152" spans="1:20" ht="47.25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 s="8">
        <f t="shared" si="9"/>
        <v>43450.25</v>
      </c>
      <c r="M152">
        <v>1544940000</v>
      </c>
      <c r="N152" s="8">
        <f t="shared" si="10"/>
        <v>43451.25</v>
      </c>
      <c r="O152">
        <v>1545026400</v>
      </c>
      <c r="P152" t="b">
        <v>0</v>
      </c>
      <c r="Q152" t="b">
        <v>0</v>
      </c>
      <c r="R152" t="s">
        <v>23</v>
      </c>
      <c r="S152" t="s">
        <v>2033</v>
      </c>
      <c r="T152" t="s">
        <v>2034</v>
      </c>
    </row>
    <row r="153" spans="1:20" ht="47.25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 s="8">
        <f t="shared" si="9"/>
        <v>41799.208333333336</v>
      </c>
      <c r="M153">
        <v>1402290000</v>
      </c>
      <c r="N153" s="8">
        <f t="shared" si="10"/>
        <v>41850.208333333336</v>
      </c>
      <c r="O153">
        <v>1406696400</v>
      </c>
      <c r="P153" t="b">
        <v>0</v>
      </c>
      <c r="Q153" t="b">
        <v>0</v>
      </c>
      <c r="R153" t="s">
        <v>50</v>
      </c>
      <c r="S153" t="s">
        <v>2033</v>
      </c>
      <c r="T153" t="s">
        <v>2041</v>
      </c>
    </row>
    <row r="154" spans="1:20" ht="47.25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 s="8">
        <f t="shared" si="9"/>
        <v>42783.25</v>
      </c>
      <c r="M154">
        <v>1487311200</v>
      </c>
      <c r="N154" s="8">
        <f t="shared" si="10"/>
        <v>42790.25</v>
      </c>
      <c r="O154">
        <v>1487916000</v>
      </c>
      <c r="P154" t="b">
        <v>0</v>
      </c>
      <c r="Q154" t="b">
        <v>0</v>
      </c>
      <c r="R154" t="s">
        <v>60</v>
      </c>
      <c r="S154" t="s">
        <v>2033</v>
      </c>
      <c r="T154" t="s">
        <v>2043</v>
      </c>
    </row>
    <row r="155" spans="1:20" ht="47.25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 s="8">
        <f t="shared" si="9"/>
        <v>41201.208333333336</v>
      </c>
      <c r="M155">
        <v>1350622800</v>
      </c>
      <c r="N155" s="8">
        <f t="shared" si="10"/>
        <v>41207.208333333336</v>
      </c>
      <c r="O155">
        <v>1351141200</v>
      </c>
      <c r="P155" t="b">
        <v>0</v>
      </c>
      <c r="Q155" t="b">
        <v>0</v>
      </c>
      <c r="R155" t="s">
        <v>33</v>
      </c>
      <c r="S155" t="s">
        <v>2037</v>
      </c>
      <c r="T155" t="s">
        <v>2038</v>
      </c>
    </row>
    <row r="156" spans="1:20" ht="47.25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 s="8">
        <f t="shared" si="9"/>
        <v>42502.208333333328</v>
      </c>
      <c r="M156">
        <v>1463029200</v>
      </c>
      <c r="N156" s="8">
        <f t="shared" si="10"/>
        <v>42525.208333333328</v>
      </c>
      <c r="O156">
        <v>1465016400</v>
      </c>
      <c r="P156" t="b">
        <v>0</v>
      </c>
      <c r="Q156" t="b">
        <v>1</v>
      </c>
      <c r="R156" t="s">
        <v>60</v>
      </c>
      <c r="S156" t="s">
        <v>2033</v>
      </c>
      <c r="T156" t="s">
        <v>2043</v>
      </c>
    </row>
    <row r="157" spans="1:20" ht="47.25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 s="8">
        <f t="shared" si="9"/>
        <v>40262.208333333336</v>
      </c>
      <c r="M157">
        <v>1269493200</v>
      </c>
      <c r="N157" s="8">
        <f t="shared" si="10"/>
        <v>40277.208333333336</v>
      </c>
      <c r="O157">
        <v>1270789200</v>
      </c>
      <c r="P157" t="b">
        <v>0</v>
      </c>
      <c r="Q157" t="b">
        <v>0</v>
      </c>
      <c r="R157" t="s">
        <v>33</v>
      </c>
      <c r="S157" t="s">
        <v>2037</v>
      </c>
      <c r="T157" t="s">
        <v>2038</v>
      </c>
    </row>
    <row r="158" spans="1:20" ht="47.25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 s="8">
        <f t="shared" si="9"/>
        <v>43743.208333333328</v>
      </c>
      <c r="M158">
        <v>1570251600</v>
      </c>
      <c r="N158" s="8">
        <f t="shared" si="10"/>
        <v>43767.208333333328</v>
      </c>
      <c r="O158">
        <v>1572325200</v>
      </c>
      <c r="P158" t="b">
        <v>0</v>
      </c>
      <c r="Q158" t="b">
        <v>0</v>
      </c>
      <c r="R158" t="s">
        <v>23</v>
      </c>
      <c r="S158" t="s">
        <v>2033</v>
      </c>
      <c r="T158" t="s">
        <v>2034</v>
      </c>
    </row>
    <row r="159" spans="1:20" ht="47.25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 s="8">
        <f t="shared" si="9"/>
        <v>41638.25</v>
      </c>
      <c r="M159">
        <v>1388383200</v>
      </c>
      <c r="N159" s="8">
        <f t="shared" si="10"/>
        <v>41650.25</v>
      </c>
      <c r="O159">
        <v>1389420000</v>
      </c>
      <c r="P159" t="b">
        <v>0</v>
      </c>
      <c r="Q159" t="b">
        <v>0</v>
      </c>
      <c r="R159" t="s">
        <v>122</v>
      </c>
      <c r="S159" t="s">
        <v>2052</v>
      </c>
      <c r="T159" t="s">
        <v>2053</v>
      </c>
    </row>
    <row r="160" spans="1:20" ht="63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 s="8">
        <f t="shared" si="9"/>
        <v>42346.25</v>
      </c>
      <c r="M160">
        <v>1449554400</v>
      </c>
      <c r="N160" s="8">
        <f t="shared" si="10"/>
        <v>42347.25</v>
      </c>
      <c r="O160">
        <v>1449640800</v>
      </c>
      <c r="P160" t="b">
        <v>0</v>
      </c>
      <c r="Q160" t="b">
        <v>0</v>
      </c>
      <c r="R160" t="s">
        <v>23</v>
      </c>
      <c r="S160" t="s">
        <v>2033</v>
      </c>
      <c r="T160" t="s">
        <v>2034</v>
      </c>
    </row>
    <row r="161" spans="1:20" ht="47.25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 s="8">
        <f t="shared" si="9"/>
        <v>43551.208333333328</v>
      </c>
      <c r="M161">
        <v>1553662800</v>
      </c>
      <c r="N161" s="8">
        <f t="shared" si="10"/>
        <v>43569.208333333328</v>
      </c>
      <c r="O161">
        <v>1555218000</v>
      </c>
      <c r="P161" t="b">
        <v>0</v>
      </c>
      <c r="Q161" t="b">
        <v>1</v>
      </c>
      <c r="R161" t="s">
        <v>33</v>
      </c>
      <c r="S161" t="s">
        <v>2037</v>
      </c>
      <c r="T161" t="s">
        <v>2038</v>
      </c>
    </row>
    <row r="162" spans="1:20" ht="47.25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 s="8">
        <f t="shared" si="9"/>
        <v>43582.208333333328</v>
      </c>
      <c r="M162">
        <v>1556341200</v>
      </c>
      <c r="N162" s="8">
        <f t="shared" si="10"/>
        <v>43598.208333333328</v>
      </c>
      <c r="O162">
        <v>1557723600</v>
      </c>
      <c r="P162" t="b">
        <v>0</v>
      </c>
      <c r="Q162" t="b">
        <v>0</v>
      </c>
      <c r="R162" t="s">
        <v>65</v>
      </c>
      <c r="S162" t="s">
        <v>2035</v>
      </c>
      <c r="T162" t="s">
        <v>2044</v>
      </c>
    </row>
    <row r="163" spans="1:20" ht="78.7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 s="8">
        <f t="shared" si="9"/>
        <v>42270.208333333328</v>
      </c>
      <c r="M163">
        <v>1442984400</v>
      </c>
      <c r="N163" s="8">
        <f t="shared" si="10"/>
        <v>42276.208333333328</v>
      </c>
      <c r="O163">
        <v>1443502800</v>
      </c>
      <c r="P163" t="b">
        <v>0</v>
      </c>
      <c r="Q163" t="b">
        <v>1</v>
      </c>
      <c r="R163" t="s">
        <v>28</v>
      </c>
      <c r="S163" t="s">
        <v>2035</v>
      </c>
      <c r="T163" t="s">
        <v>2036</v>
      </c>
    </row>
    <row r="164" spans="1:20" ht="63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 s="8">
        <f t="shared" si="9"/>
        <v>43442.25</v>
      </c>
      <c r="M164">
        <v>1544248800</v>
      </c>
      <c r="N164" s="8">
        <f t="shared" si="10"/>
        <v>43472.25</v>
      </c>
      <c r="O164">
        <v>1546840800</v>
      </c>
      <c r="P164" t="b">
        <v>0</v>
      </c>
      <c r="Q164" t="b">
        <v>0</v>
      </c>
      <c r="R164" t="s">
        <v>23</v>
      </c>
      <c r="S164" t="s">
        <v>2033</v>
      </c>
      <c r="T164" t="s">
        <v>2034</v>
      </c>
    </row>
    <row r="165" spans="1:20" ht="47.25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 s="8">
        <f t="shared" si="9"/>
        <v>43028.208333333328</v>
      </c>
      <c r="M165">
        <v>1508475600</v>
      </c>
      <c r="N165" s="8">
        <f t="shared" si="10"/>
        <v>43077.25</v>
      </c>
      <c r="O165">
        <v>1512712800</v>
      </c>
      <c r="P165" t="b">
        <v>0</v>
      </c>
      <c r="Q165" t="b">
        <v>1</v>
      </c>
      <c r="R165" t="s">
        <v>122</v>
      </c>
      <c r="S165" t="s">
        <v>2052</v>
      </c>
      <c r="T165" t="s">
        <v>2053</v>
      </c>
    </row>
    <row r="166" spans="1:20" ht="63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 s="8">
        <f t="shared" si="9"/>
        <v>43016.208333333328</v>
      </c>
      <c r="M166">
        <v>1507438800</v>
      </c>
      <c r="N166" s="8">
        <f t="shared" si="10"/>
        <v>43017.208333333328</v>
      </c>
      <c r="O166">
        <v>1507525200</v>
      </c>
      <c r="P166" t="b">
        <v>0</v>
      </c>
      <c r="Q166" t="b">
        <v>0</v>
      </c>
      <c r="R166" t="s">
        <v>33</v>
      </c>
      <c r="S166" t="s">
        <v>2037</v>
      </c>
      <c r="T166" t="s">
        <v>2038</v>
      </c>
    </row>
    <row r="167" spans="1:20" ht="47.25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 s="8">
        <f t="shared" si="9"/>
        <v>42948.208333333328</v>
      </c>
      <c r="M167">
        <v>1501563600</v>
      </c>
      <c r="N167" s="8">
        <f t="shared" si="10"/>
        <v>42980.208333333328</v>
      </c>
      <c r="O167">
        <v>1504328400</v>
      </c>
      <c r="P167" t="b">
        <v>0</v>
      </c>
      <c r="Q167" t="b">
        <v>0</v>
      </c>
      <c r="R167" t="s">
        <v>28</v>
      </c>
      <c r="S167" t="s">
        <v>2035</v>
      </c>
      <c r="T167" t="s">
        <v>2036</v>
      </c>
    </row>
    <row r="168" spans="1:20" ht="63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 s="8">
        <f t="shared" si="9"/>
        <v>40534.25</v>
      </c>
      <c r="M168">
        <v>1292997600</v>
      </c>
      <c r="N168" s="8">
        <f t="shared" si="10"/>
        <v>40538.25</v>
      </c>
      <c r="O168">
        <v>1293343200</v>
      </c>
      <c r="P168" t="b">
        <v>0</v>
      </c>
      <c r="Q168" t="b">
        <v>0</v>
      </c>
      <c r="R168" t="s">
        <v>122</v>
      </c>
      <c r="S168" t="s">
        <v>2052</v>
      </c>
      <c r="T168" t="s">
        <v>2053</v>
      </c>
    </row>
    <row r="169" spans="1:20" ht="63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 s="8">
        <f t="shared" si="9"/>
        <v>41435.208333333336</v>
      </c>
      <c r="M169">
        <v>1370840400</v>
      </c>
      <c r="N169" s="8">
        <f t="shared" si="10"/>
        <v>41445.208333333336</v>
      </c>
      <c r="O169">
        <v>1371704400</v>
      </c>
      <c r="P169" t="b">
        <v>0</v>
      </c>
      <c r="Q169" t="b">
        <v>0</v>
      </c>
      <c r="R169" t="s">
        <v>33</v>
      </c>
      <c r="S169" t="s">
        <v>2037</v>
      </c>
      <c r="T169" t="s">
        <v>2038</v>
      </c>
    </row>
    <row r="170" spans="1:20" ht="47.25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 s="8">
        <f t="shared" si="9"/>
        <v>43518.25</v>
      </c>
      <c r="M170">
        <v>1550815200</v>
      </c>
      <c r="N170" s="8">
        <f t="shared" si="10"/>
        <v>43541.208333333328</v>
      </c>
      <c r="O170">
        <v>1552798800</v>
      </c>
      <c r="P170" t="b">
        <v>0</v>
      </c>
      <c r="Q170" t="b">
        <v>1</v>
      </c>
      <c r="R170" t="s">
        <v>60</v>
      </c>
      <c r="S170" t="s">
        <v>2033</v>
      </c>
      <c r="T170" t="s">
        <v>2043</v>
      </c>
    </row>
    <row r="171" spans="1:20" ht="63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 s="8">
        <f t="shared" si="9"/>
        <v>41077.208333333336</v>
      </c>
      <c r="M171">
        <v>1339909200</v>
      </c>
      <c r="N171" s="8">
        <f t="shared" si="10"/>
        <v>41105.208333333336</v>
      </c>
      <c r="O171">
        <v>1342328400</v>
      </c>
      <c r="P171" t="b">
        <v>0</v>
      </c>
      <c r="Q171" t="b">
        <v>1</v>
      </c>
      <c r="R171" t="s">
        <v>100</v>
      </c>
      <c r="S171" t="s">
        <v>2039</v>
      </c>
      <c r="T171" t="s">
        <v>2050</v>
      </c>
    </row>
    <row r="172" spans="1:20" ht="47.25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 s="8">
        <f t="shared" si="9"/>
        <v>42950.208333333328</v>
      </c>
      <c r="M172">
        <v>1501736400</v>
      </c>
      <c r="N172" s="8">
        <f t="shared" si="10"/>
        <v>42957.208333333328</v>
      </c>
      <c r="O172">
        <v>1502341200</v>
      </c>
      <c r="P172" t="b">
        <v>0</v>
      </c>
      <c r="Q172" t="b">
        <v>0</v>
      </c>
      <c r="R172" t="s">
        <v>60</v>
      </c>
      <c r="S172" t="s">
        <v>2033</v>
      </c>
      <c r="T172" t="s">
        <v>2043</v>
      </c>
    </row>
    <row r="173" spans="1:20" ht="63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 s="8">
        <f t="shared" si="9"/>
        <v>41718.208333333336</v>
      </c>
      <c r="M173">
        <v>1395291600</v>
      </c>
      <c r="N173" s="8">
        <f t="shared" si="10"/>
        <v>41740.208333333336</v>
      </c>
      <c r="O173">
        <v>1397192400</v>
      </c>
      <c r="P173" t="b">
        <v>0</v>
      </c>
      <c r="Q173" t="b">
        <v>0</v>
      </c>
      <c r="R173" t="s">
        <v>206</v>
      </c>
      <c r="S173" t="s">
        <v>2045</v>
      </c>
      <c r="T173" t="s">
        <v>2057</v>
      </c>
    </row>
    <row r="174" spans="1:20" ht="47.25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 s="8">
        <f t="shared" si="9"/>
        <v>41839.208333333336</v>
      </c>
      <c r="M174">
        <v>1405746000</v>
      </c>
      <c r="N174" s="8">
        <f t="shared" si="10"/>
        <v>41854.208333333336</v>
      </c>
      <c r="O174">
        <v>1407042000</v>
      </c>
      <c r="P174" t="b">
        <v>0</v>
      </c>
      <c r="Q174" t="b">
        <v>1</v>
      </c>
      <c r="R174" t="s">
        <v>42</v>
      </c>
      <c r="S174" t="s">
        <v>2039</v>
      </c>
      <c r="T174" t="s">
        <v>2040</v>
      </c>
    </row>
    <row r="175" spans="1:20" ht="47.25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 s="8">
        <f t="shared" si="9"/>
        <v>41412.208333333336</v>
      </c>
      <c r="M175">
        <v>1368853200</v>
      </c>
      <c r="N175" s="8">
        <f t="shared" si="10"/>
        <v>41418.208333333336</v>
      </c>
      <c r="O175">
        <v>1369371600</v>
      </c>
      <c r="P175" t="b">
        <v>0</v>
      </c>
      <c r="Q175" t="b">
        <v>0</v>
      </c>
      <c r="R175" t="s">
        <v>33</v>
      </c>
      <c r="S175" t="s">
        <v>2037</v>
      </c>
      <c r="T175" t="s">
        <v>2038</v>
      </c>
    </row>
    <row r="176" spans="1:20" ht="47.25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 s="8">
        <f t="shared" si="9"/>
        <v>42282.208333333328</v>
      </c>
      <c r="M176">
        <v>1444021200</v>
      </c>
      <c r="N176" s="8">
        <f t="shared" si="10"/>
        <v>42283.208333333328</v>
      </c>
      <c r="O176">
        <v>1444107600</v>
      </c>
      <c r="P176" t="b">
        <v>0</v>
      </c>
      <c r="Q176" t="b">
        <v>1</v>
      </c>
      <c r="R176" t="s">
        <v>65</v>
      </c>
      <c r="S176" t="s">
        <v>2035</v>
      </c>
      <c r="T176" t="s">
        <v>2044</v>
      </c>
    </row>
    <row r="177" spans="1:20" ht="47.25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 s="8">
        <f t="shared" si="9"/>
        <v>42613.208333333328</v>
      </c>
      <c r="M177">
        <v>1472619600</v>
      </c>
      <c r="N177" s="8">
        <f t="shared" si="10"/>
        <v>42632.208333333328</v>
      </c>
      <c r="O177">
        <v>1474261200</v>
      </c>
      <c r="P177" t="b">
        <v>0</v>
      </c>
      <c r="Q177" t="b">
        <v>0</v>
      </c>
      <c r="R177" t="s">
        <v>33</v>
      </c>
      <c r="S177" t="s">
        <v>2037</v>
      </c>
      <c r="T177" t="s">
        <v>2038</v>
      </c>
    </row>
    <row r="178" spans="1:20" ht="78.7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 s="8">
        <f t="shared" si="9"/>
        <v>42616.208333333328</v>
      </c>
      <c r="M178">
        <v>1472878800</v>
      </c>
      <c r="N178" s="8">
        <f t="shared" si="10"/>
        <v>42625.208333333328</v>
      </c>
      <c r="O178">
        <v>1473656400</v>
      </c>
      <c r="P178" t="b">
        <v>0</v>
      </c>
      <c r="Q178" t="b">
        <v>0</v>
      </c>
      <c r="R178" t="s">
        <v>33</v>
      </c>
      <c r="S178" t="s">
        <v>2037</v>
      </c>
      <c r="T178" t="s">
        <v>2038</v>
      </c>
    </row>
    <row r="179" spans="1:20" ht="63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 s="8">
        <f t="shared" si="9"/>
        <v>40497.25</v>
      </c>
      <c r="M179">
        <v>1289800800</v>
      </c>
      <c r="N179" s="8">
        <f t="shared" si="10"/>
        <v>40522.25</v>
      </c>
      <c r="O179">
        <v>1291960800</v>
      </c>
      <c r="P179" t="b">
        <v>0</v>
      </c>
      <c r="Q179" t="b">
        <v>0</v>
      </c>
      <c r="R179" t="s">
        <v>33</v>
      </c>
      <c r="S179" t="s">
        <v>2037</v>
      </c>
      <c r="T179" t="s">
        <v>2038</v>
      </c>
    </row>
    <row r="180" spans="1:20" ht="63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 s="8">
        <f t="shared" si="9"/>
        <v>42999.208333333328</v>
      </c>
      <c r="M180">
        <v>1505970000</v>
      </c>
      <c r="N180" s="8">
        <f t="shared" si="10"/>
        <v>43008.208333333328</v>
      </c>
      <c r="O180">
        <v>1506747600</v>
      </c>
      <c r="P180" t="b">
        <v>0</v>
      </c>
      <c r="Q180" t="b">
        <v>0</v>
      </c>
      <c r="R180" t="s">
        <v>17</v>
      </c>
      <c r="S180" t="s">
        <v>2031</v>
      </c>
      <c r="T180" t="s">
        <v>2032</v>
      </c>
    </row>
    <row r="181" spans="1:20" ht="63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 s="8">
        <f t="shared" si="9"/>
        <v>41350.208333333336</v>
      </c>
      <c r="M181">
        <v>1363496400</v>
      </c>
      <c r="N181" s="8">
        <f t="shared" si="10"/>
        <v>41351.208333333336</v>
      </c>
      <c r="O181">
        <v>1363582800</v>
      </c>
      <c r="P181" t="b">
        <v>0</v>
      </c>
      <c r="Q181" t="b">
        <v>1</v>
      </c>
      <c r="R181" t="s">
        <v>33</v>
      </c>
      <c r="S181" t="s">
        <v>2037</v>
      </c>
      <c r="T181" t="s">
        <v>2038</v>
      </c>
    </row>
    <row r="182" spans="1:20" ht="47.25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 s="8">
        <f t="shared" si="9"/>
        <v>40259.208333333336</v>
      </c>
      <c r="M182">
        <v>1269234000</v>
      </c>
      <c r="N182" s="8">
        <f t="shared" si="10"/>
        <v>40264.208333333336</v>
      </c>
      <c r="O182">
        <v>1269666000</v>
      </c>
      <c r="P182" t="b">
        <v>0</v>
      </c>
      <c r="Q182" t="b">
        <v>0</v>
      </c>
      <c r="R182" t="s">
        <v>65</v>
      </c>
      <c r="S182" t="s">
        <v>2035</v>
      </c>
      <c r="T182" t="s">
        <v>2044</v>
      </c>
    </row>
    <row r="183" spans="1:20" ht="47.25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 s="8">
        <f t="shared" si="9"/>
        <v>43012.208333333328</v>
      </c>
      <c r="M183">
        <v>1507093200</v>
      </c>
      <c r="N183" s="8">
        <f t="shared" si="10"/>
        <v>43030.208333333328</v>
      </c>
      <c r="O183">
        <v>1508648400</v>
      </c>
      <c r="P183" t="b">
        <v>0</v>
      </c>
      <c r="Q183" t="b">
        <v>0</v>
      </c>
      <c r="R183" t="s">
        <v>28</v>
      </c>
      <c r="S183" t="s">
        <v>2035</v>
      </c>
      <c r="T183" t="s">
        <v>2036</v>
      </c>
    </row>
    <row r="184" spans="1:20" ht="78.7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 s="8">
        <f t="shared" si="9"/>
        <v>43631.208333333328</v>
      </c>
      <c r="M184">
        <v>1560574800</v>
      </c>
      <c r="N184" s="8">
        <f t="shared" si="10"/>
        <v>43647.208333333328</v>
      </c>
      <c r="O184">
        <v>1561957200</v>
      </c>
      <c r="P184" t="b">
        <v>0</v>
      </c>
      <c r="Q184" t="b">
        <v>0</v>
      </c>
      <c r="R184" t="s">
        <v>33</v>
      </c>
      <c r="S184" t="s">
        <v>2037</v>
      </c>
      <c r="T184" t="s">
        <v>2038</v>
      </c>
    </row>
    <row r="185" spans="1:20" ht="78.7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 s="8">
        <f t="shared" si="9"/>
        <v>40430.208333333336</v>
      </c>
      <c r="M185">
        <v>1284008400</v>
      </c>
      <c r="N185" s="8">
        <f t="shared" si="10"/>
        <v>40443.208333333336</v>
      </c>
      <c r="O185">
        <v>1285131600</v>
      </c>
      <c r="P185" t="b">
        <v>0</v>
      </c>
      <c r="Q185" t="b">
        <v>0</v>
      </c>
      <c r="R185" t="s">
        <v>23</v>
      </c>
      <c r="S185" t="s">
        <v>2033</v>
      </c>
      <c r="T185" t="s">
        <v>2034</v>
      </c>
    </row>
    <row r="186" spans="1:20" ht="47.25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 s="8">
        <f t="shared" si="9"/>
        <v>43588.208333333328</v>
      </c>
      <c r="M186">
        <v>1556859600</v>
      </c>
      <c r="N186" s="8">
        <f t="shared" si="10"/>
        <v>43589.208333333328</v>
      </c>
      <c r="O186">
        <v>1556946000</v>
      </c>
      <c r="P186" t="b">
        <v>0</v>
      </c>
      <c r="Q186" t="b">
        <v>0</v>
      </c>
      <c r="R186" t="s">
        <v>33</v>
      </c>
      <c r="S186" t="s">
        <v>2037</v>
      </c>
      <c r="T186" t="s">
        <v>2038</v>
      </c>
    </row>
    <row r="187" spans="1:20" ht="63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 s="8">
        <f t="shared" si="9"/>
        <v>43233.208333333328</v>
      </c>
      <c r="M187">
        <v>1526187600</v>
      </c>
      <c r="N187" s="8">
        <f t="shared" si="10"/>
        <v>43244.208333333328</v>
      </c>
      <c r="O187">
        <v>1527138000</v>
      </c>
      <c r="P187" t="b">
        <v>0</v>
      </c>
      <c r="Q187" t="b">
        <v>0</v>
      </c>
      <c r="R187" t="s">
        <v>269</v>
      </c>
      <c r="S187" t="s">
        <v>2039</v>
      </c>
      <c r="T187" t="s">
        <v>2058</v>
      </c>
    </row>
    <row r="188" spans="1:20" ht="47.25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 s="8">
        <f t="shared" si="9"/>
        <v>41782.208333333336</v>
      </c>
      <c r="M188">
        <v>1400821200</v>
      </c>
      <c r="N188" s="8">
        <f t="shared" si="10"/>
        <v>41797.208333333336</v>
      </c>
      <c r="O188">
        <v>1402117200</v>
      </c>
      <c r="P188" t="b">
        <v>0</v>
      </c>
      <c r="Q188" t="b">
        <v>0</v>
      </c>
      <c r="R188" t="s">
        <v>33</v>
      </c>
      <c r="S188" t="s">
        <v>2037</v>
      </c>
      <c r="T188" t="s">
        <v>2038</v>
      </c>
    </row>
    <row r="189" spans="1:20" ht="47.25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 s="8">
        <f t="shared" si="9"/>
        <v>41328.25</v>
      </c>
      <c r="M189">
        <v>1361599200</v>
      </c>
      <c r="N189" s="8">
        <f t="shared" si="10"/>
        <v>41356.208333333336</v>
      </c>
      <c r="O189">
        <v>1364014800</v>
      </c>
      <c r="P189" t="b">
        <v>0</v>
      </c>
      <c r="Q189" t="b">
        <v>1</v>
      </c>
      <c r="R189" t="s">
        <v>100</v>
      </c>
      <c r="S189" t="s">
        <v>2039</v>
      </c>
      <c r="T189" t="s">
        <v>2050</v>
      </c>
    </row>
    <row r="190" spans="1:20" ht="47.25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 s="8">
        <f t="shared" si="9"/>
        <v>41975.25</v>
      </c>
      <c r="M190">
        <v>1417500000</v>
      </c>
      <c r="N190" s="8">
        <f t="shared" si="10"/>
        <v>41976.25</v>
      </c>
      <c r="O190">
        <v>1417586400</v>
      </c>
      <c r="P190" t="b">
        <v>0</v>
      </c>
      <c r="Q190" t="b">
        <v>0</v>
      </c>
      <c r="R190" t="s">
        <v>33</v>
      </c>
      <c r="S190" t="s">
        <v>2037</v>
      </c>
      <c r="T190" t="s">
        <v>2038</v>
      </c>
    </row>
    <row r="191" spans="1:20" ht="47.25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 s="8">
        <f t="shared" si="9"/>
        <v>42433.25</v>
      </c>
      <c r="M191">
        <v>1457071200</v>
      </c>
      <c r="N191" s="8">
        <f t="shared" si="10"/>
        <v>42433.25</v>
      </c>
      <c r="O191">
        <v>1457071200</v>
      </c>
      <c r="P191" t="b">
        <v>0</v>
      </c>
      <c r="Q191" t="b">
        <v>0</v>
      </c>
      <c r="R191" t="s">
        <v>33</v>
      </c>
      <c r="S191" t="s">
        <v>2037</v>
      </c>
      <c r="T191" t="s">
        <v>2038</v>
      </c>
    </row>
    <row r="192" spans="1:20" ht="47.25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 s="8">
        <f t="shared" si="9"/>
        <v>41429.208333333336</v>
      </c>
      <c r="M192">
        <v>1370322000</v>
      </c>
      <c r="N192" s="8">
        <f t="shared" si="10"/>
        <v>41430.208333333336</v>
      </c>
      <c r="O192">
        <v>1370408400</v>
      </c>
      <c r="P192" t="b">
        <v>0</v>
      </c>
      <c r="Q192" t="b">
        <v>1</v>
      </c>
      <c r="R192" t="s">
        <v>33</v>
      </c>
      <c r="S192" t="s">
        <v>2037</v>
      </c>
      <c r="T192" t="s">
        <v>2038</v>
      </c>
    </row>
    <row r="193" spans="1:20" ht="63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 s="8">
        <f t="shared" si="9"/>
        <v>43536.208333333328</v>
      </c>
      <c r="M193">
        <v>1552366800</v>
      </c>
      <c r="N193" s="8">
        <f t="shared" si="10"/>
        <v>43539.208333333328</v>
      </c>
      <c r="O193">
        <v>1552626000</v>
      </c>
      <c r="P193" t="b">
        <v>0</v>
      </c>
      <c r="Q193" t="b">
        <v>0</v>
      </c>
      <c r="R193" t="s">
        <v>33</v>
      </c>
      <c r="S193" t="s">
        <v>2037</v>
      </c>
      <c r="T193" t="s">
        <v>2038</v>
      </c>
    </row>
    <row r="194" spans="1:20" ht="47.25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 s="8">
        <f t="shared" si="9"/>
        <v>41817.208333333336</v>
      </c>
      <c r="M194">
        <v>1403845200</v>
      </c>
      <c r="N194" s="8">
        <f t="shared" si="10"/>
        <v>41821.208333333336</v>
      </c>
      <c r="O194">
        <v>1404190800</v>
      </c>
      <c r="P194" t="b">
        <v>0</v>
      </c>
      <c r="Q194" t="b">
        <v>0</v>
      </c>
      <c r="R194" t="s">
        <v>23</v>
      </c>
      <c r="S194" t="s">
        <v>2033</v>
      </c>
      <c r="T194" t="s">
        <v>2034</v>
      </c>
    </row>
    <row r="195" spans="1:20" ht="31.5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(E195/D195)*100</f>
        <v>45.636363636363633</v>
      </c>
      <c r="G195" t="s">
        <v>14</v>
      </c>
      <c r="H195">
        <v>65</v>
      </c>
      <c r="I195" s="5">
        <f t="shared" si="11"/>
        <v>46.338461538461537</v>
      </c>
      <c r="J195" t="s">
        <v>21</v>
      </c>
      <c r="K195" t="s">
        <v>22</v>
      </c>
      <c r="L195" s="8">
        <f t="shared" ref="L195:L258" si="13">(((M195/60)/60)/24) +DATE(1970,1,1)</f>
        <v>43198.208333333328</v>
      </c>
      <c r="M195">
        <v>1523163600</v>
      </c>
      <c r="N195" s="8">
        <f t="shared" ref="N195:N258" si="14">(((O195/60)/60)/24)+DATE(1970,1,1)</f>
        <v>43202.208333333328</v>
      </c>
      <c r="O195">
        <v>1523509200</v>
      </c>
      <c r="P195" t="b">
        <v>1</v>
      </c>
      <c r="Q195" t="b">
        <v>0</v>
      </c>
      <c r="R195" t="s">
        <v>60</v>
      </c>
      <c r="S195" t="s">
        <v>2033</v>
      </c>
      <c r="T195" t="s">
        <v>2043</v>
      </c>
    </row>
    <row r="196" spans="1:20" ht="47.25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5">
        <f t="shared" ref="I196:I259" si="15">E196/H196</f>
        <v>69.174603174603178</v>
      </c>
      <c r="J196" t="s">
        <v>21</v>
      </c>
      <c r="K196" t="s">
        <v>22</v>
      </c>
      <c r="L196" s="8">
        <f t="shared" si="13"/>
        <v>42261.208333333328</v>
      </c>
      <c r="M196">
        <v>1442206800</v>
      </c>
      <c r="N196" s="8">
        <f t="shared" si="14"/>
        <v>42277.208333333328</v>
      </c>
      <c r="O196">
        <v>1443589200</v>
      </c>
      <c r="P196" t="b">
        <v>0</v>
      </c>
      <c r="Q196" t="b">
        <v>0</v>
      </c>
      <c r="R196" t="s">
        <v>148</v>
      </c>
      <c r="S196" t="s">
        <v>2033</v>
      </c>
      <c r="T196" t="s">
        <v>2055</v>
      </c>
    </row>
    <row r="197" spans="1:20" ht="47.25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 s="8">
        <f t="shared" si="13"/>
        <v>43310.208333333328</v>
      </c>
      <c r="M197">
        <v>1532840400</v>
      </c>
      <c r="N197" s="8">
        <f t="shared" si="14"/>
        <v>43317.208333333328</v>
      </c>
      <c r="O197">
        <v>1533445200</v>
      </c>
      <c r="P197" t="b">
        <v>0</v>
      </c>
      <c r="Q197" t="b">
        <v>0</v>
      </c>
      <c r="R197" t="s">
        <v>50</v>
      </c>
      <c r="S197" t="s">
        <v>2033</v>
      </c>
      <c r="T197" t="s">
        <v>2041</v>
      </c>
    </row>
    <row r="198" spans="1:20" ht="63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 s="8">
        <f t="shared" si="13"/>
        <v>42616.208333333328</v>
      </c>
      <c r="M198">
        <v>1472878800</v>
      </c>
      <c r="N198" s="8">
        <f t="shared" si="14"/>
        <v>42635.208333333328</v>
      </c>
      <c r="O198">
        <v>1474520400</v>
      </c>
      <c r="P198" t="b">
        <v>0</v>
      </c>
      <c r="Q198" t="b">
        <v>0</v>
      </c>
      <c r="R198" t="s">
        <v>65</v>
      </c>
      <c r="S198" t="s">
        <v>2035</v>
      </c>
      <c r="T198" t="s">
        <v>2044</v>
      </c>
    </row>
    <row r="199" spans="1:20" ht="63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 s="8">
        <f t="shared" si="13"/>
        <v>42909.208333333328</v>
      </c>
      <c r="M199">
        <v>1498194000</v>
      </c>
      <c r="N199" s="8">
        <f t="shared" si="14"/>
        <v>42923.208333333328</v>
      </c>
      <c r="O199">
        <v>1499403600</v>
      </c>
      <c r="P199" t="b">
        <v>0</v>
      </c>
      <c r="Q199" t="b">
        <v>0</v>
      </c>
      <c r="R199" t="s">
        <v>53</v>
      </c>
      <c r="S199" t="s">
        <v>2039</v>
      </c>
      <c r="T199" t="s">
        <v>2042</v>
      </c>
    </row>
    <row r="200" spans="1:20" ht="47.25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 s="8">
        <f t="shared" si="13"/>
        <v>40396.208333333336</v>
      </c>
      <c r="M200">
        <v>1281070800</v>
      </c>
      <c r="N200" s="8">
        <f t="shared" si="14"/>
        <v>40425.208333333336</v>
      </c>
      <c r="O200">
        <v>1283576400</v>
      </c>
      <c r="P200" t="b">
        <v>0</v>
      </c>
      <c r="Q200" t="b">
        <v>0</v>
      </c>
      <c r="R200" t="s">
        <v>50</v>
      </c>
      <c r="S200" t="s">
        <v>2033</v>
      </c>
      <c r="T200" t="s">
        <v>2041</v>
      </c>
    </row>
    <row r="201" spans="1:20" ht="47.25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 s="8">
        <f t="shared" si="13"/>
        <v>42192.208333333328</v>
      </c>
      <c r="M201">
        <v>1436245200</v>
      </c>
      <c r="N201" s="8">
        <f t="shared" si="14"/>
        <v>42196.208333333328</v>
      </c>
      <c r="O201">
        <v>1436590800</v>
      </c>
      <c r="P201" t="b">
        <v>0</v>
      </c>
      <c r="Q201" t="b">
        <v>0</v>
      </c>
      <c r="R201" t="s">
        <v>23</v>
      </c>
      <c r="S201" t="s">
        <v>2033</v>
      </c>
      <c r="T201" t="s">
        <v>2034</v>
      </c>
    </row>
    <row r="202" spans="1:20" ht="47.25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 s="8">
        <f t="shared" si="13"/>
        <v>40262.208333333336</v>
      </c>
      <c r="M202">
        <v>1269493200</v>
      </c>
      <c r="N202" s="8">
        <f t="shared" si="14"/>
        <v>40273.208333333336</v>
      </c>
      <c r="O202">
        <v>1270443600</v>
      </c>
      <c r="P202" t="b">
        <v>0</v>
      </c>
      <c r="Q202" t="b">
        <v>0</v>
      </c>
      <c r="R202" t="s">
        <v>33</v>
      </c>
      <c r="S202" t="s">
        <v>2037</v>
      </c>
      <c r="T202" t="s">
        <v>2038</v>
      </c>
    </row>
    <row r="203" spans="1:20" ht="63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 s="8">
        <f t="shared" si="13"/>
        <v>41845.208333333336</v>
      </c>
      <c r="M203">
        <v>1406264400</v>
      </c>
      <c r="N203" s="8">
        <f t="shared" si="14"/>
        <v>41863.208333333336</v>
      </c>
      <c r="O203">
        <v>1407819600</v>
      </c>
      <c r="P203" t="b">
        <v>0</v>
      </c>
      <c r="Q203" t="b">
        <v>0</v>
      </c>
      <c r="R203" t="s">
        <v>28</v>
      </c>
      <c r="S203" t="s">
        <v>2035</v>
      </c>
      <c r="T203" t="s">
        <v>2036</v>
      </c>
    </row>
    <row r="204" spans="1:20" ht="47.25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 s="8">
        <f t="shared" si="13"/>
        <v>40818.208333333336</v>
      </c>
      <c r="M204">
        <v>1317531600</v>
      </c>
      <c r="N204" s="8">
        <f t="shared" si="14"/>
        <v>40822.208333333336</v>
      </c>
      <c r="O204">
        <v>1317877200</v>
      </c>
      <c r="P204" t="b">
        <v>0</v>
      </c>
      <c r="Q204" t="b">
        <v>0</v>
      </c>
      <c r="R204" t="s">
        <v>17</v>
      </c>
      <c r="S204" t="s">
        <v>2031</v>
      </c>
      <c r="T204" t="s">
        <v>2032</v>
      </c>
    </row>
    <row r="205" spans="1:20" ht="63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 s="8">
        <f t="shared" si="13"/>
        <v>42752.25</v>
      </c>
      <c r="M205">
        <v>1484632800</v>
      </c>
      <c r="N205" s="8">
        <f t="shared" si="14"/>
        <v>42754.25</v>
      </c>
      <c r="O205">
        <v>1484805600</v>
      </c>
      <c r="P205" t="b">
        <v>0</v>
      </c>
      <c r="Q205" t="b">
        <v>0</v>
      </c>
      <c r="R205" t="s">
        <v>33</v>
      </c>
      <c r="S205" t="s">
        <v>2037</v>
      </c>
      <c r="T205" t="s">
        <v>2038</v>
      </c>
    </row>
    <row r="206" spans="1:20" ht="47.25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 s="8">
        <f t="shared" si="13"/>
        <v>40636.208333333336</v>
      </c>
      <c r="M206">
        <v>1301806800</v>
      </c>
      <c r="N206" s="8">
        <f t="shared" si="14"/>
        <v>40646.208333333336</v>
      </c>
      <c r="O206">
        <v>1302670800</v>
      </c>
      <c r="P206" t="b">
        <v>0</v>
      </c>
      <c r="Q206" t="b">
        <v>0</v>
      </c>
      <c r="R206" t="s">
        <v>159</v>
      </c>
      <c r="S206" t="s">
        <v>2033</v>
      </c>
      <c r="T206" t="s">
        <v>2056</v>
      </c>
    </row>
    <row r="207" spans="1:20" ht="47.25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 s="8">
        <f t="shared" si="13"/>
        <v>43390.208333333328</v>
      </c>
      <c r="M207">
        <v>1539752400</v>
      </c>
      <c r="N207" s="8">
        <f t="shared" si="14"/>
        <v>43402.208333333328</v>
      </c>
      <c r="O207">
        <v>1540789200</v>
      </c>
      <c r="P207" t="b">
        <v>1</v>
      </c>
      <c r="Q207" t="b">
        <v>0</v>
      </c>
      <c r="R207" t="s">
        <v>33</v>
      </c>
      <c r="S207" t="s">
        <v>2037</v>
      </c>
      <c r="T207" t="s">
        <v>2038</v>
      </c>
    </row>
    <row r="208" spans="1:20" ht="47.25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 s="8">
        <f t="shared" si="13"/>
        <v>40236.25</v>
      </c>
      <c r="M208">
        <v>1267250400</v>
      </c>
      <c r="N208" s="8">
        <f t="shared" si="14"/>
        <v>40245.25</v>
      </c>
      <c r="O208">
        <v>1268028000</v>
      </c>
      <c r="P208" t="b">
        <v>0</v>
      </c>
      <c r="Q208" t="b">
        <v>0</v>
      </c>
      <c r="R208" t="s">
        <v>119</v>
      </c>
      <c r="S208" t="s">
        <v>2045</v>
      </c>
      <c r="T208" t="s">
        <v>2051</v>
      </c>
    </row>
    <row r="209" spans="1:20" ht="78.7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 s="8">
        <f t="shared" si="13"/>
        <v>43340.208333333328</v>
      </c>
      <c r="M209">
        <v>1535432400</v>
      </c>
      <c r="N209" s="8">
        <f t="shared" si="14"/>
        <v>43360.208333333328</v>
      </c>
      <c r="O209">
        <v>1537160400</v>
      </c>
      <c r="P209" t="b">
        <v>0</v>
      </c>
      <c r="Q209" t="b">
        <v>1</v>
      </c>
      <c r="R209" t="s">
        <v>23</v>
      </c>
      <c r="S209" t="s">
        <v>2033</v>
      </c>
      <c r="T209" t="s">
        <v>2034</v>
      </c>
    </row>
    <row r="210" spans="1:20" ht="47.25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 s="8">
        <f t="shared" si="13"/>
        <v>43048.25</v>
      </c>
      <c r="M210">
        <v>1510207200</v>
      </c>
      <c r="N210" s="8">
        <f t="shared" si="14"/>
        <v>43072.25</v>
      </c>
      <c r="O210">
        <v>1512280800</v>
      </c>
      <c r="P210" t="b">
        <v>0</v>
      </c>
      <c r="Q210" t="b">
        <v>0</v>
      </c>
      <c r="R210" t="s">
        <v>42</v>
      </c>
      <c r="S210" t="s">
        <v>2039</v>
      </c>
      <c r="T210" t="s">
        <v>2040</v>
      </c>
    </row>
    <row r="211" spans="1:20" ht="63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 s="8">
        <f t="shared" si="13"/>
        <v>42496.208333333328</v>
      </c>
      <c r="M211">
        <v>1462510800</v>
      </c>
      <c r="N211" s="8">
        <f t="shared" si="14"/>
        <v>42503.208333333328</v>
      </c>
      <c r="O211">
        <v>1463115600</v>
      </c>
      <c r="P211" t="b">
        <v>0</v>
      </c>
      <c r="Q211" t="b">
        <v>0</v>
      </c>
      <c r="R211" t="s">
        <v>42</v>
      </c>
      <c r="S211" t="s">
        <v>2039</v>
      </c>
      <c r="T211" t="s">
        <v>2040</v>
      </c>
    </row>
    <row r="212" spans="1:20" ht="47.25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 s="8">
        <f t="shared" si="13"/>
        <v>42797.25</v>
      </c>
      <c r="M212">
        <v>1488520800</v>
      </c>
      <c r="N212" s="8">
        <f t="shared" si="14"/>
        <v>42824.208333333328</v>
      </c>
      <c r="O212">
        <v>1490850000</v>
      </c>
      <c r="P212" t="b">
        <v>0</v>
      </c>
      <c r="Q212" t="b">
        <v>0</v>
      </c>
      <c r="R212" t="s">
        <v>474</v>
      </c>
      <c r="S212" t="s">
        <v>2039</v>
      </c>
      <c r="T212" t="s">
        <v>2061</v>
      </c>
    </row>
    <row r="213" spans="1:20" ht="63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 s="8">
        <f t="shared" si="13"/>
        <v>41513.208333333336</v>
      </c>
      <c r="M213">
        <v>1377579600</v>
      </c>
      <c r="N213" s="8">
        <f t="shared" si="14"/>
        <v>41537.208333333336</v>
      </c>
      <c r="O213">
        <v>1379653200</v>
      </c>
      <c r="P213" t="b">
        <v>0</v>
      </c>
      <c r="Q213" t="b">
        <v>0</v>
      </c>
      <c r="R213" t="s">
        <v>33</v>
      </c>
      <c r="S213" t="s">
        <v>2037</v>
      </c>
      <c r="T213" t="s">
        <v>2038</v>
      </c>
    </row>
    <row r="214" spans="1:20" ht="63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 s="8">
        <f t="shared" si="13"/>
        <v>43814.25</v>
      </c>
      <c r="M214">
        <v>1576389600</v>
      </c>
      <c r="N214" s="8">
        <f t="shared" si="14"/>
        <v>43860.25</v>
      </c>
      <c r="O214">
        <v>1580364000</v>
      </c>
      <c r="P214" t="b">
        <v>0</v>
      </c>
      <c r="Q214" t="b">
        <v>0</v>
      </c>
      <c r="R214" t="s">
        <v>33</v>
      </c>
      <c r="S214" t="s">
        <v>2037</v>
      </c>
      <c r="T214" t="s">
        <v>2038</v>
      </c>
    </row>
    <row r="215" spans="1:20" ht="63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 s="8">
        <f t="shared" si="13"/>
        <v>40488.208333333336</v>
      </c>
      <c r="M215">
        <v>1289019600</v>
      </c>
      <c r="N215" s="8">
        <f t="shared" si="14"/>
        <v>40496.25</v>
      </c>
      <c r="O215">
        <v>1289714400</v>
      </c>
      <c r="P215" t="b">
        <v>0</v>
      </c>
      <c r="Q215" t="b">
        <v>1</v>
      </c>
      <c r="R215" t="s">
        <v>60</v>
      </c>
      <c r="S215" t="s">
        <v>2033</v>
      </c>
      <c r="T215" t="s">
        <v>2043</v>
      </c>
    </row>
    <row r="216" spans="1:20" ht="63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 s="8">
        <f t="shared" si="13"/>
        <v>40409.208333333336</v>
      </c>
      <c r="M216">
        <v>1282194000</v>
      </c>
      <c r="N216" s="8">
        <f t="shared" si="14"/>
        <v>40415.208333333336</v>
      </c>
      <c r="O216">
        <v>1282712400</v>
      </c>
      <c r="P216" t="b">
        <v>0</v>
      </c>
      <c r="Q216" t="b">
        <v>0</v>
      </c>
      <c r="R216" t="s">
        <v>23</v>
      </c>
      <c r="S216" t="s">
        <v>2033</v>
      </c>
      <c r="T216" t="s">
        <v>2034</v>
      </c>
    </row>
    <row r="217" spans="1:20" ht="63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 s="8">
        <f t="shared" si="13"/>
        <v>43509.25</v>
      </c>
      <c r="M217">
        <v>1550037600</v>
      </c>
      <c r="N217" s="8">
        <f t="shared" si="14"/>
        <v>43511.25</v>
      </c>
      <c r="O217">
        <v>1550210400</v>
      </c>
      <c r="P217" t="b">
        <v>0</v>
      </c>
      <c r="Q217" t="b">
        <v>0</v>
      </c>
      <c r="R217" t="s">
        <v>33</v>
      </c>
      <c r="S217" t="s">
        <v>2037</v>
      </c>
      <c r="T217" t="s">
        <v>2038</v>
      </c>
    </row>
    <row r="218" spans="1:20" ht="47.25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 s="8">
        <f t="shared" si="13"/>
        <v>40869.25</v>
      </c>
      <c r="M218">
        <v>1321941600</v>
      </c>
      <c r="N218" s="8">
        <f t="shared" si="14"/>
        <v>40871.25</v>
      </c>
      <c r="O218">
        <v>1322114400</v>
      </c>
      <c r="P218" t="b">
        <v>0</v>
      </c>
      <c r="Q218" t="b">
        <v>0</v>
      </c>
      <c r="R218" t="s">
        <v>33</v>
      </c>
      <c r="S218" t="s">
        <v>2037</v>
      </c>
      <c r="T218" t="s">
        <v>2038</v>
      </c>
    </row>
    <row r="219" spans="1:20" ht="47.25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 s="8">
        <f t="shared" si="13"/>
        <v>43583.208333333328</v>
      </c>
      <c r="M219">
        <v>1556427600</v>
      </c>
      <c r="N219" s="8">
        <f t="shared" si="14"/>
        <v>43592.208333333328</v>
      </c>
      <c r="O219">
        <v>1557205200</v>
      </c>
      <c r="P219" t="b">
        <v>0</v>
      </c>
      <c r="Q219" t="b">
        <v>0</v>
      </c>
      <c r="R219" t="s">
        <v>474</v>
      </c>
      <c r="S219" t="s">
        <v>2039</v>
      </c>
      <c r="T219" t="s">
        <v>2061</v>
      </c>
    </row>
    <row r="220" spans="1:20" ht="47.25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 s="8">
        <f t="shared" si="13"/>
        <v>40858.25</v>
      </c>
      <c r="M220">
        <v>1320991200</v>
      </c>
      <c r="N220" s="8">
        <f t="shared" si="14"/>
        <v>40892.25</v>
      </c>
      <c r="O220">
        <v>1323928800</v>
      </c>
      <c r="P220" t="b">
        <v>0</v>
      </c>
      <c r="Q220" t="b">
        <v>1</v>
      </c>
      <c r="R220" t="s">
        <v>100</v>
      </c>
      <c r="S220" t="s">
        <v>2039</v>
      </c>
      <c r="T220" t="s">
        <v>2050</v>
      </c>
    </row>
    <row r="221" spans="1:20" ht="63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 s="8">
        <f t="shared" si="13"/>
        <v>41137.208333333336</v>
      </c>
      <c r="M221">
        <v>1345093200</v>
      </c>
      <c r="N221" s="8">
        <f t="shared" si="14"/>
        <v>41149.208333333336</v>
      </c>
      <c r="O221">
        <v>1346130000</v>
      </c>
      <c r="P221" t="b">
        <v>0</v>
      </c>
      <c r="Q221" t="b">
        <v>0</v>
      </c>
      <c r="R221" t="s">
        <v>71</v>
      </c>
      <c r="S221" t="s">
        <v>2039</v>
      </c>
      <c r="T221" t="s">
        <v>2047</v>
      </c>
    </row>
    <row r="222" spans="1:20" ht="47.25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 s="8">
        <f t="shared" si="13"/>
        <v>40725.208333333336</v>
      </c>
      <c r="M222">
        <v>1309496400</v>
      </c>
      <c r="N222" s="8">
        <f t="shared" si="14"/>
        <v>40743.208333333336</v>
      </c>
      <c r="O222">
        <v>1311051600</v>
      </c>
      <c r="P222" t="b">
        <v>1</v>
      </c>
      <c r="Q222" t="b">
        <v>0</v>
      </c>
      <c r="R222" t="s">
        <v>33</v>
      </c>
      <c r="S222" t="s">
        <v>2037</v>
      </c>
      <c r="T222" t="s">
        <v>2038</v>
      </c>
    </row>
    <row r="223" spans="1:20" ht="63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 s="8">
        <f t="shared" si="13"/>
        <v>41081.208333333336</v>
      </c>
      <c r="M223">
        <v>1340254800</v>
      </c>
      <c r="N223" s="8">
        <f t="shared" si="14"/>
        <v>41083.208333333336</v>
      </c>
      <c r="O223">
        <v>1340427600</v>
      </c>
      <c r="P223" t="b">
        <v>1</v>
      </c>
      <c r="Q223" t="b">
        <v>0</v>
      </c>
      <c r="R223" t="s">
        <v>17</v>
      </c>
      <c r="S223" t="s">
        <v>2031</v>
      </c>
      <c r="T223" t="s">
        <v>2032</v>
      </c>
    </row>
    <row r="224" spans="1:20" ht="47.25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 s="8">
        <f t="shared" si="13"/>
        <v>41914.208333333336</v>
      </c>
      <c r="M224">
        <v>1412226000</v>
      </c>
      <c r="N224" s="8">
        <f t="shared" si="14"/>
        <v>41915.208333333336</v>
      </c>
      <c r="O224">
        <v>1412312400</v>
      </c>
      <c r="P224" t="b">
        <v>0</v>
      </c>
      <c r="Q224" t="b">
        <v>0</v>
      </c>
      <c r="R224" t="s">
        <v>122</v>
      </c>
      <c r="S224" t="s">
        <v>2052</v>
      </c>
      <c r="T224" t="s">
        <v>2053</v>
      </c>
    </row>
    <row r="225" spans="1:20" ht="47.25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 s="8">
        <f t="shared" si="13"/>
        <v>42445.208333333328</v>
      </c>
      <c r="M225">
        <v>1458104400</v>
      </c>
      <c r="N225" s="8">
        <f t="shared" si="14"/>
        <v>42459.208333333328</v>
      </c>
      <c r="O225">
        <v>1459314000</v>
      </c>
      <c r="P225" t="b">
        <v>0</v>
      </c>
      <c r="Q225" t="b">
        <v>0</v>
      </c>
      <c r="R225" t="s">
        <v>33</v>
      </c>
      <c r="S225" t="s">
        <v>2037</v>
      </c>
      <c r="T225" t="s">
        <v>2038</v>
      </c>
    </row>
    <row r="226" spans="1:20" ht="47.25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 s="8">
        <f t="shared" si="13"/>
        <v>41906.208333333336</v>
      </c>
      <c r="M226">
        <v>1411534800</v>
      </c>
      <c r="N226" s="8">
        <f t="shared" si="14"/>
        <v>41951.25</v>
      </c>
      <c r="O226">
        <v>1415426400</v>
      </c>
      <c r="P226" t="b">
        <v>0</v>
      </c>
      <c r="Q226" t="b">
        <v>0</v>
      </c>
      <c r="R226" t="s">
        <v>474</v>
      </c>
      <c r="S226" t="s">
        <v>2039</v>
      </c>
      <c r="T226" t="s">
        <v>2061</v>
      </c>
    </row>
    <row r="227" spans="1:20" ht="63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 s="8">
        <f t="shared" si="13"/>
        <v>41762.208333333336</v>
      </c>
      <c r="M227">
        <v>1399093200</v>
      </c>
      <c r="N227" s="8">
        <f t="shared" si="14"/>
        <v>41762.208333333336</v>
      </c>
      <c r="O227">
        <v>1399093200</v>
      </c>
      <c r="P227" t="b">
        <v>1</v>
      </c>
      <c r="Q227" t="b">
        <v>0</v>
      </c>
      <c r="R227" t="s">
        <v>23</v>
      </c>
      <c r="S227" t="s">
        <v>2033</v>
      </c>
      <c r="T227" t="s">
        <v>2034</v>
      </c>
    </row>
    <row r="228" spans="1:20" ht="47.25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 s="8">
        <f t="shared" si="13"/>
        <v>40276.208333333336</v>
      </c>
      <c r="M228">
        <v>1270702800</v>
      </c>
      <c r="N228" s="8">
        <f t="shared" si="14"/>
        <v>40313.208333333336</v>
      </c>
      <c r="O228">
        <v>1273899600</v>
      </c>
      <c r="P228" t="b">
        <v>0</v>
      </c>
      <c r="Q228" t="b">
        <v>0</v>
      </c>
      <c r="R228" t="s">
        <v>122</v>
      </c>
      <c r="S228" t="s">
        <v>2052</v>
      </c>
      <c r="T228" t="s">
        <v>2053</v>
      </c>
    </row>
    <row r="229" spans="1:20" ht="63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 s="8">
        <f t="shared" si="13"/>
        <v>42139.208333333328</v>
      </c>
      <c r="M229">
        <v>1431666000</v>
      </c>
      <c r="N229" s="8">
        <f t="shared" si="14"/>
        <v>42145.208333333328</v>
      </c>
      <c r="O229">
        <v>1432184400</v>
      </c>
      <c r="P229" t="b">
        <v>0</v>
      </c>
      <c r="Q229" t="b">
        <v>0</v>
      </c>
      <c r="R229" t="s">
        <v>292</v>
      </c>
      <c r="S229" t="s">
        <v>2048</v>
      </c>
      <c r="T229" t="s">
        <v>2059</v>
      </c>
    </row>
    <row r="230" spans="1:20" ht="31.5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 s="8">
        <f t="shared" si="13"/>
        <v>42613.208333333328</v>
      </c>
      <c r="M230">
        <v>1472619600</v>
      </c>
      <c r="N230" s="8">
        <f t="shared" si="14"/>
        <v>42638.208333333328</v>
      </c>
      <c r="O230">
        <v>1474779600</v>
      </c>
      <c r="P230" t="b">
        <v>0</v>
      </c>
      <c r="Q230" t="b">
        <v>0</v>
      </c>
      <c r="R230" t="s">
        <v>71</v>
      </c>
      <c r="S230" t="s">
        <v>2039</v>
      </c>
      <c r="T230" t="s">
        <v>2047</v>
      </c>
    </row>
    <row r="231" spans="1:20" ht="47.25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 s="8">
        <f t="shared" si="13"/>
        <v>42887.208333333328</v>
      </c>
      <c r="M231">
        <v>1496293200</v>
      </c>
      <c r="N231" s="8">
        <f t="shared" si="14"/>
        <v>42935.208333333328</v>
      </c>
      <c r="O231">
        <v>1500440400</v>
      </c>
      <c r="P231" t="b">
        <v>0</v>
      </c>
      <c r="Q231" t="b">
        <v>1</v>
      </c>
      <c r="R231" t="s">
        <v>292</v>
      </c>
      <c r="S231" t="s">
        <v>2048</v>
      </c>
      <c r="T231" t="s">
        <v>2059</v>
      </c>
    </row>
    <row r="232" spans="1:20" ht="47.25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 s="8">
        <f t="shared" si="13"/>
        <v>43805.25</v>
      </c>
      <c r="M232">
        <v>1575612000</v>
      </c>
      <c r="N232" s="8">
        <f t="shared" si="14"/>
        <v>43805.25</v>
      </c>
      <c r="O232">
        <v>1575612000</v>
      </c>
      <c r="P232" t="b">
        <v>0</v>
      </c>
      <c r="Q232" t="b">
        <v>0</v>
      </c>
      <c r="R232" t="s">
        <v>89</v>
      </c>
      <c r="S232" t="s">
        <v>2048</v>
      </c>
      <c r="T232" t="s">
        <v>2049</v>
      </c>
    </row>
    <row r="233" spans="1:20" ht="63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 s="8">
        <f t="shared" si="13"/>
        <v>41415.208333333336</v>
      </c>
      <c r="M233">
        <v>1369112400</v>
      </c>
      <c r="N233" s="8">
        <f t="shared" si="14"/>
        <v>41473.208333333336</v>
      </c>
      <c r="O233">
        <v>1374123600</v>
      </c>
      <c r="P233" t="b">
        <v>0</v>
      </c>
      <c r="Q233" t="b">
        <v>0</v>
      </c>
      <c r="R233" t="s">
        <v>33</v>
      </c>
      <c r="S233" t="s">
        <v>2037</v>
      </c>
      <c r="T233" t="s">
        <v>2038</v>
      </c>
    </row>
    <row r="234" spans="1:20" ht="47.25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 s="8">
        <f t="shared" si="13"/>
        <v>42576.208333333328</v>
      </c>
      <c r="M234">
        <v>1469422800</v>
      </c>
      <c r="N234" s="8">
        <f t="shared" si="14"/>
        <v>42577.208333333328</v>
      </c>
      <c r="O234">
        <v>1469509200</v>
      </c>
      <c r="P234" t="b">
        <v>0</v>
      </c>
      <c r="Q234" t="b">
        <v>0</v>
      </c>
      <c r="R234" t="s">
        <v>33</v>
      </c>
      <c r="S234" t="s">
        <v>2037</v>
      </c>
      <c r="T234" t="s">
        <v>2038</v>
      </c>
    </row>
    <row r="235" spans="1:20" ht="47.25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 s="8">
        <f t="shared" si="13"/>
        <v>40706.208333333336</v>
      </c>
      <c r="M235">
        <v>1307854800</v>
      </c>
      <c r="N235" s="8">
        <f t="shared" si="14"/>
        <v>40722.208333333336</v>
      </c>
      <c r="O235">
        <v>1309237200</v>
      </c>
      <c r="P235" t="b">
        <v>0</v>
      </c>
      <c r="Q235" t="b">
        <v>0</v>
      </c>
      <c r="R235" t="s">
        <v>71</v>
      </c>
      <c r="S235" t="s">
        <v>2039</v>
      </c>
      <c r="T235" t="s">
        <v>2047</v>
      </c>
    </row>
    <row r="236" spans="1:20" ht="63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 s="8">
        <f t="shared" si="13"/>
        <v>42969.208333333328</v>
      </c>
      <c r="M236">
        <v>1503378000</v>
      </c>
      <c r="N236" s="8">
        <f t="shared" si="14"/>
        <v>42976.208333333328</v>
      </c>
      <c r="O236">
        <v>1503982800</v>
      </c>
      <c r="P236" t="b">
        <v>0</v>
      </c>
      <c r="Q236" t="b">
        <v>1</v>
      </c>
      <c r="R236" t="s">
        <v>89</v>
      </c>
      <c r="S236" t="s">
        <v>2048</v>
      </c>
      <c r="T236" t="s">
        <v>2049</v>
      </c>
    </row>
    <row r="237" spans="1:20" ht="78.7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 s="8">
        <f t="shared" si="13"/>
        <v>42779.25</v>
      </c>
      <c r="M237">
        <v>1486965600</v>
      </c>
      <c r="N237" s="8">
        <f t="shared" si="14"/>
        <v>42784.25</v>
      </c>
      <c r="O237">
        <v>1487397600</v>
      </c>
      <c r="P237" t="b">
        <v>0</v>
      </c>
      <c r="Q237" t="b">
        <v>0</v>
      </c>
      <c r="R237" t="s">
        <v>71</v>
      </c>
      <c r="S237" t="s">
        <v>2039</v>
      </c>
      <c r="T237" t="s">
        <v>2047</v>
      </c>
    </row>
    <row r="238" spans="1:20" ht="47.25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 s="8">
        <f t="shared" si="13"/>
        <v>43641.208333333328</v>
      </c>
      <c r="M238">
        <v>1561438800</v>
      </c>
      <c r="N238" s="8">
        <f t="shared" si="14"/>
        <v>43648.208333333328</v>
      </c>
      <c r="O238">
        <v>1562043600</v>
      </c>
      <c r="P238" t="b">
        <v>0</v>
      </c>
      <c r="Q238" t="b">
        <v>1</v>
      </c>
      <c r="R238" t="s">
        <v>23</v>
      </c>
      <c r="S238" t="s">
        <v>2033</v>
      </c>
      <c r="T238" t="s">
        <v>2034</v>
      </c>
    </row>
    <row r="239" spans="1:20" ht="78.7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 s="8">
        <f t="shared" si="13"/>
        <v>41754.208333333336</v>
      </c>
      <c r="M239">
        <v>1398402000</v>
      </c>
      <c r="N239" s="8">
        <f t="shared" si="14"/>
        <v>41756.208333333336</v>
      </c>
      <c r="O239">
        <v>1398574800</v>
      </c>
      <c r="P239" t="b">
        <v>0</v>
      </c>
      <c r="Q239" t="b">
        <v>0</v>
      </c>
      <c r="R239" t="s">
        <v>71</v>
      </c>
      <c r="S239" t="s">
        <v>2039</v>
      </c>
      <c r="T239" t="s">
        <v>2047</v>
      </c>
    </row>
    <row r="240" spans="1:20" ht="47.25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 s="8">
        <f t="shared" si="13"/>
        <v>43083.25</v>
      </c>
      <c r="M240">
        <v>1513231200</v>
      </c>
      <c r="N240" s="8">
        <f t="shared" si="14"/>
        <v>43108.25</v>
      </c>
      <c r="O240">
        <v>1515391200</v>
      </c>
      <c r="P240" t="b">
        <v>0</v>
      </c>
      <c r="Q240" t="b">
        <v>1</v>
      </c>
      <c r="R240" t="s">
        <v>33</v>
      </c>
      <c r="S240" t="s">
        <v>2037</v>
      </c>
      <c r="T240" t="s">
        <v>2038</v>
      </c>
    </row>
    <row r="241" spans="1:20" ht="63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 s="8">
        <f t="shared" si="13"/>
        <v>42245.208333333328</v>
      </c>
      <c r="M241">
        <v>1440824400</v>
      </c>
      <c r="N241" s="8">
        <f t="shared" si="14"/>
        <v>42249.208333333328</v>
      </c>
      <c r="O241">
        <v>1441170000</v>
      </c>
      <c r="P241" t="b">
        <v>0</v>
      </c>
      <c r="Q241" t="b">
        <v>0</v>
      </c>
      <c r="R241" t="s">
        <v>65</v>
      </c>
      <c r="S241" t="s">
        <v>2035</v>
      </c>
      <c r="T241" t="s">
        <v>2044</v>
      </c>
    </row>
    <row r="242" spans="1:20" ht="63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 s="8">
        <f t="shared" si="13"/>
        <v>40396.208333333336</v>
      </c>
      <c r="M242">
        <v>1281070800</v>
      </c>
      <c r="N242" s="8">
        <f t="shared" si="14"/>
        <v>40397.208333333336</v>
      </c>
      <c r="O242">
        <v>1281157200</v>
      </c>
      <c r="P242" t="b">
        <v>0</v>
      </c>
      <c r="Q242" t="b">
        <v>0</v>
      </c>
      <c r="R242" t="s">
        <v>33</v>
      </c>
      <c r="S242" t="s">
        <v>2037</v>
      </c>
      <c r="T242" t="s">
        <v>2038</v>
      </c>
    </row>
    <row r="243" spans="1:20" ht="63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 s="8">
        <f t="shared" si="13"/>
        <v>41742.208333333336</v>
      </c>
      <c r="M243">
        <v>1397365200</v>
      </c>
      <c r="N243" s="8">
        <f t="shared" si="14"/>
        <v>41752.208333333336</v>
      </c>
      <c r="O243">
        <v>1398229200</v>
      </c>
      <c r="P243" t="b">
        <v>0</v>
      </c>
      <c r="Q243" t="b">
        <v>1</v>
      </c>
      <c r="R243" t="s">
        <v>68</v>
      </c>
      <c r="S243" t="s">
        <v>2045</v>
      </c>
      <c r="T243" t="s">
        <v>2046</v>
      </c>
    </row>
    <row r="244" spans="1:20" ht="31.5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 s="8">
        <f t="shared" si="13"/>
        <v>42865.208333333328</v>
      </c>
      <c r="M244">
        <v>1494392400</v>
      </c>
      <c r="N244" s="8">
        <f t="shared" si="14"/>
        <v>42875.208333333328</v>
      </c>
      <c r="O244">
        <v>1495256400</v>
      </c>
      <c r="P244" t="b">
        <v>0</v>
      </c>
      <c r="Q244" t="b">
        <v>1</v>
      </c>
      <c r="R244" t="s">
        <v>23</v>
      </c>
      <c r="S244" t="s">
        <v>2033</v>
      </c>
      <c r="T244" t="s">
        <v>2034</v>
      </c>
    </row>
    <row r="245" spans="1:20" ht="78.7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 s="8">
        <f t="shared" si="13"/>
        <v>43163.25</v>
      </c>
      <c r="M245">
        <v>1520143200</v>
      </c>
      <c r="N245" s="8">
        <f t="shared" si="14"/>
        <v>43166.25</v>
      </c>
      <c r="O245">
        <v>1520402400</v>
      </c>
      <c r="P245" t="b">
        <v>0</v>
      </c>
      <c r="Q245" t="b">
        <v>0</v>
      </c>
      <c r="R245" t="s">
        <v>33</v>
      </c>
      <c r="S245" t="s">
        <v>2037</v>
      </c>
      <c r="T245" t="s">
        <v>2038</v>
      </c>
    </row>
    <row r="246" spans="1:20" ht="78.7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 s="8">
        <f t="shared" si="13"/>
        <v>41834.208333333336</v>
      </c>
      <c r="M246">
        <v>1405314000</v>
      </c>
      <c r="N246" s="8">
        <f t="shared" si="14"/>
        <v>41886.208333333336</v>
      </c>
      <c r="O246">
        <v>1409806800</v>
      </c>
      <c r="P246" t="b">
        <v>0</v>
      </c>
      <c r="Q246" t="b">
        <v>0</v>
      </c>
      <c r="R246" t="s">
        <v>33</v>
      </c>
      <c r="S246" t="s">
        <v>2037</v>
      </c>
      <c r="T246" t="s">
        <v>2038</v>
      </c>
    </row>
    <row r="247" spans="1:20" ht="63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 s="8">
        <f t="shared" si="13"/>
        <v>41736.208333333336</v>
      </c>
      <c r="M247">
        <v>1396846800</v>
      </c>
      <c r="N247" s="8">
        <f t="shared" si="14"/>
        <v>41737.208333333336</v>
      </c>
      <c r="O247">
        <v>1396933200</v>
      </c>
      <c r="P247" t="b">
        <v>0</v>
      </c>
      <c r="Q247" t="b">
        <v>0</v>
      </c>
      <c r="R247" t="s">
        <v>33</v>
      </c>
      <c r="S247" t="s">
        <v>2037</v>
      </c>
      <c r="T247" t="s">
        <v>2038</v>
      </c>
    </row>
    <row r="248" spans="1:20" ht="63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 s="8">
        <f t="shared" si="13"/>
        <v>41491.208333333336</v>
      </c>
      <c r="M248">
        <v>1375678800</v>
      </c>
      <c r="N248" s="8">
        <f t="shared" si="14"/>
        <v>41495.208333333336</v>
      </c>
      <c r="O248">
        <v>1376024400</v>
      </c>
      <c r="P248" t="b">
        <v>0</v>
      </c>
      <c r="Q248" t="b">
        <v>0</v>
      </c>
      <c r="R248" t="s">
        <v>28</v>
      </c>
      <c r="S248" t="s">
        <v>2035</v>
      </c>
      <c r="T248" t="s">
        <v>2036</v>
      </c>
    </row>
    <row r="249" spans="1:20" ht="78.75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 s="8">
        <f t="shared" si="13"/>
        <v>42726.25</v>
      </c>
      <c r="M249">
        <v>1482386400</v>
      </c>
      <c r="N249" s="8">
        <f t="shared" si="14"/>
        <v>42741.25</v>
      </c>
      <c r="O249">
        <v>1483682400</v>
      </c>
      <c r="P249" t="b">
        <v>0</v>
      </c>
      <c r="Q249" t="b">
        <v>1</v>
      </c>
      <c r="R249" t="s">
        <v>119</v>
      </c>
      <c r="S249" t="s">
        <v>2045</v>
      </c>
      <c r="T249" t="s">
        <v>2051</v>
      </c>
    </row>
    <row r="250" spans="1:20" ht="63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 s="8">
        <f t="shared" si="13"/>
        <v>42004.25</v>
      </c>
      <c r="M250">
        <v>1420005600</v>
      </c>
      <c r="N250" s="8">
        <f t="shared" si="14"/>
        <v>42009.25</v>
      </c>
      <c r="O250">
        <v>1420437600</v>
      </c>
      <c r="P250" t="b">
        <v>0</v>
      </c>
      <c r="Q250" t="b">
        <v>0</v>
      </c>
      <c r="R250" t="s">
        <v>292</v>
      </c>
      <c r="S250" t="s">
        <v>2048</v>
      </c>
      <c r="T250" t="s">
        <v>2059</v>
      </c>
    </row>
    <row r="251" spans="1:20" ht="47.25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 s="8">
        <f t="shared" si="13"/>
        <v>42006.25</v>
      </c>
      <c r="M251">
        <v>1420178400</v>
      </c>
      <c r="N251" s="8">
        <f t="shared" si="14"/>
        <v>42013.25</v>
      </c>
      <c r="O251">
        <v>1420783200</v>
      </c>
      <c r="P251" t="b">
        <v>0</v>
      </c>
      <c r="Q251" t="b">
        <v>0</v>
      </c>
      <c r="R251" t="s">
        <v>206</v>
      </c>
      <c r="S251" t="s">
        <v>2045</v>
      </c>
      <c r="T251" t="s">
        <v>2057</v>
      </c>
    </row>
    <row r="252" spans="1:20" ht="63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 s="8">
        <f t="shared" si="13"/>
        <v>40203.25</v>
      </c>
      <c r="M252">
        <v>1264399200</v>
      </c>
      <c r="N252" s="8">
        <f t="shared" si="14"/>
        <v>40238.25</v>
      </c>
      <c r="O252">
        <v>1267423200</v>
      </c>
      <c r="P252" t="b">
        <v>0</v>
      </c>
      <c r="Q252" t="b">
        <v>0</v>
      </c>
      <c r="R252" t="s">
        <v>23</v>
      </c>
      <c r="S252" t="s">
        <v>2033</v>
      </c>
      <c r="T252" t="s">
        <v>2034</v>
      </c>
    </row>
    <row r="253" spans="1:20" ht="47.25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 s="8">
        <f t="shared" si="13"/>
        <v>41252.25</v>
      </c>
      <c r="M253">
        <v>1355032800</v>
      </c>
      <c r="N253" s="8">
        <f t="shared" si="14"/>
        <v>41254.25</v>
      </c>
      <c r="O253">
        <v>1355205600</v>
      </c>
      <c r="P253" t="b">
        <v>0</v>
      </c>
      <c r="Q253" t="b">
        <v>0</v>
      </c>
      <c r="R253" t="s">
        <v>33</v>
      </c>
      <c r="S253" t="s">
        <v>2037</v>
      </c>
      <c r="T253" t="s">
        <v>2038</v>
      </c>
    </row>
    <row r="254" spans="1:20" ht="63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 s="8">
        <f t="shared" si="13"/>
        <v>41572.208333333336</v>
      </c>
      <c r="M254">
        <v>1382677200</v>
      </c>
      <c r="N254" s="8">
        <f t="shared" si="14"/>
        <v>41577.208333333336</v>
      </c>
      <c r="O254">
        <v>1383109200</v>
      </c>
      <c r="P254" t="b">
        <v>0</v>
      </c>
      <c r="Q254" t="b">
        <v>0</v>
      </c>
      <c r="R254" t="s">
        <v>33</v>
      </c>
      <c r="S254" t="s">
        <v>2037</v>
      </c>
      <c r="T254" t="s">
        <v>2038</v>
      </c>
    </row>
    <row r="255" spans="1:20" ht="63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 s="8">
        <f t="shared" si="13"/>
        <v>40641.208333333336</v>
      </c>
      <c r="M255">
        <v>1302238800</v>
      </c>
      <c r="N255" s="8">
        <f t="shared" si="14"/>
        <v>40653.208333333336</v>
      </c>
      <c r="O255">
        <v>1303275600</v>
      </c>
      <c r="P255" t="b">
        <v>0</v>
      </c>
      <c r="Q255" t="b">
        <v>0</v>
      </c>
      <c r="R255" t="s">
        <v>53</v>
      </c>
      <c r="S255" t="s">
        <v>2039</v>
      </c>
      <c r="T255" t="s">
        <v>2042</v>
      </c>
    </row>
    <row r="256" spans="1:20" ht="63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 s="8">
        <f t="shared" si="13"/>
        <v>42787.25</v>
      </c>
      <c r="M256">
        <v>1487656800</v>
      </c>
      <c r="N256" s="8">
        <f t="shared" si="14"/>
        <v>42789.25</v>
      </c>
      <c r="O256">
        <v>1487829600</v>
      </c>
      <c r="P256" t="b">
        <v>0</v>
      </c>
      <c r="Q256" t="b">
        <v>0</v>
      </c>
      <c r="R256" t="s">
        <v>68</v>
      </c>
      <c r="S256" t="s">
        <v>2045</v>
      </c>
      <c r="T256" t="s">
        <v>2046</v>
      </c>
    </row>
    <row r="257" spans="1:20" ht="63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 s="8">
        <f t="shared" si="13"/>
        <v>40590.25</v>
      </c>
      <c r="M257">
        <v>1297836000</v>
      </c>
      <c r="N257" s="8">
        <f t="shared" si="14"/>
        <v>40595.25</v>
      </c>
      <c r="O257">
        <v>1298268000</v>
      </c>
      <c r="P257" t="b">
        <v>0</v>
      </c>
      <c r="Q257" t="b">
        <v>1</v>
      </c>
      <c r="R257" t="s">
        <v>23</v>
      </c>
      <c r="S257" t="s">
        <v>2033</v>
      </c>
      <c r="T257" t="s">
        <v>2034</v>
      </c>
    </row>
    <row r="258" spans="1:20" ht="47.25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 s="8">
        <f t="shared" si="13"/>
        <v>42393.25</v>
      </c>
      <c r="M258">
        <v>1453615200</v>
      </c>
      <c r="N258" s="8">
        <f t="shared" si="14"/>
        <v>42430.25</v>
      </c>
      <c r="O258">
        <v>1456812000</v>
      </c>
      <c r="P258" t="b">
        <v>0</v>
      </c>
      <c r="Q258" t="b">
        <v>0</v>
      </c>
      <c r="R258" t="s">
        <v>23</v>
      </c>
      <c r="S258" t="s">
        <v>2033</v>
      </c>
      <c r="T258" t="s">
        <v>2034</v>
      </c>
    </row>
    <row r="259" spans="1:20" ht="47.25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(E259/D259)*100</f>
        <v>146</v>
      </c>
      <c r="G259" t="s">
        <v>20</v>
      </c>
      <c r="H259">
        <v>92</v>
      </c>
      <c r="I259" s="5">
        <f t="shared" si="15"/>
        <v>90.456521739130437</v>
      </c>
      <c r="J259" t="s">
        <v>21</v>
      </c>
      <c r="K259" t="s">
        <v>22</v>
      </c>
      <c r="L259" s="8">
        <f t="shared" ref="L259:L322" si="17">(((M259/60)/60)/24) +DATE(1970,1,1)</f>
        <v>41338.25</v>
      </c>
      <c r="M259">
        <v>1362463200</v>
      </c>
      <c r="N259" s="8">
        <f t="shared" ref="N259:N322" si="18">(((O259/60)/60)/24)+DATE(1970,1,1)</f>
        <v>41352.208333333336</v>
      </c>
      <c r="O259">
        <v>1363669200</v>
      </c>
      <c r="P259" t="b">
        <v>0</v>
      </c>
      <c r="Q259" t="b">
        <v>0</v>
      </c>
      <c r="R259" t="s">
        <v>33</v>
      </c>
      <c r="S259" t="s">
        <v>2037</v>
      </c>
      <c r="T259" t="s">
        <v>2038</v>
      </c>
    </row>
    <row r="260" spans="1:20" ht="47.25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5">
        <f t="shared" ref="I260:I323" si="19">E260/H260</f>
        <v>72.172043010752688</v>
      </c>
      <c r="J260" t="s">
        <v>21</v>
      </c>
      <c r="K260" t="s">
        <v>22</v>
      </c>
      <c r="L260" s="8">
        <f t="shared" si="17"/>
        <v>42712.25</v>
      </c>
      <c r="M260">
        <v>1481176800</v>
      </c>
      <c r="N260" s="8">
        <f t="shared" si="18"/>
        <v>42732.25</v>
      </c>
      <c r="O260">
        <v>1482904800</v>
      </c>
      <c r="P260" t="b">
        <v>0</v>
      </c>
      <c r="Q260" t="b">
        <v>1</v>
      </c>
      <c r="R260" t="s">
        <v>33</v>
      </c>
      <c r="S260" t="s">
        <v>2037</v>
      </c>
      <c r="T260" t="s">
        <v>2038</v>
      </c>
    </row>
    <row r="261" spans="1:20" ht="78.7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 s="8">
        <f t="shared" si="17"/>
        <v>41251.25</v>
      </c>
      <c r="M261">
        <v>1354946400</v>
      </c>
      <c r="N261" s="8">
        <f t="shared" si="18"/>
        <v>41270.25</v>
      </c>
      <c r="O261">
        <v>1356588000</v>
      </c>
      <c r="P261" t="b">
        <v>1</v>
      </c>
      <c r="Q261" t="b">
        <v>0</v>
      </c>
      <c r="R261" t="s">
        <v>122</v>
      </c>
      <c r="S261" t="s">
        <v>2052</v>
      </c>
      <c r="T261" t="s">
        <v>2053</v>
      </c>
    </row>
    <row r="262" spans="1:20" ht="47.25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 s="8">
        <f t="shared" si="17"/>
        <v>41180.208333333336</v>
      </c>
      <c r="M262">
        <v>1348808400</v>
      </c>
      <c r="N262" s="8">
        <f t="shared" si="18"/>
        <v>41192.208333333336</v>
      </c>
      <c r="O262">
        <v>1349845200</v>
      </c>
      <c r="P262" t="b">
        <v>0</v>
      </c>
      <c r="Q262" t="b">
        <v>0</v>
      </c>
      <c r="R262" t="s">
        <v>23</v>
      </c>
      <c r="S262" t="s">
        <v>2033</v>
      </c>
      <c r="T262" t="s">
        <v>2034</v>
      </c>
    </row>
    <row r="263" spans="1:20" ht="63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 s="8">
        <f t="shared" si="17"/>
        <v>40415.208333333336</v>
      </c>
      <c r="M263">
        <v>1282712400</v>
      </c>
      <c r="N263" s="8">
        <f t="shared" si="18"/>
        <v>40419.208333333336</v>
      </c>
      <c r="O263">
        <v>1283058000</v>
      </c>
      <c r="P263" t="b">
        <v>0</v>
      </c>
      <c r="Q263" t="b">
        <v>1</v>
      </c>
      <c r="R263" t="s">
        <v>23</v>
      </c>
      <c r="S263" t="s">
        <v>2033</v>
      </c>
      <c r="T263" t="s">
        <v>2034</v>
      </c>
    </row>
    <row r="264" spans="1:20" ht="47.25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 s="8">
        <f t="shared" si="17"/>
        <v>40638.208333333336</v>
      </c>
      <c r="M264">
        <v>1301979600</v>
      </c>
      <c r="N264" s="8">
        <f t="shared" si="18"/>
        <v>40664.208333333336</v>
      </c>
      <c r="O264">
        <v>1304226000</v>
      </c>
      <c r="P264" t="b">
        <v>0</v>
      </c>
      <c r="Q264" t="b">
        <v>1</v>
      </c>
      <c r="R264" t="s">
        <v>60</v>
      </c>
      <c r="S264" t="s">
        <v>2033</v>
      </c>
      <c r="T264" t="s">
        <v>2043</v>
      </c>
    </row>
    <row r="265" spans="1:20" ht="47.25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 s="8">
        <f t="shared" si="17"/>
        <v>40187.25</v>
      </c>
      <c r="M265">
        <v>1263016800</v>
      </c>
      <c r="N265" s="8">
        <f t="shared" si="18"/>
        <v>40187.25</v>
      </c>
      <c r="O265">
        <v>1263016800</v>
      </c>
      <c r="P265" t="b">
        <v>0</v>
      </c>
      <c r="Q265" t="b">
        <v>0</v>
      </c>
      <c r="R265" t="s">
        <v>122</v>
      </c>
      <c r="S265" t="s">
        <v>2052</v>
      </c>
      <c r="T265" t="s">
        <v>2053</v>
      </c>
    </row>
    <row r="266" spans="1:20" ht="47.25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 s="8">
        <f t="shared" si="17"/>
        <v>41317.25</v>
      </c>
      <c r="M266">
        <v>1360648800</v>
      </c>
      <c r="N266" s="8">
        <f t="shared" si="18"/>
        <v>41333.25</v>
      </c>
      <c r="O266">
        <v>1362031200</v>
      </c>
      <c r="P266" t="b">
        <v>0</v>
      </c>
      <c r="Q266" t="b">
        <v>0</v>
      </c>
      <c r="R266" t="s">
        <v>33</v>
      </c>
      <c r="S266" t="s">
        <v>2037</v>
      </c>
      <c r="T266" t="s">
        <v>2038</v>
      </c>
    </row>
    <row r="267" spans="1:20" ht="47.25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 s="8">
        <f t="shared" si="17"/>
        <v>42372.25</v>
      </c>
      <c r="M267">
        <v>1451800800</v>
      </c>
      <c r="N267" s="8">
        <f t="shared" si="18"/>
        <v>42416.25</v>
      </c>
      <c r="O267">
        <v>1455602400</v>
      </c>
      <c r="P267" t="b">
        <v>0</v>
      </c>
      <c r="Q267" t="b">
        <v>0</v>
      </c>
      <c r="R267" t="s">
        <v>33</v>
      </c>
      <c r="S267" t="s">
        <v>2037</v>
      </c>
      <c r="T267" t="s">
        <v>2038</v>
      </c>
    </row>
    <row r="268" spans="1:20" ht="47.25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 s="8">
        <f t="shared" si="17"/>
        <v>41950.25</v>
      </c>
      <c r="M268">
        <v>1415340000</v>
      </c>
      <c r="N268" s="8">
        <f t="shared" si="18"/>
        <v>41983.25</v>
      </c>
      <c r="O268">
        <v>1418191200</v>
      </c>
      <c r="P268" t="b">
        <v>0</v>
      </c>
      <c r="Q268" t="b">
        <v>1</v>
      </c>
      <c r="R268" t="s">
        <v>159</v>
      </c>
      <c r="S268" t="s">
        <v>2033</v>
      </c>
      <c r="T268" t="s">
        <v>2056</v>
      </c>
    </row>
    <row r="269" spans="1:20" ht="47.25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 s="8">
        <f t="shared" si="17"/>
        <v>41206.208333333336</v>
      </c>
      <c r="M269">
        <v>1351054800</v>
      </c>
      <c r="N269" s="8">
        <f t="shared" si="18"/>
        <v>41222.25</v>
      </c>
      <c r="O269">
        <v>1352440800</v>
      </c>
      <c r="P269" t="b">
        <v>0</v>
      </c>
      <c r="Q269" t="b">
        <v>0</v>
      </c>
      <c r="R269" t="s">
        <v>33</v>
      </c>
      <c r="S269" t="s">
        <v>2037</v>
      </c>
      <c r="T269" t="s">
        <v>2038</v>
      </c>
    </row>
    <row r="270" spans="1:20" ht="47.25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 s="8">
        <f t="shared" si="17"/>
        <v>41186.208333333336</v>
      </c>
      <c r="M270">
        <v>1349326800</v>
      </c>
      <c r="N270" s="8">
        <f t="shared" si="18"/>
        <v>41232.25</v>
      </c>
      <c r="O270">
        <v>1353304800</v>
      </c>
      <c r="P270" t="b">
        <v>0</v>
      </c>
      <c r="Q270" t="b">
        <v>0</v>
      </c>
      <c r="R270" t="s">
        <v>42</v>
      </c>
      <c r="S270" t="s">
        <v>2039</v>
      </c>
      <c r="T270" t="s">
        <v>2040</v>
      </c>
    </row>
    <row r="271" spans="1:20" ht="63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 s="8">
        <f t="shared" si="17"/>
        <v>43496.25</v>
      </c>
      <c r="M271">
        <v>1548914400</v>
      </c>
      <c r="N271" s="8">
        <f t="shared" si="18"/>
        <v>43517.25</v>
      </c>
      <c r="O271">
        <v>1550728800</v>
      </c>
      <c r="P271" t="b">
        <v>0</v>
      </c>
      <c r="Q271" t="b">
        <v>0</v>
      </c>
      <c r="R271" t="s">
        <v>269</v>
      </c>
      <c r="S271" t="s">
        <v>2039</v>
      </c>
      <c r="T271" t="s">
        <v>2058</v>
      </c>
    </row>
    <row r="272" spans="1:20" ht="63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 s="8">
        <f t="shared" si="17"/>
        <v>40514.25</v>
      </c>
      <c r="M272">
        <v>1291269600</v>
      </c>
      <c r="N272" s="8">
        <f t="shared" si="18"/>
        <v>40516.25</v>
      </c>
      <c r="O272">
        <v>1291442400</v>
      </c>
      <c r="P272" t="b">
        <v>0</v>
      </c>
      <c r="Q272" t="b">
        <v>0</v>
      </c>
      <c r="R272" t="s">
        <v>89</v>
      </c>
      <c r="S272" t="s">
        <v>2048</v>
      </c>
      <c r="T272" t="s">
        <v>2049</v>
      </c>
    </row>
    <row r="273" spans="1:20" ht="63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 s="8">
        <f t="shared" si="17"/>
        <v>42345.25</v>
      </c>
      <c r="M273">
        <v>1449468000</v>
      </c>
      <c r="N273" s="8">
        <f t="shared" si="18"/>
        <v>42376.25</v>
      </c>
      <c r="O273">
        <v>1452146400</v>
      </c>
      <c r="P273" t="b">
        <v>0</v>
      </c>
      <c r="Q273" t="b">
        <v>0</v>
      </c>
      <c r="R273" t="s">
        <v>122</v>
      </c>
      <c r="S273" t="s">
        <v>2052</v>
      </c>
      <c r="T273" t="s">
        <v>2053</v>
      </c>
    </row>
    <row r="274" spans="1:20" ht="47.25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 s="8">
        <f t="shared" si="17"/>
        <v>43656.208333333328</v>
      </c>
      <c r="M274">
        <v>1562734800</v>
      </c>
      <c r="N274" s="8">
        <f t="shared" si="18"/>
        <v>43681.208333333328</v>
      </c>
      <c r="O274">
        <v>1564894800</v>
      </c>
      <c r="P274" t="b">
        <v>0</v>
      </c>
      <c r="Q274" t="b">
        <v>1</v>
      </c>
      <c r="R274" t="s">
        <v>33</v>
      </c>
      <c r="S274" t="s">
        <v>2037</v>
      </c>
      <c r="T274" t="s">
        <v>2038</v>
      </c>
    </row>
    <row r="275" spans="1:20" ht="63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 s="8">
        <f t="shared" si="17"/>
        <v>42995.208333333328</v>
      </c>
      <c r="M275">
        <v>1505624400</v>
      </c>
      <c r="N275" s="8">
        <f t="shared" si="18"/>
        <v>42998.208333333328</v>
      </c>
      <c r="O275">
        <v>1505883600</v>
      </c>
      <c r="P275" t="b">
        <v>0</v>
      </c>
      <c r="Q275" t="b">
        <v>0</v>
      </c>
      <c r="R275" t="s">
        <v>33</v>
      </c>
      <c r="S275" t="s">
        <v>2037</v>
      </c>
      <c r="T275" t="s">
        <v>2038</v>
      </c>
    </row>
    <row r="276" spans="1:20" ht="63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 s="8">
        <f t="shared" si="17"/>
        <v>43045.25</v>
      </c>
      <c r="M276">
        <v>1509948000</v>
      </c>
      <c r="N276" s="8">
        <f t="shared" si="18"/>
        <v>43050.25</v>
      </c>
      <c r="O276">
        <v>1510380000</v>
      </c>
      <c r="P276" t="b">
        <v>0</v>
      </c>
      <c r="Q276" t="b">
        <v>0</v>
      </c>
      <c r="R276" t="s">
        <v>33</v>
      </c>
      <c r="S276" t="s">
        <v>2037</v>
      </c>
      <c r="T276" t="s">
        <v>2038</v>
      </c>
    </row>
    <row r="277" spans="1:20" ht="78.7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 s="8">
        <f t="shared" si="17"/>
        <v>43561.208333333328</v>
      </c>
      <c r="M277">
        <v>1554526800</v>
      </c>
      <c r="N277" s="8">
        <f t="shared" si="18"/>
        <v>43569.208333333328</v>
      </c>
      <c r="O277">
        <v>1555218000</v>
      </c>
      <c r="P277" t="b">
        <v>0</v>
      </c>
      <c r="Q277" t="b">
        <v>0</v>
      </c>
      <c r="R277" t="s">
        <v>206</v>
      </c>
      <c r="S277" t="s">
        <v>2045</v>
      </c>
      <c r="T277" t="s">
        <v>2057</v>
      </c>
    </row>
    <row r="278" spans="1:20" ht="47.25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 s="8">
        <f t="shared" si="17"/>
        <v>41018.208333333336</v>
      </c>
      <c r="M278">
        <v>1334811600</v>
      </c>
      <c r="N278" s="8">
        <f t="shared" si="18"/>
        <v>41023.208333333336</v>
      </c>
      <c r="O278">
        <v>1335243600</v>
      </c>
      <c r="P278" t="b">
        <v>0</v>
      </c>
      <c r="Q278" t="b">
        <v>1</v>
      </c>
      <c r="R278" t="s">
        <v>89</v>
      </c>
      <c r="S278" t="s">
        <v>2048</v>
      </c>
      <c r="T278" t="s">
        <v>2049</v>
      </c>
    </row>
    <row r="279" spans="1:20" ht="63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 s="8">
        <f t="shared" si="17"/>
        <v>40378.208333333336</v>
      </c>
      <c r="M279">
        <v>1279515600</v>
      </c>
      <c r="N279" s="8">
        <f t="shared" si="18"/>
        <v>40380.208333333336</v>
      </c>
      <c r="O279">
        <v>1279688400</v>
      </c>
      <c r="P279" t="b">
        <v>0</v>
      </c>
      <c r="Q279" t="b">
        <v>0</v>
      </c>
      <c r="R279" t="s">
        <v>33</v>
      </c>
      <c r="S279" t="s">
        <v>2037</v>
      </c>
      <c r="T279" t="s">
        <v>2038</v>
      </c>
    </row>
    <row r="280" spans="1:20" ht="47.25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 s="8">
        <f t="shared" si="17"/>
        <v>41239.25</v>
      </c>
      <c r="M280">
        <v>1353909600</v>
      </c>
      <c r="N280" s="8">
        <f t="shared" si="18"/>
        <v>41264.25</v>
      </c>
      <c r="O280">
        <v>1356069600</v>
      </c>
      <c r="P280" t="b">
        <v>0</v>
      </c>
      <c r="Q280" t="b">
        <v>0</v>
      </c>
      <c r="R280" t="s">
        <v>28</v>
      </c>
      <c r="S280" t="s">
        <v>2035</v>
      </c>
      <c r="T280" t="s">
        <v>2036</v>
      </c>
    </row>
    <row r="281" spans="1:20" ht="63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 s="8">
        <f t="shared" si="17"/>
        <v>43346.208333333328</v>
      </c>
      <c r="M281">
        <v>1535950800</v>
      </c>
      <c r="N281" s="8">
        <f t="shared" si="18"/>
        <v>43349.208333333328</v>
      </c>
      <c r="O281">
        <v>1536210000</v>
      </c>
      <c r="P281" t="b">
        <v>0</v>
      </c>
      <c r="Q281" t="b">
        <v>0</v>
      </c>
      <c r="R281" t="s">
        <v>33</v>
      </c>
      <c r="S281" t="s">
        <v>2037</v>
      </c>
      <c r="T281" t="s">
        <v>2038</v>
      </c>
    </row>
    <row r="282" spans="1:20" ht="63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 s="8">
        <f t="shared" si="17"/>
        <v>43060.25</v>
      </c>
      <c r="M282">
        <v>1511244000</v>
      </c>
      <c r="N282" s="8">
        <f t="shared" si="18"/>
        <v>43066.25</v>
      </c>
      <c r="O282">
        <v>1511762400</v>
      </c>
      <c r="P282" t="b">
        <v>0</v>
      </c>
      <c r="Q282" t="b">
        <v>0</v>
      </c>
      <c r="R282" t="s">
        <v>71</v>
      </c>
      <c r="S282" t="s">
        <v>2039</v>
      </c>
      <c r="T282" t="s">
        <v>2047</v>
      </c>
    </row>
    <row r="283" spans="1:20" ht="63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 s="8">
        <f t="shared" si="17"/>
        <v>40979.25</v>
      </c>
      <c r="M283">
        <v>1331445600</v>
      </c>
      <c r="N283" s="8">
        <f t="shared" si="18"/>
        <v>41000.208333333336</v>
      </c>
      <c r="O283">
        <v>1333256400</v>
      </c>
      <c r="P283" t="b">
        <v>0</v>
      </c>
      <c r="Q283" t="b">
        <v>1</v>
      </c>
      <c r="R283" t="s">
        <v>33</v>
      </c>
      <c r="S283" t="s">
        <v>2037</v>
      </c>
      <c r="T283" t="s">
        <v>2038</v>
      </c>
    </row>
    <row r="284" spans="1:20" ht="47.25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 s="8">
        <f t="shared" si="17"/>
        <v>42701.25</v>
      </c>
      <c r="M284">
        <v>1480226400</v>
      </c>
      <c r="N284" s="8">
        <f t="shared" si="18"/>
        <v>42707.25</v>
      </c>
      <c r="O284">
        <v>1480744800</v>
      </c>
      <c r="P284" t="b">
        <v>0</v>
      </c>
      <c r="Q284" t="b">
        <v>1</v>
      </c>
      <c r="R284" t="s">
        <v>269</v>
      </c>
      <c r="S284" t="s">
        <v>2039</v>
      </c>
      <c r="T284" t="s">
        <v>2058</v>
      </c>
    </row>
    <row r="285" spans="1:20" ht="78.7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 s="8">
        <f t="shared" si="17"/>
        <v>42520.208333333328</v>
      </c>
      <c r="M285">
        <v>1464584400</v>
      </c>
      <c r="N285" s="8">
        <f t="shared" si="18"/>
        <v>42525.208333333328</v>
      </c>
      <c r="O285">
        <v>1465016400</v>
      </c>
      <c r="P285" t="b">
        <v>0</v>
      </c>
      <c r="Q285" t="b">
        <v>0</v>
      </c>
      <c r="R285" t="s">
        <v>23</v>
      </c>
      <c r="S285" t="s">
        <v>2033</v>
      </c>
      <c r="T285" t="s">
        <v>2034</v>
      </c>
    </row>
    <row r="286" spans="1:20" ht="63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 s="8">
        <f t="shared" si="17"/>
        <v>41030.208333333336</v>
      </c>
      <c r="M286">
        <v>1335848400</v>
      </c>
      <c r="N286" s="8">
        <f t="shared" si="18"/>
        <v>41035.208333333336</v>
      </c>
      <c r="O286">
        <v>1336280400</v>
      </c>
      <c r="P286" t="b">
        <v>0</v>
      </c>
      <c r="Q286" t="b">
        <v>0</v>
      </c>
      <c r="R286" t="s">
        <v>28</v>
      </c>
      <c r="S286" t="s">
        <v>2035</v>
      </c>
      <c r="T286" t="s">
        <v>2036</v>
      </c>
    </row>
    <row r="287" spans="1:20" ht="47.25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 s="8">
        <f t="shared" si="17"/>
        <v>42623.208333333328</v>
      </c>
      <c r="M287">
        <v>1473483600</v>
      </c>
      <c r="N287" s="8">
        <f t="shared" si="18"/>
        <v>42661.208333333328</v>
      </c>
      <c r="O287">
        <v>1476766800</v>
      </c>
      <c r="P287" t="b">
        <v>0</v>
      </c>
      <c r="Q287" t="b">
        <v>0</v>
      </c>
      <c r="R287" t="s">
        <v>33</v>
      </c>
      <c r="S287" t="s">
        <v>2037</v>
      </c>
      <c r="T287" t="s">
        <v>2038</v>
      </c>
    </row>
    <row r="288" spans="1:20" ht="47.25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 s="8">
        <f t="shared" si="17"/>
        <v>42697.25</v>
      </c>
      <c r="M288">
        <v>1479880800</v>
      </c>
      <c r="N288" s="8">
        <f t="shared" si="18"/>
        <v>42704.25</v>
      </c>
      <c r="O288">
        <v>1480485600</v>
      </c>
      <c r="P288" t="b">
        <v>0</v>
      </c>
      <c r="Q288" t="b">
        <v>0</v>
      </c>
      <c r="R288" t="s">
        <v>33</v>
      </c>
      <c r="S288" t="s">
        <v>2037</v>
      </c>
      <c r="T288" t="s">
        <v>2038</v>
      </c>
    </row>
    <row r="289" spans="1:20" ht="63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 s="8">
        <f t="shared" si="17"/>
        <v>42122.208333333328</v>
      </c>
      <c r="M289">
        <v>1430197200</v>
      </c>
      <c r="N289" s="8">
        <f t="shared" si="18"/>
        <v>42122.208333333328</v>
      </c>
      <c r="O289">
        <v>1430197200</v>
      </c>
      <c r="P289" t="b">
        <v>0</v>
      </c>
      <c r="Q289" t="b">
        <v>0</v>
      </c>
      <c r="R289" t="s">
        <v>50</v>
      </c>
      <c r="S289" t="s">
        <v>2033</v>
      </c>
      <c r="T289" t="s">
        <v>2041</v>
      </c>
    </row>
    <row r="290" spans="1:20" ht="47.25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 s="8">
        <f t="shared" si="17"/>
        <v>40982.208333333336</v>
      </c>
      <c r="M290">
        <v>1331701200</v>
      </c>
      <c r="N290" s="8">
        <f t="shared" si="18"/>
        <v>40983.208333333336</v>
      </c>
      <c r="O290">
        <v>1331787600</v>
      </c>
      <c r="P290" t="b">
        <v>0</v>
      </c>
      <c r="Q290" t="b">
        <v>1</v>
      </c>
      <c r="R290" t="s">
        <v>148</v>
      </c>
      <c r="S290" t="s">
        <v>2033</v>
      </c>
      <c r="T290" t="s">
        <v>2055</v>
      </c>
    </row>
    <row r="291" spans="1:20" ht="63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 s="8">
        <f t="shared" si="17"/>
        <v>42219.208333333328</v>
      </c>
      <c r="M291">
        <v>1438578000</v>
      </c>
      <c r="N291" s="8">
        <f t="shared" si="18"/>
        <v>42222.208333333328</v>
      </c>
      <c r="O291">
        <v>1438837200</v>
      </c>
      <c r="P291" t="b">
        <v>0</v>
      </c>
      <c r="Q291" t="b">
        <v>0</v>
      </c>
      <c r="R291" t="s">
        <v>33</v>
      </c>
      <c r="S291" t="s">
        <v>2037</v>
      </c>
      <c r="T291" t="s">
        <v>2038</v>
      </c>
    </row>
    <row r="292" spans="1:20" ht="47.25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 s="8">
        <f t="shared" si="17"/>
        <v>41404.208333333336</v>
      </c>
      <c r="M292">
        <v>1368162000</v>
      </c>
      <c r="N292" s="8">
        <f t="shared" si="18"/>
        <v>41436.208333333336</v>
      </c>
      <c r="O292">
        <v>1370926800</v>
      </c>
      <c r="P292" t="b">
        <v>0</v>
      </c>
      <c r="Q292" t="b">
        <v>1</v>
      </c>
      <c r="R292" t="s">
        <v>42</v>
      </c>
      <c r="S292" t="s">
        <v>2039</v>
      </c>
      <c r="T292" t="s">
        <v>2040</v>
      </c>
    </row>
    <row r="293" spans="1:20" ht="47.25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 s="8">
        <f t="shared" si="17"/>
        <v>40831.208333333336</v>
      </c>
      <c r="M293">
        <v>1318654800</v>
      </c>
      <c r="N293" s="8">
        <f t="shared" si="18"/>
        <v>40835.208333333336</v>
      </c>
      <c r="O293">
        <v>1319000400</v>
      </c>
      <c r="P293" t="b">
        <v>1</v>
      </c>
      <c r="Q293" t="b">
        <v>0</v>
      </c>
      <c r="R293" t="s">
        <v>28</v>
      </c>
      <c r="S293" t="s">
        <v>2035</v>
      </c>
      <c r="T293" t="s">
        <v>2036</v>
      </c>
    </row>
    <row r="294" spans="1:20" ht="47.25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 s="8">
        <f t="shared" si="17"/>
        <v>40984.208333333336</v>
      </c>
      <c r="M294">
        <v>1331874000</v>
      </c>
      <c r="N294" s="8">
        <f t="shared" si="18"/>
        <v>41002.208333333336</v>
      </c>
      <c r="O294">
        <v>1333429200</v>
      </c>
      <c r="P294" t="b">
        <v>0</v>
      </c>
      <c r="Q294" t="b">
        <v>0</v>
      </c>
      <c r="R294" t="s">
        <v>17</v>
      </c>
      <c r="S294" t="s">
        <v>2031</v>
      </c>
      <c r="T294" t="s">
        <v>2032</v>
      </c>
    </row>
    <row r="295" spans="1:20" ht="47.25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 s="8">
        <f t="shared" si="17"/>
        <v>40456.208333333336</v>
      </c>
      <c r="M295">
        <v>1286254800</v>
      </c>
      <c r="N295" s="8">
        <f t="shared" si="18"/>
        <v>40465.208333333336</v>
      </c>
      <c r="O295">
        <v>1287032400</v>
      </c>
      <c r="P295" t="b">
        <v>0</v>
      </c>
      <c r="Q295" t="b">
        <v>0</v>
      </c>
      <c r="R295" t="s">
        <v>33</v>
      </c>
      <c r="S295" t="s">
        <v>2037</v>
      </c>
      <c r="T295" t="s">
        <v>2038</v>
      </c>
    </row>
    <row r="296" spans="1:20" ht="47.25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 s="8">
        <f t="shared" si="17"/>
        <v>43399.208333333328</v>
      </c>
      <c r="M296">
        <v>1540530000</v>
      </c>
      <c r="N296" s="8">
        <f t="shared" si="18"/>
        <v>43411.25</v>
      </c>
      <c r="O296">
        <v>1541570400</v>
      </c>
      <c r="P296" t="b">
        <v>0</v>
      </c>
      <c r="Q296" t="b">
        <v>0</v>
      </c>
      <c r="R296" t="s">
        <v>33</v>
      </c>
      <c r="S296" t="s">
        <v>2037</v>
      </c>
      <c r="T296" t="s">
        <v>2038</v>
      </c>
    </row>
    <row r="297" spans="1:20" ht="63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 s="8">
        <f t="shared" si="17"/>
        <v>41562.208333333336</v>
      </c>
      <c r="M297">
        <v>1381813200</v>
      </c>
      <c r="N297" s="8">
        <f t="shared" si="18"/>
        <v>41587.25</v>
      </c>
      <c r="O297">
        <v>1383976800</v>
      </c>
      <c r="P297" t="b">
        <v>0</v>
      </c>
      <c r="Q297" t="b">
        <v>0</v>
      </c>
      <c r="R297" t="s">
        <v>33</v>
      </c>
      <c r="S297" t="s">
        <v>2037</v>
      </c>
      <c r="T297" t="s">
        <v>2038</v>
      </c>
    </row>
    <row r="298" spans="1:20" ht="63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 s="8">
        <f t="shared" si="17"/>
        <v>43493.25</v>
      </c>
      <c r="M298">
        <v>1548655200</v>
      </c>
      <c r="N298" s="8">
        <f t="shared" si="18"/>
        <v>43515.25</v>
      </c>
      <c r="O298">
        <v>1550556000</v>
      </c>
      <c r="P298" t="b">
        <v>0</v>
      </c>
      <c r="Q298" t="b">
        <v>0</v>
      </c>
      <c r="R298" t="s">
        <v>33</v>
      </c>
      <c r="S298" t="s">
        <v>2037</v>
      </c>
      <c r="T298" t="s">
        <v>2038</v>
      </c>
    </row>
    <row r="299" spans="1:20" ht="47.25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 s="8">
        <f t="shared" si="17"/>
        <v>41653.25</v>
      </c>
      <c r="M299">
        <v>1389679200</v>
      </c>
      <c r="N299" s="8">
        <f t="shared" si="18"/>
        <v>41662.25</v>
      </c>
      <c r="O299">
        <v>1390456800</v>
      </c>
      <c r="P299" t="b">
        <v>0</v>
      </c>
      <c r="Q299" t="b">
        <v>1</v>
      </c>
      <c r="R299" t="s">
        <v>33</v>
      </c>
      <c r="S299" t="s">
        <v>2037</v>
      </c>
      <c r="T299" t="s">
        <v>2038</v>
      </c>
    </row>
    <row r="300" spans="1:20" ht="47.25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 s="8">
        <f t="shared" si="17"/>
        <v>42426.25</v>
      </c>
      <c r="M300">
        <v>1456466400</v>
      </c>
      <c r="N300" s="8">
        <f t="shared" si="18"/>
        <v>42444.208333333328</v>
      </c>
      <c r="O300">
        <v>1458018000</v>
      </c>
      <c r="P300" t="b">
        <v>0</v>
      </c>
      <c r="Q300" t="b">
        <v>1</v>
      </c>
      <c r="R300" t="s">
        <v>23</v>
      </c>
      <c r="S300" t="s">
        <v>2033</v>
      </c>
      <c r="T300" t="s">
        <v>2034</v>
      </c>
    </row>
    <row r="301" spans="1:20" ht="63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 s="8">
        <f t="shared" si="17"/>
        <v>42432.25</v>
      </c>
      <c r="M301">
        <v>1456984800</v>
      </c>
      <c r="N301" s="8">
        <f t="shared" si="18"/>
        <v>42488.208333333328</v>
      </c>
      <c r="O301">
        <v>1461819600</v>
      </c>
      <c r="P301" t="b">
        <v>0</v>
      </c>
      <c r="Q301" t="b">
        <v>0</v>
      </c>
      <c r="R301" t="s">
        <v>17</v>
      </c>
      <c r="S301" t="s">
        <v>2031</v>
      </c>
      <c r="T301" t="s">
        <v>2032</v>
      </c>
    </row>
    <row r="302" spans="1:20" ht="47.25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 s="8">
        <f t="shared" si="17"/>
        <v>42977.208333333328</v>
      </c>
      <c r="M302">
        <v>1504069200</v>
      </c>
      <c r="N302" s="8">
        <f t="shared" si="18"/>
        <v>42978.208333333328</v>
      </c>
      <c r="O302">
        <v>1504155600</v>
      </c>
      <c r="P302" t="b">
        <v>0</v>
      </c>
      <c r="Q302" t="b">
        <v>1</v>
      </c>
      <c r="R302" t="s">
        <v>68</v>
      </c>
      <c r="S302" t="s">
        <v>2045</v>
      </c>
      <c r="T302" t="s">
        <v>2046</v>
      </c>
    </row>
    <row r="303" spans="1:20" ht="63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 s="8">
        <f t="shared" si="17"/>
        <v>42061.25</v>
      </c>
      <c r="M303">
        <v>1424930400</v>
      </c>
      <c r="N303" s="8">
        <f t="shared" si="18"/>
        <v>42078.208333333328</v>
      </c>
      <c r="O303">
        <v>1426395600</v>
      </c>
      <c r="P303" t="b">
        <v>0</v>
      </c>
      <c r="Q303" t="b">
        <v>0</v>
      </c>
      <c r="R303" t="s">
        <v>42</v>
      </c>
      <c r="S303" t="s">
        <v>2039</v>
      </c>
      <c r="T303" t="s">
        <v>2040</v>
      </c>
    </row>
    <row r="304" spans="1:20" ht="47.25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 s="8">
        <f t="shared" si="17"/>
        <v>43345.208333333328</v>
      </c>
      <c r="M304">
        <v>1535864400</v>
      </c>
      <c r="N304" s="8">
        <f t="shared" si="18"/>
        <v>43359.208333333328</v>
      </c>
      <c r="O304">
        <v>1537074000</v>
      </c>
      <c r="P304" t="b">
        <v>0</v>
      </c>
      <c r="Q304" t="b">
        <v>0</v>
      </c>
      <c r="R304" t="s">
        <v>33</v>
      </c>
      <c r="S304" t="s">
        <v>2037</v>
      </c>
      <c r="T304" t="s">
        <v>2038</v>
      </c>
    </row>
    <row r="305" spans="1:20" ht="47.25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 s="8">
        <f t="shared" si="17"/>
        <v>42376.25</v>
      </c>
      <c r="M305">
        <v>1452146400</v>
      </c>
      <c r="N305" s="8">
        <f t="shared" si="18"/>
        <v>42381.25</v>
      </c>
      <c r="O305">
        <v>1452578400</v>
      </c>
      <c r="P305" t="b">
        <v>0</v>
      </c>
      <c r="Q305" t="b">
        <v>0</v>
      </c>
      <c r="R305" t="s">
        <v>60</v>
      </c>
      <c r="S305" t="s">
        <v>2033</v>
      </c>
      <c r="T305" t="s">
        <v>2043</v>
      </c>
    </row>
    <row r="306" spans="1:20" ht="47.25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 s="8">
        <f t="shared" si="17"/>
        <v>42589.208333333328</v>
      </c>
      <c r="M306">
        <v>1470546000</v>
      </c>
      <c r="N306" s="8">
        <f t="shared" si="18"/>
        <v>42630.208333333328</v>
      </c>
      <c r="O306">
        <v>1474088400</v>
      </c>
      <c r="P306" t="b">
        <v>0</v>
      </c>
      <c r="Q306" t="b">
        <v>0</v>
      </c>
      <c r="R306" t="s">
        <v>42</v>
      </c>
      <c r="S306" t="s">
        <v>2039</v>
      </c>
      <c r="T306" t="s">
        <v>2040</v>
      </c>
    </row>
    <row r="307" spans="1:20" ht="47.25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 s="8">
        <f t="shared" si="17"/>
        <v>42448.208333333328</v>
      </c>
      <c r="M307">
        <v>1458363600</v>
      </c>
      <c r="N307" s="8">
        <f t="shared" si="18"/>
        <v>42489.208333333328</v>
      </c>
      <c r="O307">
        <v>1461906000</v>
      </c>
      <c r="P307" t="b">
        <v>0</v>
      </c>
      <c r="Q307" t="b">
        <v>0</v>
      </c>
      <c r="R307" t="s">
        <v>33</v>
      </c>
      <c r="S307" t="s">
        <v>2037</v>
      </c>
      <c r="T307" t="s">
        <v>2038</v>
      </c>
    </row>
    <row r="308" spans="1:20" ht="78.7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 s="8">
        <f t="shared" si="17"/>
        <v>42930.208333333328</v>
      </c>
      <c r="M308">
        <v>1500008400</v>
      </c>
      <c r="N308" s="8">
        <f t="shared" si="18"/>
        <v>42933.208333333328</v>
      </c>
      <c r="O308">
        <v>1500267600</v>
      </c>
      <c r="P308" t="b">
        <v>0</v>
      </c>
      <c r="Q308" t="b">
        <v>1</v>
      </c>
      <c r="R308" t="s">
        <v>33</v>
      </c>
      <c r="S308" t="s">
        <v>2037</v>
      </c>
      <c r="T308" t="s">
        <v>2038</v>
      </c>
    </row>
    <row r="309" spans="1:20" ht="63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 s="8">
        <f t="shared" si="17"/>
        <v>41066.208333333336</v>
      </c>
      <c r="M309">
        <v>1338958800</v>
      </c>
      <c r="N309" s="8">
        <f t="shared" si="18"/>
        <v>41086.208333333336</v>
      </c>
      <c r="O309">
        <v>1340686800</v>
      </c>
      <c r="P309" t="b">
        <v>0</v>
      </c>
      <c r="Q309" t="b">
        <v>1</v>
      </c>
      <c r="R309" t="s">
        <v>119</v>
      </c>
      <c r="S309" t="s">
        <v>2045</v>
      </c>
      <c r="T309" t="s">
        <v>2051</v>
      </c>
    </row>
    <row r="310" spans="1:20" ht="47.25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 s="8">
        <f t="shared" si="17"/>
        <v>40651.208333333336</v>
      </c>
      <c r="M310">
        <v>1303102800</v>
      </c>
      <c r="N310" s="8">
        <f t="shared" si="18"/>
        <v>40652.208333333336</v>
      </c>
      <c r="O310">
        <v>1303189200</v>
      </c>
      <c r="P310" t="b">
        <v>0</v>
      </c>
      <c r="Q310" t="b">
        <v>0</v>
      </c>
      <c r="R310" t="s">
        <v>33</v>
      </c>
      <c r="S310" t="s">
        <v>2037</v>
      </c>
      <c r="T310" t="s">
        <v>2038</v>
      </c>
    </row>
    <row r="311" spans="1:20" ht="47.25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 s="8">
        <f t="shared" si="17"/>
        <v>40807.208333333336</v>
      </c>
      <c r="M311">
        <v>1316581200</v>
      </c>
      <c r="N311" s="8">
        <f t="shared" si="18"/>
        <v>40827.208333333336</v>
      </c>
      <c r="O311">
        <v>1318309200</v>
      </c>
      <c r="P311" t="b">
        <v>0</v>
      </c>
      <c r="Q311" t="b">
        <v>1</v>
      </c>
      <c r="R311" t="s">
        <v>60</v>
      </c>
      <c r="S311" t="s">
        <v>2033</v>
      </c>
      <c r="T311" t="s">
        <v>2043</v>
      </c>
    </row>
    <row r="312" spans="1:20" ht="63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 s="8">
        <f t="shared" si="17"/>
        <v>40277.208333333336</v>
      </c>
      <c r="M312">
        <v>1270789200</v>
      </c>
      <c r="N312" s="8">
        <f t="shared" si="18"/>
        <v>40293.208333333336</v>
      </c>
      <c r="O312">
        <v>1272171600</v>
      </c>
      <c r="P312" t="b">
        <v>0</v>
      </c>
      <c r="Q312" t="b">
        <v>0</v>
      </c>
      <c r="R312" t="s">
        <v>89</v>
      </c>
      <c r="S312" t="s">
        <v>2048</v>
      </c>
      <c r="T312" t="s">
        <v>2049</v>
      </c>
    </row>
    <row r="313" spans="1:20" ht="47.25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 s="8">
        <f t="shared" si="17"/>
        <v>40590.25</v>
      </c>
      <c r="M313">
        <v>1297836000</v>
      </c>
      <c r="N313" s="8">
        <f t="shared" si="18"/>
        <v>40602.25</v>
      </c>
      <c r="O313">
        <v>1298872800</v>
      </c>
      <c r="P313" t="b">
        <v>0</v>
      </c>
      <c r="Q313" t="b">
        <v>0</v>
      </c>
      <c r="R313" t="s">
        <v>33</v>
      </c>
      <c r="S313" t="s">
        <v>2037</v>
      </c>
      <c r="T313" t="s">
        <v>2038</v>
      </c>
    </row>
    <row r="314" spans="1:20" ht="47.25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 s="8">
        <f t="shared" si="17"/>
        <v>41572.208333333336</v>
      </c>
      <c r="M314">
        <v>1382677200</v>
      </c>
      <c r="N314" s="8">
        <f t="shared" si="18"/>
        <v>41579.208333333336</v>
      </c>
      <c r="O314">
        <v>1383282000</v>
      </c>
      <c r="P314" t="b">
        <v>0</v>
      </c>
      <c r="Q314" t="b">
        <v>0</v>
      </c>
      <c r="R314" t="s">
        <v>33</v>
      </c>
      <c r="S314" t="s">
        <v>2037</v>
      </c>
      <c r="T314" t="s">
        <v>2038</v>
      </c>
    </row>
    <row r="315" spans="1:20" ht="47.25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 s="8">
        <f t="shared" si="17"/>
        <v>40966.25</v>
      </c>
      <c r="M315">
        <v>1330322400</v>
      </c>
      <c r="N315" s="8">
        <f t="shared" si="18"/>
        <v>40968.25</v>
      </c>
      <c r="O315">
        <v>1330495200</v>
      </c>
      <c r="P315" t="b">
        <v>0</v>
      </c>
      <c r="Q315" t="b">
        <v>0</v>
      </c>
      <c r="R315" t="s">
        <v>23</v>
      </c>
      <c r="S315" t="s">
        <v>2033</v>
      </c>
      <c r="T315" t="s">
        <v>2034</v>
      </c>
    </row>
    <row r="316" spans="1:20" ht="63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 s="8">
        <f t="shared" si="17"/>
        <v>43536.208333333328</v>
      </c>
      <c r="M316">
        <v>1552366800</v>
      </c>
      <c r="N316" s="8">
        <f t="shared" si="18"/>
        <v>43541.208333333328</v>
      </c>
      <c r="O316">
        <v>1552798800</v>
      </c>
      <c r="P316" t="b">
        <v>0</v>
      </c>
      <c r="Q316" t="b">
        <v>1</v>
      </c>
      <c r="R316" t="s">
        <v>42</v>
      </c>
      <c r="S316" t="s">
        <v>2039</v>
      </c>
      <c r="T316" t="s">
        <v>2040</v>
      </c>
    </row>
    <row r="317" spans="1:20" ht="63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 s="8">
        <f t="shared" si="17"/>
        <v>41783.208333333336</v>
      </c>
      <c r="M317">
        <v>1400907600</v>
      </c>
      <c r="N317" s="8">
        <f t="shared" si="18"/>
        <v>41812.208333333336</v>
      </c>
      <c r="O317">
        <v>1403413200</v>
      </c>
      <c r="P317" t="b">
        <v>0</v>
      </c>
      <c r="Q317" t="b">
        <v>0</v>
      </c>
      <c r="R317" t="s">
        <v>33</v>
      </c>
      <c r="S317" t="s">
        <v>2037</v>
      </c>
      <c r="T317" t="s">
        <v>2038</v>
      </c>
    </row>
    <row r="318" spans="1:20" ht="47.25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 s="8">
        <f t="shared" si="17"/>
        <v>43788.25</v>
      </c>
      <c r="M318">
        <v>1574143200</v>
      </c>
      <c r="N318" s="8">
        <f t="shared" si="18"/>
        <v>43789.25</v>
      </c>
      <c r="O318">
        <v>1574229600</v>
      </c>
      <c r="P318" t="b">
        <v>0</v>
      </c>
      <c r="Q318" t="b">
        <v>1</v>
      </c>
      <c r="R318" t="s">
        <v>17</v>
      </c>
      <c r="S318" t="s">
        <v>2031</v>
      </c>
      <c r="T318" t="s">
        <v>2032</v>
      </c>
    </row>
    <row r="319" spans="1:20" ht="47.25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 s="8">
        <f t="shared" si="17"/>
        <v>42869.208333333328</v>
      </c>
      <c r="M319">
        <v>1494738000</v>
      </c>
      <c r="N319" s="8">
        <f t="shared" si="18"/>
        <v>42882.208333333328</v>
      </c>
      <c r="O319">
        <v>1495861200</v>
      </c>
      <c r="P319" t="b">
        <v>0</v>
      </c>
      <c r="Q319" t="b">
        <v>0</v>
      </c>
      <c r="R319" t="s">
        <v>33</v>
      </c>
      <c r="S319" t="s">
        <v>2037</v>
      </c>
      <c r="T319" t="s">
        <v>2038</v>
      </c>
    </row>
    <row r="320" spans="1:20" ht="63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 s="8">
        <f t="shared" si="17"/>
        <v>41684.25</v>
      </c>
      <c r="M320">
        <v>1392357600</v>
      </c>
      <c r="N320" s="8">
        <f t="shared" si="18"/>
        <v>41686.25</v>
      </c>
      <c r="O320">
        <v>1392530400</v>
      </c>
      <c r="P320" t="b">
        <v>0</v>
      </c>
      <c r="Q320" t="b">
        <v>0</v>
      </c>
      <c r="R320" t="s">
        <v>23</v>
      </c>
      <c r="S320" t="s">
        <v>2033</v>
      </c>
      <c r="T320" t="s">
        <v>2034</v>
      </c>
    </row>
    <row r="321" spans="1:20" ht="47.25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 s="8">
        <f t="shared" si="17"/>
        <v>40402.208333333336</v>
      </c>
      <c r="M321">
        <v>1281589200</v>
      </c>
      <c r="N321" s="8">
        <f t="shared" si="18"/>
        <v>40426.208333333336</v>
      </c>
      <c r="O321">
        <v>1283662800</v>
      </c>
      <c r="P321" t="b">
        <v>0</v>
      </c>
      <c r="Q321" t="b">
        <v>0</v>
      </c>
      <c r="R321" t="s">
        <v>28</v>
      </c>
      <c r="S321" t="s">
        <v>2035</v>
      </c>
      <c r="T321" t="s">
        <v>2036</v>
      </c>
    </row>
    <row r="322" spans="1:20" ht="63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 s="8">
        <f t="shared" si="17"/>
        <v>40673.208333333336</v>
      </c>
      <c r="M322">
        <v>1305003600</v>
      </c>
      <c r="N322" s="8">
        <f t="shared" si="18"/>
        <v>40682.208333333336</v>
      </c>
      <c r="O322">
        <v>1305781200</v>
      </c>
      <c r="P322" t="b">
        <v>0</v>
      </c>
      <c r="Q322" t="b">
        <v>0</v>
      </c>
      <c r="R322" t="s">
        <v>119</v>
      </c>
      <c r="S322" t="s">
        <v>2045</v>
      </c>
      <c r="T322" t="s">
        <v>2051</v>
      </c>
    </row>
    <row r="323" spans="1:20" ht="78.7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(E323/D323)*100</f>
        <v>94.144366197183089</v>
      </c>
      <c r="G323" t="s">
        <v>14</v>
      </c>
      <c r="H323">
        <v>2468</v>
      </c>
      <c r="I323" s="5">
        <f t="shared" si="19"/>
        <v>65.000810372771468</v>
      </c>
      <c r="J323" t="s">
        <v>21</v>
      </c>
      <c r="K323" t="s">
        <v>22</v>
      </c>
      <c r="L323" s="8">
        <f t="shared" ref="L323:L386" si="21">(((M323/60)/60)/24) +DATE(1970,1,1)</f>
        <v>40634.208333333336</v>
      </c>
      <c r="M323">
        <v>1301634000</v>
      </c>
      <c r="N323" s="8">
        <f t="shared" ref="N323:N386" si="22">(((O323/60)/60)/24)+DATE(1970,1,1)</f>
        <v>40642.208333333336</v>
      </c>
      <c r="O323">
        <v>1302325200</v>
      </c>
      <c r="P323" t="b">
        <v>0</v>
      </c>
      <c r="Q323" t="b">
        <v>0</v>
      </c>
      <c r="R323" t="s">
        <v>100</v>
      </c>
      <c r="S323" t="s">
        <v>2039</v>
      </c>
      <c r="T323" t="s">
        <v>2050</v>
      </c>
    </row>
    <row r="324" spans="1:20" ht="78.7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5">
        <f t="shared" ref="I324:I387" si="23">E324/H324</f>
        <v>37.998645510835914</v>
      </c>
      <c r="J324" t="s">
        <v>21</v>
      </c>
      <c r="K324" t="s">
        <v>22</v>
      </c>
      <c r="L324" s="8">
        <f t="shared" si="21"/>
        <v>40507.25</v>
      </c>
      <c r="M324">
        <v>1290664800</v>
      </c>
      <c r="N324" s="8">
        <f t="shared" si="22"/>
        <v>40520.25</v>
      </c>
      <c r="O324">
        <v>1291788000</v>
      </c>
      <c r="P324" t="b">
        <v>0</v>
      </c>
      <c r="Q324" t="b">
        <v>0</v>
      </c>
      <c r="R324" t="s">
        <v>33</v>
      </c>
      <c r="S324" t="s">
        <v>2037</v>
      </c>
      <c r="T324" t="s">
        <v>2038</v>
      </c>
    </row>
    <row r="325" spans="1:20" ht="47.25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 s="8">
        <f t="shared" si="21"/>
        <v>41725.208333333336</v>
      </c>
      <c r="M325">
        <v>1395896400</v>
      </c>
      <c r="N325" s="8">
        <f t="shared" si="22"/>
        <v>41727.208333333336</v>
      </c>
      <c r="O325">
        <v>1396069200</v>
      </c>
      <c r="P325" t="b">
        <v>0</v>
      </c>
      <c r="Q325" t="b">
        <v>0</v>
      </c>
      <c r="R325" t="s">
        <v>42</v>
      </c>
      <c r="S325" t="s">
        <v>2039</v>
      </c>
      <c r="T325" t="s">
        <v>2040</v>
      </c>
    </row>
    <row r="326" spans="1:20" ht="47.25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 s="8">
        <f t="shared" si="21"/>
        <v>42176.208333333328</v>
      </c>
      <c r="M326">
        <v>1434862800</v>
      </c>
      <c r="N326" s="8">
        <f t="shared" si="22"/>
        <v>42188.208333333328</v>
      </c>
      <c r="O326">
        <v>1435899600</v>
      </c>
      <c r="P326" t="b">
        <v>0</v>
      </c>
      <c r="Q326" t="b">
        <v>1</v>
      </c>
      <c r="R326" t="s">
        <v>33</v>
      </c>
      <c r="S326" t="s">
        <v>2037</v>
      </c>
      <c r="T326" t="s">
        <v>2038</v>
      </c>
    </row>
    <row r="327" spans="1:20" ht="63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 s="8">
        <f t="shared" si="21"/>
        <v>43267.208333333328</v>
      </c>
      <c r="M327">
        <v>1529125200</v>
      </c>
      <c r="N327" s="8">
        <f t="shared" si="22"/>
        <v>43290.208333333328</v>
      </c>
      <c r="O327">
        <v>1531112400</v>
      </c>
      <c r="P327" t="b">
        <v>0</v>
      </c>
      <c r="Q327" t="b">
        <v>1</v>
      </c>
      <c r="R327" t="s">
        <v>33</v>
      </c>
      <c r="S327" t="s">
        <v>2037</v>
      </c>
      <c r="T327" t="s">
        <v>2038</v>
      </c>
    </row>
    <row r="328" spans="1:20" ht="78.7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 s="8">
        <f t="shared" si="21"/>
        <v>42364.25</v>
      </c>
      <c r="M328">
        <v>1451109600</v>
      </c>
      <c r="N328" s="8">
        <f t="shared" si="22"/>
        <v>42370.25</v>
      </c>
      <c r="O328">
        <v>1451628000</v>
      </c>
      <c r="P328" t="b">
        <v>0</v>
      </c>
      <c r="Q328" t="b">
        <v>0</v>
      </c>
      <c r="R328" t="s">
        <v>71</v>
      </c>
      <c r="S328" t="s">
        <v>2039</v>
      </c>
      <c r="T328" t="s">
        <v>2047</v>
      </c>
    </row>
    <row r="329" spans="1:20" ht="47.25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 s="8">
        <f t="shared" si="21"/>
        <v>43705.208333333328</v>
      </c>
      <c r="M329">
        <v>1566968400</v>
      </c>
      <c r="N329" s="8">
        <f t="shared" si="22"/>
        <v>43709.208333333328</v>
      </c>
      <c r="O329">
        <v>1567314000</v>
      </c>
      <c r="P329" t="b">
        <v>0</v>
      </c>
      <c r="Q329" t="b">
        <v>1</v>
      </c>
      <c r="R329" t="s">
        <v>33</v>
      </c>
      <c r="S329" t="s">
        <v>2037</v>
      </c>
      <c r="T329" t="s">
        <v>2038</v>
      </c>
    </row>
    <row r="330" spans="1:20" ht="78.7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 s="8">
        <f t="shared" si="21"/>
        <v>43434.25</v>
      </c>
      <c r="M330">
        <v>1543557600</v>
      </c>
      <c r="N330" s="8">
        <f t="shared" si="22"/>
        <v>43445.25</v>
      </c>
      <c r="O330">
        <v>1544508000</v>
      </c>
      <c r="P330" t="b">
        <v>0</v>
      </c>
      <c r="Q330" t="b">
        <v>0</v>
      </c>
      <c r="R330" t="s">
        <v>23</v>
      </c>
      <c r="S330" t="s">
        <v>2033</v>
      </c>
      <c r="T330" t="s">
        <v>2034</v>
      </c>
    </row>
    <row r="331" spans="1:20" ht="47.25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 s="8">
        <f t="shared" si="21"/>
        <v>42716.25</v>
      </c>
      <c r="M331">
        <v>1481522400</v>
      </c>
      <c r="N331" s="8">
        <f t="shared" si="22"/>
        <v>42727.25</v>
      </c>
      <c r="O331">
        <v>1482472800</v>
      </c>
      <c r="P331" t="b">
        <v>0</v>
      </c>
      <c r="Q331" t="b">
        <v>0</v>
      </c>
      <c r="R331" t="s">
        <v>89</v>
      </c>
      <c r="S331" t="s">
        <v>2048</v>
      </c>
      <c r="T331" t="s">
        <v>2049</v>
      </c>
    </row>
    <row r="332" spans="1:20" ht="63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 s="8">
        <f t="shared" si="21"/>
        <v>43077.25</v>
      </c>
      <c r="M332">
        <v>1512712800</v>
      </c>
      <c r="N332" s="8">
        <f t="shared" si="22"/>
        <v>43078.25</v>
      </c>
      <c r="O332">
        <v>1512799200</v>
      </c>
      <c r="P332" t="b">
        <v>0</v>
      </c>
      <c r="Q332" t="b">
        <v>0</v>
      </c>
      <c r="R332" t="s">
        <v>42</v>
      </c>
      <c r="S332" t="s">
        <v>2039</v>
      </c>
      <c r="T332" t="s">
        <v>2040</v>
      </c>
    </row>
    <row r="333" spans="1:20" ht="31.5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 s="8">
        <f t="shared" si="21"/>
        <v>40896.25</v>
      </c>
      <c r="M333">
        <v>1324274400</v>
      </c>
      <c r="N333" s="8">
        <f t="shared" si="22"/>
        <v>40897.25</v>
      </c>
      <c r="O333">
        <v>1324360800</v>
      </c>
      <c r="P333" t="b">
        <v>0</v>
      </c>
      <c r="Q333" t="b">
        <v>0</v>
      </c>
      <c r="R333" t="s">
        <v>17</v>
      </c>
      <c r="S333" t="s">
        <v>2031</v>
      </c>
      <c r="T333" t="s">
        <v>2032</v>
      </c>
    </row>
    <row r="334" spans="1:20" ht="63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 s="8">
        <f t="shared" si="21"/>
        <v>41361.208333333336</v>
      </c>
      <c r="M334">
        <v>1364446800</v>
      </c>
      <c r="N334" s="8">
        <f t="shared" si="22"/>
        <v>41362.208333333336</v>
      </c>
      <c r="O334">
        <v>1364533200</v>
      </c>
      <c r="P334" t="b">
        <v>0</v>
      </c>
      <c r="Q334" t="b">
        <v>0</v>
      </c>
      <c r="R334" t="s">
        <v>65</v>
      </c>
      <c r="S334" t="s">
        <v>2035</v>
      </c>
      <c r="T334" t="s">
        <v>2044</v>
      </c>
    </row>
    <row r="335" spans="1:20" ht="63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 s="8">
        <f t="shared" si="21"/>
        <v>43424.25</v>
      </c>
      <c r="M335">
        <v>1542693600</v>
      </c>
      <c r="N335" s="8">
        <f t="shared" si="22"/>
        <v>43452.25</v>
      </c>
      <c r="O335">
        <v>1545112800</v>
      </c>
      <c r="P335" t="b">
        <v>0</v>
      </c>
      <c r="Q335" t="b">
        <v>0</v>
      </c>
      <c r="R335" t="s">
        <v>33</v>
      </c>
      <c r="S335" t="s">
        <v>2037</v>
      </c>
      <c r="T335" t="s">
        <v>2038</v>
      </c>
    </row>
    <row r="336" spans="1:20" ht="47.25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 s="8">
        <f t="shared" si="21"/>
        <v>43110.25</v>
      </c>
      <c r="M336">
        <v>1515564000</v>
      </c>
      <c r="N336" s="8">
        <f t="shared" si="22"/>
        <v>43117.25</v>
      </c>
      <c r="O336">
        <v>1516168800</v>
      </c>
      <c r="P336" t="b">
        <v>0</v>
      </c>
      <c r="Q336" t="b">
        <v>0</v>
      </c>
      <c r="R336" t="s">
        <v>23</v>
      </c>
      <c r="S336" t="s">
        <v>2033</v>
      </c>
      <c r="T336" t="s">
        <v>2034</v>
      </c>
    </row>
    <row r="337" spans="1:20" ht="31.5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 s="8">
        <f t="shared" si="21"/>
        <v>43784.25</v>
      </c>
      <c r="M337">
        <v>1573797600</v>
      </c>
      <c r="N337" s="8">
        <f t="shared" si="22"/>
        <v>43797.25</v>
      </c>
      <c r="O337">
        <v>1574920800</v>
      </c>
      <c r="P337" t="b">
        <v>0</v>
      </c>
      <c r="Q337" t="b">
        <v>0</v>
      </c>
      <c r="R337" t="s">
        <v>23</v>
      </c>
      <c r="S337" t="s">
        <v>2033</v>
      </c>
      <c r="T337" t="s">
        <v>2034</v>
      </c>
    </row>
    <row r="338" spans="1:20" ht="47.25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 s="8">
        <f t="shared" si="21"/>
        <v>40527.25</v>
      </c>
      <c r="M338">
        <v>1292392800</v>
      </c>
      <c r="N338" s="8">
        <f t="shared" si="22"/>
        <v>40528.25</v>
      </c>
      <c r="O338">
        <v>1292479200</v>
      </c>
      <c r="P338" t="b">
        <v>0</v>
      </c>
      <c r="Q338" t="b">
        <v>1</v>
      </c>
      <c r="R338" t="s">
        <v>23</v>
      </c>
      <c r="S338" t="s">
        <v>2033</v>
      </c>
      <c r="T338" t="s">
        <v>2034</v>
      </c>
    </row>
    <row r="339" spans="1:20" ht="47.25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 s="8">
        <f t="shared" si="21"/>
        <v>43780.25</v>
      </c>
      <c r="M339">
        <v>1573452000</v>
      </c>
      <c r="N339" s="8">
        <f t="shared" si="22"/>
        <v>43781.25</v>
      </c>
      <c r="O339">
        <v>1573538400</v>
      </c>
      <c r="P339" t="b">
        <v>0</v>
      </c>
      <c r="Q339" t="b">
        <v>0</v>
      </c>
      <c r="R339" t="s">
        <v>33</v>
      </c>
      <c r="S339" t="s">
        <v>2037</v>
      </c>
      <c r="T339" t="s">
        <v>2038</v>
      </c>
    </row>
    <row r="340" spans="1:20" ht="47.25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 s="8">
        <f t="shared" si="21"/>
        <v>40821.208333333336</v>
      </c>
      <c r="M340">
        <v>1317790800</v>
      </c>
      <c r="N340" s="8">
        <f t="shared" si="22"/>
        <v>40851.208333333336</v>
      </c>
      <c r="O340">
        <v>1320382800</v>
      </c>
      <c r="P340" t="b">
        <v>0</v>
      </c>
      <c r="Q340" t="b">
        <v>0</v>
      </c>
      <c r="R340" t="s">
        <v>33</v>
      </c>
      <c r="S340" t="s">
        <v>2037</v>
      </c>
      <c r="T340" t="s">
        <v>2038</v>
      </c>
    </row>
    <row r="341" spans="1:20" ht="47.25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 s="8">
        <f t="shared" si="21"/>
        <v>42949.208333333328</v>
      </c>
      <c r="M341">
        <v>1501650000</v>
      </c>
      <c r="N341" s="8">
        <f t="shared" si="22"/>
        <v>42963.208333333328</v>
      </c>
      <c r="O341">
        <v>1502859600</v>
      </c>
      <c r="P341" t="b">
        <v>0</v>
      </c>
      <c r="Q341" t="b">
        <v>0</v>
      </c>
      <c r="R341" t="s">
        <v>33</v>
      </c>
      <c r="S341" t="s">
        <v>2037</v>
      </c>
      <c r="T341" t="s">
        <v>2038</v>
      </c>
    </row>
    <row r="342" spans="1:20" ht="47.25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 s="8">
        <f t="shared" si="21"/>
        <v>40889.25</v>
      </c>
      <c r="M342">
        <v>1323669600</v>
      </c>
      <c r="N342" s="8">
        <f t="shared" si="22"/>
        <v>40890.25</v>
      </c>
      <c r="O342">
        <v>1323756000</v>
      </c>
      <c r="P342" t="b">
        <v>0</v>
      </c>
      <c r="Q342" t="b">
        <v>0</v>
      </c>
      <c r="R342" t="s">
        <v>122</v>
      </c>
      <c r="S342" t="s">
        <v>2052</v>
      </c>
      <c r="T342" t="s">
        <v>2053</v>
      </c>
    </row>
    <row r="343" spans="1:20" ht="47.25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 s="8">
        <f t="shared" si="21"/>
        <v>42244.208333333328</v>
      </c>
      <c r="M343">
        <v>1440738000</v>
      </c>
      <c r="N343" s="8">
        <f t="shared" si="22"/>
        <v>42251.208333333328</v>
      </c>
      <c r="O343">
        <v>1441342800</v>
      </c>
      <c r="P343" t="b">
        <v>0</v>
      </c>
      <c r="Q343" t="b">
        <v>0</v>
      </c>
      <c r="R343" t="s">
        <v>60</v>
      </c>
      <c r="S343" t="s">
        <v>2033</v>
      </c>
      <c r="T343" t="s">
        <v>2043</v>
      </c>
    </row>
    <row r="344" spans="1:20" ht="47.25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 s="8">
        <f t="shared" si="21"/>
        <v>41475.208333333336</v>
      </c>
      <c r="M344">
        <v>1374296400</v>
      </c>
      <c r="N344" s="8">
        <f t="shared" si="22"/>
        <v>41487.208333333336</v>
      </c>
      <c r="O344">
        <v>1375333200</v>
      </c>
      <c r="P344" t="b">
        <v>0</v>
      </c>
      <c r="Q344" t="b">
        <v>0</v>
      </c>
      <c r="R344" t="s">
        <v>33</v>
      </c>
      <c r="S344" t="s">
        <v>2037</v>
      </c>
      <c r="T344" t="s">
        <v>2038</v>
      </c>
    </row>
    <row r="345" spans="1:20" ht="47.25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 s="8">
        <f t="shared" si="21"/>
        <v>41597.25</v>
      </c>
      <c r="M345">
        <v>1384840800</v>
      </c>
      <c r="N345" s="8">
        <f t="shared" si="22"/>
        <v>41650.25</v>
      </c>
      <c r="O345">
        <v>1389420000</v>
      </c>
      <c r="P345" t="b">
        <v>0</v>
      </c>
      <c r="Q345" t="b">
        <v>0</v>
      </c>
      <c r="R345" t="s">
        <v>33</v>
      </c>
      <c r="S345" t="s">
        <v>2037</v>
      </c>
      <c r="T345" t="s">
        <v>2038</v>
      </c>
    </row>
    <row r="346" spans="1:20" ht="47.25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 s="8">
        <f t="shared" si="21"/>
        <v>43122.25</v>
      </c>
      <c r="M346">
        <v>1516600800</v>
      </c>
      <c r="N346" s="8">
        <f t="shared" si="22"/>
        <v>43162.25</v>
      </c>
      <c r="O346">
        <v>1520056800</v>
      </c>
      <c r="P346" t="b">
        <v>0</v>
      </c>
      <c r="Q346" t="b">
        <v>0</v>
      </c>
      <c r="R346" t="s">
        <v>89</v>
      </c>
      <c r="S346" t="s">
        <v>2048</v>
      </c>
      <c r="T346" t="s">
        <v>2049</v>
      </c>
    </row>
    <row r="347" spans="1:20" ht="47.25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 s="8">
        <f t="shared" si="21"/>
        <v>42194.208333333328</v>
      </c>
      <c r="M347">
        <v>1436418000</v>
      </c>
      <c r="N347" s="8">
        <f t="shared" si="22"/>
        <v>42195.208333333328</v>
      </c>
      <c r="O347">
        <v>1436504400</v>
      </c>
      <c r="P347" t="b">
        <v>0</v>
      </c>
      <c r="Q347" t="b">
        <v>0</v>
      </c>
      <c r="R347" t="s">
        <v>53</v>
      </c>
      <c r="S347" t="s">
        <v>2039</v>
      </c>
      <c r="T347" t="s">
        <v>2042</v>
      </c>
    </row>
    <row r="348" spans="1:20" ht="63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 s="8">
        <f t="shared" si="21"/>
        <v>42971.208333333328</v>
      </c>
      <c r="M348">
        <v>1503550800</v>
      </c>
      <c r="N348" s="8">
        <f t="shared" si="22"/>
        <v>43026.208333333328</v>
      </c>
      <c r="O348">
        <v>1508302800</v>
      </c>
      <c r="P348" t="b">
        <v>0</v>
      </c>
      <c r="Q348" t="b">
        <v>1</v>
      </c>
      <c r="R348" t="s">
        <v>60</v>
      </c>
      <c r="S348" t="s">
        <v>2033</v>
      </c>
      <c r="T348" t="s">
        <v>2043</v>
      </c>
    </row>
    <row r="349" spans="1:20" ht="47.25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 s="8">
        <f t="shared" si="21"/>
        <v>42046.25</v>
      </c>
      <c r="M349">
        <v>1423634400</v>
      </c>
      <c r="N349" s="8">
        <f t="shared" si="22"/>
        <v>42070.25</v>
      </c>
      <c r="O349">
        <v>1425708000</v>
      </c>
      <c r="P349" t="b">
        <v>0</v>
      </c>
      <c r="Q349" t="b">
        <v>0</v>
      </c>
      <c r="R349" t="s">
        <v>28</v>
      </c>
      <c r="S349" t="s">
        <v>2035</v>
      </c>
      <c r="T349" t="s">
        <v>2036</v>
      </c>
    </row>
    <row r="350" spans="1:20" ht="47.25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 s="8">
        <f t="shared" si="21"/>
        <v>42782.25</v>
      </c>
      <c r="M350">
        <v>1487224800</v>
      </c>
      <c r="N350" s="8">
        <f t="shared" si="22"/>
        <v>42795.25</v>
      </c>
      <c r="O350">
        <v>1488348000</v>
      </c>
      <c r="P350" t="b">
        <v>0</v>
      </c>
      <c r="Q350" t="b">
        <v>0</v>
      </c>
      <c r="R350" t="s">
        <v>17</v>
      </c>
      <c r="S350" t="s">
        <v>2031</v>
      </c>
      <c r="T350" t="s">
        <v>2032</v>
      </c>
    </row>
    <row r="351" spans="1:20" ht="47.25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 s="8">
        <f t="shared" si="21"/>
        <v>42930.208333333328</v>
      </c>
      <c r="M351">
        <v>1500008400</v>
      </c>
      <c r="N351" s="8">
        <f t="shared" si="22"/>
        <v>42960.208333333328</v>
      </c>
      <c r="O351">
        <v>1502600400</v>
      </c>
      <c r="P351" t="b">
        <v>0</v>
      </c>
      <c r="Q351" t="b">
        <v>0</v>
      </c>
      <c r="R351" t="s">
        <v>33</v>
      </c>
      <c r="S351" t="s">
        <v>2037</v>
      </c>
      <c r="T351" t="s">
        <v>2038</v>
      </c>
    </row>
    <row r="352" spans="1:20" ht="47.25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 s="8">
        <f t="shared" si="21"/>
        <v>42144.208333333328</v>
      </c>
      <c r="M352">
        <v>1432098000</v>
      </c>
      <c r="N352" s="8">
        <f t="shared" si="22"/>
        <v>42162.208333333328</v>
      </c>
      <c r="O352">
        <v>1433653200</v>
      </c>
      <c r="P352" t="b">
        <v>0</v>
      </c>
      <c r="Q352" t="b">
        <v>1</v>
      </c>
      <c r="R352" t="s">
        <v>159</v>
      </c>
      <c r="S352" t="s">
        <v>2033</v>
      </c>
      <c r="T352" t="s">
        <v>2056</v>
      </c>
    </row>
    <row r="353" spans="1:20" ht="47.25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 s="8">
        <f t="shared" si="21"/>
        <v>42240.208333333328</v>
      </c>
      <c r="M353">
        <v>1440392400</v>
      </c>
      <c r="N353" s="8">
        <f t="shared" si="22"/>
        <v>42254.208333333328</v>
      </c>
      <c r="O353">
        <v>1441602000</v>
      </c>
      <c r="P353" t="b">
        <v>0</v>
      </c>
      <c r="Q353" t="b">
        <v>0</v>
      </c>
      <c r="R353" t="s">
        <v>23</v>
      </c>
      <c r="S353" t="s">
        <v>2033</v>
      </c>
      <c r="T353" t="s">
        <v>2034</v>
      </c>
    </row>
    <row r="354" spans="1:20" ht="47.25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 s="8">
        <f t="shared" si="21"/>
        <v>42315.25</v>
      </c>
      <c r="M354">
        <v>1446876000</v>
      </c>
      <c r="N354" s="8">
        <f t="shared" si="22"/>
        <v>42323.25</v>
      </c>
      <c r="O354">
        <v>1447567200</v>
      </c>
      <c r="P354" t="b">
        <v>0</v>
      </c>
      <c r="Q354" t="b">
        <v>0</v>
      </c>
      <c r="R354" t="s">
        <v>33</v>
      </c>
      <c r="S354" t="s">
        <v>2037</v>
      </c>
      <c r="T354" t="s">
        <v>2038</v>
      </c>
    </row>
    <row r="355" spans="1:20" ht="63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 s="8">
        <f t="shared" si="21"/>
        <v>43651.208333333328</v>
      </c>
      <c r="M355">
        <v>1562302800</v>
      </c>
      <c r="N355" s="8">
        <f t="shared" si="22"/>
        <v>43652.208333333328</v>
      </c>
      <c r="O355">
        <v>1562389200</v>
      </c>
      <c r="P355" t="b">
        <v>0</v>
      </c>
      <c r="Q355" t="b">
        <v>0</v>
      </c>
      <c r="R355" t="s">
        <v>33</v>
      </c>
      <c r="S355" t="s">
        <v>2037</v>
      </c>
      <c r="T355" t="s">
        <v>2038</v>
      </c>
    </row>
    <row r="356" spans="1:20" ht="63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 s="8">
        <f t="shared" si="21"/>
        <v>41520.208333333336</v>
      </c>
      <c r="M356">
        <v>1378184400</v>
      </c>
      <c r="N356" s="8">
        <f t="shared" si="22"/>
        <v>41527.208333333336</v>
      </c>
      <c r="O356">
        <v>1378789200</v>
      </c>
      <c r="P356" t="b">
        <v>0</v>
      </c>
      <c r="Q356" t="b">
        <v>0</v>
      </c>
      <c r="R356" t="s">
        <v>42</v>
      </c>
      <c r="S356" t="s">
        <v>2039</v>
      </c>
      <c r="T356" t="s">
        <v>2040</v>
      </c>
    </row>
    <row r="357" spans="1:20" ht="47.25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 s="8">
        <f t="shared" si="21"/>
        <v>42757.25</v>
      </c>
      <c r="M357">
        <v>1485064800</v>
      </c>
      <c r="N357" s="8">
        <f t="shared" si="22"/>
        <v>42797.25</v>
      </c>
      <c r="O357">
        <v>1488520800</v>
      </c>
      <c r="P357" t="b">
        <v>0</v>
      </c>
      <c r="Q357" t="b">
        <v>0</v>
      </c>
      <c r="R357" t="s">
        <v>65</v>
      </c>
      <c r="S357" t="s">
        <v>2035</v>
      </c>
      <c r="T357" t="s">
        <v>2044</v>
      </c>
    </row>
    <row r="358" spans="1:20" ht="47.25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 s="8">
        <f t="shared" si="21"/>
        <v>40922.25</v>
      </c>
      <c r="M358">
        <v>1326520800</v>
      </c>
      <c r="N358" s="8">
        <f t="shared" si="22"/>
        <v>40931.25</v>
      </c>
      <c r="O358">
        <v>1327298400</v>
      </c>
      <c r="P358" t="b">
        <v>0</v>
      </c>
      <c r="Q358" t="b">
        <v>0</v>
      </c>
      <c r="R358" t="s">
        <v>33</v>
      </c>
      <c r="S358" t="s">
        <v>2037</v>
      </c>
      <c r="T358" t="s">
        <v>2038</v>
      </c>
    </row>
    <row r="359" spans="1:20" ht="47.25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 s="8">
        <f t="shared" si="21"/>
        <v>42250.208333333328</v>
      </c>
      <c r="M359">
        <v>1441256400</v>
      </c>
      <c r="N359" s="8">
        <f t="shared" si="22"/>
        <v>42275.208333333328</v>
      </c>
      <c r="O359">
        <v>1443416400</v>
      </c>
      <c r="P359" t="b">
        <v>0</v>
      </c>
      <c r="Q359" t="b">
        <v>0</v>
      </c>
      <c r="R359" t="s">
        <v>89</v>
      </c>
      <c r="S359" t="s">
        <v>2048</v>
      </c>
      <c r="T359" t="s">
        <v>2049</v>
      </c>
    </row>
    <row r="360" spans="1:20" ht="63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 s="8">
        <f t="shared" si="21"/>
        <v>43322.208333333328</v>
      </c>
      <c r="M360">
        <v>1533877200</v>
      </c>
      <c r="N360" s="8">
        <f t="shared" si="22"/>
        <v>43325.208333333328</v>
      </c>
      <c r="O360">
        <v>1534136400</v>
      </c>
      <c r="P360" t="b">
        <v>1</v>
      </c>
      <c r="Q360" t="b">
        <v>0</v>
      </c>
      <c r="R360" t="s">
        <v>122</v>
      </c>
      <c r="S360" t="s">
        <v>2052</v>
      </c>
      <c r="T360" t="s">
        <v>2053</v>
      </c>
    </row>
    <row r="361" spans="1:20" ht="47.25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 s="8">
        <f t="shared" si="21"/>
        <v>40782.208333333336</v>
      </c>
      <c r="M361">
        <v>1314421200</v>
      </c>
      <c r="N361" s="8">
        <f t="shared" si="22"/>
        <v>40789.208333333336</v>
      </c>
      <c r="O361">
        <v>1315026000</v>
      </c>
      <c r="P361" t="b">
        <v>0</v>
      </c>
      <c r="Q361" t="b">
        <v>0</v>
      </c>
      <c r="R361" t="s">
        <v>71</v>
      </c>
      <c r="S361" t="s">
        <v>2039</v>
      </c>
      <c r="T361" t="s">
        <v>2047</v>
      </c>
    </row>
    <row r="362" spans="1:20" ht="63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 s="8">
        <f t="shared" si="21"/>
        <v>40544.25</v>
      </c>
      <c r="M362">
        <v>1293861600</v>
      </c>
      <c r="N362" s="8">
        <f t="shared" si="22"/>
        <v>40558.25</v>
      </c>
      <c r="O362">
        <v>1295071200</v>
      </c>
      <c r="P362" t="b">
        <v>0</v>
      </c>
      <c r="Q362" t="b">
        <v>1</v>
      </c>
      <c r="R362" t="s">
        <v>33</v>
      </c>
      <c r="S362" t="s">
        <v>2037</v>
      </c>
      <c r="T362" t="s">
        <v>2038</v>
      </c>
    </row>
    <row r="363" spans="1:20" ht="63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 s="8">
        <f t="shared" si="21"/>
        <v>43015.208333333328</v>
      </c>
      <c r="M363">
        <v>1507352400</v>
      </c>
      <c r="N363" s="8">
        <f t="shared" si="22"/>
        <v>43039.208333333328</v>
      </c>
      <c r="O363">
        <v>1509426000</v>
      </c>
      <c r="P363" t="b">
        <v>0</v>
      </c>
      <c r="Q363" t="b">
        <v>0</v>
      </c>
      <c r="R363" t="s">
        <v>33</v>
      </c>
      <c r="S363" t="s">
        <v>2037</v>
      </c>
      <c r="T363" t="s">
        <v>2038</v>
      </c>
    </row>
    <row r="364" spans="1:20" ht="63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 s="8">
        <f t="shared" si="21"/>
        <v>40570.25</v>
      </c>
      <c r="M364">
        <v>1296108000</v>
      </c>
      <c r="N364" s="8">
        <f t="shared" si="22"/>
        <v>40608.25</v>
      </c>
      <c r="O364">
        <v>1299391200</v>
      </c>
      <c r="P364" t="b">
        <v>0</v>
      </c>
      <c r="Q364" t="b">
        <v>0</v>
      </c>
      <c r="R364" t="s">
        <v>23</v>
      </c>
      <c r="S364" t="s">
        <v>2033</v>
      </c>
      <c r="T364" t="s">
        <v>2034</v>
      </c>
    </row>
    <row r="365" spans="1:20" ht="63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 s="8">
        <f t="shared" si="21"/>
        <v>40904.25</v>
      </c>
      <c r="M365">
        <v>1324965600</v>
      </c>
      <c r="N365" s="8">
        <f t="shared" si="22"/>
        <v>40905.25</v>
      </c>
      <c r="O365">
        <v>1325052000</v>
      </c>
      <c r="P365" t="b">
        <v>0</v>
      </c>
      <c r="Q365" t="b">
        <v>0</v>
      </c>
      <c r="R365" t="s">
        <v>23</v>
      </c>
      <c r="S365" t="s">
        <v>2033</v>
      </c>
      <c r="T365" t="s">
        <v>2034</v>
      </c>
    </row>
    <row r="366" spans="1:20" ht="47.25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 s="8">
        <f t="shared" si="21"/>
        <v>43164.25</v>
      </c>
      <c r="M366">
        <v>1520229600</v>
      </c>
      <c r="N366" s="8">
        <f t="shared" si="22"/>
        <v>43194.208333333328</v>
      </c>
      <c r="O366">
        <v>1522818000</v>
      </c>
      <c r="P366" t="b">
        <v>0</v>
      </c>
      <c r="Q366" t="b">
        <v>0</v>
      </c>
      <c r="R366" t="s">
        <v>60</v>
      </c>
      <c r="S366" t="s">
        <v>2033</v>
      </c>
      <c r="T366" t="s">
        <v>2043</v>
      </c>
    </row>
    <row r="367" spans="1:20" ht="47.25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 s="8">
        <f t="shared" si="21"/>
        <v>42733.25</v>
      </c>
      <c r="M367">
        <v>1482991200</v>
      </c>
      <c r="N367" s="8">
        <f t="shared" si="22"/>
        <v>42760.25</v>
      </c>
      <c r="O367">
        <v>1485324000</v>
      </c>
      <c r="P367" t="b">
        <v>0</v>
      </c>
      <c r="Q367" t="b">
        <v>0</v>
      </c>
      <c r="R367" t="s">
        <v>33</v>
      </c>
      <c r="S367" t="s">
        <v>2037</v>
      </c>
      <c r="T367" t="s">
        <v>2038</v>
      </c>
    </row>
    <row r="368" spans="1:20" ht="63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 s="8">
        <f t="shared" si="21"/>
        <v>40546.25</v>
      </c>
      <c r="M368">
        <v>1294034400</v>
      </c>
      <c r="N368" s="8">
        <f t="shared" si="22"/>
        <v>40547.25</v>
      </c>
      <c r="O368">
        <v>1294120800</v>
      </c>
      <c r="P368" t="b">
        <v>0</v>
      </c>
      <c r="Q368" t="b">
        <v>1</v>
      </c>
      <c r="R368" t="s">
        <v>33</v>
      </c>
      <c r="S368" t="s">
        <v>2037</v>
      </c>
      <c r="T368" t="s">
        <v>2038</v>
      </c>
    </row>
    <row r="369" spans="1:20" ht="63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 s="8">
        <f t="shared" si="21"/>
        <v>41930.208333333336</v>
      </c>
      <c r="M369">
        <v>1413608400</v>
      </c>
      <c r="N369" s="8">
        <f t="shared" si="22"/>
        <v>41954.25</v>
      </c>
      <c r="O369">
        <v>1415685600</v>
      </c>
      <c r="P369" t="b">
        <v>0</v>
      </c>
      <c r="Q369" t="b">
        <v>1</v>
      </c>
      <c r="R369" t="s">
        <v>33</v>
      </c>
      <c r="S369" t="s">
        <v>2037</v>
      </c>
      <c r="T369" t="s">
        <v>2038</v>
      </c>
    </row>
    <row r="370" spans="1:20" ht="47.25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 s="8">
        <f t="shared" si="21"/>
        <v>40464.208333333336</v>
      </c>
      <c r="M370">
        <v>1286946000</v>
      </c>
      <c r="N370" s="8">
        <f t="shared" si="22"/>
        <v>40487.208333333336</v>
      </c>
      <c r="O370">
        <v>1288933200</v>
      </c>
      <c r="P370" t="b">
        <v>0</v>
      </c>
      <c r="Q370" t="b">
        <v>1</v>
      </c>
      <c r="R370" t="s">
        <v>42</v>
      </c>
      <c r="S370" t="s">
        <v>2039</v>
      </c>
      <c r="T370" t="s">
        <v>2040</v>
      </c>
    </row>
    <row r="371" spans="1:20" ht="47.25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 s="8">
        <f t="shared" si="21"/>
        <v>41308.25</v>
      </c>
      <c r="M371">
        <v>1359871200</v>
      </c>
      <c r="N371" s="8">
        <f t="shared" si="22"/>
        <v>41347.208333333336</v>
      </c>
      <c r="O371">
        <v>1363237200</v>
      </c>
      <c r="P371" t="b">
        <v>0</v>
      </c>
      <c r="Q371" t="b">
        <v>1</v>
      </c>
      <c r="R371" t="s">
        <v>269</v>
      </c>
      <c r="S371" t="s">
        <v>2039</v>
      </c>
      <c r="T371" t="s">
        <v>2058</v>
      </c>
    </row>
    <row r="372" spans="1:20" ht="47.25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 s="8">
        <f t="shared" si="21"/>
        <v>43570.208333333328</v>
      </c>
      <c r="M372">
        <v>1555304400</v>
      </c>
      <c r="N372" s="8">
        <f t="shared" si="22"/>
        <v>43576.208333333328</v>
      </c>
      <c r="O372">
        <v>1555822800</v>
      </c>
      <c r="P372" t="b">
        <v>0</v>
      </c>
      <c r="Q372" t="b">
        <v>0</v>
      </c>
      <c r="R372" t="s">
        <v>33</v>
      </c>
      <c r="S372" t="s">
        <v>2037</v>
      </c>
      <c r="T372" t="s">
        <v>2038</v>
      </c>
    </row>
    <row r="373" spans="1:20" ht="63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 s="8">
        <f t="shared" si="21"/>
        <v>42043.25</v>
      </c>
      <c r="M373">
        <v>1423375200</v>
      </c>
      <c r="N373" s="8">
        <f t="shared" si="22"/>
        <v>42094.208333333328</v>
      </c>
      <c r="O373">
        <v>1427778000</v>
      </c>
      <c r="P373" t="b">
        <v>0</v>
      </c>
      <c r="Q373" t="b">
        <v>0</v>
      </c>
      <c r="R373" t="s">
        <v>33</v>
      </c>
      <c r="S373" t="s">
        <v>2037</v>
      </c>
      <c r="T373" t="s">
        <v>2038</v>
      </c>
    </row>
    <row r="374" spans="1:20" ht="63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 s="8">
        <f t="shared" si="21"/>
        <v>42012.25</v>
      </c>
      <c r="M374">
        <v>1420696800</v>
      </c>
      <c r="N374" s="8">
        <f t="shared" si="22"/>
        <v>42032.25</v>
      </c>
      <c r="O374">
        <v>1422424800</v>
      </c>
      <c r="P374" t="b">
        <v>0</v>
      </c>
      <c r="Q374" t="b">
        <v>1</v>
      </c>
      <c r="R374" t="s">
        <v>42</v>
      </c>
      <c r="S374" t="s">
        <v>2039</v>
      </c>
      <c r="T374" t="s">
        <v>2040</v>
      </c>
    </row>
    <row r="375" spans="1:20" ht="47.25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 s="8">
        <f t="shared" si="21"/>
        <v>42964.208333333328</v>
      </c>
      <c r="M375">
        <v>1502946000</v>
      </c>
      <c r="N375" s="8">
        <f t="shared" si="22"/>
        <v>42972.208333333328</v>
      </c>
      <c r="O375">
        <v>1503637200</v>
      </c>
      <c r="P375" t="b">
        <v>0</v>
      </c>
      <c r="Q375" t="b">
        <v>0</v>
      </c>
      <c r="R375" t="s">
        <v>33</v>
      </c>
      <c r="S375" t="s">
        <v>2037</v>
      </c>
      <c r="T375" t="s">
        <v>2038</v>
      </c>
    </row>
    <row r="376" spans="1:20" ht="63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 s="8">
        <f t="shared" si="21"/>
        <v>43476.25</v>
      </c>
      <c r="M376">
        <v>1547186400</v>
      </c>
      <c r="N376" s="8">
        <f t="shared" si="22"/>
        <v>43481.25</v>
      </c>
      <c r="O376">
        <v>1547618400</v>
      </c>
      <c r="P376" t="b">
        <v>0</v>
      </c>
      <c r="Q376" t="b">
        <v>1</v>
      </c>
      <c r="R376" t="s">
        <v>42</v>
      </c>
      <c r="S376" t="s">
        <v>2039</v>
      </c>
      <c r="T376" t="s">
        <v>2040</v>
      </c>
    </row>
    <row r="377" spans="1:20" ht="78.7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 s="8">
        <f t="shared" si="21"/>
        <v>42293.208333333328</v>
      </c>
      <c r="M377">
        <v>1444971600</v>
      </c>
      <c r="N377" s="8">
        <f t="shared" si="22"/>
        <v>42350.25</v>
      </c>
      <c r="O377">
        <v>1449900000</v>
      </c>
      <c r="P377" t="b">
        <v>0</v>
      </c>
      <c r="Q377" t="b">
        <v>0</v>
      </c>
      <c r="R377" t="s">
        <v>60</v>
      </c>
      <c r="S377" t="s">
        <v>2033</v>
      </c>
      <c r="T377" t="s">
        <v>2043</v>
      </c>
    </row>
    <row r="378" spans="1:20" ht="47.25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 s="8">
        <f t="shared" si="21"/>
        <v>41826.208333333336</v>
      </c>
      <c r="M378">
        <v>1404622800</v>
      </c>
      <c r="N378" s="8">
        <f t="shared" si="22"/>
        <v>41832.208333333336</v>
      </c>
      <c r="O378">
        <v>1405141200</v>
      </c>
      <c r="P378" t="b">
        <v>0</v>
      </c>
      <c r="Q378" t="b">
        <v>0</v>
      </c>
      <c r="R378" t="s">
        <v>23</v>
      </c>
      <c r="S378" t="s">
        <v>2033</v>
      </c>
      <c r="T378" t="s">
        <v>2034</v>
      </c>
    </row>
    <row r="379" spans="1:20" ht="47.25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 s="8">
        <f t="shared" si="21"/>
        <v>43760.208333333328</v>
      </c>
      <c r="M379">
        <v>1571720400</v>
      </c>
      <c r="N379" s="8">
        <f t="shared" si="22"/>
        <v>43774.25</v>
      </c>
      <c r="O379">
        <v>1572933600</v>
      </c>
      <c r="P379" t="b">
        <v>0</v>
      </c>
      <c r="Q379" t="b">
        <v>0</v>
      </c>
      <c r="R379" t="s">
        <v>33</v>
      </c>
      <c r="S379" t="s">
        <v>2037</v>
      </c>
      <c r="T379" t="s">
        <v>2038</v>
      </c>
    </row>
    <row r="380" spans="1:20" ht="47.25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 s="8">
        <f t="shared" si="21"/>
        <v>43241.208333333328</v>
      </c>
      <c r="M380">
        <v>1526878800</v>
      </c>
      <c r="N380" s="8">
        <f t="shared" si="22"/>
        <v>43279.208333333328</v>
      </c>
      <c r="O380">
        <v>1530162000</v>
      </c>
      <c r="P380" t="b">
        <v>0</v>
      </c>
      <c r="Q380" t="b">
        <v>0</v>
      </c>
      <c r="R380" t="s">
        <v>42</v>
      </c>
      <c r="S380" t="s">
        <v>2039</v>
      </c>
      <c r="T380" t="s">
        <v>2040</v>
      </c>
    </row>
    <row r="381" spans="1:20" ht="47.25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 s="8">
        <f t="shared" si="21"/>
        <v>40843.208333333336</v>
      </c>
      <c r="M381">
        <v>1319691600</v>
      </c>
      <c r="N381" s="8">
        <f t="shared" si="22"/>
        <v>40857.25</v>
      </c>
      <c r="O381">
        <v>1320904800</v>
      </c>
      <c r="P381" t="b">
        <v>0</v>
      </c>
      <c r="Q381" t="b">
        <v>0</v>
      </c>
      <c r="R381" t="s">
        <v>33</v>
      </c>
      <c r="S381" t="s">
        <v>2037</v>
      </c>
      <c r="T381" t="s">
        <v>2038</v>
      </c>
    </row>
    <row r="382" spans="1:20" ht="63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 s="8">
        <f t="shared" si="21"/>
        <v>41448.208333333336</v>
      </c>
      <c r="M382">
        <v>1371963600</v>
      </c>
      <c r="N382" s="8">
        <f t="shared" si="22"/>
        <v>41453.208333333336</v>
      </c>
      <c r="O382">
        <v>1372395600</v>
      </c>
      <c r="P382" t="b">
        <v>0</v>
      </c>
      <c r="Q382" t="b">
        <v>0</v>
      </c>
      <c r="R382" t="s">
        <v>33</v>
      </c>
      <c r="S382" t="s">
        <v>2037</v>
      </c>
      <c r="T382" t="s">
        <v>2038</v>
      </c>
    </row>
    <row r="383" spans="1:20" ht="47.25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 s="8">
        <f t="shared" si="21"/>
        <v>42163.208333333328</v>
      </c>
      <c r="M383">
        <v>1433739600</v>
      </c>
      <c r="N383" s="8">
        <f t="shared" si="22"/>
        <v>42209.208333333328</v>
      </c>
      <c r="O383">
        <v>1437714000</v>
      </c>
      <c r="P383" t="b">
        <v>0</v>
      </c>
      <c r="Q383" t="b">
        <v>0</v>
      </c>
      <c r="R383" t="s">
        <v>33</v>
      </c>
      <c r="S383" t="s">
        <v>2037</v>
      </c>
      <c r="T383" t="s">
        <v>2038</v>
      </c>
    </row>
    <row r="384" spans="1:20" ht="63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 s="8">
        <f t="shared" si="21"/>
        <v>43024.208333333328</v>
      </c>
      <c r="M384">
        <v>1508130000</v>
      </c>
      <c r="N384" s="8">
        <f t="shared" si="22"/>
        <v>43043.208333333328</v>
      </c>
      <c r="O384">
        <v>1509771600</v>
      </c>
      <c r="P384" t="b">
        <v>0</v>
      </c>
      <c r="Q384" t="b">
        <v>0</v>
      </c>
      <c r="R384" t="s">
        <v>122</v>
      </c>
      <c r="S384" t="s">
        <v>2052</v>
      </c>
      <c r="T384" t="s">
        <v>2053</v>
      </c>
    </row>
    <row r="385" spans="1:20" ht="47.25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 s="8">
        <f t="shared" si="21"/>
        <v>43509.25</v>
      </c>
      <c r="M385">
        <v>1550037600</v>
      </c>
      <c r="N385" s="8">
        <f t="shared" si="22"/>
        <v>43515.25</v>
      </c>
      <c r="O385">
        <v>1550556000</v>
      </c>
      <c r="P385" t="b">
        <v>0</v>
      </c>
      <c r="Q385" t="b">
        <v>1</v>
      </c>
      <c r="R385" t="s">
        <v>17</v>
      </c>
      <c r="S385" t="s">
        <v>2031</v>
      </c>
      <c r="T385" t="s">
        <v>2032</v>
      </c>
    </row>
    <row r="386" spans="1:20" ht="47.25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 s="8">
        <f t="shared" si="21"/>
        <v>42776.25</v>
      </c>
      <c r="M386">
        <v>1486706400</v>
      </c>
      <c r="N386" s="8">
        <f t="shared" si="22"/>
        <v>42803.25</v>
      </c>
      <c r="O386">
        <v>1489039200</v>
      </c>
      <c r="P386" t="b">
        <v>1</v>
      </c>
      <c r="Q386" t="b">
        <v>1</v>
      </c>
      <c r="R386" t="s">
        <v>42</v>
      </c>
      <c r="S386" t="s">
        <v>2039</v>
      </c>
      <c r="T386" t="s">
        <v>2040</v>
      </c>
    </row>
    <row r="387" spans="1:20" ht="63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(E387/D387)*100</f>
        <v>146.16709511568124</v>
      </c>
      <c r="G387" t="s">
        <v>20</v>
      </c>
      <c r="H387">
        <v>1137</v>
      </c>
      <c r="I387" s="5">
        <f t="shared" si="23"/>
        <v>50.007915567282325</v>
      </c>
      <c r="J387" t="s">
        <v>21</v>
      </c>
      <c r="K387" t="s">
        <v>22</v>
      </c>
      <c r="L387" s="8">
        <f t="shared" ref="L387:L450" si="25">(((M387/60)/60)/24) +DATE(1970,1,1)</f>
        <v>43553.208333333328</v>
      </c>
      <c r="M387">
        <v>1553835600</v>
      </c>
      <c r="N387" s="8">
        <f t="shared" ref="N387:N450" si="26">(((O387/60)/60)/24)+DATE(1970,1,1)</f>
        <v>43585.208333333328</v>
      </c>
      <c r="O387">
        <v>1556600400</v>
      </c>
      <c r="P387" t="b">
        <v>0</v>
      </c>
      <c r="Q387" t="b">
        <v>0</v>
      </c>
      <c r="R387" t="s">
        <v>68</v>
      </c>
      <c r="S387" t="s">
        <v>2045</v>
      </c>
      <c r="T387" t="s">
        <v>2046</v>
      </c>
    </row>
    <row r="388" spans="1:20" ht="63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5">
        <f t="shared" ref="I388:I451" si="27">E388/H388</f>
        <v>96.960674157303373</v>
      </c>
      <c r="J388" t="s">
        <v>21</v>
      </c>
      <c r="K388" t="s">
        <v>22</v>
      </c>
      <c r="L388" s="8">
        <f t="shared" si="25"/>
        <v>40355.208333333336</v>
      </c>
      <c r="M388">
        <v>1277528400</v>
      </c>
      <c r="N388" s="8">
        <f t="shared" si="26"/>
        <v>40367.208333333336</v>
      </c>
      <c r="O388">
        <v>1278565200</v>
      </c>
      <c r="P388" t="b">
        <v>0</v>
      </c>
      <c r="Q388" t="b">
        <v>0</v>
      </c>
      <c r="R388" t="s">
        <v>33</v>
      </c>
      <c r="S388" t="s">
        <v>2037</v>
      </c>
      <c r="T388" t="s">
        <v>2038</v>
      </c>
    </row>
    <row r="389" spans="1:20" ht="63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 s="8">
        <f t="shared" si="25"/>
        <v>41072.208333333336</v>
      </c>
      <c r="M389">
        <v>1339477200</v>
      </c>
      <c r="N389" s="8">
        <f t="shared" si="26"/>
        <v>41077.208333333336</v>
      </c>
      <c r="O389">
        <v>1339909200</v>
      </c>
      <c r="P389" t="b">
        <v>0</v>
      </c>
      <c r="Q389" t="b">
        <v>0</v>
      </c>
      <c r="R389" t="s">
        <v>65</v>
      </c>
      <c r="S389" t="s">
        <v>2035</v>
      </c>
      <c r="T389" t="s">
        <v>2044</v>
      </c>
    </row>
    <row r="390" spans="1:20" ht="47.25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 s="8">
        <f t="shared" si="25"/>
        <v>40912.25</v>
      </c>
      <c r="M390">
        <v>1325656800</v>
      </c>
      <c r="N390" s="8">
        <f t="shared" si="26"/>
        <v>40914.25</v>
      </c>
      <c r="O390">
        <v>1325829600</v>
      </c>
      <c r="P390" t="b">
        <v>0</v>
      </c>
      <c r="Q390" t="b">
        <v>0</v>
      </c>
      <c r="R390" t="s">
        <v>60</v>
      </c>
      <c r="S390" t="s">
        <v>2033</v>
      </c>
      <c r="T390" t="s">
        <v>2043</v>
      </c>
    </row>
    <row r="391" spans="1:20" ht="47.25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 s="8">
        <f t="shared" si="25"/>
        <v>40479.208333333336</v>
      </c>
      <c r="M391">
        <v>1288242000</v>
      </c>
      <c r="N391" s="8">
        <f t="shared" si="26"/>
        <v>40506.25</v>
      </c>
      <c r="O391">
        <v>1290578400</v>
      </c>
      <c r="P391" t="b">
        <v>0</v>
      </c>
      <c r="Q391" t="b">
        <v>0</v>
      </c>
      <c r="R391" t="s">
        <v>33</v>
      </c>
      <c r="S391" t="s">
        <v>2037</v>
      </c>
      <c r="T391" t="s">
        <v>2038</v>
      </c>
    </row>
    <row r="392" spans="1:20" ht="31.5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 s="8">
        <f t="shared" si="25"/>
        <v>41530.208333333336</v>
      </c>
      <c r="M392">
        <v>1379048400</v>
      </c>
      <c r="N392" s="8">
        <f t="shared" si="26"/>
        <v>41545.208333333336</v>
      </c>
      <c r="O392">
        <v>1380344400</v>
      </c>
      <c r="P392" t="b">
        <v>0</v>
      </c>
      <c r="Q392" t="b">
        <v>0</v>
      </c>
      <c r="R392" t="s">
        <v>122</v>
      </c>
      <c r="S392" t="s">
        <v>2052</v>
      </c>
      <c r="T392" t="s">
        <v>2053</v>
      </c>
    </row>
    <row r="393" spans="1:20" ht="47.25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 s="8">
        <f t="shared" si="25"/>
        <v>41653.25</v>
      </c>
      <c r="M393">
        <v>1389679200</v>
      </c>
      <c r="N393" s="8">
        <f t="shared" si="26"/>
        <v>41655.25</v>
      </c>
      <c r="O393">
        <v>1389852000</v>
      </c>
      <c r="P393" t="b">
        <v>0</v>
      </c>
      <c r="Q393" t="b">
        <v>0</v>
      </c>
      <c r="R393" t="s">
        <v>68</v>
      </c>
      <c r="S393" t="s">
        <v>2045</v>
      </c>
      <c r="T393" t="s">
        <v>2046</v>
      </c>
    </row>
    <row r="394" spans="1:20" ht="63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 s="8">
        <f t="shared" si="25"/>
        <v>40549.25</v>
      </c>
      <c r="M394">
        <v>1294293600</v>
      </c>
      <c r="N394" s="8">
        <f t="shared" si="26"/>
        <v>40551.25</v>
      </c>
      <c r="O394">
        <v>1294466400</v>
      </c>
      <c r="P394" t="b">
        <v>0</v>
      </c>
      <c r="Q394" t="b">
        <v>0</v>
      </c>
      <c r="R394" t="s">
        <v>65</v>
      </c>
      <c r="S394" t="s">
        <v>2035</v>
      </c>
      <c r="T394" t="s">
        <v>2044</v>
      </c>
    </row>
    <row r="395" spans="1:20" ht="63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 s="8">
        <f t="shared" si="25"/>
        <v>42933.208333333328</v>
      </c>
      <c r="M395">
        <v>1500267600</v>
      </c>
      <c r="N395" s="8">
        <f t="shared" si="26"/>
        <v>42934.208333333328</v>
      </c>
      <c r="O395">
        <v>1500354000</v>
      </c>
      <c r="P395" t="b">
        <v>0</v>
      </c>
      <c r="Q395" t="b">
        <v>0</v>
      </c>
      <c r="R395" t="s">
        <v>159</v>
      </c>
      <c r="S395" t="s">
        <v>2033</v>
      </c>
      <c r="T395" t="s">
        <v>2056</v>
      </c>
    </row>
    <row r="396" spans="1:20" ht="47.25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 s="8">
        <f t="shared" si="25"/>
        <v>41484.208333333336</v>
      </c>
      <c r="M396">
        <v>1375074000</v>
      </c>
      <c r="N396" s="8">
        <f t="shared" si="26"/>
        <v>41494.208333333336</v>
      </c>
      <c r="O396">
        <v>1375938000</v>
      </c>
      <c r="P396" t="b">
        <v>0</v>
      </c>
      <c r="Q396" t="b">
        <v>1</v>
      </c>
      <c r="R396" t="s">
        <v>42</v>
      </c>
      <c r="S396" t="s">
        <v>2039</v>
      </c>
      <c r="T396" t="s">
        <v>2040</v>
      </c>
    </row>
    <row r="397" spans="1:20" ht="63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 s="8">
        <f t="shared" si="25"/>
        <v>40885.25</v>
      </c>
      <c r="M397">
        <v>1323324000</v>
      </c>
      <c r="N397" s="8">
        <f t="shared" si="26"/>
        <v>40886.25</v>
      </c>
      <c r="O397">
        <v>1323410400</v>
      </c>
      <c r="P397" t="b">
        <v>1</v>
      </c>
      <c r="Q397" t="b">
        <v>0</v>
      </c>
      <c r="R397" t="s">
        <v>33</v>
      </c>
      <c r="S397" t="s">
        <v>2037</v>
      </c>
      <c r="T397" t="s">
        <v>2038</v>
      </c>
    </row>
    <row r="398" spans="1:20" ht="47.25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 s="8">
        <f t="shared" si="25"/>
        <v>43378.208333333328</v>
      </c>
      <c r="M398">
        <v>1538715600</v>
      </c>
      <c r="N398" s="8">
        <f t="shared" si="26"/>
        <v>43386.208333333328</v>
      </c>
      <c r="O398">
        <v>1539406800</v>
      </c>
      <c r="P398" t="b">
        <v>0</v>
      </c>
      <c r="Q398" t="b">
        <v>0</v>
      </c>
      <c r="R398" t="s">
        <v>53</v>
      </c>
      <c r="S398" t="s">
        <v>2039</v>
      </c>
      <c r="T398" t="s">
        <v>2042</v>
      </c>
    </row>
    <row r="399" spans="1:20" ht="47.25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 s="8">
        <f t="shared" si="25"/>
        <v>41417.208333333336</v>
      </c>
      <c r="M399">
        <v>1369285200</v>
      </c>
      <c r="N399" s="8">
        <f t="shared" si="26"/>
        <v>41423.208333333336</v>
      </c>
      <c r="O399">
        <v>1369803600</v>
      </c>
      <c r="P399" t="b">
        <v>0</v>
      </c>
      <c r="Q399" t="b">
        <v>0</v>
      </c>
      <c r="R399" t="s">
        <v>23</v>
      </c>
      <c r="S399" t="s">
        <v>2033</v>
      </c>
      <c r="T399" t="s">
        <v>2034</v>
      </c>
    </row>
    <row r="400" spans="1:20" ht="63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 s="8">
        <f t="shared" si="25"/>
        <v>43228.208333333328</v>
      </c>
      <c r="M400">
        <v>1525755600</v>
      </c>
      <c r="N400" s="8">
        <f t="shared" si="26"/>
        <v>43230.208333333328</v>
      </c>
      <c r="O400">
        <v>1525928400</v>
      </c>
      <c r="P400" t="b">
        <v>0</v>
      </c>
      <c r="Q400" t="b">
        <v>1</v>
      </c>
      <c r="R400" t="s">
        <v>71</v>
      </c>
      <c r="S400" t="s">
        <v>2039</v>
      </c>
      <c r="T400" t="s">
        <v>2047</v>
      </c>
    </row>
    <row r="401" spans="1:20" ht="47.25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 s="8">
        <f t="shared" si="25"/>
        <v>40576.25</v>
      </c>
      <c r="M401">
        <v>1296626400</v>
      </c>
      <c r="N401" s="8">
        <f t="shared" si="26"/>
        <v>40583.25</v>
      </c>
      <c r="O401">
        <v>1297231200</v>
      </c>
      <c r="P401" t="b">
        <v>0</v>
      </c>
      <c r="Q401" t="b">
        <v>0</v>
      </c>
      <c r="R401" t="s">
        <v>60</v>
      </c>
      <c r="S401" t="s">
        <v>2033</v>
      </c>
      <c r="T401" t="s">
        <v>2043</v>
      </c>
    </row>
    <row r="402" spans="1:20" ht="63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 s="8">
        <f t="shared" si="25"/>
        <v>41502.208333333336</v>
      </c>
      <c r="M402">
        <v>1376629200</v>
      </c>
      <c r="N402" s="8">
        <f t="shared" si="26"/>
        <v>41524.208333333336</v>
      </c>
      <c r="O402">
        <v>1378530000</v>
      </c>
      <c r="P402" t="b">
        <v>0</v>
      </c>
      <c r="Q402" t="b">
        <v>1</v>
      </c>
      <c r="R402" t="s">
        <v>122</v>
      </c>
      <c r="S402" t="s">
        <v>2052</v>
      </c>
      <c r="T402" t="s">
        <v>2053</v>
      </c>
    </row>
    <row r="403" spans="1:20" ht="47.25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 s="8">
        <f t="shared" si="25"/>
        <v>43765.208333333328</v>
      </c>
      <c r="M403">
        <v>1572152400</v>
      </c>
      <c r="N403" s="8">
        <f t="shared" si="26"/>
        <v>43765.208333333328</v>
      </c>
      <c r="O403">
        <v>1572152400</v>
      </c>
      <c r="P403" t="b">
        <v>0</v>
      </c>
      <c r="Q403" t="b">
        <v>0</v>
      </c>
      <c r="R403" t="s">
        <v>33</v>
      </c>
      <c r="S403" t="s">
        <v>2037</v>
      </c>
      <c r="T403" t="s">
        <v>2038</v>
      </c>
    </row>
    <row r="404" spans="1:20" ht="63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 s="8">
        <f t="shared" si="25"/>
        <v>40914.25</v>
      </c>
      <c r="M404">
        <v>1325829600</v>
      </c>
      <c r="N404" s="8">
        <f t="shared" si="26"/>
        <v>40961.25</v>
      </c>
      <c r="O404">
        <v>1329890400</v>
      </c>
      <c r="P404" t="b">
        <v>0</v>
      </c>
      <c r="Q404" t="b">
        <v>1</v>
      </c>
      <c r="R404" t="s">
        <v>100</v>
      </c>
      <c r="S404" t="s">
        <v>2039</v>
      </c>
      <c r="T404" t="s">
        <v>2050</v>
      </c>
    </row>
    <row r="405" spans="1:20" ht="47.25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 s="8">
        <f t="shared" si="25"/>
        <v>40310.208333333336</v>
      </c>
      <c r="M405">
        <v>1273640400</v>
      </c>
      <c r="N405" s="8">
        <f t="shared" si="26"/>
        <v>40346.208333333336</v>
      </c>
      <c r="O405">
        <v>1276750800</v>
      </c>
      <c r="P405" t="b">
        <v>0</v>
      </c>
      <c r="Q405" t="b">
        <v>1</v>
      </c>
      <c r="R405" t="s">
        <v>33</v>
      </c>
      <c r="S405" t="s">
        <v>2037</v>
      </c>
      <c r="T405" t="s">
        <v>2038</v>
      </c>
    </row>
    <row r="406" spans="1:20" ht="63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 s="8">
        <f t="shared" si="25"/>
        <v>43053.25</v>
      </c>
      <c r="M406">
        <v>1510639200</v>
      </c>
      <c r="N406" s="8">
        <f t="shared" si="26"/>
        <v>43056.25</v>
      </c>
      <c r="O406">
        <v>1510898400</v>
      </c>
      <c r="P406" t="b">
        <v>0</v>
      </c>
      <c r="Q406" t="b">
        <v>0</v>
      </c>
      <c r="R406" t="s">
        <v>33</v>
      </c>
      <c r="S406" t="s">
        <v>2037</v>
      </c>
      <c r="T406" t="s">
        <v>2038</v>
      </c>
    </row>
    <row r="407" spans="1:20" ht="47.25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 s="8">
        <f t="shared" si="25"/>
        <v>43255.208333333328</v>
      </c>
      <c r="M407">
        <v>1528088400</v>
      </c>
      <c r="N407" s="8">
        <f t="shared" si="26"/>
        <v>43305.208333333328</v>
      </c>
      <c r="O407">
        <v>1532408400</v>
      </c>
      <c r="P407" t="b">
        <v>0</v>
      </c>
      <c r="Q407" t="b">
        <v>0</v>
      </c>
      <c r="R407" t="s">
        <v>33</v>
      </c>
      <c r="S407" t="s">
        <v>2037</v>
      </c>
      <c r="T407" t="s">
        <v>2038</v>
      </c>
    </row>
    <row r="408" spans="1:20" ht="63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 s="8">
        <f t="shared" si="25"/>
        <v>41304.25</v>
      </c>
      <c r="M408">
        <v>1359525600</v>
      </c>
      <c r="N408" s="8">
        <f t="shared" si="26"/>
        <v>41316.25</v>
      </c>
      <c r="O408">
        <v>1360562400</v>
      </c>
      <c r="P408" t="b">
        <v>1</v>
      </c>
      <c r="Q408" t="b">
        <v>0</v>
      </c>
      <c r="R408" t="s">
        <v>42</v>
      </c>
      <c r="S408" t="s">
        <v>2039</v>
      </c>
      <c r="T408" t="s">
        <v>2040</v>
      </c>
    </row>
    <row r="409" spans="1:20" ht="63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 s="8">
        <f t="shared" si="25"/>
        <v>43751.208333333328</v>
      </c>
      <c r="M409">
        <v>1570942800</v>
      </c>
      <c r="N409" s="8">
        <f t="shared" si="26"/>
        <v>43758.208333333328</v>
      </c>
      <c r="O409">
        <v>1571547600</v>
      </c>
      <c r="P409" t="b">
        <v>0</v>
      </c>
      <c r="Q409" t="b">
        <v>0</v>
      </c>
      <c r="R409" t="s">
        <v>33</v>
      </c>
      <c r="S409" t="s">
        <v>2037</v>
      </c>
      <c r="T409" t="s">
        <v>2038</v>
      </c>
    </row>
    <row r="410" spans="1:20" ht="47.25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 s="8">
        <f t="shared" si="25"/>
        <v>42541.208333333328</v>
      </c>
      <c r="M410">
        <v>1466398800</v>
      </c>
      <c r="N410" s="8">
        <f t="shared" si="26"/>
        <v>42561.208333333328</v>
      </c>
      <c r="O410">
        <v>1468126800</v>
      </c>
      <c r="P410" t="b">
        <v>0</v>
      </c>
      <c r="Q410" t="b">
        <v>0</v>
      </c>
      <c r="R410" t="s">
        <v>42</v>
      </c>
      <c r="S410" t="s">
        <v>2039</v>
      </c>
      <c r="T410" t="s">
        <v>2040</v>
      </c>
    </row>
    <row r="411" spans="1:20" ht="47.25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 s="8">
        <f t="shared" si="25"/>
        <v>42843.208333333328</v>
      </c>
      <c r="M411">
        <v>1492491600</v>
      </c>
      <c r="N411" s="8">
        <f t="shared" si="26"/>
        <v>42847.208333333328</v>
      </c>
      <c r="O411">
        <v>1492837200</v>
      </c>
      <c r="P411" t="b">
        <v>0</v>
      </c>
      <c r="Q411" t="b">
        <v>0</v>
      </c>
      <c r="R411" t="s">
        <v>23</v>
      </c>
      <c r="S411" t="s">
        <v>2033</v>
      </c>
      <c r="T411" t="s">
        <v>2034</v>
      </c>
    </row>
    <row r="412" spans="1:20" ht="63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 s="8">
        <f t="shared" si="25"/>
        <v>42122.208333333328</v>
      </c>
      <c r="M412">
        <v>1430197200</v>
      </c>
      <c r="N412" s="8">
        <f t="shared" si="26"/>
        <v>42122.208333333328</v>
      </c>
      <c r="O412">
        <v>1430197200</v>
      </c>
      <c r="P412" t="b">
        <v>0</v>
      </c>
      <c r="Q412" t="b">
        <v>0</v>
      </c>
      <c r="R412" t="s">
        <v>292</v>
      </c>
      <c r="S412" t="s">
        <v>2048</v>
      </c>
      <c r="T412" t="s">
        <v>2059</v>
      </c>
    </row>
    <row r="413" spans="1:20" ht="47.25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 s="8">
        <f t="shared" si="25"/>
        <v>42884.208333333328</v>
      </c>
      <c r="M413">
        <v>1496034000</v>
      </c>
      <c r="N413" s="8">
        <f t="shared" si="26"/>
        <v>42886.208333333328</v>
      </c>
      <c r="O413">
        <v>1496206800</v>
      </c>
      <c r="P413" t="b">
        <v>0</v>
      </c>
      <c r="Q413" t="b">
        <v>0</v>
      </c>
      <c r="R413" t="s">
        <v>33</v>
      </c>
      <c r="S413" t="s">
        <v>2037</v>
      </c>
      <c r="T413" t="s">
        <v>2038</v>
      </c>
    </row>
    <row r="414" spans="1:20" ht="63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 s="8">
        <f t="shared" si="25"/>
        <v>41642.25</v>
      </c>
      <c r="M414">
        <v>1388728800</v>
      </c>
      <c r="N414" s="8">
        <f t="shared" si="26"/>
        <v>41652.25</v>
      </c>
      <c r="O414">
        <v>1389592800</v>
      </c>
      <c r="P414" t="b">
        <v>0</v>
      </c>
      <c r="Q414" t="b">
        <v>0</v>
      </c>
      <c r="R414" t="s">
        <v>119</v>
      </c>
      <c r="S414" t="s">
        <v>2045</v>
      </c>
      <c r="T414" t="s">
        <v>2051</v>
      </c>
    </row>
    <row r="415" spans="1:20" ht="47.25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 s="8">
        <f t="shared" si="25"/>
        <v>43431.25</v>
      </c>
      <c r="M415">
        <v>1543298400</v>
      </c>
      <c r="N415" s="8">
        <f t="shared" si="26"/>
        <v>43458.25</v>
      </c>
      <c r="O415">
        <v>1545631200</v>
      </c>
      <c r="P415" t="b">
        <v>0</v>
      </c>
      <c r="Q415" t="b">
        <v>0</v>
      </c>
      <c r="R415" t="s">
        <v>71</v>
      </c>
      <c r="S415" t="s">
        <v>2039</v>
      </c>
      <c r="T415" t="s">
        <v>2047</v>
      </c>
    </row>
    <row r="416" spans="1:20" ht="63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 s="8">
        <f t="shared" si="25"/>
        <v>40288.208333333336</v>
      </c>
      <c r="M416">
        <v>1271739600</v>
      </c>
      <c r="N416" s="8">
        <f t="shared" si="26"/>
        <v>40296.208333333336</v>
      </c>
      <c r="O416">
        <v>1272430800</v>
      </c>
      <c r="P416" t="b">
        <v>0</v>
      </c>
      <c r="Q416" t="b">
        <v>1</v>
      </c>
      <c r="R416" t="s">
        <v>17</v>
      </c>
      <c r="S416" t="s">
        <v>2031</v>
      </c>
      <c r="T416" t="s">
        <v>2032</v>
      </c>
    </row>
    <row r="417" spans="1:20" ht="47.25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 s="8">
        <f t="shared" si="25"/>
        <v>40921.25</v>
      </c>
      <c r="M417">
        <v>1326434400</v>
      </c>
      <c r="N417" s="8">
        <f t="shared" si="26"/>
        <v>40938.25</v>
      </c>
      <c r="O417">
        <v>1327903200</v>
      </c>
      <c r="P417" t="b">
        <v>0</v>
      </c>
      <c r="Q417" t="b">
        <v>0</v>
      </c>
      <c r="R417" t="s">
        <v>33</v>
      </c>
      <c r="S417" t="s">
        <v>2037</v>
      </c>
      <c r="T417" t="s">
        <v>2038</v>
      </c>
    </row>
    <row r="418" spans="1:20" ht="63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 s="8">
        <f t="shared" si="25"/>
        <v>40560.25</v>
      </c>
      <c r="M418">
        <v>1295244000</v>
      </c>
      <c r="N418" s="8">
        <f t="shared" si="26"/>
        <v>40569.25</v>
      </c>
      <c r="O418">
        <v>1296021600</v>
      </c>
      <c r="P418" t="b">
        <v>0</v>
      </c>
      <c r="Q418" t="b">
        <v>1</v>
      </c>
      <c r="R418" t="s">
        <v>42</v>
      </c>
      <c r="S418" t="s">
        <v>2039</v>
      </c>
      <c r="T418" t="s">
        <v>2040</v>
      </c>
    </row>
    <row r="419" spans="1:20" ht="47.25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 s="8">
        <f t="shared" si="25"/>
        <v>43407.208333333328</v>
      </c>
      <c r="M419">
        <v>1541221200</v>
      </c>
      <c r="N419" s="8">
        <f t="shared" si="26"/>
        <v>43431.25</v>
      </c>
      <c r="O419">
        <v>1543298400</v>
      </c>
      <c r="P419" t="b">
        <v>0</v>
      </c>
      <c r="Q419" t="b">
        <v>0</v>
      </c>
      <c r="R419" t="s">
        <v>33</v>
      </c>
      <c r="S419" t="s">
        <v>2037</v>
      </c>
      <c r="T419" t="s">
        <v>2038</v>
      </c>
    </row>
    <row r="420" spans="1:20" ht="63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 s="8">
        <f t="shared" si="25"/>
        <v>41035.208333333336</v>
      </c>
      <c r="M420">
        <v>1336280400</v>
      </c>
      <c r="N420" s="8">
        <f t="shared" si="26"/>
        <v>41036.208333333336</v>
      </c>
      <c r="O420">
        <v>1336366800</v>
      </c>
      <c r="P420" t="b">
        <v>0</v>
      </c>
      <c r="Q420" t="b">
        <v>0</v>
      </c>
      <c r="R420" t="s">
        <v>42</v>
      </c>
      <c r="S420" t="s">
        <v>2039</v>
      </c>
      <c r="T420" t="s">
        <v>2040</v>
      </c>
    </row>
    <row r="421" spans="1:20" ht="47.25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 s="8">
        <f t="shared" si="25"/>
        <v>40899.25</v>
      </c>
      <c r="M421">
        <v>1324533600</v>
      </c>
      <c r="N421" s="8">
        <f t="shared" si="26"/>
        <v>40905.25</v>
      </c>
      <c r="O421">
        <v>1325052000</v>
      </c>
      <c r="P421" t="b">
        <v>0</v>
      </c>
      <c r="Q421" t="b">
        <v>0</v>
      </c>
      <c r="R421" t="s">
        <v>28</v>
      </c>
      <c r="S421" t="s">
        <v>2035</v>
      </c>
      <c r="T421" t="s">
        <v>2036</v>
      </c>
    </row>
    <row r="422" spans="1:20" ht="63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 s="8">
        <f t="shared" si="25"/>
        <v>42911.208333333328</v>
      </c>
      <c r="M422">
        <v>1498366800</v>
      </c>
      <c r="N422" s="8">
        <f t="shared" si="26"/>
        <v>42925.208333333328</v>
      </c>
      <c r="O422">
        <v>1499576400</v>
      </c>
      <c r="P422" t="b">
        <v>0</v>
      </c>
      <c r="Q422" t="b">
        <v>0</v>
      </c>
      <c r="R422" t="s">
        <v>33</v>
      </c>
      <c r="S422" t="s">
        <v>2037</v>
      </c>
      <c r="T422" t="s">
        <v>2038</v>
      </c>
    </row>
    <row r="423" spans="1:20" ht="47.25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 s="8">
        <f t="shared" si="25"/>
        <v>42915.208333333328</v>
      </c>
      <c r="M423">
        <v>1498712400</v>
      </c>
      <c r="N423" s="8">
        <f t="shared" si="26"/>
        <v>42945.208333333328</v>
      </c>
      <c r="O423">
        <v>1501304400</v>
      </c>
      <c r="P423" t="b">
        <v>0</v>
      </c>
      <c r="Q423" t="b">
        <v>1</v>
      </c>
      <c r="R423" t="s">
        <v>65</v>
      </c>
      <c r="S423" t="s">
        <v>2035</v>
      </c>
      <c r="T423" t="s">
        <v>2044</v>
      </c>
    </row>
    <row r="424" spans="1:20" ht="78.7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 s="8">
        <f t="shared" si="25"/>
        <v>40285.208333333336</v>
      </c>
      <c r="M424">
        <v>1271480400</v>
      </c>
      <c r="N424" s="8">
        <f t="shared" si="26"/>
        <v>40305.208333333336</v>
      </c>
      <c r="O424">
        <v>1273208400</v>
      </c>
      <c r="P424" t="b">
        <v>0</v>
      </c>
      <c r="Q424" t="b">
        <v>1</v>
      </c>
      <c r="R424" t="s">
        <v>33</v>
      </c>
      <c r="S424" t="s">
        <v>2037</v>
      </c>
      <c r="T424" t="s">
        <v>2038</v>
      </c>
    </row>
    <row r="425" spans="1:20" ht="47.25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 s="8">
        <f t="shared" si="25"/>
        <v>40808.208333333336</v>
      </c>
      <c r="M425">
        <v>1316667600</v>
      </c>
      <c r="N425" s="8">
        <f t="shared" si="26"/>
        <v>40810.208333333336</v>
      </c>
      <c r="O425">
        <v>1316840400</v>
      </c>
      <c r="P425" t="b">
        <v>0</v>
      </c>
      <c r="Q425" t="b">
        <v>1</v>
      </c>
      <c r="R425" t="s">
        <v>17</v>
      </c>
      <c r="S425" t="s">
        <v>2031</v>
      </c>
      <c r="T425" t="s">
        <v>2032</v>
      </c>
    </row>
    <row r="426" spans="1:20" ht="47.25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 s="8">
        <f t="shared" si="25"/>
        <v>43208.208333333328</v>
      </c>
      <c r="M426">
        <v>1524027600</v>
      </c>
      <c r="N426" s="8">
        <f t="shared" si="26"/>
        <v>43214.208333333328</v>
      </c>
      <c r="O426">
        <v>1524546000</v>
      </c>
      <c r="P426" t="b">
        <v>0</v>
      </c>
      <c r="Q426" t="b">
        <v>0</v>
      </c>
      <c r="R426" t="s">
        <v>60</v>
      </c>
      <c r="S426" t="s">
        <v>2033</v>
      </c>
      <c r="T426" t="s">
        <v>2043</v>
      </c>
    </row>
    <row r="427" spans="1:20" ht="63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 s="8">
        <f t="shared" si="25"/>
        <v>42213.208333333328</v>
      </c>
      <c r="M427">
        <v>1438059600</v>
      </c>
      <c r="N427" s="8">
        <f t="shared" si="26"/>
        <v>42219.208333333328</v>
      </c>
      <c r="O427">
        <v>1438578000</v>
      </c>
      <c r="P427" t="b">
        <v>0</v>
      </c>
      <c r="Q427" t="b">
        <v>0</v>
      </c>
      <c r="R427" t="s">
        <v>122</v>
      </c>
      <c r="S427" t="s">
        <v>2052</v>
      </c>
      <c r="T427" t="s">
        <v>2053</v>
      </c>
    </row>
    <row r="428" spans="1:20" ht="47.25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 s="8">
        <f t="shared" si="25"/>
        <v>41332.25</v>
      </c>
      <c r="M428">
        <v>1361944800</v>
      </c>
      <c r="N428" s="8">
        <f t="shared" si="26"/>
        <v>41339.25</v>
      </c>
      <c r="O428">
        <v>1362549600</v>
      </c>
      <c r="P428" t="b">
        <v>0</v>
      </c>
      <c r="Q428" t="b">
        <v>0</v>
      </c>
      <c r="R428" t="s">
        <v>33</v>
      </c>
      <c r="S428" t="s">
        <v>2037</v>
      </c>
      <c r="T428" t="s">
        <v>2038</v>
      </c>
    </row>
    <row r="429" spans="1:20" ht="47.25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 s="8">
        <f t="shared" si="25"/>
        <v>41895.208333333336</v>
      </c>
      <c r="M429">
        <v>1410584400</v>
      </c>
      <c r="N429" s="8">
        <f t="shared" si="26"/>
        <v>41927.208333333336</v>
      </c>
      <c r="O429">
        <v>1413349200</v>
      </c>
      <c r="P429" t="b">
        <v>0</v>
      </c>
      <c r="Q429" t="b">
        <v>1</v>
      </c>
      <c r="R429" t="s">
        <v>33</v>
      </c>
      <c r="S429" t="s">
        <v>2037</v>
      </c>
      <c r="T429" t="s">
        <v>2038</v>
      </c>
    </row>
    <row r="430" spans="1:20" ht="47.25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 s="8">
        <f t="shared" si="25"/>
        <v>40585.25</v>
      </c>
      <c r="M430">
        <v>1297404000</v>
      </c>
      <c r="N430" s="8">
        <f t="shared" si="26"/>
        <v>40592.25</v>
      </c>
      <c r="O430">
        <v>1298008800</v>
      </c>
      <c r="P430" t="b">
        <v>0</v>
      </c>
      <c r="Q430" t="b">
        <v>0</v>
      </c>
      <c r="R430" t="s">
        <v>71</v>
      </c>
      <c r="S430" t="s">
        <v>2039</v>
      </c>
      <c r="T430" t="s">
        <v>2047</v>
      </c>
    </row>
    <row r="431" spans="1:20" ht="63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 s="8">
        <f t="shared" si="25"/>
        <v>41680.25</v>
      </c>
      <c r="M431">
        <v>1392012000</v>
      </c>
      <c r="N431" s="8">
        <f t="shared" si="26"/>
        <v>41708.208333333336</v>
      </c>
      <c r="O431">
        <v>1394427600</v>
      </c>
      <c r="P431" t="b">
        <v>0</v>
      </c>
      <c r="Q431" t="b">
        <v>1</v>
      </c>
      <c r="R431" t="s">
        <v>122</v>
      </c>
      <c r="S431" t="s">
        <v>2052</v>
      </c>
      <c r="T431" t="s">
        <v>2053</v>
      </c>
    </row>
    <row r="432" spans="1:20" ht="78.75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 s="8">
        <f t="shared" si="25"/>
        <v>43737.208333333328</v>
      </c>
      <c r="M432">
        <v>1569733200</v>
      </c>
      <c r="N432" s="8">
        <f t="shared" si="26"/>
        <v>43771.208333333328</v>
      </c>
      <c r="O432">
        <v>1572670800</v>
      </c>
      <c r="P432" t="b">
        <v>0</v>
      </c>
      <c r="Q432" t="b">
        <v>0</v>
      </c>
      <c r="R432" t="s">
        <v>33</v>
      </c>
      <c r="S432" t="s">
        <v>2037</v>
      </c>
      <c r="T432" t="s">
        <v>2038</v>
      </c>
    </row>
    <row r="433" spans="1:20" ht="47.25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 s="8">
        <f t="shared" si="25"/>
        <v>43273.208333333328</v>
      </c>
      <c r="M433">
        <v>1529643600</v>
      </c>
      <c r="N433" s="8">
        <f t="shared" si="26"/>
        <v>43290.208333333328</v>
      </c>
      <c r="O433">
        <v>1531112400</v>
      </c>
      <c r="P433" t="b">
        <v>1</v>
      </c>
      <c r="Q433" t="b">
        <v>0</v>
      </c>
      <c r="R433" t="s">
        <v>33</v>
      </c>
      <c r="S433" t="s">
        <v>2037</v>
      </c>
      <c r="T433" t="s">
        <v>2038</v>
      </c>
    </row>
    <row r="434" spans="1:20" ht="63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 s="8">
        <f t="shared" si="25"/>
        <v>41761.208333333336</v>
      </c>
      <c r="M434">
        <v>1399006800</v>
      </c>
      <c r="N434" s="8">
        <f t="shared" si="26"/>
        <v>41781.208333333336</v>
      </c>
      <c r="O434">
        <v>1400734800</v>
      </c>
      <c r="P434" t="b">
        <v>0</v>
      </c>
      <c r="Q434" t="b">
        <v>0</v>
      </c>
      <c r="R434" t="s">
        <v>33</v>
      </c>
      <c r="S434" t="s">
        <v>2037</v>
      </c>
      <c r="T434" t="s">
        <v>2038</v>
      </c>
    </row>
    <row r="435" spans="1:20" ht="47.25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 s="8">
        <f t="shared" si="25"/>
        <v>41603.25</v>
      </c>
      <c r="M435">
        <v>1385359200</v>
      </c>
      <c r="N435" s="8">
        <f t="shared" si="26"/>
        <v>41619.25</v>
      </c>
      <c r="O435">
        <v>1386741600</v>
      </c>
      <c r="P435" t="b">
        <v>0</v>
      </c>
      <c r="Q435" t="b">
        <v>1</v>
      </c>
      <c r="R435" t="s">
        <v>42</v>
      </c>
      <c r="S435" t="s">
        <v>2039</v>
      </c>
      <c r="T435" t="s">
        <v>2040</v>
      </c>
    </row>
    <row r="436" spans="1:20" ht="47.25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 s="8">
        <f t="shared" si="25"/>
        <v>42705.25</v>
      </c>
      <c r="M436">
        <v>1480572000</v>
      </c>
      <c r="N436" s="8">
        <f t="shared" si="26"/>
        <v>42719.25</v>
      </c>
      <c r="O436">
        <v>1481781600</v>
      </c>
      <c r="P436" t="b">
        <v>1</v>
      </c>
      <c r="Q436" t="b">
        <v>0</v>
      </c>
      <c r="R436" t="s">
        <v>33</v>
      </c>
      <c r="S436" t="s">
        <v>2037</v>
      </c>
      <c r="T436" t="s">
        <v>2038</v>
      </c>
    </row>
    <row r="437" spans="1:20" ht="47.25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 s="8">
        <f t="shared" si="25"/>
        <v>41988.25</v>
      </c>
      <c r="M437">
        <v>1418623200</v>
      </c>
      <c r="N437" s="8">
        <f t="shared" si="26"/>
        <v>42000.25</v>
      </c>
      <c r="O437">
        <v>1419660000</v>
      </c>
      <c r="P437" t="b">
        <v>0</v>
      </c>
      <c r="Q437" t="b">
        <v>1</v>
      </c>
      <c r="R437" t="s">
        <v>33</v>
      </c>
      <c r="S437" t="s">
        <v>2037</v>
      </c>
      <c r="T437" t="s">
        <v>2038</v>
      </c>
    </row>
    <row r="438" spans="1:20" ht="47.25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 s="8">
        <f t="shared" si="25"/>
        <v>43575.208333333328</v>
      </c>
      <c r="M438">
        <v>1555736400</v>
      </c>
      <c r="N438" s="8">
        <f t="shared" si="26"/>
        <v>43576.208333333328</v>
      </c>
      <c r="O438">
        <v>1555822800</v>
      </c>
      <c r="P438" t="b">
        <v>0</v>
      </c>
      <c r="Q438" t="b">
        <v>0</v>
      </c>
      <c r="R438" t="s">
        <v>159</v>
      </c>
      <c r="S438" t="s">
        <v>2033</v>
      </c>
      <c r="T438" t="s">
        <v>2056</v>
      </c>
    </row>
    <row r="439" spans="1:20" ht="47.25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 s="8">
        <f t="shared" si="25"/>
        <v>42260.208333333328</v>
      </c>
      <c r="M439">
        <v>1442120400</v>
      </c>
      <c r="N439" s="8">
        <f t="shared" si="26"/>
        <v>42263.208333333328</v>
      </c>
      <c r="O439">
        <v>1442379600</v>
      </c>
      <c r="P439" t="b">
        <v>0</v>
      </c>
      <c r="Q439" t="b">
        <v>1</v>
      </c>
      <c r="R439" t="s">
        <v>71</v>
      </c>
      <c r="S439" t="s">
        <v>2039</v>
      </c>
      <c r="T439" t="s">
        <v>2047</v>
      </c>
    </row>
    <row r="440" spans="1:20" ht="63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 s="8">
        <f t="shared" si="25"/>
        <v>41337.25</v>
      </c>
      <c r="M440">
        <v>1362376800</v>
      </c>
      <c r="N440" s="8">
        <f t="shared" si="26"/>
        <v>41367.208333333336</v>
      </c>
      <c r="O440">
        <v>1364965200</v>
      </c>
      <c r="P440" t="b">
        <v>0</v>
      </c>
      <c r="Q440" t="b">
        <v>0</v>
      </c>
      <c r="R440" t="s">
        <v>33</v>
      </c>
      <c r="S440" t="s">
        <v>2037</v>
      </c>
      <c r="T440" t="s">
        <v>2038</v>
      </c>
    </row>
    <row r="441" spans="1:20" ht="47.25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 s="8">
        <f t="shared" si="25"/>
        <v>42680.208333333328</v>
      </c>
      <c r="M441">
        <v>1478408400</v>
      </c>
      <c r="N441" s="8">
        <f t="shared" si="26"/>
        <v>42687.25</v>
      </c>
      <c r="O441">
        <v>1479016800</v>
      </c>
      <c r="P441" t="b">
        <v>0</v>
      </c>
      <c r="Q441" t="b">
        <v>0</v>
      </c>
      <c r="R441" t="s">
        <v>474</v>
      </c>
      <c r="S441" t="s">
        <v>2039</v>
      </c>
      <c r="T441" t="s">
        <v>2061</v>
      </c>
    </row>
    <row r="442" spans="1:20" ht="47.25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 s="8">
        <f t="shared" si="25"/>
        <v>42916.208333333328</v>
      </c>
      <c r="M442">
        <v>1498798800</v>
      </c>
      <c r="N442" s="8">
        <f t="shared" si="26"/>
        <v>42926.208333333328</v>
      </c>
      <c r="O442">
        <v>1499662800</v>
      </c>
      <c r="P442" t="b">
        <v>0</v>
      </c>
      <c r="Q442" t="b">
        <v>0</v>
      </c>
      <c r="R442" t="s">
        <v>269</v>
      </c>
      <c r="S442" t="s">
        <v>2039</v>
      </c>
      <c r="T442" t="s">
        <v>2058</v>
      </c>
    </row>
    <row r="443" spans="1:20" ht="47.25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 s="8">
        <f t="shared" si="25"/>
        <v>41025.208333333336</v>
      </c>
      <c r="M443">
        <v>1335416400</v>
      </c>
      <c r="N443" s="8">
        <f t="shared" si="26"/>
        <v>41053.208333333336</v>
      </c>
      <c r="O443">
        <v>1337835600</v>
      </c>
      <c r="P443" t="b">
        <v>0</v>
      </c>
      <c r="Q443" t="b">
        <v>0</v>
      </c>
      <c r="R443" t="s">
        <v>65</v>
      </c>
      <c r="S443" t="s">
        <v>2035</v>
      </c>
      <c r="T443" t="s">
        <v>2044</v>
      </c>
    </row>
    <row r="444" spans="1:20" ht="63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 s="8">
        <f t="shared" si="25"/>
        <v>42980.208333333328</v>
      </c>
      <c r="M444">
        <v>1504328400</v>
      </c>
      <c r="N444" s="8">
        <f t="shared" si="26"/>
        <v>42996.208333333328</v>
      </c>
      <c r="O444">
        <v>1505710800</v>
      </c>
      <c r="P444" t="b">
        <v>0</v>
      </c>
      <c r="Q444" t="b">
        <v>0</v>
      </c>
      <c r="R444" t="s">
        <v>33</v>
      </c>
      <c r="S444" t="s">
        <v>2037</v>
      </c>
      <c r="T444" t="s">
        <v>2038</v>
      </c>
    </row>
    <row r="445" spans="1:20" ht="47.25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 s="8">
        <f t="shared" si="25"/>
        <v>40451.208333333336</v>
      </c>
      <c r="M445">
        <v>1285822800</v>
      </c>
      <c r="N445" s="8">
        <f t="shared" si="26"/>
        <v>40470.208333333336</v>
      </c>
      <c r="O445">
        <v>1287464400</v>
      </c>
      <c r="P445" t="b">
        <v>0</v>
      </c>
      <c r="Q445" t="b">
        <v>0</v>
      </c>
      <c r="R445" t="s">
        <v>33</v>
      </c>
      <c r="S445" t="s">
        <v>2037</v>
      </c>
      <c r="T445" t="s">
        <v>2038</v>
      </c>
    </row>
    <row r="446" spans="1:20" ht="47.25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 s="8">
        <f t="shared" si="25"/>
        <v>40748.208333333336</v>
      </c>
      <c r="M446">
        <v>1311483600</v>
      </c>
      <c r="N446" s="8">
        <f t="shared" si="26"/>
        <v>40750.208333333336</v>
      </c>
      <c r="O446">
        <v>1311656400</v>
      </c>
      <c r="P446" t="b">
        <v>0</v>
      </c>
      <c r="Q446" t="b">
        <v>1</v>
      </c>
      <c r="R446" t="s">
        <v>60</v>
      </c>
      <c r="S446" t="s">
        <v>2033</v>
      </c>
      <c r="T446" t="s">
        <v>2043</v>
      </c>
    </row>
    <row r="447" spans="1:20" ht="63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 s="8">
        <f t="shared" si="25"/>
        <v>40515.25</v>
      </c>
      <c r="M447">
        <v>1291356000</v>
      </c>
      <c r="N447" s="8">
        <f t="shared" si="26"/>
        <v>40536.25</v>
      </c>
      <c r="O447">
        <v>1293170400</v>
      </c>
      <c r="P447" t="b">
        <v>0</v>
      </c>
      <c r="Q447" t="b">
        <v>1</v>
      </c>
      <c r="R447" t="s">
        <v>33</v>
      </c>
      <c r="S447" t="s">
        <v>2037</v>
      </c>
      <c r="T447" t="s">
        <v>2038</v>
      </c>
    </row>
    <row r="448" spans="1:20" ht="47.25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 s="8">
        <f t="shared" si="25"/>
        <v>41261.25</v>
      </c>
      <c r="M448">
        <v>1355810400</v>
      </c>
      <c r="N448" s="8">
        <f t="shared" si="26"/>
        <v>41263.25</v>
      </c>
      <c r="O448">
        <v>1355983200</v>
      </c>
      <c r="P448" t="b">
        <v>0</v>
      </c>
      <c r="Q448" t="b">
        <v>0</v>
      </c>
      <c r="R448" t="s">
        <v>65</v>
      </c>
      <c r="S448" t="s">
        <v>2035</v>
      </c>
      <c r="T448" t="s">
        <v>2044</v>
      </c>
    </row>
    <row r="449" spans="1:20" ht="63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 s="8">
        <f t="shared" si="25"/>
        <v>43088.25</v>
      </c>
      <c r="M449">
        <v>1513663200</v>
      </c>
      <c r="N449" s="8">
        <f t="shared" si="26"/>
        <v>43104.25</v>
      </c>
      <c r="O449">
        <v>1515045600</v>
      </c>
      <c r="P449" t="b">
        <v>0</v>
      </c>
      <c r="Q449" t="b">
        <v>0</v>
      </c>
      <c r="R449" t="s">
        <v>269</v>
      </c>
      <c r="S449" t="s">
        <v>2039</v>
      </c>
      <c r="T449" t="s">
        <v>2058</v>
      </c>
    </row>
    <row r="450" spans="1:20" ht="63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 s="8">
        <f t="shared" si="25"/>
        <v>41378.208333333336</v>
      </c>
      <c r="M450">
        <v>1365915600</v>
      </c>
      <c r="N450" s="8">
        <f t="shared" si="26"/>
        <v>41380.208333333336</v>
      </c>
      <c r="O450">
        <v>1366088400</v>
      </c>
      <c r="P450" t="b">
        <v>0</v>
      </c>
      <c r="Q450" t="b">
        <v>1</v>
      </c>
      <c r="R450" t="s">
        <v>89</v>
      </c>
      <c r="S450" t="s">
        <v>2048</v>
      </c>
      <c r="T450" t="s">
        <v>2049</v>
      </c>
    </row>
    <row r="451" spans="1:20" ht="47.25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(E451/D451)*100</f>
        <v>967</v>
      </c>
      <c r="G451" t="s">
        <v>20</v>
      </c>
      <c r="H451">
        <v>86</v>
      </c>
      <c r="I451" s="5">
        <f t="shared" si="27"/>
        <v>101.19767441860465</v>
      </c>
      <c r="J451" t="s">
        <v>36</v>
      </c>
      <c r="K451" t="s">
        <v>37</v>
      </c>
      <c r="L451" s="8">
        <f t="shared" ref="L451:L514" si="29">(((M451/60)/60)/24) +DATE(1970,1,1)</f>
        <v>43530.25</v>
      </c>
      <c r="M451">
        <v>1551852000</v>
      </c>
      <c r="N451" s="8">
        <f t="shared" ref="N451:N514" si="30">(((O451/60)/60)/24)+DATE(1970,1,1)</f>
        <v>43547.208333333328</v>
      </c>
      <c r="O451">
        <v>1553317200</v>
      </c>
      <c r="P451" t="b">
        <v>0</v>
      </c>
      <c r="Q451" t="b">
        <v>0</v>
      </c>
      <c r="R451" t="s">
        <v>89</v>
      </c>
      <c r="S451" t="s">
        <v>2048</v>
      </c>
      <c r="T451" t="s">
        <v>2049</v>
      </c>
    </row>
    <row r="452" spans="1:20" ht="47.25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5">
        <f t="shared" ref="I452:I515" si="31">E452/H452</f>
        <v>4</v>
      </c>
      <c r="J452" t="s">
        <v>15</v>
      </c>
      <c r="K452" t="s">
        <v>16</v>
      </c>
      <c r="L452" s="8">
        <f t="shared" si="29"/>
        <v>43394.208333333328</v>
      </c>
      <c r="M452">
        <v>1540098000</v>
      </c>
      <c r="N452" s="8">
        <f t="shared" si="30"/>
        <v>43417.25</v>
      </c>
      <c r="O452">
        <v>1542088800</v>
      </c>
      <c r="P452" t="b">
        <v>0</v>
      </c>
      <c r="Q452" t="b">
        <v>0</v>
      </c>
      <c r="R452" t="s">
        <v>71</v>
      </c>
      <c r="S452" t="s">
        <v>2039</v>
      </c>
      <c r="T452" t="s">
        <v>2047</v>
      </c>
    </row>
    <row r="453" spans="1:20" ht="47.25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 s="8">
        <f t="shared" si="29"/>
        <v>42935.208333333328</v>
      </c>
      <c r="M453">
        <v>1500440400</v>
      </c>
      <c r="N453" s="8">
        <f t="shared" si="30"/>
        <v>42966.208333333328</v>
      </c>
      <c r="O453">
        <v>1503118800</v>
      </c>
      <c r="P453" t="b">
        <v>0</v>
      </c>
      <c r="Q453" t="b">
        <v>0</v>
      </c>
      <c r="R453" t="s">
        <v>23</v>
      </c>
      <c r="S453" t="s">
        <v>2033</v>
      </c>
      <c r="T453" t="s">
        <v>2034</v>
      </c>
    </row>
    <row r="454" spans="1:20" ht="63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 s="8">
        <f t="shared" si="29"/>
        <v>40365.208333333336</v>
      </c>
      <c r="M454">
        <v>1278392400</v>
      </c>
      <c r="N454" s="8">
        <f t="shared" si="30"/>
        <v>40366.208333333336</v>
      </c>
      <c r="O454">
        <v>1278478800</v>
      </c>
      <c r="P454" t="b">
        <v>0</v>
      </c>
      <c r="Q454" t="b">
        <v>0</v>
      </c>
      <c r="R454" t="s">
        <v>53</v>
      </c>
      <c r="S454" t="s">
        <v>2039</v>
      </c>
      <c r="T454" t="s">
        <v>2042</v>
      </c>
    </row>
    <row r="455" spans="1:20" ht="47.2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 s="8">
        <f t="shared" si="29"/>
        <v>42705.25</v>
      </c>
      <c r="M455">
        <v>1480572000</v>
      </c>
      <c r="N455" s="8">
        <f t="shared" si="30"/>
        <v>42746.25</v>
      </c>
      <c r="O455">
        <v>1484114400</v>
      </c>
      <c r="P455" t="b">
        <v>0</v>
      </c>
      <c r="Q455" t="b">
        <v>0</v>
      </c>
      <c r="R455" t="s">
        <v>474</v>
      </c>
      <c r="S455" t="s">
        <v>2039</v>
      </c>
      <c r="T455" t="s">
        <v>2061</v>
      </c>
    </row>
    <row r="456" spans="1:20" ht="63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 s="8">
        <f t="shared" si="29"/>
        <v>41568.208333333336</v>
      </c>
      <c r="M456">
        <v>1382331600</v>
      </c>
      <c r="N456" s="8">
        <f t="shared" si="30"/>
        <v>41604.25</v>
      </c>
      <c r="O456">
        <v>1385445600</v>
      </c>
      <c r="P456" t="b">
        <v>0</v>
      </c>
      <c r="Q456" t="b">
        <v>1</v>
      </c>
      <c r="R456" t="s">
        <v>53</v>
      </c>
      <c r="S456" t="s">
        <v>2039</v>
      </c>
      <c r="T456" t="s">
        <v>2042</v>
      </c>
    </row>
    <row r="457" spans="1:20" ht="63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 s="8">
        <f t="shared" si="29"/>
        <v>40809.208333333336</v>
      </c>
      <c r="M457">
        <v>1316754000</v>
      </c>
      <c r="N457" s="8">
        <f t="shared" si="30"/>
        <v>40832.208333333336</v>
      </c>
      <c r="O457">
        <v>1318741200</v>
      </c>
      <c r="P457" t="b">
        <v>0</v>
      </c>
      <c r="Q457" t="b">
        <v>0</v>
      </c>
      <c r="R457" t="s">
        <v>33</v>
      </c>
      <c r="S457" t="s">
        <v>2037</v>
      </c>
      <c r="T457" t="s">
        <v>2038</v>
      </c>
    </row>
    <row r="458" spans="1:20" ht="78.7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 s="8">
        <f t="shared" si="29"/>
        <v>43141.25</v>
      </c>
      <c r="M458">
        <v>1518242400</v>
      </c>
      <c r="N458" s="8">
        <f t="shared" si="30"/>
        <v>43141.25</v>
      </c>
      <c r="O458">
        <v>1518242400</v>
      </c>
      <c r="P458" t="b">
        <v>0</v>
      </c>
      <c r="Q458" t="b">
        <v>1</v>
      </c>
      <c r="R458" t="s">
        <v>60</v>
      </c>
      <c r="S458" t="s">
        <v>2033</v>
      </c>
      <c r="T458" t="s">
        <v>2043</v>
      </c>
    </row>
    <row r="459" spans="1:20" ht="63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 s="8">
        <f t="shared" si="29"/>
        <v>42657.208333333328</v>
      </c>
      <c r="M459">
        <v>1476421200</v>
      </c>
      <c r="N459" s="8">
        <f t="shared" si="30"/>
        <v>42659.208333333328</v>
      </c>
      <c r="O459">
        <v>1476594000</v>
      </c>
      <c r="P459" t="b">
        <v>0</v>
      </c>
      <c r="Q459" t="b">
        <v>0</v>
      </c>
      <c r="R459" t="s">
        <v>33</v>
      </c>
      <c r="S459" t="s">
        <v>2037</v>
      </c>
      <c r="T459" t="s">
        <v>2038</v>
      </c>
    </row>
    <row r="460" spans="1:20" ht="31.5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 s="8">
        <f t="shared" si="29"/>
        <v>40265.208333333336</v>
      </c>
      <c r="M460">
        <v>1269752400</v>
      </c>
      <c r="N460" s="8">
        <f t="shared" si="30"/>
        <v>40309.208333333336</v>
      </c>
      <c r="O460">
        <v>1273554000</v>
      </c>
      <c r="P460" t="b">
        <v>0</v>
      </c>
      <c r="Q460" t="b">
        <v>0</v>
      </c>
      <c r="R460" t="s">
        <v>33</v>
      </c>
      <c r="S460" t="s">
        <v>2037</v>
      </c>
      <c r="T460" t="s">
        <v>2038</v>
      </c>
    </row>
    <row r="461" spans="1:20" ht="63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 s="8">
        <f t="shared" si="29"/>
        <v>42001.25</v>
      </c>
      <c r="M461">
        <v>1419746400</v>
      </c>
      <c r="N461" s="8">
        <f t="shared" si="30"/>
        <v>42026.25</v>
      </c>
      <c r="O461">
        <v>1421906400</v>
      </c>
      <c r="P461" t="b">
        <v>0</v>
      </c>
      <c r="Q461" t="b">
        <v>0</v>
      </c>
      <c r="R461" t="s">
        <v>42</v>
      </c>
      <c r="S461" t="s">
        <v>2039</v>
      </c>
      <c r="T461" t="s">
        <v>2040</v>
      </c>
    </row>
    <row r="462" spans="1:20" ht="47.25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 s="8">
        <f t="shared" si="29"/>
        <v>40399.208333333336</v>
      </c>
      <c r="M462">
        <v>1281330000</v>
      </c>
      <c r="N462" s="8">
        <f t="shared" si="30"/>
        <v>40402.208333333336</v>
      </c>
      <c r="O462">
        <v>1281589200</v>
      </c>
      <c r="P462" t="b">
        <v>0</v>
      </c>
      <c r="Q462" t="b">
        <v>0</v>
      </c>
      <c r="R462" t="s">
        <v>33</v>
      </c>
      <c r="S462" t="s">
        <v>2037</v>
      </c>
      <c r="T462" t="s">
        <v>2038</v>
      </c>
    </row>
    <row r="463" spans="1:20" ht="47.25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 s="8">
        <f t="shared" si="29"/>
        <v>41757.208333333336</v>
      </c>
      <c r="M463">
        <v>1398661200</v>
      </c>
      <c r="N463" s="8">
        <f t="shared" si="30"/>
        <v>41777.208333333336</v>
      </c>
      <c r="O463">
        <v>1400389200</v>
      </c>
      <c r="P463" t="b">
        <v>0</v>
      </c>
      <c r="Q463" t="b">
        <v>0</v>
      </c>
      <c r="R463" t="s">
        <v>53</v>
      </c>
      <c r="S463" t="s">
        <v>2039</v>
      </c>
      <c r="T463" t="s">
        <v>2042</v>
      </c>
    </row>
    <row r="464" spans="1:20" ht="47.25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 s="8">
        <f t="shared" si="29"/>
        <v>41304.25</v>
      </c>
      <c r="M464">
        <v>1359525600</v>
      </c>
      <c r="N464" s="8">
        <f t="shared" si="30"/>
        <v>41342.25</v>
      </c>
      <c r="O464">
        <v>1362808800</v>
      </c>
      <c r="P464" t="b">
        <v>0</v>
      </c>
      <c r="Q464" t="b">
        <v>0</v>
      </c>
      <c r="R464" t="s">
        <v>292</v>
      </c>
      <c r="S464" t="s">
        <v>2048</v>
      </c>
      <c r="T464" t="s">
        <v>2059</v>
      </c>
    </row>
    <row r="465" spans="1:20" ht="78.7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 s="8">
        <f t="shared" si="29"/>
        <v>41639.25</v>
      </c>
      <c r="M465">
        <v>1388469600</v>
      </c>
      <c r="N465" s="8">
        <f t="shared" si="30"/>
        <v>41643.25</v>
      </c>
      <c r="O465">
        <v>1388815200</v>
      </c>
      <c r="P465" t="b">
        <v>0</v>
      </c>
      <c r="Q465" t="b">
        <v>0</v>
      </c>
      <c r="R465" t="s">
        <v>71</v>
      </c>
      <c r="S465" t="s">
        <v>2039</v>
      </c>
      <c r="T465" t="s">
        <v>2047</v>
      </c>
    </row>
    <row r="466" spans="1:20" ht="63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 s="8">
        <f t="shared" si="29"/>
        <v>43142.25</v>
      </c>
      <c r="M466">
        <v>1518328800</v>
      </c>
      <c r="N466" s="8">
        <f t="shared" si="30"/>
        <v>43156.25</v>
      </c>
      <c r="O466">
        <v>1519538400</v>
      </c>
      <c r="P466" t="b">
        <v>0</v>
      </c>
      <c r="Q466" t="b">
        <v>0</v>
      </c>
      <c r="R466" t="s">
        <v>33</v>
      </c>
      <c r="S466" t="s">
        <v>2037</v>
      </c>
      <c r="T466" t="s">
        <v>2038</v>
      </c>
    </row>
    <row r="467" spans="1:20" ht="47.25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 s="8">
        <f t="shared" si="29"/>
        <v>43127.25</v>
      </c>
      <c r="M467">
        <v>1517032800</v>
      </c>
      <c r="N467" s="8">
        <f t="shared" si="30"/>
        <v>43136.25</v>
      </c>
      <c r="O467">
        <v>1517810400</v>
      </c>
      <c r="P467" t="b">
        <v>0</v>
      </c>
      <c r="Q467" t="b">
        <v>0</v>
      </c>
      <c r="R467" t="s">
        <v>206</v>
      </c>
      <c r="S467" t="s">
        <v>2045</v>
      </c>
      <c r="T467" t="s">
        <v>2057</v>
      </c>
    </row>
    <row r="468" spans="1:20" ht="47.25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 s="8">
        <f t="shared" si="29"/>
        <v>41409.208333333336</v>
      </c>
      <c r="M468">
        <v>1368594000</v>
      </c>
      <c r="N468" s="8">
        <f t="shared" si="30"/>
        <v>41432.208333333336</v>
      </c>
      <c r="O468">
        <v>1370581200</v>
      </c>
      <c r="P468" t="b">
        <v>0</v>
      </c>
      <c r="Q468" t="b">
        <v>1</v>
      </c>
      <c r="R468" t="s">
        <v>65</v>
      </c>
      <c r="S468" t="s">
        <v>2035</v>
      </c>
      <c r="T468" t="s">
        <v>2044</v>
      </c>
    </row>
    <row r="469" spans="1:20" ht="78.7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 s="8">
        <f t="shared" si="29"/>
        <v>42331.25</v>
      </c>
      <c r="M469">
        <v>1448258400</v>
      </c>
      <c r="N469" s="8">
        <f t="shared" si="30"/>
        <v>42338.25</v>
      </c>
      <c r="O469">
        <v>1448863200</v>
      </c>
      <c r="P469" t="b">
        <v>0</v>
      </c>
      <c r="Q469" t="b">
        <v>1</v>
      </c>
      <c r="R469" t="s">
        <v>28</v>
      </c>
      <c r="S469" t="s">
        <v>2035</v>
      </c>
      <c r="T469" t="s">
        <v>2036</v>
      </c>
    </row>
    <row r="470" spans="1:20" ht="47.25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 s="8">
        <f t="shared" si="29"/>
        <v>43569.208333333328</v>
      </c>
      <c r="M470">
        <v>1555218000</v>
      </c>
      <c r="N470" s="8">
        <f t="shared" si="30"/>
        <v>43585.208333333328</v>
      </c>
      <c r="O470">
        <v>1556600400</v>
      </c>
      <c r="P470" t="b">
        <v>0</v>
      </c>
      <c r="Q470" t="b">
        <v>0</v>
      </c>
      <c r="R470" t="s">
        <v>33</v>
      </c>
      <c r="S470" t="s">
        <v>2037</v>
      </c>
      <c r="T470" t="s">
        <v>2038</v>
      </c>
    </row>
    <row r="471" spans="1:20" ht="47.25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 s="8">
        <f t="shared" si="29"/>
        <v>42142.208333333328</v>
      </c>
      <c r="M471">
        <v>1431925200</v>
      </c>
      <c r="N471" s="8">
        <f t="shared" si="30"/>
        <v>42144.208333333328</v>
      </c>
      <c r="O471">
        <v>1432098000</v>
      </c>
      <c r="P471" t="b">
        <v>0</v>
      </c>
      <c r="Q471" t="b">
        <v>0</v>
      </c>
      <c r="R471" t="s">
        <v>53</v>
      </c>
      <c r="S471" t="s">
        <v>2039</v>
      </c>
      <c r="T471" t="s">
        <v>2042</v>
      </c>
    </row>
    <row r="472" spans="1:20" ht="47.25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 s="8">
        <f t="shared" si="29"/>
        <v>42716.25</v>
      </c>
      <c r="M472">
        <v>1481522400</v>
      </c>
      <c r="N472" s="8">
        <f t="shared" si="30"/>
        <v>42723.25</v>
      </c>
      <c r="O472">
        <v>1482127200</v>
      </c>
      <c r="P472" t="b">
        <v>0</v>
      </c>
      <c r="Q472" t="b">
        <v>0</v>
      </c>
      <c r="R472" t="s">
        <v>65</v>
      </c>
      <c r="S472" t="s">
        <v>2035</v>
      </c>
      <c r="T472" t="s">
        <v>2044</v>
      </c>
    </row>
    <row r="473" spans="1:20" ht="47.25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 s="8">
        <f t="shared" si="29"/>
        <v>41031.208333333336</v>
      </c>
      <c r="M473">
        <v>1335934800</v>
      </c>
      <c r="N473" s="8">
        <f t="shared" si="30"/>
        <v>41031.208333333336</v>
      </c>
      <c r="O473">
        <v>1335934800</v>
      </c>
      <c r="P473" t="b">
        <v>0</v>
      </c>
      <c r="Q473" t="b">
        <v>1</v>
      </c>
      <c r="R473" t="s">
        <v>17</v>
      </c>
      <c r="S473" t="s">
        <v>2031</v>
      </c>
      <c r="T473" t="s">
        <v>2032</v>
      </c>
    </row>
    <row r="474" spans="1:20" ht="47.25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 s="8">
        <f t="shared" si="29"/>
        <v>43535.208333333328</v>
      </c>
      <c r="M474">
        <v>1552280400</v>
      </c>
      <c r="N474" s="8">
        <f t="shared" si="30"/>
        <v>43589.208333333328</v>
      </c>
      <c r="O474">
        <v>1556946000</v>
      </c>
      <c r="P474" t="b">
        <v>0</v>
      </c>
      <c r="Q474" t="b">
        <v>0</v>
      </c>
      <c r="R474" t="s">
        <v>23</v>
      </c>
      <c r="S474" t="s">
        <v>2033</v>
      </c>
      <c r="T474" t="s">
        <v>2034</v>
      </c>
    </row>
    <row r="475" spans="1:20" ht="47.25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 s="8">
        <f t="shared" si="29"/>
        <v>43277.208333333328</v>
      </c>
      <c r="M475">
        <v>1529989200</v>
      </c>
      <c r="N475" s="8">
        <f t="shared" si="30"/>
        <v>43278.208333333328</v>
      </c>
      <c r="O475">
        <v>1530075600</v>
      </c>
      <c r="P475" t="b">
        <v>0</v>
      </c>
      <c r="Q475" t="b">
        <v>0</v>
      </c>
      <c r="R475" t="s">
        <v>50</v>
      </c>
      <c r="S475" t="s">
        <v>2033</v>
      </c>
      <c r="T475" t="s">
        <v>2041</v>
      </c>
    </row>
    <row r="476" spans="1:20" ht="47.25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 s="8">
        <f t="shared" si="29"/>
        <v>41989.25</v>
      </c>
      <c r="M476">
        <v>1418709600</v>
      </c>
      <c r="N476" s="8">
        <f t="shared" si="30"/>
        <v>41990.25</v>
      </c>
      <c r="O476">
        <v>1418796000</v>
      </c>
      <c r="P476" t="b">
        <v>0</v>
      </c>
      <c r="Q476" t="b">
        <v>0</v>
      </c>
      <c r="R476" t="s">
        <v>269</v>
      </c>
      <c r="S476" t="s">
        <v>2039</v>
      </c>
      <c r="T476" t="s">
        <v>2058</v>
      </c>
    </row>
    <row r="477" spans="1:20" ht="78.7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 s="8">
        <f t="shared" si="29"/>
        <v>41450.208333333336</v>
      </c>
      <c r="M477">
        <v>1372136400</v>
      </c>
      <c r="N477" s="8">
        <f t="shared" si="30"/>
        <v>41454.208333333336</v>
      </c>
      <c r="O477">
        <v>1372482000</v>
      </c>
      <c r="P477" t="b">
        <v>0</v>
      </c>
      <c r="Q477" t="b">
        <v>1</v>
      </c>
      <c r="R477" t="s">
        <v>206</v>
      </c>
      <c r="S477" t="s">
        <v>2045</v>
      </c>
      <c r="T477" t="s">
        <v>2057</v>
      </c>
    </row>
    <row r="478" spans="1:20" ht="78.7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 s="8">
        <f t="shared" si="29"/>
        <v>43322.208333333328</v>
      </c>
      <c r="M478">
        <v>1533877200</v>
      </c>
      <c r="N478" s="8">
        <f t="shared" si="30"/>
        <v>43328.208333333328</v>
      </c>
      <c r="O478">
        <v>1534395600</v>
      </c>
      <c r="P478" t="b">
        <v>0</v>
      </c>
      <c r="Q478" t="b">
        <v>0</v>
      </c>
      <c r="R478" t="s">
        <v>119</v>
      </c>
      <c r="S478" t="s">
        <v>2045</v>
      </c>
      <c r="T478" t="s">
        <v>2051</v>
      </c>
    </row>
    <row r="479" spans="1:20" ht="47.25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 s="8">
        <f t="shared" si="29"/>
        <v>40720.208333333336</v>
      </c>
      <c r="M479">
        <v>1309064400</v>
      </c>
      <c r="N479" s="8">
        <f t="shared" si="30"/>
        <v>40747.208333333336</v>
      </c>
      <c r="O479">
        <v>1311397200</v>
      </c>
      <c r="P479" t="b">
        <v>0</v>
      </c>
      <c r="Q479" t="b">
        <v>0</v>
      </c>
      <c r="R479" t="s">
        <v>474</v>
      </c>
      <c r="S479" t="s">
        <v>2039</v>
      </c>
      <c r="T479" t="s">
        <v>2061</v>
      </c>
    </row>
    <row r="480" spans="1:20" ht="47.25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 s="8">
        <f t="shared" si="29"/>
        <v>42072.208333333328</v>
      </c>
      <c r="M480">
        <v>1425877200</v>
      </c>
      <c r="N480" s="8">
        <f t="shared" si="30"/>
        <v>42084.208333333328</v>
      </c>
      <c r="O480">
        <v>1426914000</v>
      </c>
      <c r="P480" t="b">
        <v>0</v>
      </c>
      <c r="Q480" t="b">
        <v>0</v>
      </c>
      <c r="R480" t="s">
        <v>65</v>
      </c>
      <c r="S480" t="s">
        <v>2035</v>
      </c>
      <c r="T480" t="s">
        <v>2044</v>
      </c>
    </row>
    <row r="481" spans="1:20" ht="63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 s="8">
        <f t="shared" si="29"/>
        <v>42945.208333333328</v>
      </c>
      <c r="M481">
        <v>1501304400</v>
      </c>
      <c r="N481" s="8">
        <f t="shared" si="30"/>
        <v>42947.208333333328</v>
      </c>
      <c r="O481">
        <v>1501477200</v>
      </c>
      <c r="P481" t="b">
        <v>0</v>
      </c>
      <c r="Q481" t="b">
        <v>0</v>
      </c>
      <c r="R481" t="s">
        <v>17</v>
      </c>
      <c r="S481" t="s">
        <v>2031</v>
      </c>
      <c r="T481" t="s">
        <v>2032</v>
      </c>
    </row>
    <row r="482" spans="1:20" ht="47.25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 s="8">
        <f t="shared" si="29"/>
        <v>40248.25</v>
      </c>
      <c r="M482">
        <v>1268287200</v>
      </c>
      <c r="N482" s="8">
        <f t="shared" si="30"/>
        <v>40257.208333333336</v>
      </c>
      <c r="O482">
        <v>1269061200</v>
      </c>
      <c r="P482" t="b">
        <v>0</v>
      </c>
      <c r="Q482" t="b">
        <v>1</v>
      </c>
      <c r="R482" t="s">
        <v>122</v>
      </c>
      <c r="S482" t="s">
        <v>2052</v>
      </c>
      <c r="T482" t="s">
        <v>2053</v>
      </c>
    </row>
    <row r="483" spans="1:20" ht="63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 s="8">
        <f t="shared" si="29"/>
        <v>41913.208333333336</v>
      </c>
      <c r="M483">
        <v>1412139600</v>
      </c>
      <c r="N483" s="8">
        <f t="shared" si="30"/>
        <v>41955.25</v>
      </c>
      <c r="O483">
        <v>1415772000</v>
      </c>
      <c r="P483" t="b">
        <v>0</v>
      </c>
      <c r="Q483" t="b">
        <v>1</v>
      </c>
      <c r="R483" t="s">
        <v>33</v>
      </c>
      <c r="S483" t="s">
        <v>2037</v>
      </c>
      <c r="T483" t="s">
        <v>2038</v>
      </c>
    </row>
    <row r="484" spans="1:20" ht="78.7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 s="8">
        <f t="shared" si="29"/>
        <v>40963.25</v>
      </c>
      <c r="M484">
        <v>1330063200</v>
      </c>
      <c r="N484" s="8">
        <f t="shared" si="30"/>
        <v>40974.25</v>
      </c>
      <c r="O484">
        <v>1331013600</v>
      </c>
      <c r="P484" t="b">
        <v>0</v>
      </c>
      <c r="Q484" t="b">
        <v>1</v>
      </c>
      <c r="R484" t="s">
        <v>119</v>
      </c>
      <c r="S484" t="s">
        <v>2045</v>
      </c>
      <c r="T484" t="s">
        <v>2051</v>
      </c>
    </row>
    <row r="485" spans="1:20" ht="47.25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 s="8">
        <f t="shared" si="29"/>
        <v>43811.25</v>
      </c>
      <c r="M485">
        <v>1576130400</v>
      </c>
      <c r="N485" s="8">
        <f t="shared" si="30"/>
        <v>43818.25</v>
      </c>
      <c r="O485">
        <v>1576735200</v>
      </c>
      <c r="P485" t="b">
        <v>0</v>
      </c>
      <c r="Q485" t="b">
        <v>0</v>
      </c>
      <c r="R485" t="s">
        <v>33</v>
      </c>
      <c r="S485" t="s">
        <v>2037</v>
      </c>
      <c r="T485" t="s">
        <v>2038</v>
      </c>
    </row>
    <row r="486" spans="1:20" ht="47.25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 s="8">
        <f t="shared" si="29"/>
        <v>41855.208333333336</v>
      </c>
      <c r="M486">
        <v>1407128400</v>
      </c>
      <c r="N486" s="8">
        <f t="shared" si="30"/>
        <v>41904.208333333336</v>
      </c>
      <c r="O486">
        <v>1411362000</v>
      </c>
      <c r="P486" t="b">
        <v>0</v>
      </c>
      <c r="Q486" t="b">
        <v>1</v>
      </c>
      <c r="R486" t="s">
        <v>17</v>
      </c>
      <c r="S486" t="s">
        <v>2031</v>
      </c>
      <c r="T486" t="s">
        <v>2032</v>
      </c>
    </row>
    <row r="487" spans="1:20" ht="78.7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 s="8">
        <f t="shared" si="29"/>
        <v>43626.208333333328</v>
      </c>
      <c r="M487">
        <v>1560142800</v>
      </c>
      <c r="N487" s="8">
        <f t="shared" si="30"/>
        <v>43667.208333333328</v>
      </c>
      <c r="O487">
        <v>1563685200</v>
      </c>
      <c r="P487" t="b">
        <v>0</v>
      </c>
      <c r="Q487" t="b">
        <v>0</v>
      </c>
      <c r="R487" t="s">
        <v>33</v>
      </c>
      <c r="S487" t="s">
        <v>2037</v>
      </c>
      <c r="T487" t="s">
        <v>2038</v>
      </c>
    </row>
    <row r="488" spans="1:20" ht="78.7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>(E488/D488)*100</f>
        <v>13.5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 s="8">
        <f t="shared" si="29"/>
        <v>43168.25</v>
      </c>
      <c r="M488">
        <v>1520575200</v>
      </c>
      <c r="N488" s="8">
        <f t="shared" si="30"/>
        <v>43183.208333333328</v>
      </c>
      <c r="O488">
        <v>1521867600</v>
      </c>
      <c r="P488" t="b">
        <v>0</v>
      </c>
      <c r="Q488" t="b">
        <v>1</v>
      </c>
      <c r="R488" t="s">
        <v>206</v>
      </c>
      <c r="S488" t="s">
        <v>2045</v>
      </c>
      <c r="T488" t="s">
        <v>2057</v>
      </c>
    </row>
    <row r="489" spans="1:20" ht="47.25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 s="8">
        <f t="shared" si="29"/>
        <v>42845.208333333328</v>
      </c>
      <c r="M489">
        <v>1492664400</v>
      </c>
      <c r="N489" s="8">
        <f t="shared" si="30"/>
        <v>42878.208333333328</v>
      </c>
      <c r="O489">
        <v>1495515600</v>
      </c>
      <c r="P489" t="b">
        <v>0</v>
      </c>
      <c r="Q489" t="b">
        <v>0</v>
      </c>
      <c r="R489" t="s">
        <v>33</v>
      </c>
      <c r="S489" t="s">
        <v>2037</v>
      </c>
      <c r="T489" t="s">
        <v>2038</v>
      </c>
    </row>
    <row r="490" spans="1:20" ht="63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 s="8">
        <f t="shared" si="29"/>
        <v>42403.25</v>
      </c>
      <c r="M490">
        <v>1454479200</v>
      </c>
      <c r="N490" s="8">
        <f t="shared" si="30"/>
        <v>42420.25</v>
      </c>
      <c r="O490">
        <v>1455948000</v>
      </c>
      <c r="P490" t="b">
        <v>0</v>
      </c>
      <c r="Q490" t="b">
        <v>0</v>
      </c>
      <c r="R490" t="s">
        <v>33</v>
      </c>
      <c r="S490" t="s">
        <v>2037</v>
      </c>
      <c r="T490" t="s">
        <v>2038</v>
      </c>
    </row>
    <row r="491" spans="1:20" ht="47.25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 s="8">
        <f t="shared" si="29"/>
        <v>40406.208333333336</v>
      </c>
      <c r="M491">
        <v>1281934800</v>
      </c>
      <c r="N491" s="8">
        <f t="shared" si="30"/>
        <v>40411.208333333336</v>
      </c>
      <c r="O491">
        <v>1282366800</v>
      </c>
      <c r="P491" t="b">
        <v>0</v>
      </c>
      <c r="Q491" t="b">
        <v>0</v>
      </c>
      <c r="R491" t="s">
        <v>65</v>
      </c>
      <c r="S491" t="s">
        <v>2035</v>
      </c>
      <c r="T491" t="s">
        <v>2044</v>
      </c>
    </row>
    <row r="492" spans="1:20" ht="47.25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 s="8">
        <f t="shared" si="29"/>
        <v>43786.25</v>
      </c>
      <c r="M492">
        <v>1573970400</v>
      </c>
      <c r="N492" s="8">
        <f t="shared" si="30"/>
        <v>43793.25</v>
      </c>
      <c r="O492">
        <v>1574575200</v>
      </c>
      <c r="P492" t="b">
        <v>0</v>
      </c>
      <c r="Q492" t="b">
        <v>0</v>
      </c>
      <c r="R492" t="s">
        <v>1029</v>
      </c>
      <c r="S492" t="s">
        <v>2062</v>
      </c>
      <c r="T492" t="s">
        <v>2063</v>
      </c>
    </row>
    <row r="493" spans="1:20" ht="78.7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 s="8">
        <f t="shared" si="29"/>
        <v>41456.208333333336</v>
      </c>
      <c r="M493">
        <v>1372654800</v>
      </c>
      <c r="N493" s="8">
        <f t="shared" si="30"/>
        <v>41482.208333333336</v>
      </c>
      <c r="O493">
        <v>1374901200</v>
      </c>
      <c r="P493" t="b">
        <v>0</v>
      </c>
      <c r="Q493" t="b">
        <v>1</v>
      </c>
      <c r="R493" t="s">
        <v>17</v>
      </c>
      <c r="S493" t="s">
        <v>2031</v>
      </c>
      <c r="T493" t="s">
        <v>2032</v>
      </c>
    </row>
    <row r="494" spans="1:20" ht="47.25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 s="8">
        <f t="shared" si="29"/>
        <v>40336.208333333336</v>
      </c>
      <c r="M494">
        <v>1275886800</v>
      </c>
      <c r="N494" s="8">
        <f t="shared" si="30"/>
        <v>40371.208333333336</v>
      </c>
      <c r="O494">
        <v>1278910800</v>
      </c>
      <c r="P494" t="b">
        <v>1</v>
      </c>
      <c r="Q494" t="b">
        <v>1</v>
      </c>
      <c r="R494" t="s">
        <v>100</v>
      </c>
      <c r="S494" t="s">
        <v>2039</v>
      </c>
      <c r="T494" t="s">
        <v>2050</v>
      </c>
    </row>
    <row r="495" spans="1:20" ht="47.25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 s="8">
        <f t="shared" si="29"/>
        <v>43645.208333333328</v>
      </c>
      <c r="M495">
        <v>1561784400</v>
      </c>
      <c r="N495" s="8">
        <f t="shared" si="30"/>
        <v>43658.208333333328</v>
      </c>
      <c r="O495">
        <v>1562907600</v>
      </c>
      <c r="P495" t="b">
        <v>0</v>
      </c>
      <c r="Q495" t="b">
        <v>0</v>
      </c>
      <c r="R495" t="s">
        <v>122</v>
      </c>
      <c r="S495" t="s">
        <v>2052</v>
      </c>
      <c r="T495" t="s">
        <v>2053</v>
      </c>
    </row>
    <row r="496" spans="1:20" ht="63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 s="8">
        <f t="shared" si="29"/>
        <v>40990.208333333336</v>
      </c>
      <c r="M496">
        <v>1332392400</v>
      </c>
      <c r="N496" s="8">
        <f t="shared" si="30"/>
        <v>40991.208333333336</v>
      </c>
      <c r="O496">
        <v>1332478800</v>
      </c>
      <c r="P496" t="b">
        <v>0</v>
      </c>
      <c r="Q496" t="b">
        <v>0</v>
      </c>
      <c r="R496" t="s">
        <v>65</v>
      </c>
      <c r="S496" t="s">
        <v>2035</v>
      </c>
      <c r="T496" t="s">
        <v>2044</v>
      </c>
    </row>
    <row r="497" spans="1:20" ht="47.25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 s="8">
        <f t="shared" si="29"/>
        <v>41800.208333333336</v>
      </c>
      <c r="M497">
        <v>1402376400</v>
      </c>
      <c r="N497" s="8">
        <f t="shared" si="30"/>
        <v>41804.208333333336</v>
      </c>
      <c r="O497">
        <v>1402722000</v>
      </c>
      <c r="P497" t="b">
        <v>0</v>
      </c>
      <c r="Q497" t="b">
        <v>0</v>
      </c>
      <c r="R497" t="s">
        <v>33</v>
      </c>
      <c r="S497" t="s">
        <v>2037</v>
      </c>
      <c r="T497" t="s">
        <v>2038</v>
      </c>
    </row>
    <row r="498" spans="1:20" ht="47.25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 s="8">
        <f t="shared" si="29"/>
        <v>42876.208333333328</v>
      </c>
      <c r="M498">
        <v>1495342800</v>
      </c>
      <c r="N498" s="8">
        <f t="shared" si="30"/>
        <v>42893.208333333328</v>
      </c>
      <c r="O498">
        <v>1496811600</v>
      </c>
      <c r="P498" t="b">
        <v>0</v>
      </c>
      <c r="Q498" t="b">
        <v>0</v>
      </c>
      <c r="R498" t="s">
        <v>71</v>
      </c>
      <c r="S498" t="s">
        <v>2039</v>
      </c>
      <c r="T498" t="s">
        <v>2047</v>
      </c>
    </row>
    <row r="499" spans="1:20" ht="47.25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 s="8">
        <f t="shared" si="29"/>
        <v>42724.25</v>
      </c>
      <c r="M499">
        <v>1482213600</v>
      </c>
      <c r="N499" s="8">
        <f t="shared" si="30"/>
        <v>42724.25</v>
      </c>
      <c r="O499">
        <v>1482213600</v>
      </c>
      <c r="P499" t="b">
        <v>0</v>
      </c>
      <c r="Q499" t="b">
        <v>1</v>
      </c>
      <c r="R499" t="s">
        <v>65</v>
      </c>
      <c r="S499" t="s">
        <v>2035</v>
      </c>
      <c r="T499" t="s">
        <v>2044</v>
      </c>
    </row>
    <row r="500" spans="1:20" ht="47.25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 s="8">
        <f t="shared" si="29"/>
        <v>42005.25</v>
      </c>
      <c r="M500">
        <v>1420092000</v>
      </c>
      <c r="N500" s="8">
        <f t="shared" si="30"/>
        <v>42007.25</v>
      </c>
      <c r="O500">
        <v>1420264800</v>
      </c>
      <c r="P500" t="b">
        <v>0</v>
      </c>
      <c r="Q500" t="b">
        <v>0</v>
      </c>
      <c r="R500" t="s">
        <v>28</v>
      </c>
      <c r="S500" t="s">
        <v>2035</v>
      </c>
      <c r="T500" t="s">
        <v>2036</v>
      </c>
    </row>
    <row r="501" spans="1:20" ht="63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 s="8">
        <f t="shared" si="29"/>
        <v>42444.208333333328</v>
      </c>
      <c r="M501">
        <v>1458018000</v>
      </c>
      <c r="N501" s="8">
        <f t="shared" si="30"/>
        <v>42449.208333333328</v>
      </c>
      <c r="O501">
        <v>1458450000</v>
      </c>
      <c r="P501" t="b">
        <v>0</v>
      </c>
      <c r="Q501" t="b">
        <v>1</v>
      </c>
      <c r="R501" t="s">
        <v>42</v>
      </c>
      <c r="S501" t="s">
        <v>2039</v>
      </c>
      <c r="T501" t="s">
        <v>2040</v>
      </c>
    </row>
    <row r="502" spans="1:20" ht="63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 s="8">
        <f t="shared" si="29"/>
        <v>41395.208333333336</v>
      </c>
      <c r="M502">
        <v>1367384400</v>
      </c>
      <c r="N502" s="8">
        <f t="shared" si="30"/>
        <v>41423.208333333336</v>
      </c>
      <c r="O502">
        <v>1369803600</v>
      </c>
      <c r="P502" t="b">
        <v>0</v>
      </c>
      <c r="Q502" t="b">
        <v>1</v>
      </c>
      <c r="R502" t="s">
        <v>33</v>
      </c>
      <c r="S502" t="s">
        <v>2037</v>
      </c>
      <c r="T502" t="s">
        <v>2038</v>
      </c>
    </row>
    <row r="503" spans="1:20" ht="47.25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 s="8">
        <f t="shared" si="29"/>
        <v>41345.208333333336</v>
      </c>
      <c r="M503">
        <v>1363064400</v>
      </c>
      <c r="N503" s="8">
        <f t="shared" si="30"/>
        <v>41347.208333333336</v>
      </c>
      <c r="O503">
        <v>1363237200</v>
      </c>
      <c r="P503" t="b">
        <v>0</v>
      </c>
      <c r="Q503" t="b">
        <v>0</v>
      </c>
      <c r="R503" t="s">
        <v>42</v>
      </c>
      <c r="S503" t="s">
        <v>2039</v>
      </c>
      <c r="T503" t="s">
        <v>2040</v>
      </c>
    </row>
    <row r="504" spans="1:20" ht="63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 s="8">
        <f t="shared" si="29"/>
        <v>41117.208333333336</v>
      </c>
      <c r="M504">
        <v>1343365200</v>
      </c>
      <c r="N504" s="8">
        <f t="shared" si="30"/>
        <v>41146.208333333336</v>
      </c>
      <c r="O504">
        <v>1345870800</v>
      </c>
      <c r="P504" t="b">
        <v>0</v>
      </c>
      <c r="Q504" t="b">
        <v>1</v>
      </c>
      <c r="R504" t="s">
        <v>89</v>
      </c>
      <c r="S504" t="s">
        <v>2048</v>
      </c>
      <c r="T504" t="s">
        <v>2049</v>
      </c>
    </row>
    <row r="505" spans="1:20" ht="47.2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 s="8">
        <f t="shared" si="29"/>
        <v>42186.208333333328</v>
      </c>
      <c r="M505">
        <v>1435726800</v>
      </c>
      <c r="N505" s="8">
        <f t="shared" si="30"/>
        <v>42206.208333333328</v>
      </c>
      <c r="O505">
        <v>1437454800</v>
      </c>
      <c r="P505" t="b">
        <v>0</v>
      </c>
      <c r="Q505" t="b">
        <v>0</v>
      </c>
      <c r="R505" t="s">
        <v>53</v>
      </c>
      <c r="S505" t="s">
        <v>2039</v>
      </c>
      <c r="T505" t="s">
        <v>2042</v>
      </c>
    </row>
    <row r="506" spans="1:20" ht="63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 s="8">
        <f t="shared" si="29"/>
        <v>42142.208333333328</v>
      </c>
      <c r="M506">
        <v>1431925200</v>
      </c>
      <c r="N506" s="8">
        <f t="shared" si="30"/>
        <v>42143.208333333328</v>
      </c>
      <c r="O506">
        <v>1432011600</v>
      </c>
      <c r="P506" t="b">
        <v>0</v>
      </c>
      <c r="Q506" t="b">
        <v>0</v>
      </c>
      <c r="R506" t="s">
        <v>23</v>
      </c>
      <c r="S506" t="s">
        <v>2033</v>
      </c>
      <c r="T506" t="s">
        <v>2034</v>
      </c>
    </row>
    <row r="507" spans="1:20" ht="47.25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 s="8">
        <f t="shared" si="29"/>
        <v>41341.25</v>
      </c>
      <c r="M507">
        <v>1362722400</v>
      </c>
      <c r="N507" s="8">
        <f t="shared" si="30"/>
        <v>41383.208333333336</v>
      </c>
      <c r="O507">
        <v>1366347600</v>
      </c>
      <c r="P507" t="b">
        <v>0</v>
      </c>
      <c r="Q507" t="b">
        <v>1</v>
      </c>
      <c r="R507" t="s">
        <v>133</v>
      </c>
      <c r="S507" t="s">
        <v>2045</v>
      </c>
      <c r="T507" t="s">
        <v>2054</v>
      </c>
    </row>
    <row r="508" spans="1:20" ht="47.25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 s="8">
        <f t="shared" si="29"/>
        <v>43062.25</v>
      </c>
      <c r="M508">
        <v>1511416800</v>
      </c>
      <c r="N508" s="8">
        <f t="shared" si="30"/>
        <v>43079.25</v>
      </c>
      <c r="O508">
        <v>1512885600</v>
      </c>
      <c r="P508" t="b">
        <v>0</v>
      </c>
      <c r="Q508" t="b">
        <v>1</v>
      </c>
      <c r="R508" t="s">
        <v>33</v>
      </c>
      <c r="S508" t="s">
        <v>2037</v>
      </c>
      <c r="T508" t="s">
        <v>2038</v>
      </c>
    </row>
    <row r="509" spans="1:20" ht="78.7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 s="8">
        <f t="shared" si="29"/>
        <v>41373.208333333336</v>
      </c>
      <c r="M509">
        <v>1365483600</v>
      </c>
      <c r="N509" s="8">
        <f t="shared" si="30"/>
        <v>41422.208333333336</v>
      </c>
      <c r="O509">
        <v>1369717200</v>
      </c>
      <c r="P509" t="b">
        <v>0</v>
      </c>
      <c r="Q509" t="b">
        <v>1</v>
      </c>
      <c r="R509" t="s">
        <v>28</v>
      </c>
      <c r="S509" t="s">
        <v>2035</v>
      </c>
      <c r="T509" t="s">
        <v>2036</v>
      </c>
    </row>
    <row r="510" spans="1:20" ht="63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 s="8">
        <f t="shared" si="29"/>
        <v>43310.208333333328</v>
      </c>
      <c r="M510">
        <v>1532840400</v>
      </c>
      <c r="N510" s="8">
        <f t="shared" si="30"/>
        <v>43331.208333333328</v>
      </c>
      <c r="O510">
        <v>1534654800</v>
      </c>
      <c r="P510" t="b">
        <v>0</v>
      </c>
      <c r="Q510" t="b">
        <v>0</v>
      </c>
      <c r="R510" t="s">
        <v>33</v>
      </c>
      <c r="S510" t="s">
        <v>2037</v>
      </c>
      <c r="T510" t="s">
        <v>2038</v>
      </c>
    </row>
    <row r="511" spans="1:20" ht="47.25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 s="8">
        <f t="shared" si="29"/>
        <v>41034.208333333336</v>
      </c>
      <c r="M511">
        <v>1336194000</v>
      </c>
      <c r="N511" s="8">
        <f t="shared" si="30"/>
        <v>41044.208333333336</v>
      </c>
      <c r="O511">
        <v>1337058000</v>
      </c>
      <c r="P511" t="b">
        <v>0</v>
      </c>
      <c r="Q511" t="b">
        <v>0</v>
      </c>
      <c r="R511" t="s">
        <v>33</v>
      </c>
      <c r="S511" t="s">
        <v>2037</v>
      </c>
      <c r="T511" t="s">
        <v>2038</v>
      </c>
    </row>
    <row r="512" spans="1:20" ht="63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 s="8">
        <f t="shared" si="29"/>
        <v>43251.208333333328</v>
      </c>
      <c r="M512">
        <v>1527742800</v>
      </c>
      <c r="N512" s="8">
        <f t="shared" si="30"/>
        <v>43275.208333333328</v>
      </c>
      <c r="O512">
        <v>1529816400</v>
      </c>
      <c r="P512" t="b">
        <v>0</v>
      </c>
      <c r="Q512" t="b">
        <v>0</v>
      </c>
      <c r="R512" t="s">
        <v>53</v>
      </c>
      <c r="S512" t="s">
        <v>2039</v>
      </c>
      <c r="T512" t="s">
        <v>2042</v>
      </c>
    </row>
    <row r="513" spans="1:20" ht="47.25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 s="8">
        <f t="shared" si="29"/>
        <v>43671.208333333328</v>
      </c>
      <c r="M513">
        <v>1564030800</v>
      </c>
      <c r="N513" s="8">
        <f t="shared" si="30"/>
        <v>43681.208333333328</v>
      </c>
      <c r="O513">
        <v>1564894800</v>
      </c>
      <c r="P513" t="b">
        <v>0</v>
      </c>
      <c r="Q513" t="b">
        <v>0</v>
      </c>
      <c r="R513" t="s">
        <v>33</v>
      </c>
      <c r="S513" t="s">
        <v>2037</v>
      </c>
      <c r="T513" t="s">
        <v>2038</v>
      </c>
    </row>
    <row r="514" spans="1:20" ht="31.5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 s="8">
        <f t="shared" si="29"/>
        <v>41825.208333333336</v>
      </c>
      <c r="M514">
        <v>1404536400</v>
      </c>
      <c r="N514" s="8">
        <f t="shared" si="30"/>
        <v>41826.208333333336</v>
      </c>
      <c r="O514">
        <v>1404622800</v>
      </c>
      <c r="P514" t="b">
        <v>0</v>
      </c>
      <c r="Q514" t="b">
        <v>1</v>
      </c>
      <c r="R514" t="s">
        <v>89</v>
      </c>
      <c r="S514" t="s">
        <v>2048</v>
      </c>
      <c r="T514" t="s">
        <v>2049</v>
      </c>
    </row>
    <row r="515" spans="1:20" ht="47.25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(E515/D515)*100</f>
        <v>39.277108433734945</v>
      </c>
      <c r="G515" t="s">
        <v>74</v>
      </c>
      <c r="H515">
        <v>35</v>
      </c>
      <c r="I515" s="5">
        <f t="shared" si="31"/>
        <v>93.142857142857139</v>
      </c>
      <c r="J515" t="s">
        <v>21</v>
      </c>
      <c r="K515" t="s">
        <v>22</v>
      </c>
      <c r="L515" s="8">
        <f t="shared" ref="L515:L578" si="33">(((M515/60)/60)/24) +DATE(1970,1,1)</f>
        <v>40430.208333333336</v>
      </c>
      <c r="M515">
        <v>1284008400</v>
      </c>
      <c r="N515" s="8">
        <f t="shared" ref="N515:N578" si="34">(((O515/60)/60)/24)+DATE(1970,1,1)</f>
        <v>40432.208333333336</v>
      </c>
      <c r="O515">
        <v>1284181200</v>
      </c>
      <c r="P515" t="b">
        <v>0</v>
      </c>
      <c r="Q515" t="b">
        <v>0</v>
      </c>
      <c r="R515" t="s">
        <v>269</v>
      </c>
      <c r="S515" t="s">
        <v>2039</v>
      </c>
      <c r="T515" t="s">
        <v>2058</v>
      </c>
    </row>
    <row r="516" spans="1:20" ht="47.25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5">
        <f t="shared" ref="I516:I579" si="35">E516/H516</f>
        <v>58.945075757575758</v>
      </c>
      <c r="J516" t="s">
        <v>98</v>
      </c>
      <c r="K516" t="s">
        <v>99</v>
      </c>
      <c r="L516" s="8">
        <f t="shared" si="33"/>
        <v>41614.25</v>
      </c>
      <c r="M516">
        <v>1386309600</v>
      </c>
      <c r="N516" s="8">
        <f t="shared" si="34"/>
        <v>41619.25</v>
      </c>
      <c r="O516">
        <v>1386741600</v>
      </c>
      <c r="P516" t="b">
        <v>0</v>
      </c>
      <c r="Q516" t="b">
        <v>1</v>
      </c>
      <c r="R516" t="s">
        <v>23</v>
      </c>
      <c r="S516" t="s">
        <v>2033</v>
      </c>
      <c r="T516" t="s">
        <v>2034</v>
      </c>
    </row>
    <row r="517" spans="1:20" ht="47.25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 s="8">
        <f t="shared" si="33"/>
        <v>40900.25</v>
      </c>
      <c r="M517">
        <v>1324620000</v>
      </c>
      <c r="N517" s="8">
        <f t="shared" si="34"/>
        <v>40902.25</v>
      </c>
      <c r="O517">
        <v>1324792800</v>
      </c>
      <c r="P517" t="b">
        <v>0</v>
      </c>
      <c r="Q517" t="b">
        <v>1</v>
      </c>
      <c r="R517" t="s">
        <v>33</v>
      </c>
      <c r="S517" t="s">
        <v>2037</v>
      </c>
      <c r="T517" t="s">
        <v>2038</v>
      </c>
    </row>
    <row r="518" spans="1:20" ht="47.25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 s="8">
        <f t="shared" si="33"/>
        <v>40396.208333333336</v>
      </c>
      <c r="M518">
        <v>1281070800</v>
      </c>
      <c r="N518" s="8">
        <f t="shared" si="34"/>
        <v>40434.208333333336</v>
      </c>
      <c r="O518">
        <v>1284354000</v>
      </c>
      <c r="P518" t="b">
        <v>0</v>
      </c>
      <c r="Q518" t="b">
        <v>0</v>
      </c>
      <c r="R518" t="s">
        <v>68</v>
      </c>
      <c r="S518" t="s">
        <v>2045</v>
      </c>
      <c r="T518" t="s">
        <v>2046</v>
      </c>
    </row>
    <row r="519" spans="1:20" ht="47.25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 s="8">
        <f t="shared" si="33"/>
        <v>42860.208333333328</v>
      </c>
      <c r="M519">
        <v>1493960400</v>
      </c>
      <c r="N519" s="8">
        <f t="shared" si="34"/>
        <v>42865.208333333328</v>
      </c>
      <c r="O519">
        <v>1494392400</v>
      </c>
      <c r="P519" t="b">
        <v>0</v>
      </c>
      <c r="Q519" t="b">
        <v>0</v>
      </c>
      <c r="R519" t="s">
        <v>17</v>
      </c>
      <c r="S519" t="s">
        <v>2031</v>
      </c>
      <c r="T519" t="s">
        <v>2032</v>
      </c>
    </row>
    <row r="520" spans="1:20" ht="78.7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 s="8">
        <f t="shared" si="33"/>
        <v>43154.25</v>
      </c>
      <c r="M520">
        <v>1519365600</v>
      </c>
      <c r="N520" s="8">
        <f t="shared" si="34"/>
        <v>43156.25</v>
      </c>
      <c r="O520">
        <v>1519538400</v>
      </c>
      <c r="P520" t="b">
        <v>0</v>
      </c>
      <c r="Q520" t="b">
        <v>1</v>
      </c>
      <c r="R520" t="s">
        <v>71</v>
      </c>
      <c r="S520" t="s">
        <v>2039</v>
      </c>
      <c r="T520" t="s">
        <v>2047</v>
      </c>
    </row>
    <row r="521" spans="1:20" ht="47.25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 s="8">
        <f t="shared" si="33"/>
        <v>42012.25</v>
      </c>
      <c r="M521">
        <v>1420696800</v>
      </c>
      <c r="N521" s="8">
        <f t="shared" si="34"/>
        <v>42026.25</v>
      </c>
      <c r="O521">
        <v>1421906400</v>
      </c>
      <c r="P521" t="b">
        <v>0</v>
      </c>
      <c r="Q521" t="b">
        <v>1</v>
      </c>
      <c r="R521" t="s">
        <v>23</v>
      </c>
      <c r="S521" t="s">
        <v>2033</v>
      </c>
      <c r="T521" t="s">
        <v>2034</v>
      </c>
    </row>
    <row r="522" spans="1:20" ht="47.25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 s="8">
        <f t="shared" si="33"/>
        <v>43574.208333333328</v>
      </c>
      <c r="M522">
        <v>1555650000</v>
      </c>
      <c r="N522" s="8">
        <f t="shared" si="34"/>
        <v>43577.208333333328</v>
      </c>
      <c r="O522">
        <v>1555909200</v>
      </c>
      <c r="P522" t="b">
        <v>0</v>
      </c>
      <c r="Q522" t="b">
        <v>0</v>
      </c>
      <c r="R522" t="s">
        <v>33</v>
      </c>
      <c r="S522" t="s">
        <v>2037</v>
      </c>
      <c r="T522" t="s">
        <v>2038</v>
      </c>
    </row>
    <row r="523" spans="1:20" ht="63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 s="8">
        <f t="shared" si="33"/>
        <v>42605.208333333328</v>
      </c>
      <c r="M523">
        <v>1471928400</v>
      </c>
      <c r="N523" s="8">
        <f t="shared" si="34"/>
        <v>42611.208333333328</v>
      </c>
      <c r="O523">
        <v>1472446800</v>
      </c>
      <c r="P523" t="b">
        <v>0</v>
      </c>
      <c r="Q523" t="b">
        <v>1</v>
      </c>
      <c r="R523" t="s">
        <v>53</v>
      </c>
      <c r="S523" t="s">
        <v>2039</v>
      </c>
      <c r="T523" t="s">
        <v>2042</v>
      </c>
    </row>
    <row r="524" spans="1:20" ht="63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 s="8">
        <f t="shared" si="33"/>
        <v>41093.208333333336</v>
      </c>
      <c r="M524">
        <v>1341291600</v>
      </c>
      <c r="N524" s="8">
        <f t="shared" si="34"/>
        <v>41105.208333333336</v>
      </c>
      <c r="O524">
        <v>1342328400</v>
      </c>
      <c r="P524" t="b">
        <v>0</v>
      </c>
      <c r="Q524" t="b">
        <v>0</v>
      </c>
      <c r="R524" t="s">
        <v>100</v>
      </c>
      <c r="S524" t="s">
        <v>2039</v>
      </c>
      <c r="T524" t="s">
        <v>2050</v>
      </c>
    </row>
    <row r="525" spans="1:20" ht="63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 s="8">
        <f t="shared" si="33"/>
        <v>40241.25</v>
      </c>
      <c r="M525">
        <v>1267682400</v>
      </c>
      <c r="N525" s="8">
        <f t="shared" si="34"/>
        <v>40246.25</v>
      </c>
      <c r="O525">
        <v>1268114400</v>
      </c>
      <c r="P525" t="b">
        <v>0</v>
      </c>
      <c r="Q525" t="b">
        <v>0</v>
      </c>
      <c r="R525" t="s">
        <v>100</v>
      </c>
      <c r="S525" t="s">
        <v>2039</v>
      </c>
      <c r="T525" t="s">
        <v>2050</v>
      </c>
    </row>
    <row r="526" spans="1:20" ht="63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 s="8">
        <f t="shared" si="33"/>
        <v>40294.208333333336</v>
      </c>
      <c r="M526">
        <v>1272258000</v>
      </c>
      <c r="N526" s="8">
        <f t="shared" si="34"/>
        <v>40307.208333333336</v>
      </c>
      <c r="O526">
        <v>1273381200</v>
      </c>
      <c r="P526" t="b">
        <v>0</v>
      </c>
      <c r="Q526" t="b">
        <v>0</v>
      </c>
      <c r="R526" t="s">
        <v>33</v>
      </c>
      <c r="S526" t="s">
        <v>2037</v>
      </c>
      <c r="T526" t="s">
        <v>2038</v>
      </c>
    </row>
    <row r="527" spans="1:20" ht="63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 s="8">
        <f t="shared" si="33"/>
        <v>40505.25</v>
      </c>
      <c r="M527">
        <v>1290492000</v>
      </c>
      <c r="N527" s="8">
        <f t="shared" si="34"/>
        <v>40509.25</v>
      </c>
      <c r="O527">
        <v>1290837600</v>
      </c>
      <c r="P527" t="b">
        <v>0</v>
      </c>
      <c r="Q527" t="b">
        <v>0</v>
      </c>
      <c r="R527" t="s">
        <v>65</v>
      </c>
      <c r="S527" t="s">
        <v>2035</v>
      </c>
      <c r="T527" t="s">
        <v>2044</v>
      </c>
    </row>
    <row r="528" spans="1:20" ht="78.7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 s="8">
        <f t="shared" si="33"/>
        <v>42364.25</v>
      </c>
      <c r="M528">
        <v>1451109600</v>
      </c>
      <c r="N528" s="8">
        <f t="shared" si="34"/>
        <v>42401.25</v>
      </c>
      <c r="O528">
        <v>1454306400</v>
      </c>
      <c r="P528" t="b">
        <v>0</v>
      </c>
      <c r="Q528" t="b">
        <v>1</v>
      </c>
      <c r="R528" t="s">
        <v>33</v>
      </c>
      <c r="S528" t="s">
        <v>2037</v>
      </c>
      <c r="T528" t="s">
        <v>2038</v>
      </c>
    </row>
    <row r="529" spans="1:20" ht="63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 s="8">
        <f t="shared" si="33"/>
        <v>42405.25</v>
      </c>
      <c r="M529">
        <v>1454652000</v>
      </c>
      <c r="N529" s="8">
        <f t="shared" si="34"/>
        <v>42441.25</v>
      </c>
      <c r="O529">
        <v>1457762400</v>
      </c>
      <c r="P529" t="b">
        <v>0</v>
      </c>
      <c r="Q529" t="b">
        <v>0</v>
      </c>
      <c r="R529" t="s">
        <v>71</v>
      </c>
      <c r="S529" t="s">
        <v>2039</v>
      </c>
      <c r="T529" t="s">
        <v>2047</v>
      </c>
    </row>
    <row r="530" spans="1:20" ht="47.25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 s="8">
        <f t="shared" si="33"/>
        <v>41601.25</v>
      </c>
      <c r="M530">
        <v>1385186400</v>
      </c>
      <c r="N530" s="8">
        <f t="shared" si="34"/>
        <v>41646.25</v>
      </c>
      <c r="O530">
        <v>1389074400</v>
      </c>
      <c r="P530" t="b">
        <v>0</v>
      </c>
      <c r="Q530" t="b">
        <v>0</v>
      </c>
      <c r="R530" t="s">
        <v>60</v>
      </c>
      <c r="S530" t="s">
        <v>2033</v>
      </c>
      <c r="T530" t="s">
        <v>2043</v>
      </c>
    </row>
    <row r="531" spans="1:20" ht="47.25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 s="8">
        <f t="shared" si="33"/>
        <v>41769.208333333336</v>
      </c>
      <c r="M531">
        <v>1399698000</v>
      </c>
      <c r="N531" s="8">
        <f t="shared" si="34"/>
        <v>41797.208333333336</v>
      </c>
      <c r="O531">
        <v>1402117200</v>
      </c>
      <c r="P531" t="b">
        <v>0</v>
      </c>
      <c r="Q531" t="b">
        <v>0</v>
      </c>
      <c r="R531" t="s">
        <v>89</v>
      </c>
      <c r="S531" t="s">
        <v>2048</v>
      </c>
      <c r="T531" t="s">
        <v>2049</v>
      </c>
    </row>
    <row r="532" spans="1:20" ht="63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 s="8">
        <f t="shared" si="33"/>
        <v>40421.208333333336</v>
      </c>
      <c r="M532">
        <v>1283230800</v>
      </c>
      <c r="N532" s="8">
        <f t="shared" si="34"/>
        <v>40435.208333333336</v>
      </c>
      <c r="O532">
        <v>1284440400</v>
      </c>
      <c r="P532" t="b">
        <v>0</v>
      </c>
      <c r="Q532" t="b">
        <v>1</v>
      </c>
      <c r="R532" t="s">
        <v>119</v>
      </c>
      <c r="S532" t="s">
        <v>2045</v>
      </c>
      <c r="T532" t="s">
        <v>2051</v>
      </c>
    </row>
    <row r="533" spans="1:20" ht="78.7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 s="8">
        <f t="shared" si="33"/>
        <v>41589.25</v>
      </c>
      <c r="M533">
        <v>1384149600</v>
      </c>
      <c r="N533" s="8">
        <f t="shared" si="34"/>
        <v>41645.25</v>
      </c>
      <c r="O533">
        <v>1388988000</v>
      </c>
      <c r="P533" t="b">
        <v>0</v>
      </c>
      <c r="Q533" t="b">
        <v>0</v>
      </c>
      <c r="R533" t="s">
        <v>89</v>
      </c>
      <c r="S533" t="s">
        <v>2048</v>
      </c>
      <c r="T533" t="s">
        <v>2049</v>
      </c>
    </row>
    <row r="534" spans="1:20" ht="47.25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 s="8">
        <f t="shared" si="33"/>
        <v>43125.25</v>
      </c>
      <c r="M534">
        <v>1516860000</v>
      </c>
      <c r="N534" s="8">
        <f t="shared" si="34"/>
        <v>43126.25</v>
      </c>
      <c r="O534">
        <v>1516946400</v>
      </c>
      <c r="P534" t="b">
        <v>0</v>
      </c>
      <c r="Q534" t="b">
        <v>0</v>
      </c>
      <c r="R534" t="s">
        <v>33</v>
      </c>
      <c r="S534" t="s">
        <v>2037</v>
      </c>
      <c r="T534" t="s">
        <v>2038</v>
      </c>
    </row>
    <row r="535" spans="1:20" ht="47.25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 s="8">
        <f t="shared" si="33"/>
        <v>41479.208333333336</v>
      </c>
      <c r="M535">
        <v>1374642000</v>
      </c>
      <c r="N535" s="8">
        <f t="shared" si="34"/>
        <v>41515.208333333336</v>
      </c>
      <c r="O535">
        <v>1377752400</v>
      </c>
      <c r="P535" t="b">
        <v>0</v>
      </c>
      <c r="Q535" t="b">
        <v>0</v>
      </c>
      <c r="R535" t="s">
        <v>60</v>
      </c>
      <c r="S535" t="s">
        <v>2033</v>
      </c>
      <c r="T535" t="s">
        <v>2043</v>
      </c>
    </row>
    <row r="536" spans="1:20" ht="47.25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 s="8">
        <f t="shared" si="33"/>
        <v>43329.208333333328</v>
      </c>
      <c r="M536">
        <v>1534482000</v>
      </c>
      <c r="N536" s="8">
        <f t="shared" si="34"/>
        <v>43330.208333333328</v>
      </c>
      <c r="O536">
        <v>1534568400</v>
      </c>
      <c r="P536" t="b">
        <v>0</v>
      </c>
      <c r="Q536" t="b">
        <v>1</v>
      </c>
      <c r="R536" t="s">
        <v>53</v>
      </c>
      <c r="S536" t="s">
        <v>2039</v>
      </c>
      <c r="T536" t="s">
        <v>2042</v>
      </c>
    </row>
    <row r="537" spans="1:20" ht="63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 s="8">
        <f t="shared" si="33"/>
        <v>43259.208333333328</v>
      </c>
      <c r="M537">
        <v>1528434000</v>
      </c>
      <c r="N537" s="8">
        <f t="shared" si="34"/>
        <v>43261.208333333328</v>
      </c>
      <c r="O537">
        <v>1528606800</v>
      </c>
      <c r="P537" t="b">
        <v>0</v>
      </c>
      <c r="Q537" t="b">
        <v>1</v>
      </c>
      <c r="R537" t="s">
        <v>33</v>
      </c>
      <c r="S537" t="s">
        <v>2037</v>
      </c>
      <c r="T537" t="s">
        <v>2038</v>
      </c>
    </row>
    <row r="538" spans="1:20" ht="47.25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 s="8">
        <f t="shared" si="33"/>
        <v>40414.208333333336</v>
      </c>
      <c r="M538">
        <v>1282626000</v>
      </c>
      <c r="N538" s="8">
        <f t="shared" si="34"/>
        <v>40440.208333333336</v>
      </c>
      <c r="O538">
        <v>1284872400</v>
      </c>
      <c r="P538" t="b">
        <v>0</v>
      </c>
      <c r="Q538" t="b">
        <v>0</v>
      </c>
      <c r="R538" t="s">
        <v>119</v>
      </c>
      <c r="S538" t="s">
        <v>2045</v>
      </c>
      <c r="T538" t="s">
        <v>2051</v>
      </c>
    </row>
    <row r="539" spans="1:20" ht="47.25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 s="8">
        <f t="shared" si="33"/>
        <v>43342.208333333328</v>
      </c>
      <c r="M539">
        <v>1535605200</v>
      </c>
      <c r="N539" s="8">
        <f t="shared" si="34"/>
        <v>43365.208333333328</v>
      </c>
      <c r="O539">
        <v>1537592400</v>
      </c>
      <c r="P539" t="b">
        <v>1</v>
      </c>
      <c r="Q539" t="b">
        <v>1</v>
      </c>
      <c r="R539" t="s">
        <v>42</v>
      </c>
      <c r="S539" t="s">
        <v>2039</v>
      </c>
      <c r="T539" t="s">
        <v>2040</v>
      </c>
    </row>
    <row r="540" spans="1:20" ht="47.25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 s="8">
        <f t="shared" si="33"/>
        <v>41539.208333333336</v>
      </c>
      <c r="M540">
        <v>1379826000</v>
      </c>
      <c r="N540" s="8">
        <f t="shared" si="34"/>
        <v>41555.208333333336</v>
      </c>
      <c r="O540">
        <v>1381208400</v>
      </c>
      <c r="P540" t="b">
        <v>0</v>
      </c>
      <c r="Q540" t="b">
        <v>0</v>
      </c>
      <c r="R540" t="s">
        <v>292</v>
      </c>
      <c r="S540" t="s">
        <v>2048</v>
      </c>
      <c r="T540" t="s">
        <v>2059</v>
      </c>
    </row>
    <row r="541" spans="1:20" ht="47.25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 s="8">
        <f t="shared" si="33"/>
        <v>43647.208333333328</v>
      </c>
      <c r="M541">
        <v>1561957200</v>
      </c>
      <c r="N541" s="8">
        <f t="shared" si="34"/>
        <v>43653.208333333328</v>
      </c>
      <c r="O541">
        <v>1562475600</v>
      </c>
      <c r="P541" t="b">
        <v>0</v>
      </c>
      <c r="Q541" t="b">
        <v>1</v>
      </c>
      <c r="R541" t="s">
        <v>17</v>
      </c>
      <c r="S541" t="s">
        <v>2031</v>
      </c>
      <c r="T541" t="s">
        <v>2032</v>
      </c>
    </row>
    <row r="542" spans="1:20" ht="47.25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 s="8">
        <f t="shared" si="33"/>
        <v>43225.208333333328</v>
      </c>
      <c r="M542">
        <v>1525496400</v>
      </c>
      <c r="N542" s="8">
        <f t="shared" si="34"/>
        <v>43247.208333333328</v>
      </c>
      <c r="O542">
        <v>1527397200</v>
      </c>
      <c r="P542" t="b">
        <v>0</v>
      </c>
      <c r="Q542" t="b">
        <v>0</v>
      </c>
      <c r="R542" t="s">
        <v>122</v>
      </c>
      <c r="S542" t="s">
        <v>2052</v>
      </c>
      <c r="T542" t="s">
        <v>2053</v>
      </c>
    </row>
    <row r="543" spans="1:20" ht="63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 s="8">
        <f t="shared" si="33"/>
        <v>42165.208333333328</v>
      </c>
      <c r="M543">
        <v>1433912400</v>
      </c>
      <c r="N543" s="8">
        <f t="shared" si="34"/>
        <v>42191.208333333328</v>
      </c>
      <c r="O543">
        <v>1436158800</v>
      </c>
      <c r="P543" t="b">
        <v>0</v>
      </c>
      <c r="Q543" t="b">
        <v>0</v>
      </c>
      <c r="R543" t="s">
        <v>292</v>
      </c>
      <c r="S543" t="s">
        <v>2048</v>
      </c>
      <c r="T543" t="s">
        <v>2059</v>
      </c>
    </row>
    <row r="544" spans="1:20" ht="63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 s="8">
        <f t="shared" si="33"/>
        <v>42391.25</v>
      </c>
      <c r="M544">
        <v>1453442400</v>
      </c>
      <c r="N544" s="8">
        <f t="shared" si="34"/>
        <v>42421.25</v>
      </c>
      <c r="O544">
        <v>1456034400</v>
      </c>
      <c r="P544" t="b">
        <v>0</v>
      </c>
      <c r="Q544" t="b">
        <v>0</v>
      </c>
      <c r="R544" t="s">
        <v>60</v>
      </c>
      <c r="S544" t="s">
        <v>2033</v>
      </c>
      <c r="T544" t="s">
        <v>2043</v>
      </c>
    </row>
    <row r="545" spans="1:20" ht="47.25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 s="8">
        <f t="shared" si="33"/>
        <v>41528.208333333336</v>
      </c>
      <c r="M545">
        <v>1378875600</v>
      </c>
      <c r="N545" s="8">
        <f t="shared" si="34"/>
        <v>41543.208333333336</v>
      </c>
      <c r="O545">
        <v>1380171600</v>
      </c>
      <c r="P545" t="b">
        <v>0</v>
      </c>
      <c r="Q545" t="b">
        <v>0</v>
      </c>
      <c r="R545" t="s">
        <v>89</v>
      </c>
      <c r="S545" t="s">
        <v>2048</v>
      </c>
      <c r="T545" t="s">
        <v>2049</v>
      </c>
    </row>
    <row r="546" spans="1:20" ht="63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 s="8">
        <f t="shared" si="33"/>
        <v>42377.25</v>
      </c>
      <c r="M546">
        <v>1452232800</v>
      </c>
      <c r="N546" s="8">
        <f t="shared" si="34"/>
        <v>42390.25</v>
      </c>
      <c r="O546">
        <v>1453356000</v>
      </c>
      <c r="P546" t="b">
        <v>0</v>
      </c>
      <c r="Q546" t="b">
        <v>0</v>
      </c>
      <c r="R546" t="s">
        <v>23</v>
      </c>
      <c r="S546" t="s">
        <v>2033</v>
      </c>
      <c r="T546" t="s">
        <v>2034</v>
      </c>
    </row>
    <row r="547" spans="1:20" ht="47.25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 s="8">
        <f t="shared" si="33"/>
        <v>43824.25</v>
      </c>
      <c r="M547">
        <v>1577253600</v>
      </c>
      <c r="N547" s="8">
        <f t="shared" si="34"/>
        <v>43844.25</v>
      </c>
      <c r="O547">
        <v>1578981600</v>
      </c>
      <c r="P547" t="b">
        <v>0</v>
      </c>
      <c r="Q547" t="b">
        <v>0</v>
      </c>
      <c r="R547" t="s">
        <v>33</v>
      </c>
      <c r="S547" t="s">
        <v>2037</v>
      </c>
      <c r="T547" t="s">
        <v>2038</v>
      </c>
    </row>
    <row r="548" spans="1:20" ht="63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 s="8">
        <f t="shared" si="33"/>
        <v>43360.208333333328</v>
      </c>
      <c r="M548">
        <v>1537160400</v>
      </c>
      <c r="N548" s="8">
        <f t="shared" si="34"/>
        <v>43363.208333333328</v>
      </c>
      <c r="O548">
        <v>1537419600</v>
      </c>
      <c r="P548" t="b">
        <v>0</v>
      </c>
      <c r="Q548" t="b">
        <v>1</v>
      </c>
      <c r="R548" t="s">
        <v>33</v>
      </c>
      <c r="S548" t="s">
        <v>2037</v>
      </c>
      <c r="T548" t="s">
        <v>2038</v>
      </c>
    </row>
    <row r="549" spans="1:20" ht="63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 s="8">
        <f t="shared" si="33"/>
        <v>42029.25</v>
      </c>
      <c r="M549">
        <v>1422165600</v>
      </c>
      <c r="N549" s="8">
        <f t="shared" si="34"/>
        <v>42041.25</v>
      </c>
      <c r="O549">
        <v>1423202400</v>
      </c>
      <c r="P549" t="b">
        <v>0</v>
      </c>
      <c r="Q549" t="b">
        <v>0</v>
      </c>
      <c r="R549" t="s">
        <v>53</v>
      </c>
      <c r="S549" t="s">
        <v>2039</v>
      </c>
      <c r="T549" t="s">
        <v>2042</v>
      </c>
    </row>
    <row r="550" spans="1:20" ht="47.25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 s="8">
        <f t="shared" si="33"/>
        <v>42461.208333333328</v>
      </c>
      <c r="M550">
        <v>1459486800</v>
      </c>
      <c r="N550" s="8">
        <f t="shared" si="34"/>
        <v>42474.208333333328</v>
      </c>
      <c r="O550">
        <v>1460610000</v>
      </c>
      <c r="P550" t="b">
        <v>0</v>
      </c>
      <c r="Q550" t="b">
        <v>0</v>
      </c>
      <c r="R550" t="s">
        <v>33</v>
      </c>
      <c r="S550" t="s">
        <v>2037</v>
      </c>
      <c r="T550" t="s">
        <v>2038</v>
      </c>
    </row>
    <row r="551" spans="1:20" ht="78.7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 s="8">
        <f t="shared" si="33"/>
        <v>41422.208333333336</v>
      </c>
      <c r="M551">
        <v>1369717200</v>
      </c>
      <c r="N551" s="8">
        <f t="shared" si="34"/>
        <v>41431.208333333336</v>
      </c>
      <c r="O551">
        <v>1370494800</v>
      </c>
      <c r="P551" t="b">
        <v>0</v>
      </c>
      <c r="Q551" t="b">
        <v>0</v>
      </c>
      <c r="R551" t="s">
        <v>65</v>
      </c>
      <c r="S551" t="s">
        <v>2035</v>
      </c>
      <c r="T551" t="s">
        <v>2044</v>
      </c>
    </row>
    <row r="552" spans="1:20" ht="63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 s="8">
        <f t="shared" si="33"/>
        <v>40968.25</v>
      </c>
      <c r="M552">
        <v>1330495200</v>
      </c>
      <c r="N552" s="8">
        <f t="shared" si="34"/>
        <v>40989.208333333336</v>
      </c>
      <c r="O552">
        <v>1332306000</v>
      </c>
      <c r="P552" t="b">
        <v>0</v>
      </c>
      <c r="Q552" t="b">
        <v>0</v>
      </c>
      <c r="R552" t="s">
        <v>60</v>
      </c>
      <c r="S552" t="s">
        <v>2033</v>
      </c>
      <c r="T552" t="s">
        <v>2043</v>
      </c>
    </row>
    <row r="553" spans="1:20" ht="63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 s="8">
        <f t="shared" si="33"/>
        <v>41993.25</v>
      </c>
      <c r="M553">
        <v>1419055200</v>
      </c>
      <c r="N553" s="8">
        <f t="shared" si="34"/>
        <v>42033.25</v>
      </c>
      <c r="O553">
        <v>1422511200</v>
      </c>
      <c r="P553" t="b">
        <v>0</v>
      </c>
      <c r="Q553" t="b">
        <v>1</v>
      </c>
      <c r="R553" t="s">
        <v>28</v>
      </c>
      <c r="S553" t="s">
        <v>2035</v>
      </c>
      <c r="T553" t="s">
        <v>2036</v>
      </c>
    </row>
    <row r="554" spans="1:20" ht="63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 s="8">
        <f t="shared" si="33"/>
        <v>42700.25</v>
      </c>
      <c r="M554">
        <v>1480140000</v>
      </c>
      <c r="N554" s="8">
        <f t="shared" si="34"/>
        <v>42702.25</v>
      </c>
      <c r="O554">
        <v>1480312800</v>
      </c>
      <c r="P554" t="b">
        <v>0</v>
      </c>
      <c r="Q554" t="b">
        <v>0</v>
      </c>
      <c r="R554" t="s">
        <v>33</v>
      </c>
      <c r="S554" t="s">
        <v>2037</v>
      </c>
      <c r="T554" t="s">
        <v>2038</v>
      </c>
    </row>
    <row r="555" spans="1:20" ht="78.7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 s="8">
        <f t="shared" si="33"/>
        <v>40545.25</v>
      </c>
      <c r="M555">
        <v>1293948000</v>
      </c>
      <c r="N555" s="8">
        <f t="shared" si="34"/>
        <v>40546.25</v>
      </c>
      <c r="O555">
        <v>1294034400</v>
      </c>
      <c r="P555" t="b">
        <v>0</v>
      </c>
      <c r="Q555" t="b">
        <v>0</v>
      </c>
      <c r="R555" t="s">
        <v>23</v>
      </c>
      <c r="S555" t="s">
        <v>2033</v>
      </c>
      <c r="T555" t="s">
        <v>2034</v>
      </c>
    </row>
    <row r="556" spans="1:20" ht="78.7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 s="8">
        <f t="shared" si="33"/>
        <v>42723.25</v>
      </c>
      <c r="M556">
        <v>1482127200</v>
      </c>
      <c r="N556" s="8">
        <f t="shared" si="34"/>
        <v>42729.25</v>
      </c>
      <c r="O556">
        <v>1482645600</v>
      </c>
      <c r="P556" t="b">
        <v>0</v>
      </c>
      <c r="Q556" t="b">
        <v>0</v>
      </c>
      <c r="R556" t="s">
        <v>60</v>
      </c>
      <c r="S556" t="s">
        <v>2033</v>
      </c>
      <c r="T556" t="s">
        <v>2043</v>
      </c>
    </row>
    <row r="557" spans="1:20" ht="47.25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 s="8">
        <f t="shared" si="33"/>
        <v>41731.208333333336</v>
      </c>
      <c r="M557">
        <v>1396414800</v>
      </c>
      <c r="N557" s="8">
        <f t="shared" si="34"/>
        <v>41762.208333333336</v>
      </c>
      <c r="O557">
        <v>1399093200</v>
      </c>
      <c r="P557" t="b">
        <v>0</v>
      </c>
      <c r="Q557" t="b">
        <v>0</v>
      </c>
      <c r="R557" t="s">
        <v>23</v>
      </c>
      <c r="S557" t="s">
        <v>2033</v>
      </c>
      <c r="T557" t="s">
        <v>2034</v>
      </c>
    </row>
    <row r="558" spans="1:20" ht="31.5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 s="8">
        <f t="shared" si="33"/>
        <v>40792.208333333336</v>
      </c>
      <c r="M558">
        <v>1315285200</v>
      </c>
      <c r="N558" s="8">
        <f t="shared" si="34"/>
        <v>40799.208333333336</v>
      </c>
      <c r="O558">
        <v>1315890000</v>
      </c>
      <c r="P558" t="b">
        <v>0</v>
      </c>
      <c r="Q558" t="b">
        <v>1</v>
      </c>
      <c r="R558" t="s">
        <v>206</v>
      </c>
      <c r="S558" t="s">
        <v>2045</v>
      </c>
      <c r="T558" t="s">
        <v>2057</v>
      </c>
    </row>
    <row r="559" spans="1:20" ht="63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 s="8">
        <f t="shared" si="33"/>
        <v>42279.208333333328</v>
      </c>
      <c r="M559">
        <v>1443762000</v>
      </c>
      <c r="N559" s="8">
        <f t="shared" si="34"/>
        <v>42282.208333333328</v>
      </c>
      <c r="O559">
        <v>1444021200</v>
      </c>
      <c r="P559" t="b">
        <v>0</v>
      </c>
      <c r="Q559" t="b">
        <v>1</v>
      </c>
      <c r="R559" t="s">
        <v>474</v>
      </c>
      <c r="S559" t="s">
        <v>2039</v>
      </c>
      <c r="T559" t="s">
        <v>2061</v>
      </c>
    </row>
    <row r="560" spans="1:20" ht="47.25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 s="8">
        <f t="shared" si="33"/>
        <v>42424.25</v>
      </c>
      <c r="M560">
        <v>1456293600</v>
      </c>
      <c r="N560" s="8">
        <f t="shared" si="34"/>
        <v>42467.208333333328</v>
      </c>
      <c r="O560">
        <v>1460005200</v>
      </c>
      <c r="P560" t="b">
        <v>0</v>
      </c>
      <c r="Q560" t="b">
        <v>0</v>
      </c>
      <c r="R560" t="s">
        <v>33</v>
      </c>
      <c r="S560" t="s">
        <v>2037</v>
      </c>
      <c r="T560" t="s">
        <v>2038</v>
      </c>
    </row>
    <row r="561" spans="1:20" ht="47.25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 s="8">
        <f t="shared" si="33"/>
        <v>42584.208333333328</v>
      </c>
      <c r="M561">
        <v>1470114000</v>
      </c>
      <c r="N561" s="8">
        <f t="shared" si="34"/>
        <v>42591.208333333328</v>
      </c>
      <c r="O561">
        <v>1470718800</v>
      </c>
      <c r="P561" t="b">
        <v>0</v>
      </c>
      <c r="Q561" t="b">
        <v>0</v>
      </c>
      <c r="R561" t="s">
        <v>33</v>
      </c>
      <c r="S561" t="s">
        <v>2037</v>
      </c>
      <c r="T561" t="s">
        <v>2038</v>
      </c>
    </row>
    <row r="562" spans="1:20" ht="47.25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 s="8">
        <f t="shared" si="33"/>
        <v>40865.25</v>
      </c>
      <c r="M562">
        <v>1321596000</v>
      </c>
      <c r="N562" s="8">
        <f t="shared" si="34"/>
        <v>40905.25</v>
      </c>
      <c r="O562">
        <v>1325052000</v>
      </c>
      <c r="P562" t="b">
        <v>0</v>
      </c>
      <c r="Q562" t="b">
        <v>0</v>
      </c>
      <c r="R562" t="s">
        <v>71</v>
      </c>
      <c r="S562" t="s">
        <v>2039</v>
      </c>
      <c r="T562" t="s">
        <v>2047</v>
      </c>
    </row>
    <row r="563" spans="1:20" ht="47.25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 s="8">
        <f t="shared" si="33"/>
        <v>40833.208333333336</v>
      </c>
      <c r="M563">
        <v>1318827600</v>
      </c>
      <c r="N563" s="8">
        <f t="shared" si="34"/>
        <v>40835.208333333336</v>
      </c>
      <c r="O563">
        <v>1319000400</v>
      </c>
      <c r="P563" t="b">
        <v>0</v>
      </c>
      <c r="Q563" t="b">
        <v>0</v>
      </c>
      <c r="R563" t="s">
        <v>33</v>
      </c>
      <c r="S563" t="s">
        <v>2037</v>
      </c>
      <c r="T563" t="s">
        <v>2038</v>
      </c>
    </row>
    <row r="564" spans="1:20" ht="63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 s="8">
        <f t="shared" si="33"/>
        <v>43536.208333333328</v>
      </c>
      <c r="M564">
        <v>1552366800</v>
      </c>
      <c r="N564" s="8">
        <f t="shared" si="34"/>
        <v>43538.208333333328</v>
      </c>
      <c r="O564">
        <v>1552539600</v>
      </c>
      <c r="P564" t="b">
        <v>0</v>
      </c>
      <c r="Q564" t="b">
        <v>0</v>
      </c>
      <c r="R564" t="s">
        <v>23</v>
      </c>
      <c r="S564" t="s">
        <v>2033</v>
      </c>
      <c r="T564" t="s">
        <v>2034</v>
      </c>
    </row>
    <row r="565" spans="1:20" ht="63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 s="8">
        <f t="shared" si="33"/>
        <v>43417.25</v>
      </c>
      <c r="M565">
        <v>1542088800</v>
      </c>
      <c r="N565" s="8">
        <f t="shared" si="34"/>
        <v>43437.25</v>
      </c>
      <c r="O565">
        <v>1543816800</v>
      </c>
      <c r="P565" t="b">
        <v>0</v>
      </c>
      <c r="Q565" t="b">
        <v>0</v>
      </c>
      <c r="R565" t="s">
        <v>42</v>
      </c>
      <c r="S565" t="s">
        <v>2039</v>
      </c>
      <c r="T565" t="s">
        <v>2040</v>
      </c>
    </row>
    <row r="566" spans="1:20" ht="63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 s="8">
        <f t="shared" si="33"/>
        <v>42078.208333333328</v>
      </c>
      <c r="M566">
        <v>1426395600</v>
      </c>
      <c r="N566" s="8">
        <f t="shared" si="34"/>
        <v>42086.208333333328</v>
      </c>
      <c r="O566">
        <v>1427086800</v>
      </c>
      <c r="P566" t="b">
        <v>0</v>
      </c>
      <c r="Q566" t="b">
        <v>0</v>
      </c>
      <c r="R566" t="s">
        <v>33</v>
      </c>
      <c r="S566" t="s">
        <v>2037</v>
      </c>
      <c r="T566" t="s">
        <v>2038</v>
      </c>
    </row>
    <row r="567" spans="1:20" ht="47.25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 s="8">
        <f t="shared" si="33"/>
        <v>40862.25</v>
      </c>
      <c r="M567">
        <v>1321336800</v>
      </c>
      <c r="N567" s="8">
        <f t="shared" si="34"/>
        <v>40882.25</v>
      </c>
      <c r="O567">
        <v>1323064800</v>
      </c>
      <c r="P567" t="b">
        <v>0</v>
      </c>
      <c r="Q567" t="b">
        <v>0</v>
      </c>
      <c r="R567" t="s">
        <v>33</v>
      </c>
      <c r="S567" t="s">
        <v>2037</v>
      </c>
      <c r="T567" t="s">
        <v>2038</v>
      </c>
    </row>
    <row r="568" spans="1:20" ht="63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 s="8">
        <f t="shared" si="33"/>
        <v>42424.25</v>
      </c>
      <c r="M568">
        <v>1456293600</v>
      </c>
      <c r="N568" s="8">
        <f t="shared" si="34"/>
        <v>42447.208333333328</v>
      </c>
      <c r="O568">
        <v>1458277200</v>
      </c>
      <c r="P568" t="b">
        <v>0</v>
      </c>
      <c r="Q568" t="b">
        <v>1</v>
      </c>
      <c r="R568" t="s">
        <v>50</v>
      </c>
      <c r="S568" t="s">
        <v>2033</v>
      </c>
      <c r="T568" t="s">
        <v>2041</v>
      </c>
    </row>
    <row r="569" spans="1:20" ht="63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 s="8">
        <f t="shared" si="33"/>
        <v>41830.208333333336</v>
      </c>
      <c r="M569">
        <v>1404968400</v>
      </c>
      <c r="N569" s="8">
        <f t="shared" si="34"/>
        <v>41832.208333333336</v>
      </c>
      <c r="O569">
        <v>1405141200</v>
      </c>
      <c r="P569" t="b">
        <v>0</v>
      </c>
      <c r="Q569" t="b">
        <v>0</v>
      </c>
      <c r="R569" t="s">
        <v>23</v>
      </c>
      <c r="S569" t="s">
        <v>2033</v>
      </c>
      <c r="T569" t="s">
        <v>2034</v>
      </c>
    </row>
    <row r="570" spans="1:20" ht="63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 s="8">
        <f t="shared" si="33"/>
        <v>40374.208333333336</v>
      </c>
      <c r="M570">
        <v>1279170000</v>
      </c>
      <c r="N570" s="8">
        <f t="shared" si="34"/>
        <v>40419.208333333336</v>
      </c>
      <c r="O570">
        <v>1283058000</v>
      </c>
      <c r="P570" t="b">
        <v>0</v>
      </c>
      <c r="Q570" t="b">
        <v>0</v>
      </c>
      <c r="R570" t="s">
        <v>33</v>
      </c>
      <c r="S570" t="s">
        <v>2037</v>
      </c>
      <c r="T570" t="s">
        <v>2038</v>
      </c>
    </row>
    <row r="571" spans="1:20" ht="47.25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 s="8">
        <f t="shared" si="33"/>
        <v>40554.25</v>
      </c>
      <c r="M571">
        <v>1294725600</v>
      </c>
      <c r="N571" s="8">
        <f t="shared" si="34"/>
        <v>40566.25</v>
      </c>
      <c r="O571">
        <v>1295762400</v>
      </c>
      <c r="P571" t="b">
        <v>0</v>
      </c>
      <c r="Q571" t="b">
        <v>0</v>
      </c>
      <c r="R571" t="s">
        <v>71</v>
      </c>
      <c r="S571" t="s">
        <v>2039</v>
      </c>
      <c r="T571" t="s">
        <v>2047</v>
      </c>
    </row>
    <row r="572" spans="1:20" ht="63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 s="8">
        <f t="shared" si="33"/>
        <v>41993.25</v>
      </c>
      <c r="M572">
        <v>1419055200</v>
      </c>
      <c r="N572" s="8">
        <f t="shared" si="34"/>
        <v>41999.25</v>
      </c>
      <c r="O572">
        <v>1419573600</v>
      </c>
      <c r="P572" t="b">
        <v>0</v>
      </c>
      <c r="Q572" t="b">
        <v>1</v>
      </c>
      <c r="R572" t="s">
        <v>23</v>
      </c>
      <c r="S572" t="s">
        <v>2033</v>
      </c>
      <c r="T572" t="s">
        <v>2034</v>
      </c>
    </row>
    <row r="573" spans="1:20" ht="47.25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 s="8">
        <f t="shared" si="33"/>
        <v>42174.208333333328</v>
      </c>
      <c r="M573">
        <v>1434690000</v>
      </c>
      <c r="N573" s="8">
        <f t="shared" si="34"/>
        <v>42221.208333333328</v>
      </c>
      <c r="O573">
        <v>1438750800</v>
      </c>
      <c r="P573" t="b">
        <v>0</v>
      </c>
      <c r="Q573" t="b">
        <v>0</v>
      </c>
      <c r="R573" t="s">
        <v>100</v>
      </c>
      <c r="S573" t="s">
        <v>2039</v>
      </c>
      <c r="T573" t="s">
        <v>2050</v>
      </c>
    </row>
    <row r="574" spans="1:20" ht="47.25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 s="8">
        <f t="shared" si="33"/>
        <v>42275.208333333328</v>
      </c>
      <c r="M574">
        <v>1443416400</v>
      </c>
      <c r="N574" s="8">
        <f t="shared" si="34"/>
        <v>42291.208333333328</v>
      </c>
      <c r="O574">
        <v>1444798800</v>
      </c>
      <c r="P574" t="b">
        <v>0</v>
      </c>
      <c r="Q574" t="b">
        <v>1</v>
      </c>
      <c r="R574" t="s">
        <v>23</v>
      </c>
      <c r="S574" t="s">
        <v>2033</v>
      </c>
      <c r="T574" t="s">
        <v>2034</v>
      </c>
    </row>
    <row r="575" spans="1:20" ht="47.25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 s="8">
        <f t="shared" si="33"/>
        <v>41761.208333333336</v>
      </c>
      <c r="M575">
        <v>1399006800</v>
      </c>
      <c r="N575" s="8">
        <f t="shared" si="34"/>
        <v>41763.208333333336</v>
      </c>
      <c r="O575">
        <v>1399179600</v>
      </c>
      <c r="P575" t="b">
        <v>0</v>
      </c>
      <c r="Q575" t="b">
        <v>0</v>
      </c>
      <c r="R575" t="s">
        <v>1029</v>
      </c>
      <c r="S575" t="s">
        <v>2062</v>
      </c>
      <c r="T575" t="s">
        <v>2063</v>
      </c>
    </row>
    <row r="576" spans="1:20" ht="47.25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 s="8">
        <f t="shared" si="33"/>
        <v>43806.25</v>
      </c>
      <c r="M576">
        <v>1575698400</v>
      </c>
      <c r="N576" s="8">
        <f t="shared" si="34"/>
        <v>43816.25</v>
      </c>
      <c r="O576">
        <v>1576562400</v>
      </c>
      <c r="P576" t="b">
        <v>0</v>
      </c>
      <c r="Q576" t="b">
        <v>1</v>
      </c>
      <c r="R576" t="s">
        <v>17</v>
      </c>
      <c r="S576" t="s">
        <v>2031</v>
      </c>
      <c r="T576" t="s">
        <v>2032</v>
      </c>
    </row>
    <row r="577" spans="1:20" ht="47.25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 s="8">
        <f t="shared" si="33"/>
        <v>41779.208333333336</v>
      </c>
      <c r="M577">
        <v>1400562000</v>
      </c>
      <c r="N577" s="8">
        <f t="shared" si="34"/>
        <v>41782.208333333336</v>
      </c>
      <c r="O577">
        <v>1400821200</v>
      </c>
      <c r="P577" t="b">
        <v>0</v>
      </c>
      <c r="Q577" t="b">
        <v>1</v>
      </c>
      <c r="R577" t="s">
        <v>33</v>
      </c>
      <c r="S577" t="s">
        <v>2037</v>
      </c>
      <c r="T577" t="s">
        <v>2038</v>
      </c>
    </row>
    <row r="578" spans="1:20" ht="63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 s="8">
        <f t="shared" si="33"/>
        <v>43040.208333333328</v>
      </c>
      <c r="M578">
        <v>1509512400</v>
      </c>
      <c r="N578" s="8">
        <f t="shared" si="34"/>
        <v>43057.25</v>
      </c>
      <c r="O578">
        <v>1510984800</v>
      </c>
      <c r="P578" t="b">
        <v>0</v>
      </c>
      <c r="Q578" t="b">
        <v>0</v>
      </c>
      <c r="R578" t="s">
        <v>33</v>
      </c>
      <c r="S578" t="s">
        <v>2037</v>
      </c>
      <c r="T578" t="s">
        <v>2038</v>
      </c>
    </row>
    <row r="579" spans="1:20" ht="47.25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(E579/D579)*100</f>
        <v>18.853658536585368</v>
      </c>
      <c r="G579" t="s">
        <v>74</v>
      </c>
      <c r="H579">
        <v>37</v>
      </c>
      <c r="I579" s="5">
        <f t="shared" si="35"/>
        <v>41.783783783783782</v>
      </c>
      <c r="J579" t="s">
        <v>21</v>
      </c>
      <c r="K579" t="s">
        <v>22</v>
      </c>
      <c r="L579" s="8">
        <f t="shared" ref="L579:L642" si="37">(((M579/60)/60)/24) +DATE(1970,1,1)</f>
        <v>40613.25</v>
      </c>
      <c r="M579">
        <v>1299823200</v>
      </c>
      <c r="N579" s="8">
        <f t="shared" ref="N579:N642" si="38">(((O579/60)/60)/24)+DATE(1970,1,1)</f>
        <v>40639.208333333336</v>
      </c>
      <c r="O579">
        <v>1302066000</v>
      </c>
      <c r="P579" t="b">
        <v>0</v>
      </c>
      <c r="Q579" t="b">
        <v>0</v>
      </c>
      <c r="R579" t="s">
        <v>159</v>
      </c>
      <c r="S579" t="s">
        <v>2033</v>
      </c>
      <c r="T579" t="s">
        <v>2056</v>
      </c>
    </row>
    <row r="580" spans="1:20" ht="47.25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5">
        <f t="shared" ref="I580:I643" si="39">E580/H580</f>
        <v>65.991836734693877</v>
      </c>
      <c r="J580" t="s">
        <v>21</v>
      </c>
      <c r="K580" t="s">
        <v>22</v>
      </c>
      <c r="L580" s="8">
        <f t="shared" si="37"/>
        <v>40878.25</v>
      </c>
      <c r="M580">
        <v>1322719200</v>
      </c>
      <c r="N580" s="8">
        <f t="shared" si="38"/>
        <v>40881.25</v>
      </c>
      <c r="O580">
        <v>1322978400</v>
      </c>
      <c r="P580" t="b">
        <v>0</v>
      </c>
      <c r="Q580" t="b">
        <v>0</v>
      </c>
      <c r="R580" t="s">
        <v>474</v>
      </c>
      <c r="S580" t="s">
        <v>2039</v>
      </c>
      <c r="T580" t="s">
        <v>2061</v>
      </c>
    </row>
    <row r="581" spans="1:20" ht="63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 s="8">
        <f t="shared" si="37"/>
        <v>40762.208333333336</v>
      </c>
      <c r="M581">
        <v>1312693200</v>
      </c>
      <c r="N581" s="8">
        <f t="shared" si="38"/>
        <v>40774.208333333336</v>
      </c>
      <c r="O581">
        <v>1313730000</v>
      </c>
      <c r="P581" t="b">
        <v>0</v>
      </c>
      <c r="Q581" t="b">
        <v>0</v>
      </c>
      <c r="R581" t="s">
        <v>159</v>
      </c>
      <c r="S581" t="s">
        <v>2033</v>
      </c>
      <c r="T581" t="s">
        <v>2056</v>
      </c>
    </row>
    <row r="582" spans="1:20" ht="47.25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 s="8">
        <f t="shared" si="37"/>
        <v>41696.25</v>
      </c>
      <c r="M582">
        <v>1393394400</v>
      </c>
      <c r="N582" s="8">
        <f t="shared" si="38"/>
        <v>41704.25</v>
      </c>
      <c r="O582">
        <v>1394085600</v>
      </c>
      <c r="P582" t="b">
        <v>0</v>
      </c>
      <c r="Q582" t="b">
        <v>0</v>
      </c>
      <c r="R582" t="s">
        <v>33</v>
      </c>
      <c r="S582" t="s">
        <v>2037</v>
      </c>
      <c r="T582" t="s">
        <v>2038</v>
      </c>
    </row>
    <row r="583" spans="1:20" ht="63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 s="8">
        <f t="shared" si="37"/>
        <v>40662.208333333336</v>
      </c>
      <c r="M583">
        <v>1304053200</v>
      </c>
      <c r="N583" s="8">
        <f t="shared" si="38"/>
        <v>40677.208333333336</v>
      </c>
      <c r="O583">
        <v>1305349200</v>
      </c>
      <c r="P583" t="b">
        <v>0</v>
      </c>
      <c r="Q583" t="b">
        <v>0</v>
      </c>
      <c r="R583" t="s">
        <v>28</v>
      </c>
      <c r="S583" t="s">
        <v>2035</v>
      </c>
      <c r="T583" t="s">
        <v>2036</v>
      </c>
    </row>
    <row r="584" spans="1:20" ht="63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 s="8">
        <f t="shared" si="37"/>
        <v>42165.208333333328</v>
      </c>
      <c r="M584">
        <v>1433912400</v>
      </c>
      <c r="N584" s="8">
        <f t="shared" si="38"/>
        <v>42170.208333333328</v>
      </c>
      <c r="O584">
        <v>1434344400</v>
      </c>
      <c r="P584" t="b">
        <v>0</v>
      </c>
      <c r="Q584" t="b">
        <v>1</v>
      </c>
      <c r="R584" t="s">
        <v>89</v>
      </c>
      <c r="S584" t="s">
        <v>2048</v>
      </c>
      <c r="T584" t="s">
        <v>2049</v>
      </c>
    </row>
    <row r="585" spans="1:20" ht="63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 s="8">
        <f t="shared" si="37"/>
        <v>40959.25</v>
      </c>
      <c r="M585">
        <v>1329717600</v>
      </c>
      <c r="N585" s="8">
        <f t="shared" si="38"/>
        <v>40976.25</v>
      </c>
      <c r="O585">
        <v>1331186400</v>
      </c>
      <c r="P585" t="b">
        <v>0</v>
      </c>
      <c r="Q585" t="b">
        <v>0</v>
      </c>
      <c r="R585" t="s">
        <v>42</v>
      </c>
      <c r="S585" t="s">
        <v>2039</v>
      </c>
      <c r="T585" t="s">
        <v>2040</v>
      </c>
    </row>
    <row r="586" spans="1:20" ht="78.75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 s="8">
        <f t="shared" si="37"/>
        <v>41024.208333333336</v>
      </c>
      <c r="M586">
        <v>1335330000</v>
      </c>
      <c r="N586" s="8">
        <f t="shared" si="38"/>
        <v>41038.208333333336</v>
      </c>
      <c r="O586">
        <v>1336539600</v>
      </c>
      <c r="P586" t="b">
        <v>0</v>
      </c>
      <c r="Q586" t="b">
        <v>0</v>
      </c>
      <c r="R586" t="s">
        <v>28</v>
      </c>
      <c r="S586" t="s">
        <v>2035</v>
      </c>
      <c r="T586" t="s">
        <v>2036</v>
      </c>
    </row>
    <row r="587" spans="1:20" ht="47.25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 s="8">
        <f t="shared" si="37"/>
        <v>40255.208333333336</v>
      </c>
      <c r="M587">
        <v>1268888400</v>
      </c>
      <c r="N587" s="8">
        <f t="shared" si="38"/>
        <v>40265.208333333336</v>
      </c>
      <c r="O587">
        <v>1269752400</v>
      </c>
      <c r="P587" t="b">
        <v>0</v>
      </c>
      <c r="Q587" t="b">
        <v>0</v>
      </c>
      <c r="R587" t="s">
        <v>206</v>
      </c>
      <c r="S587" t="s">
        <v>2045</v>
      </c>
      <c r="T587" t="s">
        <v>2057</v>
      </c>
    </row>
    <row r="588" spans="1:20" ht="47.25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 s="8">
        <f t="shared" si="37"/>
        <v>40499.25</v>
      </c>
      <c r="M588">
        <v>1289973600</v>
      </c>
      <c r="N588" s="8">
        <f t="shared" si="38"/>
        <v>40518.25</v>
      </c>
      <c r="O588">
        <v>1291615200</v>
      </c>
      <c r="P588" t="b">
        <v>0</v>
      </c>
      <c r="Q588" t="b">
        <v>0</v>
      </c>
      <c r="R588" t="s">
        <v>23</v>
      </c>
      <c r="S588" t="s">
        <v>2033</v>
      </c>
      <c r="T588" t="s">
        <v>2034</v>
      </c>
    </row>
    <row r="589" spans="1:20" ht="47.25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 s="8">
        <f t="shared" si="37"/>
        <v>43484.25</v>
      </c>
      <c r="M589">
        <v>1547877600</v>
      </c>
      <c r="N589" s="8">
        <f t="shared" si="38"/>
        <v>43536.208333333328</v>
      </c>
      <c r="O589">
        <v>1552366800</v>
      </c>
      <c r="P589" t="b">
        <v>0</v>
      </c>
      <c r="Q589" t="b">
        <v>1</v>
      </c>
      <c r="R589" t="s">
        <v>17</v>
      </c>
      <c r="S589" t="s">
        <v>2031</v>
      </c>
      <c r="T589" t="s">
        <v>2032</v>
      </c>
    </row>
    <row r="590" spans="1:20" ht="47.25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 s="8">
        <f t="shared" si="37"/>
        <v>40262.208333333336</v>
      </c>
      <c r="M590">
        <v>1269493200</v>
      </c>
      <c r="N590" s="8">
        <f t="shared" si="38"/>
        <v>40293.208333333336</v>
      </c>
      <c r="O590">
        <v>1272171600</v>
      </c>
      <c r="P590" t="b">
        <v>0</v>
      </c>
      <c r="Q590" t="b">
        <v>0</v>
      </c>
      <c r="R590" t="s">
        <v>33</v>
      </c>
      <c r="S590" t="s">
        <v>2037</v>
      </c>
      <c r="T590" t="s">
        <v>2038</v>
      </c>
    </row>
    <row r="591" spans="1:20" ht="47.25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 s="8">
        <f t="shared" si="37"/>
        <v>42190.208333333328</v>
      </c>
      <c r="M591">
        <v>1436072400</v>
      </c>
      <c r="N591" s="8">
        <f t="shared" si="38"/>
        <v>42197.208333333328</v>
      </c>
      <c r="O591">
        <v>1436677200</v>
      </c>
      <c r="P591" t="b">
        <v>0</v>
      </c>
      <c r="Q591" t="b">
        <v>0</v>
      </c>
      <c r="R591" t="s">
        <v>42</v>
      </c>
      <c r="S591" t="s">
        <v>2039</v>
      </c>
      <c r="T591" t="s">
        <v>2040</v>
      </c>
    </row>
    <row r="592" spans="1:20" ht="63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 s="8">
        <f t="shared" si="37"/>
        <v>41994.25</v>
      </c>
      <c r="M592">
        <v>1419141600</v>
      </c>
      <c r="N592" s="8">
        <f t="shared" si="38"/>
        <v>42005.25</v>
      </c>
      <c r="O592">
        <v>1420092000</v>
      </c>
      <c r="P592" t="b">
        <v>0</v>
      </c>
      <c r="Q592" t="b">
        <v>0</v>
      </c>
      <c r="R592" t="s">
        <v>133</v>
      </c>
      <c r="S592" t="s">
        <v>2045</v>
      </c>
      <c r="T592" t="s">
        <v>2054</v>
      </c>
    </row>
    <row r="593" spans="1:20" ht="63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 s="8">
        <f t="shared" si="37"/>
        <v>40373.208333333336</v>
      </c>
      <c r="M593">
        <v>1279083600</v>
      </c>
      <c r="N593" s="8">
        <f t="shared" si="38"/>
        <v>40383.208333333336</v>
      </c>
      <c r="O593">
        <v>1279947600</v>
      </c>
      <c r="P593" t="b">
        <v>0</v>
      </c>
      <c r="Q593" t="b">
        <v>0</v>
      </c>
      <c r="R593" t="s">
        <v>89</v>
      </c>
      <c r="S593" t="s">
        <v>2048</v>
      </c>
      <c r="T593" t="s">
        <v>2049</v>
      </c>
    </row>
    <row r="594" spans="1:20" ht="63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 s="8">
        <f t="shared" si="37"/>
        <v>41789.208333333336</v>
      </c>
      <c r="M594">
        <v>1401426000</v>
      </c>
      <c r="N594" s="8">
        <f t="shared" si="38"/>
        <v>41798.208333333336</v>
      </c>
      <c r="O594">
        <v>1402203600</v>
      </c>
      <c r="P594" t="b">
        <v>0</v>
      </c>
      <c r="Q594" t="b">
        <v>0</v>
      </c>
      <c r="R594" t="s">
        <v>33</v>
      </c>
      <c r="S594" t="s">
        <v>2037</v>
      </c>
      <c r="T594" t="s">
        <v>2038</v>
      </c>
    </row>
    <row r="595" spans="1:20" ht="47.25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 s="8">
        <f t="shared" si="37"/>
        <v>41724.208333333336</v>
      </c>
      <c r="M595">
        <v>1395810000</v>
      </c>
      <c r="N595" s="8">
        <f t="shared" si="38"/>
        <v>41737.208333333336</v>
      </c>
      <c r="O595">
        <v>1396933200</v>
      </c>
      <c r="P595" t="b">
        <v>0</v>
      </c>
      <c r="Q595" t="b">
        <v>0</v>
      </c>
      <c r="R595" t="s">
        <v>71</v>
      </c>
      <c r="S595" t="s">
        <v>2039</v>
      </c>
      <c r="T595" t="s">
        <v>2047</v>
      </c>
    </row>
    <row r="596" spans="1:20" ht="63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 s="8">
        <f t="shared" si="37"/>
        <v>42548.208333333328</v>
      </c>
      <c r="M596">
        <v>1467003600</v>
      </c>
      <c r="N596" s="8">
        <f t="shared" si="38"/>
        <v>42551.208333333328</v>
      </c>
      <c r="O596">
        <v>1467262800</v>
      </c>
      <c r="P596" t="b">
        <v>0</v>
      </c>
      <c r="Q596" t="b">
        <v>1</v>
      </c>
      <c r="R596" t="s">
        <v>33</v>
      </c>
      <c r="S596" t="s">
        <v>2037</v>
      </c>
      <c r="T596" t="s">
        <v>2038</v>
      </c>
    </row>
    <row r="597" spans="1:20" ht="63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 s="8">
        <f t="shared" si="37"/>
        <v>40253.208333333336</v>
      </c>
      <c r="M597">
        <v>1268715600</v>
      </c>
      <c r="N597" s="8">
        <f t="shared" si="38"/>
        <v>40274.208333333336</v>
      </c>
      <c r="O597">
        <v>1270530000</v>
      </c>
      <c r="P597" t="b">
        <v>0</v>
      </c>
      <c r="Q597" t="b">
        <v>1</v>
      </c>
      <c r="R597" t="s">
        <v>33</v>
      </c>
      <c r="S597" t="s">
        <v>2037</v>
      </c>
      <c r="T597" t="s">
        <v>2038</v>
      </c>
    </row>
    <row r="598" spans="1:20" ht="47.25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 s="8">
        <f t="shared" si="37"/>
        <v>42434.25</v>
      </c>
      <c r="M598">
        <v>1457157600</v>
      </c>
      <c r="N598" s="8">
        <f t="shared" si="38"/>
        <v>42441.25</v>
      </c>
      <c r="O598">
        <v>1457762400</v>
      </c>
      <c r="P598" t="b">
        <v>0</v>
      </c>
      <c r="Q598" t="b">
        <v>1</v>
      </c>
      <c r="R598" t="s">
        <v>53</v>
      </c>
      <c r="S598" t="s">
        <v>2039</v>
      </c>
      <c r="T598" t="s">
        <v>2042</v>
      </c>
    </row>
    <row r="599" spans="1:20" ht="47.25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 s="8">
        <f t="shared" si="37"/>
        <v>43786.25</v>
      </c>
      <c r="M599">
        <v>1573970400</v>
      </c>
      <c r="N599" s="8">
        <f t="shared" si="38"/>
        <v>43804.25</v>
      </c>
      <c r="O599">
        <v>1575525600</v>
      </c>
      <c r="P599" t="b">
        <v>0</v>
      </c>
      <c r="Q599" t="b">
        <v>0</v>
      </c>
      <c r="R599" t="s">
        <v>33</v>
      </c>
      <c r="S599" t="s">
        <v>2037</v>
      </c>
      <c r="T599" t="s">
        <v>2038</v>
      </c>
    </row>
    <row r="600" spans="1:20" ht="47.25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 s="8">
        <f t="shared" si="37"/>
        <v>40344.208333333336</v>
      </c>
      <c r="M600">
        <v>1276578000</v>
      </c>
      <c r="N600" s="8">
        <f t="shared" si="38"/>
        <v>40373.208333333336</v>
      </c>
      <c r="O600">
        <v>1279083600</v>
      </c>
      <c r="P600" t="b">
        <v>0</v>
      </c>
      <c r="Q600" t="b">
        <v>0</v>
      </c>
      <c r="R600" t="s">
        <v>23</v>
      </c>
      <c r="S600" t="s">
        <v>2033</v>
      </c>
      <c r="T600" t="s">
        <v>2034</v>
      </c>
    </row>
    <row r="601" spans="1:20" ht="78.7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 s="8">
        <f t="shared" si="37"/>
        <v>42047.25</v>
      </c>
      <c r="M601">
        <v>1423720800</v>
      </c>
      <c r="N601" s="8">
        <f t="shared" si="38"/>
        <v>42055.25</v>
      </c>
      <c r="O601">
        <v>1424412000</v>
      </c>
      <c r="P601" t="b">
        <v>0</v>
      </c>
      <c r="Q601" t="b">
        <v>0</v>
      </c>
      <c r="R601" t="s">
        <v>42</v>
      </c>
      <c r="S601" t="s">
        <v>2039</v>
      </c>
      <c r="T601" t="s">
        <v>2040</v>
      </c>
    </row>
    <row r="602" spans="1:20" ht="47.25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 s="8">
        <f t="shared" si="37"/>
        <v>41485.208333333336</v>
      </c>
      <c r="M602">
        <v>1375160400</v>
      </c>
      <c r="N602" s="8">
        <f t="shared" si="38"/>
        <v>41497.208333333336</v>
      </c>
      <c r="O602">
        <v>1376197200</v>
      </c>
      <c r="P602" t="b">
        <v>0</v>
      </c>
      <c r="Q602" t="b">
        <v>0</v>
      </c>
      <c r="R602" t="s">
        <v>17</v>
      </c>
      <c r="S602" t="s">
        <v>2031</v>
      </c>
      <c r="T602" t="s">
        <v>2032</v>
      </c>
    </row>
    <row r="603" spans="1:20" ht="47.25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 s="8">
        <f t="shared" si="37"/>
        <v>41789.208333333336</v>
      </c>
      <c r="M603">
        <v>1401426000</v>
      </c>
      <c r="N603" s="8">
        <f t="shared" si="38"/>
        <v>41806.208333333336</v>
      </c>
      <c r="O603">
        <v>1402894800</v>
      </c>
      <c r="P603" t="b">
        <v>1</v>
      </c>
      <c r="Q603" t="b">
        <v>0</v>
      </c>
      <c r="R603" t="s">
        <v>65</v>
      </c>
      <c r="S603" t="s">
        <v>2035</v>
      </c>
      <c r="T603" t="s">
        <v>2044</v>
      </c>
    </row>
    <row r="604" spans="1:20" ht="78.75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 s="8">
        <f t="shared" si="37"/>
        <v>42160.208333333328</v>
      </c>
      <c r="M604">
        <v>1433480400</v>
      </c>
      <c r="N604" s="8">
        <f t="shared" si="38"/>
        <v>42171.208333333328</v>
      </c>
      <c r="O604">
        <v>1434430800</v>
      </c>
      <c r="P604" t="b">
        <v>0</v>
      </c>
      <c r="Q604" t="b">
        <v>0</v>
      </c>
      <c r="R604" t="s">
        <v>33</v>
      </c>
      <c r="S604" t="s">
        <v>2037</v>
      </c>
      <c r="T604" t="s">
        <v>2038</v>
      </c>
    </row>
    <row r="605" spans="1:20" ht="63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 s="8">
        <f t="shared" si="37"/>
        <v>43573.208333333328</v>
      </c>
      <c r="M605">
        <v>1555563600</v>
      </c>
      <c r="N605" s="8">
        <f t="shared" si="38"/>
        <v>43600.208333333328</v>
      </c>
      <c r="O605">
        <v>1557896400</v>
      </c>
      <c r="P605" t="b">
        <v>0</v>
      </c>
      <c r="Q605" t="b">
        <v>0</v>
      </c>
      <c r="R605" t="s">
        <v>33</v>
      </c>
      <c r="S605" t="s">
        <v>2037</v>
      </c>
      <c r="T605" t="s">
        <v>2038</v>
      </c>
    </row>
    <row r="606" spans="1:20" ht="63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 s="8">
        <f t="shared" si="37"/>
        <v>40565.25</v>
      </c>
      <c r="M606">
        <v>1295676000</v>
      </c>
      <c r="N606" s="8">
        <f t="shared" si="38"/>
        <v>40586.25</v>
      </c>
      <c r="O606">
        <v>1297490400</v>
      </c>
      <c r="P606" t="b">
        <v>0</v>
      </c>
      <c r="Q606" t="b">
        <v>0</v>
      </c>
      <c r="R606" t="s">
        <v>33</v>
      </c>
      <c r="S606" t="s">
        <v>2037</v>
      </c>
      <c r="T606" t="s">
        <v>2038</v>
      </c>
    </row>
    <row r="607" spans="1:20" ht="63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 s="8">
        <f t="shared" si="37"/>
        <v>42280.208333333328</v>
      </c>
      <c r="M607">
        <v>1443848400</v>
      </c>
      <c r="N607" s="8">
        <f t="shared" si="38"/>
        <v>42321.25</v>
      </c>
      <c r="O607">
        <v>1447394400</v>
      </c>
      <c r="P607" t="b">
        <v>0</v>
      </c>
      <c r="Q607" t="b">
        <v>0</v>
      </c>
      <c r="R607" t="s">
        <v>68</v>
      </c>
      <c r="S607" t="s">
        <v>2045</v>
      </c>
      <c r="T607" t="s">
        <v>2046</v>
      </c>
    </row>
    <row r="608" spans="1:20" ht="47.25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 s="8">
        <f t="shared" si="37"/>
        <v>42436.25</v>
      </c>
      <c r="M608">
        <v>1457330400</v>
      </c>
      <c r="N608" s="8">
        <f t="shared" si="38"/>
        <v>42447.208333333328</v>
      </c>
      <c r="O608">
        <v>1458277200</v>
      </c>
      <c r="P608" t="b">
        <v>0</v>
      </c>
      <c r="Q608" t="b">
        <v>0</v>
      </c>
      <c r="R608" t="s">
        <v>23</v>
      </c>
      <c r="S608" t="s">
        <v>2033</v>
      </c>
      <c r="T608" t="s">
        <v>2034</v>
      </c>
    </row>
    <row r="609" spans="1:20" ht="47.25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 s="8">
        <f t="shared" si="37"/>
        <v>41721.208333333336</v>
      </c>
      <c r="M609">
        <v>1395550800</v>
      </c>
      <c r="N609" s="8">
        <f t="shared" si="38"/>
        <v>41723.208333333336</v>
      </c>
      <c r="O609">
        <v>1395723600</v>
      </c>
      <c r="P609" t="b">
        <v>0</v>
      </c>
      <c r="Q609" t="b">
        <v>0</v>
      </c>
      <c r="R609" t="s">
        <v>17</v>
      </c>
      <c r="S609" t="s">
        <v>2031</v>
      </c>
      <c r="T609" t="s">
        <v>2032</v>
      </c>
    </row>
    <row r="610" spans="1:20" ht="47.25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 s="8">
        <f t="shared" si="37"/>
        <v>43530.25</v>
      </c>
      <c r="M610">
        <v>1551852000</v>
      </c>
      <c r="N610" s="8">
        <f t="shared" si="38"/>
        <v>43534.25</v>
      </c>
      <c r="O610">
        <v>1552197600</v>
      </c>
      <c r="P610" t="b">
        <v>0</v>
      </c>
      <c r="Q610" t="b">
        <v>1</v>
      </c>
      <c r="R610" t="s">
        <v>159</v>
      </c>
      <c r="S610" t="s">
        <v>2033</v>
      </c>
      <c r="T610" t="s">
        <v>2056</v>
      </c>
    </row>
    <row r="611" spans="1:20" ht="63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 s="8">
        <f t="shared" si="37"/>
        <v>43481.25</v>
      </c>
      <c r="M611">
        <v>1547618400</v>
      </c>
      <c r="N611" s="8">
        <f t="shared" si="38"/>
        <v>43498.25</v>
      </c>
      <c r="O611">
        <v>1549087200</v>
      </c>
      <c r="P611" t="b">
        <v>0</v>
      </c>
      <c r="Q611" t="b">
        <v>0</v>
      </c>
      <c r="R611" t="s">
        <v>474</v>
      </c>
      <c r="S611" t="s">
        <v>2039</v>
      </c>
      <c r="T611" t="s">
        <v>2061</v>
      </c>
    </row>
    <row r="612" spans="1:20" ht="63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 s="8">
        <f t="shared" si="37"/>
        <v>41259.25</v>
      </c>
      <c r="M612">
        <v>1355637600</v>
      </c>
      <c r="N612" s="8">
        <f t="shared" si="38"/>
        <v>41273.25</v>
      </c>
      <c r="O612">
        <v>1356847200</v>
      </c>
      <c r="P612" t="b">
        <v>0</v>
      </c>
      <c r="Q612" t="b">
        <v>0</v>
      </c>
      <c r="R612" t="s">
        <v>33</v>
      </c>
      <c r="S612" t="s">
        <v>2037</v>
      </c>
      <c r="T612" t="s">
        <v>2038</v>
      </c>
    </row>
    <row r="613" spans="1:20" ht="47.25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 s="8">
        <f t="shared" si="37"/>
        <v>41480.208333333336</v>
      </c>
      <c r="M613">
        <v>1374728400</v>
      </c>
      <c r="N613" s="8">
        <f t="shared" si="38"/>
        <v>41492.208333333336</v>
      </c>
      <c r="O613">
        <v>1375765200</v>
      </c>
      <c r="P613" t="b">
        <v>0</v>
      </c>
      <c r="Q613" t="b">
        <v>0</v>
      </c>
      <c r="R613" t="s">
        <v>33</v>
      </c>
      <c r="S613" t="s">
        <v>2037</v>
      </c>
      <c r="T613" t="s">
        <v>2038</v>
      </c>
    </row>
    <row r="614" spans="1:20" ht="31.5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 s="8">
        <f t="shared" si="37"/>
        <v>40474.208333333336</v>
      </c>
      <c r="M614">
        <v>1287810000</v>
      </c>
      <c r="N614" s="8">
        <f t="shared" si="38"/>
        <v>40497.25</v>
      </c>
      <c r="O614">
        <v>1289800800</v>
      </c>
      <c r="P614" t="b">
        <v>0</v>
      </c>
      <c r="Q614" t="b">
        <v>0</v>
      </c>
      <c r="R614" t="s">
        <v>50</v>
      </c>
      <c r="S614" t="s">
        <v>2033</v>
      </c>
      <c r="T614" t="s">
        <v>2041</v>
      </c>
    </row>
    <row r="615" spans="1:20" ht="63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 s="8">
        <f t="shared" si="37"/>
        <v>42973.208333333328</v>
      </c>
      <c r="M615">
        <v>1503723600</v>
      </c>
      <c r="N615" s="8">
        <f t="shared" si="38"/>
        <v>42982.208333333328</v>
      </c>
      <c r="O615">
        <v>1504501200</v>
      </c>
      <c r="P615" t="b">
        <v>0</v>
      </c>
      <c r="Q615" t="b">
        <v>0</v>
      </c>
      <c r="R615" t="s">
        <v>33</v>
      </c>
      <c r="S615" t="s">
        <v>2037</v>
      </c>
      <c r="T615" t="s">
        <v>2038</v>
      </c>
    </row>
    <row r="616" spans="1:20" ht="63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 s="8">
        <f t="shared" si="37"/>
        <v>42746.25</v>
      </c>
      <c r="M616">
        <v>1484114400</v>
      </c>
      <c r="N616" s="8">
        <f t="shared" si="38"/>
        <v>42764.25</v>
      </c>
      <c r="O616">
        <v>1485669600</v>
      </c>
      <c r="P616" t="b">
        <v>0</v>
      </c>
      <c r="Q616" t="b">
        <v>0</v>
      </c>
      <c r="R616" t="s">
        <v>33</v>
      </c>
      <c r="S616" t="s">
        <v>2037</v>
      </c>
      <c r="T616" t="s">
        <v>2038</v>
      </c>
    </row>
    <row r="617" spans="1:20" ht="47.25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 s="8">
        <f t="shared" si="37"/>
        <v>42489.208333333328</v>
      </c>
      <c r="M617">
        <v>1461906000</v>
      </c>
      <c r="N617" s="8">
        <f t="shared" si="38"/>
        <v>42499.208333333328</v>
      </c>
      <c r="O617">
        <v>1462770000</v>
      </c>
      <c r="P617" t="b">
        <v>0</v>
      </c>
      <c r="Q617" t="b">
        <v>0</v>
      </c>
      <c r="R617" t="s">
        <v>33</v>
      </c>
      <c r="S617" t="s">
        <v>2037</v>
      </c>
      <c r="T617" t="s">
        <v>2038</v>
      </c>
    </row>
    <row r="618" spans="1:20" ht="63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 s="8">
        <f t="shared" si="37"/>
        <v>41537.208333333336</v>
      </c>
      <c r="M618">
        <v>1379653200</v>
      </c>
      <c r="N618" s="8">
        <f t="shared" si="38"/>
        <v>41538.208333333336</v>
      </c>
      <c r="O618">
        <v>1379739600</v>
      </c>
      <c r="P618" t="b">
        <v>0</v>
      </c>
      <c r="Q618" t="b">
        <v>1</v>
      </c>
      <c r="R618" t="s">
        <v>60</v>
      </c>
      <c r="S618" t="s">
        <v>2033</v>
      </c>
      <c r="T618" t="s">
        <v>2043</v>
      </c>
    </row>
    <row r="619" spans="1:20" ht="47.25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 s="8">
        <f t="shared" si="37"/>
        <v>41794.208333333336</v>
      </c>
      <c r="M619">
        <v>1401858000</v>
      </c>
      <c r="N619" s="8">
        <f t="shared" si="38"/>
        <v>41804.208333333336</v>
      </c>
      <c r="O619">
        <v>1402722000</v>
      </c>
      <c r="P619" t="b">
        <v>0</v>
      </c>
      <c r="Q619" t="b">
        <v>0</v>
      </c>
      <c r="R619" t="s">
        <v>33</v>
      </c>
      <c r="S619" t="s">
        <v>2037</v>
      </c>
      <c r="T619" t="s">
        <v>2038</v>
      </c>
    </row>
    <row r="620" spans="1:20" ht="63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 s="8">
        <f t="shared" si="37"/>
        <v>41396.208333333336</v>
      </c>
      <c r="M620">
        <v>1367470800</v>
      </c>
      <c r="N620" s="8">
        <f t="shared" si="38"/>
        <v>41417.208333333336</v>
      </c>
      <c r="O620">
        <v>1369285200</v>
      </c>
      <c r="P620" t="b">
        <v>0</v>
      </c>
      <c r="Q620" t="b">
        <v>0</v>
      </c>
      <c r="R620" t="s">
        <v>68</v>
      </c>
      <c r="S620" t="s">
        <v>2045</v>
      </c>
      <c r="T620" t="s">
        <v>2046</v>
      </c>
    </row>
    <row r="621" spans="1:20" ht="47.25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 s="8">
        <f t="shared" si="37"/>
        <v>40669.208333333336</v>
      </c>
      <c r="M621">
        <v>1304658000</v>
      </c>
      <c r="N621" s="8">
        <f t="shared" si="38"/>
        <v>40670.208333333336</v>
      </c>
      <c r="O621">
        <v>1304744400</v>
      </c>
      <c r="P621" t="b">
        <v>1</v>
      </c>
      <c r="Q621" t="b">
        <v>1</v>
      </c>
      <c r="R621" t="s">
        <v>33</v>
      </c>
      <c r="S621" t="s">
        <v>2037</v>
      </c>
      <c r="T621" t="s">
        <v>2038</v>
      </c>
    </row>
    <row r="622" spans="1:20" ht="63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 s="8">
        <f t="shared" si="37"/>
        <v>42559.208333333328</v>
      </c>
      <c r="M622">
        <v>1467954000</v>
      </c>
      <c r="N622" s="8">
        <f t="shared" si="38"/>
        <v>42563.208333333328</v>
      </c>
      <c r="O622">
        <v>1468299600</v>
      </c>
      <c r="P622" t="b">
        <v>0</v>
      </c>
      <c r="Q622" t="b">
        <v>0</v>
      </c>
      <c r="R622" t="s">
        <v>122</v>
      </c>
      <c r="S622" t="s">
        <v>2052</v>
      </c>
      <c r="T622" t="s">
        <v>2053</v>
      </c>
    </row>
    <row r="623" spans="1:20" ht="63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 s="8">
        <f t="shared" si="37"/>
        <v>42626.208333333328</v>
      </c>
      <c r="M623">
        <v>1473742800</v>
      </c>
      <c r="N623" s="8">
        <f t="shared" si="38"/>
        <v>42631.208333333328</v>
      </c>
      <c r="O623">
        <v>1474174800</v>
      </c>
      <c r="P623" t="b">
        <v>0</v>
      </c>
      <c r="Q623" t="b">
        <v>0</v>
      </c>
      <c r="R623" t="s">
        <v>33</v>
      </c>
      <c r="S623" t="s">
        <v>2037</v>
      </c>
      <c r="T623" t="s">
        <v>2038</v>
      </c>
    </row>
    <row r="624" spans="1:20" ht="47.25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 s="8">
        <f t="shared" si="37"/>
        <v>43205.208333333328</v>
      </c>
      <c r="M624">
        <v>1523768400</v>
      </c>
      <c r="N624" s="8">
        <f t="shared" si="38"/>
        <v>43231.208333333328</v>
      </c>
      <c r="O624">
        <v>1526014800</v>
      </c>
      <c r="P624" t="b">
        <v>0</v>
      </c>
      <c r="Q624" t="b">
        <v>0</v>
      </c>
      <c r="R624" t="s">
        <v>60</v>
      </c>
      <c r="S624" t="s">
        <v>2033</v>
      </c>
      <c r="T624" t="s">
        <v>2043</v>
      </c>
    </row>
    <row r="625" spans="1:20" ht="47.25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 s="8">
        <f t="shared" si="37"/>
        <v>42201.208333333328</v>
      </c>
      <c r="M625">
        <v>1437022800</v>
      </c>
      <c r="N625" s="8">
        <f t="shared" si="38"/>
        <v>42206.208333333328</v>
      </c>
      <c r="O625">
        <v>1437454800</v>
      </c>
      <c r="P625" t="b">
        <v>0</v>
      </c>
      <c r="Q625" t="b">
        <v>0</v>
      </c>
      <c r="R625" t="s">
        <v>33</v>
      </c>
      <c r="S625" t="s">
        <v>2037</v>
      </c>
      <c r="T625" t="s">
        <v>2038</v>
      </c>
    </row>
    <row r="626" spans="1:20" ht="47.25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 s="8">
        <f t="shared" si="37"/>
        <v>42029.25</v>
      </c>
      <c r="M626">
        <v>1422165600</v>
      </c>
      <c r="N626" s="8">
        <f t="shared" si="38"/>
        <v>42035.25</v>
      </c>
      <c r="O626">
        <v>1422684000</v>
      </c>
      <c r="P626" t="b">
        <v>0</v>
      </c>
      <c r="Q626" t="b">
        <v>0</v>
      </c>
      <c r="R626" t="s">
        <v>122</v>
      </c>
      <c r="S626" t="s">
        <v>2052</v>
      </c>
      <c r="T626" t="s">
        <v>2053</v>
      </c>
    </row>
    <row r="627" spans="1:20" ht="94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 s="8">
        <f t="shared" si="37"/>
        <v>43857.25</v>
      </c>
      <c r="M627">
        <v>1580104800</v>
      </c>
      <c r="N627" s="8">
        <f t="shared" si="38"/>
        <v>43871.25</v>
      </c>
      <c r="O627">
        <v>1581314400</v>
      </c>
      <c r="P627" t="b">
        <v>0</v>
      </c>
      <c r="Q627" t="b">
        <v>0</v>
      </c>
      <c r="R627" t="s">
        <v>33</v>
      </c>
      <c r="S627" t="s">
        <v>2037</v>
      </c>
      <c r="T627" t="s">
        <v>2038</v>
      </c>
    </row>
    <row r="628" spans="1:20" ht="63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 s="8">
        <f t="shared" si="37"/>
        <v>40449.208333333336</v>
      </c>
      <c r="M628">
        <v>1285650000</v>
      </c>
      <c r="N628" s="8">
        <f t="shared" si="38"/>
        <v>40458.208333333336</v>
      </c>
      <c r="O628">
        <v>1286427600</v>
      </c>
      <c r="P628" t="b">
        <v>0</v>
      </c>
      <c r="Q628" t="b">
        <v>1</v>
      </c>
      <c r="R628" t="s">
        <v>33</v>
      </c>
      <c r="S628" t="s">
        <v>2037</v>
      </c>
      <c r="T628" t="s">
        <v>2038</v>
      </c>
    </row>
    <row r="629" spans="1:20" ht="63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 s="8">
        <f t="shared" si="37"/>
        <v>40345.208333333336</v>
      </c>
      <c r="M629">
        <v>1276664400</v>
      </c>
      <c r="N629" s="8">
        <f t="shared" si="38"/>
        <v>40369.208333333336</v>
      </c>
      <c r="O629">
        <v>1278738000</v>
      </c>
      <c r="P629" t="b">
        <v>1</v>
      </c>
      <c r="Q629" t="b">
        <v>0</v>
      </c>
      <c r="R629" t="s">
        <v>17</v>
      </c>
      <c r="S629" t="s">
        <v>2031</v>
      </c>
      <c r="T629" t="s">
        <v>2032</v>
      </c>
    </row>
    <row r="630" spans="1:20" ht="63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 s="8">
        <f t="shared" si="37"/>
        <v>40455.208333333336</v>
      </c>
      <c r="M630">
        <v>1286168400</v>
      </c>
      <c r="N630" s="8">
        <f t="shared" si="38"/>
        <v>40458.208333333336</v>
      </c>
      <c r="O630">
        <v>1286427600</v>
      </c>
      <c r="P630" t="b">
        <v>0</v>
      </c>
      <c r="Q630" t="b">
        <v>0</v>
      </c>
      <c r="R630" t="s">
        <v>60</v>
      </c>
      <c r="S630" t="s">
        <v>2033</v>
      </c>
      <c r="T630" t="s">
        <v>2043</v>
      </c>
    </row>
    <row r="631" spans="1:20" ht="47.25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 s="8">
        <f t="shared" si="37"/>
        <v>42557.208333333328</v>
      </c>
      <c r="M631">
        <v>1467781200</v>
      </c>
      <c r="N631" s="8">
        <f t="shared" si="38"/>
        <v>42559.208333333328</v>
      </c>
      <c r="O631">
        <v>1467954000</v>
      </c>
      <c r="P631" t="b">
        <v>0</v>
      </c>
      <c r="Q631" t="b">
        <v>1</v>
      </c>
      <c r="R631" t="s">
        <v>33</v>
      </c>
      <c r="S631" t="s">
        <v>2037</v>
      </c>
      <c r="T631" t="s">
        <v>2038</v>
      </c>
    </row>
    <row r="632" spans="1:20" ht="47.25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 s="8">
        <f t="shared" si="37"/>
        <v>43586.208333333328</v>
      </c>
      <c r="M632">
        <v>1556686800</v>
      </c>
      <c r="N632" s="8">
        <f t="shared" si="38"/>
        <v>43597.208333333328</v>
      </c>
      <c r="O632">
        <v>1557637200</v>
      </c>
      <c r="P632" t="b">
        <v>0</v>
      </c>
      <c r="Q632" t="b">
        <v>1</v>
      </c>
      <c r="R632" t="s">
        <v>33</v>
      </c>
      <c r="S632" t="s">
        <v>2037</v>
      </c>
      <c r="T632" t="s">
        <v>2038</v>
      </c>
    </row>
    <row r="633" spans="1:20" ht="47.25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 s="8">
        <f t="shared" si="37"/>
        <v>43550.208333333328</v>
      </c>
      <c r="M633">
        <v>1553576400</v>
      </c>
      <c r="N633" s="8">
        <f t="shared" si="38"/>
        <v>43554.208333333328</v>
      </c>
      <c r="O633">
        <v>1553922000</v>
      </c>
      <c r="P633" t="b">
        <v>0</v>
      </c>
      <c r="Q633" t="b">
        <v>0</v>
      </c>
      <c r="R633" t="s">
        <v>33</v>
      </c>
      <c r="S633" t="s">
        <v>2037</v>
      </c>
      <c r="T633" t="s">
        <v>2038</v>
      </c>
    </row>
    <row r="634" spans="1:20" ht="47.25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 s="8">
        <f t="shared" si="37"/>
        <v>41945.208333333336</v>
      </c>
      <c r="M634">
        <v>1414904400</v>
      </c>
      <c r="N634" s="8">
        <f t="shared" si="38"/>
        <v>41963.25</v>
      </c>
      <c r="O634">
        <v>1416463200</v>
      </c>
      <c r="P634" t="b">
        <v>0</v>
      </c>
      <c r="Q634" t="b">
        <v>0</v>
      </c>
      <c r="R634" t="s">
        <v>33</v>
      </c>
      <c r="S634" t="s">
        <v>2037</v>
      </c>
      <c r="T634" t="s">
        <v>2038</v>
      </c>
    </row>
    <row r="635" spans="1:20" ht="63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 s="8">
        <f t="shared" si="37"/>
        <v>42315.25</v>
      </c>
      <c r="M635">
        <v>1446876000</v>
      </c>
      <c r="N635" s="8">
        <f t="shared" si="38"/>
        <v>42319.25</v>
      </c>
      <c r="O635">
        <v>1447221600</v>
      </c>
      <c r="P635" t="b">
        <v>0</v>
      </c>
      <c r="Q635" t="b">
        <v>0</v>
      </c>
      <c r="R635" t="s">
        <v>71</v>
      </c>
      <c r="S635" t="s">
        <v>2039</v>
      </c>
      <c r="T635" t="s">
        <v>2047</v>
      </c>
    </row>
    <row r="636" spans="1:20" ht="47.25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 s="8">
        <f t="shared" si="37"/>
        <v>42819.208333333328</v>
      </c>
      <c r="M636">
        <v>1490418000</v>
      </c>
      <c r="N636" s="8">
        <f t="shared" si="38"/>
        <v>42833.208333333328</v>
      </c>
      <c r="O636">
        <v>1491627600</v>
      </c>
      <c r="P636" t="b">
        <v>0</v>
      </c>
      <c r="Q636" t="b">
        <v>0</v>
      </c>
      <c r="R636" t="s">
        <v>269</v>
      </c>
      <c r="S636" t="s">
        <v>2039</v>
      </c>
      <c r="T636" t="s">
        <v>2058</v>
      </c>
    </row>
    <row r="637" spans="1:20" ht="47.25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 s="8">
        <f t="shared" si="37"/>
        <v>41314.25</v>
      </c>
      <c r="M637">
        <v>1360389600</v>
      </c>
      <c r="N637" s="8">
        <f t="shared" si="38"/>
        <v>41346.208333333336</v>
      </c>
      <c r="O637">
        <v>1363150800</v>
      </c>
      <c r="P637" t="b">
        <v>0</v>
      </c>
      <c r="Q637" t="b">
        <v>0</v>
      </c>
      <c r="R637" t="s">
        <v>269</v>
      </c>
      <c r="S637" t="s">
        <v>2039</v>
      </c>
      <c r="T637" t="s">
        <v>2058</v>
      </c>
    </row>
    <row r="638" spans="1:20" ht="47.25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 s="8">
        <f t="shared" si="37"/>
        <v>40926.25</v>
      </c>
      <c r="M638">
        <v>1326866400</v>
      </c>
      <c r="N638" s="8">
        <f t="shared" si="38"/>
        <v>40971.25</v>
      </c>
      <c r="O638">
        <v>1330754400</v>
      </c>
      <c r="P638" t="b">
        <v>0</v>
      </c>
      <c r="Q638" t="b">
        <v>1</v>
      </c>
      <c r="R638" t="s">
        <v>71</v>
      </c>
      <c r="S638" t="s">
        <v>2039</v>
      </c>
      <c r="T638" t="s">
        <v>2047</v>
      </c>
    </row>
    <row r="639" spans="1:20" ht="63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 s="8">
        <f t="shared" si="37"/>
        <v>42688.25</v>
      </c>
      <c r="M639">
        <v>1479103200</v>
      </c>
      <c r="N639" s="8">
        <f t="shared" si="38"/>
        <v>42696.25</v>
      </c>
      <c r="O639">
        <v>1479794400</v>
      </c>
      <c r="P639" t="b">
        <v>0</v>
      </c>
      <c r="Q639" t="b">
        <v>0</v>
      </c>
      <c r="R639" t="s">
        <v>33</v>
      </c>
      <c r="S639" t="s">
        <v>2037</v>
      </c>
      <c r="T639" t="s">
        <v>2038</v>
      </c>
    </row>
    <row r="640" spans="1:20" ht="47.25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 s="8">
        <f t="shared" si="37"/>
        <v>40386.208333333336</v>
      </c>
      <c r="M640">
        <v>1280206800</v>
      </c>
      <c r="N640" s="8">
        <f t="shared" si="38"/>
        <v>40398.208333333336</v>
      </c>
      <c r="O640">
        <v>1281243600</v>
      </c>
      <c r="P640" t="b">
        <v>0</v>
      </c>
      <c r="Q640" t="b">
        <v>1</v>
      </c>
      <c r="R640" t="s">
        <v>33</v>
      </c>
      <c r="S640" t="s">
        <v>2037</v>
      </c>
      <c r="T640" t="s">
        <v>2038</v>
      </c>
    </row>
    <row r="641" spans="1:20" ht="47.25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 s="8">
        <f t="shared" si="37"/>
        <v>43309.208333333328</v>
      </c>
      <c r="M641">
        <v>1532754000</v>
      </c>
      <c r="N641" s="8">
        <f t="shared" si="38"/>
        <v>43309.208333333328</v>
      </c>
      <c r="O641">
        <v>1532754000</v>
      </c>
      <c r="P641" t="b">
        <v>0</v>
      </c>
      <c r="Q641" t="b">
        <v>1</v>
      </c>
      <c r="R641" t="s">
        <v>53</v>
      </c>
      <c r="S641" t="s">
        <v>2039</v>
      </c>
      <c r="T641" t="s">
        <v>2042</v>
      </c>
    </row>
    <row r="642" spans="1:20" ht="63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 s="8">
        <f t="shared" si="37"/>
        <v>42387.25</v>
      </c>
      <c r="M642">
        <v>1453096800</v>
      </c>
      <c r="N642" s="8">
        <f t="shared" si="38"/>
        <v>42390.25</v>
      </c>
      <c r="O642">
        <v>1453356000</v>
      </c>
      <c r="P642" t="b">
        <v>0</v>
      </c>
      <c r="Q642" t="b">
        <v>0</v>
      </c>
      <c r="R642" t="s">
        <v>33</v>
      </c>
      <c r="S642" t="s">
        <v>2037</v>
      </c>
      <c r="T642" t="s">
        <v>2038</v>
      </c>
    </row>
    <row r="643" spans="1:20" ht="78.7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(E643/D643)*100</f>
        <v>119.96808510638297</v>
      </c>
      <c r="G643" t="s">
        <v>20</v>
      </c>
      <c r="H643">
        <v>194</v>
      </c>
      <c r="I643" s="5">
        <f t="shared" si="39"/>
        <v>58.128865979381445</v>
      </c>
      <c r="J643" t="s">
        <v>98</v>
      </c>
      <c r="K643" t="s">
        <v>99</v>
      </c>
      <c r="L643" s="8">
        <f t="shared" ref="L643:L706" si="41">(((M643/60)/60)/24) +DATE(1970,1,1)</f>
        <v>42786.25</v>
      </c>
      <c r="M643">
        <v>1487570400</v>
      </c>
      <c r="N643" s="8">
        <f t="shared" ref="N643:N706" si="42">(((O643/60)/60)/24)+DATE(1970,1,1)</f>
        <v>42814.208333333328</v>
      </c>
      <c r="O643">
        <v>1489986000</v>
      </c>
      <c r="P643" t="b">
        <v>0</v>
      </c>
      <c r="Q643" t="b">
        <v>0</v>
      </c>
      <c r="R643" t="s">
        <v>33</v>
      </c>
      <c r="S643" t="s">
        <v>2037</v>
      </c>
      <c r="T643" t="s">
        <v>2038</v>
      </c>
    </row>
    <row r="644" spans="1:20" ht="63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5">
        <f t="shared" ref="I644:I707" si="43">E644/H644</f>
        <v>103.73643410852713</v>
      </c>
      <c r="J644" t="s">
        <v>15</v>
      </c>
      <c r="K644" t="s">
        <v>16</v>
      </c>
      <c r="L644" s="8">
        <f t="shared" si="41"/>
        <v>43451.25</v>
      </c>
      <c r="M644">
        <v>1545026400</v>
      </c>
      <c r="N644" s="8">
        <f t="shared" si="42"/>
        <v>43460.25</v>
      </c>
      <c r="O644">
        <v>1545804000</v>
      </c>
      <c r="P644" t="b">
        <v>0</v>
      </c>
      <c r="Q644" t="b">
        <v>0</v>
      </c>
      <c r="R644" t="s">
        <v>65</v>
      </c>
      <c r="S644" t="s">
        <v>2035</v>
      </c>
      <c r="T644" t="s">
        <v>2044</v>
      </c>
    </row>
    <row r="645" spans="1:20" ht="63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 s="8">
        <f t="shared" si="41"/>
        <v>42795.25</v>
      </c>
      <c r="M645">
        <v>1488348000</v>
      </c>
      <c r="N645" s="8">
        <f t="shared" si="42"/>
        <v>42813.208333333328</v>
      </c>
      <c r="O645">
        <v>1489899600</v>
      </c>
      <c r="P645" t="b">
        <v>0</v>
      </c>
      <c r="Q645" t="b">
        <v>0</v>
      </c>
      <c r="R645" t="s">
        <v>33</v>
      </c>
      <c r="S645" t="s">
        <v>2037</v>
      </c>
      <c r="T645" t="s">
        <v>2038</v>
      </c>
    </row>
    <row r="646" spans="1:20" ht="47.25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 s="8">
        <f t="shared" si="41"/>
        <v>43452.25</v>
      </c>
      <c r="M646">
        <v>1545112800</v>
      </c>
      <c r="N646" s="8">
        <f t="shared" si="42"/>
        <v>43468.25</v>
      </c>
      <c r="O646">
        <v>1546495200</v>
      </c>
      <c r="P646" t="b">
        <v>0</v>
      </c>
      <c r="Q646" t="b">
        <v>0</v>
      </c>
      <c r="R646" t="s">
        <v>33</v>
      </c>
      <c r="S646" t="s">
        <v>2037</v>
      </c>
      <c r="T646" t="s">
        <v>2038</v>
      </c>
    </row>
    <row r="647" spans="1:20" ht="47.25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 s="8">
        <f t="shared" si="41"/>
        <v>43369.208333333328</v>
      </c>
      <c r="M647">
        <v>1537938000</v>
      </c>
      <c r="N647" s="8">
        <f t="shared" si="42"/>
        <v>43390.208333333328</v>
      </c>
      <c r="O647">
        <v>1539752400</v>
      </c>
      <c r="P647" t="b">
        <v>0</v>
      </c>
      <c r="Q647" t="b">
        <v>1</v>
      </c>
      <c r="R647" t="s">
        <v>23</v>
      </c>
      <c r="S647" t="s">
        <v>2033</v>
      </c>
      <c r="T647" t="s">
        <v>2034</v>
      </c>
    </row>
    <row r="648" spans="1:20" ht="47.25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 s="8">
        <f t="shared" si="41"/>
        <v>41346.208333333336</v>
      </c>
      <c r="M648">
        <v>1363150800</v>
      </c>
      <c r="N648" s="8">
        <f t="shared" si="42"/>
        <v>41357.208333333336</v>
      </c>
      <c r="O648">
        <v>1364101200</v>
      </c>
      <c r="P648" t="b">
        <v>0</v>
      </c>
      <c r="Q648" t="b">
        <v>0</v>
      </c>
      <c r="R648" t="s">
        <v>89</v>
      </c>
      <c r="S648" t="s">
        <v>2048</v>
      </c>
      <c r="T648" t="s">
        <v>2049</v>
      </c>
    </row>
    <row r="649" spans="1:20" ht="63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 s="8">
        <f t="shared" si="41"/>
        <v>43199.208333333328</v>
      </c>
      <c r="M649">
        <v>1523250000</v>
      </c>
      <c r="N649" s="8">
        <f t="shared" si="42"/>
        <v>43223.208333333328</v>
      </c>
      <c r="O649">
        <v>1525323600</v>
      </c>
      <c r="P649" t="b">
        <v>0</v>
      </c>
      <c r="Q649" t="b">
        <v>0</v>
      </c>
      <c r="R649" t="s">
        <v>206</v>
      </c>
      <c r="S649" t="s">
        <v>2045</v>
      </c>
      <c r="T649" t="s">
        <v>2057</v>
      </c>
    </row>
    <row r="650" spans="1:20" ht="47.25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 s="8">
        <f t="shared" si="41"/>
        <v>42922.208333333328</v>
      </c>
      <c r="M650">
        <v>1499317200</v>
      </c>
      <c r="N650" s="8">
        <f t="shared" si="42"/>
        <v>42940.208333333328</v>
      </c>
      <c r="O650">
        <v>1500872400</v>
      </c>
      <c r="P650" t="b">
        <v>1</v>
      </c>
      <c r="Q650" t="b">
        <v>0</v>
      </c>
      <c r="R650" t="s">
        <v>17</v>
      </c>
      <c r="S650" t="s">
        <v>2031</v>
      </c>
      <c r="T650" t="s">
        <v>2032</v>
      </c>
    </row>
    <row r="651" spans="1:20" ht="47.25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 s="8">
        <f t="shared" si="41"/>
        <v>40471.208333333336</v>
      </c>
      <c r="M651">
        <v>1287550800</v>
      </c>
      <c r="N651" s="8">
        <f t="shared" si="42"/>
        <v>40482.208333333336</v>
      </c>
      <c r="O651">
        <v>1288501200</v>
      </c>
      <c r="P651" t="b">
        <v>1</v>
      </c>
      <c r="Q651" t="b">
        <v>1</v>
      </c>
      <c r="R651" t="s">
        <v>33</v>
      </c>
      <c r="S651" t="s">
        <v>2037</v>
      </c>
      <c r="T651" t="s">
        <v>2038</v>
      </c>
    </row>
    <row r="652" spans="1:20" ht="47.25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 s="8">
        <f t="shared" si="41"/>
        <v>41828.208333333336</v>
      </c>
      <c r="M652">
        <v>1404795600</v>
      </c>
      <c r="N652" s="8">
        <f t="shared" si="42"/>
        <v>41855.208333333336</v>
      </c>
      <c r="O652">
        <v>1407128400</v>
      </c>
      <c r="P652" t="b">
        <v>0</v>
      </c>
      <c r="Q652" t="b">
        <v>0</v>
      </c>
      <c r="R652" t="s">
        <v>159</v>
      </c>
      <c r="S652" t="s">
        <v>2033</v>
      </c>
      <c r="T652" t="s">
        <v>2056</v>
      </c>
    </row>
    <row r="653" spans="1:20" ht="47.25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 s="8">
        <f t="shared" si="41"/>
        <v>41692.25</v>
      </c>
      <c r="M653">
        <v>1393048800</v>
      </c>
      <c r="N653" s="8">
        <f t="shared" si="42"/>
        <v>41707.25</v>
      </c>
      <c r="O653">
        <v>1394344800</v>
      </c>
      <c r="P653" t="b">
        <v>0</v>
      </c>
      <c r="Q653" t="b">
        <v>0</v>
      </c>
      <c r="R653" t="s">
        <v>100</v>
      </c>
      <c r="S653" t="s">
        <v>2039</v>
      </c>
      <c r="T653" t="s">
        <v>2050</v>
      </c>
    </row>
    <row r="654" spans="1:20" ht="47.25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 s="8">
        <f t="shared" si="41"/>
        <v>42587.208333333328</v>
      </c>
      <c r="M654">
        <v>1470373200</v>
      </c>
      <c r="N654" s="8">
        <f t="shared" si="42"/>
        <v>42630.208333333328</v>
      </c>
      <c r="O654">
        <v>1474088400</v>
      </c>
      <c r="P654" t="b">
        <v>0</v>
      </c>
      <c r="Q654" t="b">
        <v>0</v>
      </c>
      <c r="R654" t="s">
        <v>28</v>
      </c>
      <c r="S654" t="s">
        <v>2035</v>
      </c>
      <c r="T654" t="s">
        <v>2036</v>
      </c>
    </row>
    <row r="655" spans="1:20" ht="63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 s="8">
        <f t="shared" si="41"/>
        <v>42468.208333333328</v>
      </c>
      <c r="M655">
        <v>1460091600</v>
      </c>
      <c r="N655" s="8">
        <f t="shared" si="42"/>
        <v>42470.208333333328</v>
      </c>
      <c r="O655">
        <v>1460264400</v>
      </c>
      <c r="P655" t="b">
        <v>0</v>
      </c>
      <c r="Q655" t="b">
        <v>0</v>
      </c>
      <c r="R655" t="s">
        <v>28</v>
      </c>
      <c r="S655" t="s">
        <v>2035</v>
      </c>
      <c r="T655" t="s">
        <v>2036</v>
      </c>
    </row>
    <row r="656" spans="1:20" ht="47.25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 s="8">
        <f t="shared" si="41"/>
        <v>42240.208333333328</v>
      </c>
      <c r="M656">
        <v>1440392400</v>
      </c>
      <c r="N656" s="8">
        <f t="shared" si="42"/>
        <v>42245.208333333328</v>
      </c>
      <c r="O656">
        <v>1440824400</v>
      </c>
      <c r="P656" t="b">
        <v>0</v>
      </c>
      <c r="Q656" t="b">
        <v>0</v>
      </c>
      <c r="R656" t="s">
        <v>148</v>
      </c>
      <c r="S656" t="s">
        <v>2033</v>
      </c>
      <c r="T656" t="s">
        <v>2055</v>
      </c>
    </row>
    <row r="657" spans="1:20" ht="47.25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 s="8">
        <f t="shared" si="41"/>
        <v>42796.25</v>
      </c>
      <c r="M657">
        <v>1488434400</v>
      </c>
      <c r="N657" s="8">
        <f t="shared" si="42"/>
        <v>42809.208333333328</v>
      </c>
      <c r="O657">
        <v>1489554000</v>
      </c>
      <c r="P657" t="b">
        <v>1</v>
      </c>
      <c r="Q657" t="b">
        <v>0</v>
      </c>
      <c r="R657" t="s">
        <v>122</v>
      </c>
      <c r="S657" t="s">
        <v>2052</v>
      </c>
      <c r="T657" t="s">
        <v>2053</v>
      </c>
    </row>
    <row r="658" spans="1:20" ht="94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 s="8">
        <f t="shared" si="41"/>
        <v>43097.25</v>
      </c>
      <c r="M658">
        <v>1514440800</v>
      </c>
      <c r="N658" s="8">
        <f t="shared" si="42"/>
        <v>43102.25</v>
      </c>
      <c r="O658">
        <v>1514872800</v>
      </c>
      <c r="P658" t="b">
        <v>0</v>
      </c>
      <c r="Q658" t="b">
        <v>0</v>
      </c>
      <c r="R658" t="s">
        <v>17</v>
      </c>
      <c r="S658" t="s">
        <v>2031</v>
      </c>
      <c r="T658" t="s">
        <v>2032</v>
      </c>
    </row>
    <row r="659" spans="1:20" ht="47.25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 s="8">
        <f t="shared" si="41"/>
        <v>43096.25</v>
      </c>
      <c r="M659">
        <v>1514354400</v>
      </c>
      <c r="N659" s="8">
        <f t="shared" si="42"/>
        <v>43112.25</v>
      </c>
      <c r="O659">
        <v>1515736800</v>
      </c>
      <c r="P659" t="b">
        <v>0</v>
      </c>
      <c r="Q659" t="b">
        <v>0</v>
      </c>
      <c r="R659" t="s">
        <v>474</v>
      </c>
      <c r="S659" t="s">
        <v>2039</v>
      </c>
      <c r="T659" t="s">
        <v>2061</v>
      </c>
    </row>
    <row r="660" spans="1:20" ht="63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 s="8">
        <f t="shared" si="41"/>
        <v>42246.208333333328</v>
      </c>
      <c r="M660">
        <v>1440910800</v>
      </c>
      <c r="N660" s="8">
        <f t="shared" si="42"/>
        <v>42269.208333333328</v>
      </c>
      <c r="O660">
        <v>1442898000</v>
      </c>
      <c r="P660" t="b">
        <v>0</v>
      </c>
      <c r="Q660" t="b">
        <v>0</v>
      </c>
      <c r="R660" t="s">
        <v>23</v>
      </c>
      <c r="S660" t="s">
        <v>2033</v>
      </c>
      <c r="T660" t="s">
        <v>2034</v>
      </c>
    </row>
    <row r="661" spans="1:20" ht="47.25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 s="8">
        <f t="shared" si="41"/>
        <v>40570.25</v>
      </c>
      <c r="M661">
        <v>1296108000</v>
      </c>
      <c r="N661" s="8">
        <f t="shared" si="42"/>
        <v>40571.25</v>
      </c>
      <c r="O661">
        <v>1296194400</v>
      </c>
      <c r="P661" t="b">
        <v>0</v>
      </c>
      <c r="Q661" t="b">
        <v>0</v>
      </c>
      <c r="R661" t="s">
        <v>42</v>
      </c>
      <c r="S661" t="s">
        <v>2039</v>
      </c>
      <c r="T661" t="s">
        <v>2040</v>
      </c>
    </row>
    <row r="662" spans="1:20" ht="47.25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 s="8">
        <f t="shared" si="41"/>
        <v>42237.208333333328</v>
      </c>
      <c r="M662">
        <v>1440133200</v>
      </c>
      <c r="N662" s="8">
        <f t="shared" si="42"/>
        <v>42246.208333333328</v>
      </c>
      <c r="O662">
        <v>1440910800</v>
      </c>
      <c r="P662" t="b">
        <v>1</v>
      </c>
      <c r="Q662" t="b">
        <v>0</v>
      </c>
      <c r="R662" t="s">
        <v>33</v>
      </c>
      <c r="S662" t="s">
        <v>2037</v>
      </c>
      <c r="T662" t="s">
        <v>2038</v>
      </c>
    </row>
    <row r="663" spans="1:20" ht="47.25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 s="8">
        <f t="shared" si="41"/>
        <v>40996.208333333336</v>
      </c>
      <c r="M663">
        <v>1332910800</v>
      </c>
      <c r="N663" s="8">
        <f t="shared" si="42"/>
        <v>41026.208333333336</v>
      </c>
      <c r="O663">
        <v>1335502800</v>
      </c>
      <c r="P663" t="b">
        <v>0</v>
      </c>
      <c r="Q663" t="b">
        <v>0</v>
      </c>
      <c r="R663" t="s">
        <v>159</v>
      </c>
      <c r="S663" t="s">
        <v>2033</v>
      </c>
      <c r="T663" t="s">
        <v>2056</v>
      </c>
    </row>
    <row r="664" spans="1:20" ht="47.25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 s="8">
        <f t="shared" si="41"/>
        <v>43443.25</v>
      </c>
      <c r="M664">
        <v>1544335200</v>
      </c>
      <c r="N664" s="8">
        <f t="shared" si="42"/>
        <v>43447.25</v>
      </c>
      <c r="O664">
        <v>1544680800</v>
      </c>
      <c r="P664" t="b">
        <v>0</v>
      </c>
      <c r="Q664" t="b">
        <v>0</v>
      </c>
      <c r="R664" t="s">
        <v>33</v>
      </c>
      <c r="S664" t="s">
        <v>2037</v>
      </c>
      <c r="T664" t="s">
        <v>2038</v>
      </c>
    </row>
    <row r="665" spans="1:20" ht="47.25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 s="8">
        <f t="shared" si="41"/>
        <v>40458.208333333336</v>
      </c>
      <c r="M665">
        <v>1286427600</v>
      </c>
      <c r="N665" s="8">
        <f t="shared" si="42"/>
        <v>40481.208333333336</v>
      </c>
      <c r="O665">
        <v>1288414800</v>
      </c>
      <c r="P665" t="b">
        <v>0</v>
      </c>
      <c r="Q665" t="b">
        <v>0</v>
      </c>
      <c r="R665" t="s">
        <v>33</v>
      </c>
      <c r="S665" t="s">
        <v>2037</v>
      </c>
      <c r="T665" t="s">
        <v>2038</v>
      </c>
    </row>
    <row r="666" spans="1:20" ht="47.25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 s="8">
        <f t="shared" si="41"/>
        <v>40959.25</v>
      </c>
      <c r="M666">
        <v>1329717600</v>
      </c>
      <c r="N666" s="8">
        <f t="shared" si="42"/>
        <v>40969.25</v>
      </c>
      <c r="O666">
        <v>1330581600</v>
      </c>
      <c r="P666" t="b">
        <v>0</v>
      </c>
      <c r="Q666" t="b">
        <v>0</v>
      </c>
      <c r="R666" t="s">
        <v>159</v>
      </c>
      <c r="S666" t="s">
        <v>2033</v>
      </c>
      <c r="T666" t="s">
        <v>2056</v>
      </c>
    </row>
    <row r="667" spans="1:20" ht="63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 s="8">
        <f t="shared" si="41"/>
        <v>40733.208333333336</v>
      </c>
      <c r="M667">
        <v>1310187600</v>
      </c>
      <c r="N667" s="8">
        <f t="shared" si="42"/>
        <v>40747.208333333336</v>
      </c>
      <c r="O667">
        <v>1311397200</v>
      </c>
      <c r="P667" t="b">
        <v>0</v>
      </c>
      <c r="Q667" t="b">
        <v>1</v>
      </c>
      <c r="R667" t="s">
        <v>42</v>
      </c>
      <c r="S667" t="s">
        <v>2039</v>
      </c>
      <c r="T667" t="s">
        <v>2040</v>
      </c>
    </row>
    <row r="668" spans="1:20" ht="47.25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 s="8">
        <f t="shared" si="41"/>
        <v>41516.208333333336</v>
      </c>
      <c r="M668">
        <v>1377838800</v>
      </c>
      <c r="N668" s="8">
        <f t="shared" si="42"/>
        <v>41522.208333333336</v>
      </c>
      <c r="O668">
        <v>1378357200</v>
      </c>
      <c r="P668" t="b">
        <v>0</v>
      </c>
      <c r="Q668" t="b">
        <v>1</v>
      </c>
      <c r="R668" t="s">
        <v>33</v>
      </c>
      <c r="S668" t="s">
        <v>2037</v>
      </c>
      <c r="T668" t="s">
        <v>2038</v>
      </c>
    </row>
    <row r="669" spans="1:20" ht="63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 s="8">
        <f t="shared" si="41"/>
        <v>41892.208333333336</v>
      </c>
      <c r="M669">
        <v>1410325200</v>
      </c>
      <c r="N669" s="8">
        <f t="shared" si="42"/>
        <v>41901.208333333336</v>
      </c>
      <c r="O669">
        <v>1411102800</v>
      </c>
      <c r="P669" t="b">
        <v>0</v>
      </c>
      <c r="Q669" t="b">
        <v>0</v>
      </c>
      <c r="R669" t="s">
        <v>1029</v>
      </c>
      <c r="S669" t="s">
        <v>2062</v>
      </c>
      <c r="T669" t="s">
        <v>2063</v>
      </c>
    </row>
    <row r="670" spans="1:20" ht="78.7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 s="8">
        <f t="shared" si="41"/>
        <v>41122.208333333336</v>
      </c>
      <c r="M670">
        <v>1343797200</v>
      </c>
      <c r="N670" s="8">
        <f t="shared" si="42"/>
        <v>41134.208333333336</v>
      </c>
      <c r="O670">
        <v>1344834000</v>
      </c>
      <c r="P670" t="b">
        <v>0</v>
      </c>
      <c r="Q670" t="b">
        <v>0</v>
      </c>
      <c r="R670" t="s">
        <v>33</v>
      </c>
      <c r="S670" t="s">
        <v>2037</v>
      </c>
      <c r="T670" t="s">
        <v>2038</v>
      </c>
    </row>
    <row r="671" spans="1:20" ht="47.25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 s="8">
        <f t="shared" si="41"/>
        <v>42912.208333333328</v>
      </c>
      <c r="M671">
        <v>1498453200</v>
      </c>
      <c r="N671" s="8">
        <f t="shared" si="42"/>
        <v>42921.208333333328</v>
      </c>
      <c r="O671">
        <v>1499230800</v>
      </c>
      <c r="P671" t="b">
        <v>0</v>
      </c>
      <c r="Q671" t="b">
        <v>0</v>
      </c>
      <c r="R671" t="s">
        <v>33</v>
      </c>
      <c r="S671" t="s">
        <v>2037</v>
      </c>
      <c r="T671" t="s">
        <v>2038</v>
      </c>
    </row>
    <row r="672" spans="1:20" ht="78.7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 s="8">
        <f t="shared" si="41"/>
        <v>42425.25</v>
      </c>
      <c r="M672">
        <v>1456380000</v>
      </c>
      <c r="N672" s="8">
        <f t="shared" si="42"/>
        <v>42437.25</v>
      </c>
      <c r="O672">
        <v>1457416800</v>
      </c>
      <c r="P672" t="b">
        <v>0</v>
      </c>
      <c r="Q672" t="b">
        <v>0</v>
      </c>
      <c r="R672" t="s">
        <v>60</v>
      </c>
      <c r="S672" t="s">
        <v>2033</v>
      </c>
      <c r="T672" t="s">
        <v>2043</v>
      </c>
    </row>
    <row r="673" spans="1:20" ht="63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 s="8">
        <f t="shared" si="41"/>
        <v>40390.208333333336</v>
      </c>
      <c r="M673">
        <v>1280552400</v>
      </c>
      <c r="N673" s="8">
        <f t="shared" si="42"/>
        <v>40394.208333333336</v>
      </c>
      <c r="O673">
        <v>1280898000</v>
      </c>
      <c r="P673" t="b">
        <v>0</v>
      </c>
      <c r="Q673" t="b">
        <v>1</v>
      </c>
      <c r="R673" t="s">
        <v>33</v>
      </c>
      <c r="S673" t="s">
        <v>2037</v>
      </c>
      <c r="T673" t="s">
        <v>2038</v>
      </c>
    </row>
    <row r="674" spans="1:20" ht="47.25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 s="8">
        <f t="shared" si="41"/>
        <v>43180.208333333328</v>
      </c>
      <c r="M674">
        <v>1521608400</v>
      </c>
      <c r="N674" s="8">
        <f t="shared" si="42"/>
        <v>43190.208333333328</v>
      </c>
      <c r="O674">
        <v>1522472400</v>
      </c>
      <c r="P674" t="b">
        <v>0</v>
      </c>
      <c r="Q674" t="b">
        <v>0</v>
      </c>
      <c r="R674" t="s">
        <v>33</v>
      </c>
      <c r="S674" t="s">
        <v>2037</v>
      </c>
      <c r="T674" t="s">
        <v>2038</v>
      </c>
    </row>
    <row r="675" spans="1:20" ht="47.25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 s="8">
        <f t="shared" si="41"/>
        <v>42475.208333333328</v>
      </c>
      <c r="M675">
        <v>1460696400</v>
      </c>
      <c r="N675" s="8">
        <f t="shared" si="42"/>
        <v>42496.208333333328</v>
      </c>
      <c r="O675">
        <v>1462510800</v>
      </c>
      <c r="P675" t="b">
        <v>0</v>
      </c>
      <c r="Q675" t="b">
        <v>0</v>
      </c>
      <c r="R675" t="s">
        <v>60</v>
      </c>
      <c r="S675" t="s">
        <v>2033</v>
      </c>
      <c r="T675" t="s">
        <v>2043</v>
      </c>
    </row>
    <row r="676" spans="1:20" ht="63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 s="8">
        <f t="shared" si="41"/>
        <v>40774.208333333336</v>
      </c>
      <c r="M676">
        <v>1313730000</v>
      </c>
      <c r="N676" s="8">
        <f t="shared" si="42"/>
        <v>40821.208333333336</v>
      </c>
      <c r="O676">
        <v>1317790800</v>
      </c>
      <c r="P676" t="b">
        <v>0</v>
      </c>
      <c r="Q676" t="b">
        <v>0</v>
      </c>
      <c r="R676" t="s">
        <v>122</v>
      </c>
      <c r="S676" t="s">
        <v>2052</v>
      </c>
      <c r="T676" t="s">
        <v>2053</v>
      </c>
    </row>
    <row r="677" spans="1:20" ht="47.25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 s="8">
        <f t="shared" si="41"/>
        <v>43719.208333333328</v>
      </c>
      <c r="M677">
        <v>1568178000</v>
      </c>
      <c r="N677" s="8">
        <f t="shared" si="42"/>
        <v>43726.208333333328</v>
      </c>
      <c r="O677">
        <v>1568782800</v>
      </c>
      <c r="P677" t="b">
        <v>0</v>
      </c>
      <c r="Q677" t="b">
        <v>0</v>
      </c>
      <c r="R677" t="s">
        <v>1029</v>
      </c>
      <c r="S677" t="s">
        <v>2062</v>
      </c>
      <c r="T677" t="s">
        <v>2063</v>
      </c>
    </row>
    <row r="678" spans="1:20" ht="47.25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 s="8">
        <f t="shared" si="41"/>
        <v>41178.208333333336</v>
      </c>
      <c r="M678">
        <v>1348635600</v>
      </c>
      <c r="N678" s="8">
        <f t="shared" si="42"/>
        <v>41187.208333333336</v>
      </c>
      <c r="O678">
        <v>1349413200</v>
      </c>
      <c r="P678" t="b">
        <v>0</v>
      </c>
      <c r="Q678" t="b">
        <v>0</v>
      </c>
      <c r="R678" t="s">
        <v>122</v>
      </c>
      <c r="S678" t="s">
        <v>2052</v>
      </c>
      <c r="T678" t="s">
        <v>2053</v>
      </c>
    </row>
    <row r="679" spans="1:20" ht="63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 s="8">
        <f t="shared" si="41"/>
        <v>42561.208333333328</v>
      </c>
      <c r="M679">
        <v>1468126800</v>
      </c>
      <c r="N679" s="8">
        <f t="shared" si="42"/>
        <v>42611.208333333328</v>
      </c>
      <c r="O679">
        <v>1472446800</v>
      </c>
      <c r="P679" t="b">
        <v>0</v>
      </c>
      <c r="Q679" t="b">
        <v>0</v>
      </c>
      <c r="R679" t="s">
        <v>119</v>
      </c>
      <c r="S679" t="s">
        <v>2045</v>
      </c>
      <c r="T679" t="s">
        <v>2051</v>
      </c>
    </row>
    <row r="680" spans="1:20" ht="47.25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 s="8">
        <f t="shared" si="41"/>
        <v>43484.25</v>
      </c>
      <c r="M680">
        <v>1547877600</v>
      </c>
      <c r="N680" s="8">
        <f t="shared" si="42"/>
        <v>43486.25</v>
      </c>
      <c r="O680">
        <v>1548050400</v>
      </c>
      <c r="P680" t="b">
        <v>0</v>
      </c>
      <c r="Q680" t="b">
        <v>0</v>
      </c>
      <c r="R680" t="s">
        <v>53</v>
      </c>
      <c r="S680" t="s">
        <v>2039</v>
      </c>
      <c r="T680" t="s">
        <v>2042</v>
      </c>
    </row>
    <row r="681" spans="1:20" ht="47.25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 s="8">
        <f t="shared" si="41"/>
        <v>43756.208333333328</v>
      </c>
      <c r="M681">
        <v>1571374800</v>
      </c>
      <c r="N681" s="8">
        <f t="shared" si="42"/>
        <v>43761.208333333328</v>
      </c>
      <c r="O681">
        <v>1571806800</v>
      </c>
      <c r="P681" t="b">
        <v>0</v>
      </c>
      <c r="Q681" t="b">
        <v>1</v>
      </c>
      <c r="R681" t="s">
        <v>17</v>
      </c>
      <c r="S681" t="s">
        <v>2031</v>
      </c>
      <c r="T681" t="s">
        <v>2032</v>
      </c>
    </row>
    <row r="682" spans="1:20" ht="63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 s="8">
        <f t="shared" si="41"/>
        <v>43813.25</v>
      </c>
      <c r="M682">
        <v>1576303200</v>
      </c>
      <c r="N682" s="8">
        <f t="shared" si="42"/>
        <v>43815.25</v>
      </c>
      <c r="O682">
        <v>1576476000</v>
      </c>
      <c r="P682" t="b">
        <v>0</v>
      </c>
      <c r="Q682" t="b">
        <v>1</v>
      </c>
      <c r="R682" t="s">
        <v>292</v>
      </c>
      <c r="S682" t="s">
        <v>2048</v>
      </c>
      <c r="T682" t="s">
        <v>2059</v>
      </c>
    </row>
    <row r="683" spans="1:20" ht="78.7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 s="8">
        <f t="shared" si="41"/>
        <v>40898.25</v>
      </c>
      <c r="M683">
        <v>1324447200</v>
      </c>
      <c r="N683" s="8">
        <f t="shared" si="42"/>
        <v>40904.25</v>
      </c>
      <c r="O683">
        <v>1324965600</v>
      </c>
      <c r="P683" t="b">
        <v>0</v>
      </c>
      <c r="Q683" t="b">
        <v>0</v>
      </c>
      <c r="R683" t="s">
        <v>33</v>
      </c>
      <c r="S683" t="s">
        <v>2037</v>
      </c>
      <c r="T683" t="s">
        <v>2038</v>
      </c>
    </row>
    <row r="684" spans="1:20" ht="47.25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 s="8">
        <f t="shared" si="41"/>
        <v>41619.25</v>
      </c>
      <c r="M684">
        <v>1386741600</v>
      </c>
      <c r="N684" s="8">
        <f t="shared" si="42"/>
        <v>41628.25</v>
      </c>
      <c r="O684">
        <v>1387519200</v>
      </c>
      <c r="P684" t="b">
        <v>0</v>
      </c>
      <c r="Q684" t="b">
        <v>0</v>
      </c>
      <c r="R684" t="s">
        <v>33</v>
      </c>
      <c r="S684" t="s">
        <v>2037</v>
      </c>
      <c r="T684" t="s">
        <v>2038</v>
      </c>
    </row>
    <row r="685" spans="1:20" ht="47.25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 s="8">
        <f t="shared" si="41"/>
        <v>43359.208333333328</v>
      </c>
      <c r="M685">
        <v>1537074000</v>
      </c>
      <c r="N685" s="8">
        <f t="shared" si="42"/>
        <v>43361.208333333328</v>
      </c>
      <c r="O685">
        <v>1537246800</v>
      </c>
      <c r="P685" t="b">
        <v>0</v>
      </c>
      <c r="Q685" t="b">
        <v>0</v>
      </c>
      <c r="R685" t="s">
        <v>33</v>
      </c>
      <c r="S685" t="s">
        <v>2037</v>
      </c>
      <c r="T685" t="s">
        <v>2038</v>
      </c>
    </row>
    <row r="686" spans="1:20" ht="47.25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 s="8">
        <f t="shared" si="41"/>
        <v>40358.208333333336</v>
      </c>
      <c r="M686">
        <v>1277787600</v>
      </c>
      <c r="N686" s="8">
        <f t="shared" si="42"/>
        <v>40378.208333333336</v>
      </c>
      <c r="O686">
        <v>1279515600</v>
      </c>
      <c r="P686" t="b">
        <v>0</v>
      </c>
      <c r="Q686" t="b">
        <v>0</v>
      </c>
      <c r="R686" t="s">
        <v>68</v>
      </c>
      <c r="S686" t="s">
        <v>2045</v>
      </c>
      <c r="T686" t="s">
        <v>2046</v>
      </c>
    </row>
    <row r="687" spans="1:20" ht="47.25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 s="8">
        <f t="shared" si="41"/>
        <v>42239.208333333328</v>
      </c>
      <c r="M687">
        <v>1440306000</v>
      </c>
      <c r="N687" s="8">
        <f t="shared" si="42"/>
        <v>42263.208333333328</v>
      </c>
      <c r="O687">
        <v>1442379600</v>
      </c>
      <c r="P687" t="b">
        <v>0</v>
      </c>
      <c r="Q687" t="b">
        <v>0</v>
      </c>
      <c r="R687" t="s">
        <v>33</v>
      </c>
      <c r="S687" t="s">
        <v>2037</v>
      </c>
      <c r="T687" t="s">
        <v>2038</v>
      </c>
    </row>
    <row r="688" spans="1:20" ht="47.25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 s="8">
        <f t="shared" si="41"/>
        <v>43186.208333333328</v>
      </c>
      <c r="M688">
        <v>1522126800</v>
      </c>
      <c r="N688" s="8">
        <f t="shared" si="42"/>
        <v>43197.208333333328</v>
      </c>
      <c r="O688">
        <v>1523077200</v>
      </c>
      <c r="P688" t="b">
        <v>0</v>
      </c>
      <c r="Q688" t="b">
        <v>0</v>
      </c>
      <c r="R688" t="s">
        <v>65</v>
      </c>
      <c r="S688" t="s">
        <v>2035</v>
      </c>
      <c r="T688" t="s">
        <v>2044</v>
      </c>
    </row>
    <row r="689" spans="1:20" ht="47.25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 s="8">
        <f t="shared" si="41"/>
        <v>42806.25</v>
      </c>
      <c r="M689">
        <v>1489298400</v>
      </c>
      <c r="N689" s="8">
        <f t="shared" si="42"/>
        <v>42809.208333333328</v>
      </c>
      <c r="O689">
        <v>1489554000</v>
      </c>
      <c r="P689" t="b">
        <v>0</v>
      </c>
      <c r="Q689" t="b">
        <v>0</v>
      </c>
      <c r="R689" t="s">
        <v>33</v>
      </c>
      <c r="S689" t="s">
        <v>2037</v>
      </c>
      <c r="T689" t="s">
        <v>2038</v>
      </c>
    </row>
    <row r="690" spans="1:20" ht="47.25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 s="8">
        <f t="shared" si="41"/>
        <v>43475.25</v>
      </c>
      <c r="M690">
        <v>1547100000</v>
      </c>
      <c r="N690" s="8">
        <f t="shared" si="42"/>
        <v>43491.25</v>
      </c>
      <c r="O690">
        <v>1548482400</v>
      </c>
      <c r="P690" t="b">
        <v>0</v>
      </c>
      <c r="Q690" t="b">
        <v>1</v>
      </c>
      <c r="R690" t="s">
        <v>269</v>
      </c>
      <c r="S690" t="s">
        <v>2039</v>
      </c>
      <c r="T690" t="s">
        <v>2058</v>
      </c>
    </row>
    <row r="691" spans="1:20" ht="47.25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 s="8">
        <f t="shared" si="41"/>
        <v>41576.208333333336</v>
      </c>
      <c r="M691">
        <v>1383022800</v>
      </c>
      <c r="N691" s="8">
        <f t="shared" si="42"/>
        <v>41588.25</v>
      </c>
      <c r="O691">
        <v>1384063200</v>
      </c>
      <c r="P691" t="b">
        <v>0</v>
      </c>
      <c r="Q691" t="b">
        <v>0</v>
      </c>
      <c r="R691" t="s">
        <v>28</v>
      </c>
      <c r="S691" t="s">
        <v>2035</v>
      </c>
      <c r="T691" t="s">
        <v>2036</v>
      </c>
    </row>
    <row r="692" spans="1:20" ht="63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 s="8">
        <f t="shared" si="41"/>
        <v>40874.25</v>
      </c>
      <c r="M692">
        <v>1322373600</v>
      </c>
      <c r="N692" s="8">
        <f t="shared" si="42"/>
        <v>40880.25</v>
      </c>
      <c r="O692">
        <v>1322892000</v>
      </c>
      <c r="P692" t="b">
        <v>0</v>
      </c>
      <c r="Q692" t="b">
        <v>1</v>
      </c>
      <c r="R692" t="s">
        <v>42</v>
      </c>
      <c r="S692" t="s">
        <v>2039</v>
      </c>
      <c r="T692" t="s">
        <v>2040</v>
      </c>
    </row>
    <row r="693" spans="1:20" ht="47.25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 s="8">
        <f t="shared" si="41"/>
        <v>41185.208333333336</v>
      </c>
      <c r="M693">
        <v>1349240400</v>
      </c>
      <c r="N693" s="8">
        <f t="shared" si="42"/>
        <v>41202.208333333336</v>
      </c>
      <c r="O693">
        <v>1350709200</v>
      </c>
      <c r="P693" t="b">
        <v>1</v>
      </c>
      <c r="Q693" t="b">
        <v>1</v>
      </c>
      <c r="R693" t="s">
        <v>42</v>
      </c>
      <c r="S693" t="s">
        <v>2039</v>
      </c>
      <c r="T693" t="s">
        <v>2040</v>
      </c>
    </row>
    <row r="694" spans="1:20" ht="47.25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 s="8">
        <f t="shared" si="41"/>
        <v>43655.208333333328</v>
      </c>
      <c r="M694">
        <v>1562648400</v>
      </c>
      <c r="N694" s="8">
        <f t="shared" si="42"/>
        <v>43673.208333333328</v>
      </c>
      <c r="O694">
        <v>1564203600</v>
      </c>
      <c r="P694" t="b">
        <v>0</v>
      </c>
      <c r="Q694" t="b">
        <v>0</v>
      </c>
      <c r="R694" t="s">
        <v>23</v>
      </c>
      <c r="S694" t="s">
        <v>2033</v>
      </c>
      <c r="T694" t="s">
        <v>2034</v>
      </c>
    </row>
    <row r="695" spans="1:20" ht="63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 s="8">
        <f t="shared" si="41"/>
        <v>43025.208333333328</v>
      </c>
      <c r="M695">
        <v>1508216400</v>
      </c>
      <c r="N695" s="8">
        <f t="shared" si="42"/>
        <v>43042.208333333328</v>
      </c>
      <c r="O695">
        <v>1509685200</v>
      </c>
      <c r="P695" t="b">
        <v>0</v>
      </c>
      <c r="Q695" t="b">
        <v>0</v>
      </c>
      <c r="R695" t="s">
        <v>33</v>
      </c>
      <c r="S695" t="s">
        <v>2037</v>
      </c>
      <c r="T695" t="s">
        <v>2038</v>
      </c>
    </row>
    <row r="696" spans="1:20" ht="47.25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 s="8">
        <f t="shared" si="41"/>
        <v>43066.25</v>
      </c>
      <c r="M696">
        <v>1511762400</v>
      </c>
      <c r="N696" s="8">
        <f t="shared" si="42"/>
        <v>43103.25</v>
      </c>
      <c r="O696">
        <v>1514959200</v>
      </c>
      <c r="P696" t="b">
        <v>0</v>
      </c>
      <c r="Q696" t="b">
        <v>0</v>
      </c>
      <c r="R696" t="s">
        <v>33</v>
      </c>
      <c r="S696" t="s">
        <v>2037</v>
      </c>
      <c r="T696" t="s">
        <v>2038</v>
      </c>
    </row>
    <row r="697" spans="1:20" ht="47.25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 s="8">
        <f t="shared" si="41"/>
        <v>42322.25</v>
      </c>
      <c r="M697">
        <v>1447480800</v>
      </c>
      <c r="N697" s="8">
        <f t="shared" si="42"/>
        <v>42338.25</v>
      </c>
      <c r="O697">
        <v>1448863200</v>
      </c>
      <c r="P697" t="b">
        <v>1</v>
      </c>
      <c r="Q697" t="b">
        <v>0</v>
      </c>
      <c r="R697" t="s">
        <v>23</v>
      </c>
      <c r="S697" t="s">
        <v>2033</v>
      </c>
      <c r="T697" t="s">
        <v>2034</v>
      </c>
    </row>
    <row r="698" spans="1:20" ht="47.25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 s="8">
        <f t="shared" si="41"/>
        <v>42114.208333333328</v>
      </c>
      <c r="M698">
        <v>1429506000</v>
      </c>
      <c r="N698" s="8">
        <f t="shared" si="42"/>
        <v>42115.208333333328</v>
      </c>
      <c r="O698">
        <v>1429592400</v>
      </c>
      <c r="P698" t="b">
        <v>0</v>
      </c>
      <c r="Q698" t="b">
        <v>1</v>
      </c>
      <c r="R698" t="s">
        <v>33</v>
      </c>
      <c r="S698" t="s">
        <v>2037</v>
      </c>
      <c r="T698" t="s">
        <v>2038</v>
      </c>
    </row>
    <row r="699" spans="1:20" ht="78.75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 s="8">
        <f t="shared" si="41"/>
        <v>43190.208333333328</v>
      </c>
      <c r="M699">
        <v>1522472400</v>
      </c>
      <c r="N699" s="8">
        <f t="shared" si="42"/>
        <v>43192.208333333328</v>
      </c>
      <c r="O699">
        <v>1522645200</v>
      </c>
      <c r="P699" t="b">
        <v>0</v>
      </c>
      <c r="Q699" t="b">
        <v>0</v>
      </c>
      <c r="R699" t="s">
        <v>50</v>
      </c>
      <c r="S699" t="s">
        <v>2033</v>
      </c>
      <c r="T699" t="s">
        <v>2041</v>
      </c>
    </row>
    <row r="700" spans="1:20" ht="31.5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 s="8">
        <f t="shared" si="41"/>
        <v>40871.25</v>
      </c>
      <c r="M700">
        <v>1322114400</v>
      </c>
      <c r="N700" s="8">
        <f t="shared" si="42"/>
        <v>40885.25</v>
      </c>
      <c r="O700">
        <v>1323324000</v>
      </c>
      <c r="P700" t="b">
        <v>0</v>
      </c>
      <c r="Q700" t="b">
        <v>0</v>
      </c>
      <c r="R700" t="s">
        <v>65</v>
      </c>
      <c r="S700" t="s">
        <v>2035</v>
      </c>
      <c r="T700" t="s">
        <v>2044</v>
      </c>
    </row>
    <row r="701" spans="1:20" ht="47.25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 s="8">
        <f t="shared" si="41"/>
        <v>43641.208333333328</v>
      </c>
      <c r="M701">
        <v>1561438800</v>
      </c>
      <c r="N701" s="8">
        <f t="shared" si="42"/>
        <v>43642.208333333328</v>
      </c>
      <c r="O701">
        <v>1561525200</v>
      </c>
      <c r="P701" t="b">
        <v>0</v>
      </c>
      <c r="Q701" t="b">
        <v>0</v>
      </c>
      <c r="R701" t="s">
        <v>53</v>
      </c>
      <c r="S701" t="s">
        <v>2039</v>
      </c>
      <c r="T701" t="s">
        <v>2042</v>
      </c>
    </row>
    <row r="702" spans="1:20" ht="63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 s="8">
        <f t="shared" si="41"/>
        <v>40203.25</v>
      </c>
      <c r="M702">
        <v>1264399200</v>
      </c>
      <c r="N702" s="8">
        <f t="shared" si="42"/>
        <v>40218.25</v>
      </c>
      <c r="O702">
        <v>1265695200</v>
      </c>
      <c r="P702" t="b">
        <v>0</v>
      </c>
      <c r="Q702" t="b">
        <v>0</v>
      </c>
      <c r="R702" t="s">
        <v>65</v>
      </c>
      <c r="S702" t="s">
        <v>2035</v>
      </c>
      <c r="T702" t="s">
        <v>2044</v>
      </c>
    </row>
    <row r="703" spans="1:20" ht="47.2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 s="8">
        <f t="shared" si="41"/>
        <v>40629.208333333336</v>
      </c>
      <c r="M703">
        <v>1301202000</v>
      </c>
      <c r="N703" s="8">
        <f t="shared" si="42"/>
        <v>40636.208333333336</v>
      </c>
      <c r="O703">
        <v>1301806800</v>
      </c>
      <c r="P703" t="b">
        <v>1</v>
      </c>
      <c r="Q703" t="b">
        <v>0</v>
      </c>
      <c r="R703" t="s">
        <v>33</v>
      </c>
      <c r="S703" t="s">
        <v>2037</v>
      </c>
      <c r="T703" t="s">
        <v>2038</v>
      </c>
    </row>
    <row r="704" spans="1:20" ht="63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 s="8">
        <f t="shared" si="41"/>
        <v>41477.208333333336</v>
      </c>
      <c r="M704">
        <v>1374469200</v>
      </c>
      <c r="N704" s="8">
        <f t="shared" si="42"/>
        <v>41482.208333333336</v>
      </c>
      <c r="O704">
        <v>1374901200</v>
      </c>
      <c r="P704" t="b">
        <v>0</v>
      </c>
      <c r="Q704" t="b">
        <v>0</v>
      </c>
      <c r="R704" t="s">
        <v>65</v>
      </c>
      <c r="S704" t="s">
        <v>2035</v>
      </c>
      <c r="T704" t="s">
        <v>2044</v>
      </c>
    </row>
    <row r="705" spans="1:20" ht="47.25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 s="8">
        <f t="shared" si="41"/>
        <v>41020.208333333336</v>
      </c>
      <c r="M705">
        <v>1334984400</v>
      </c>
      <c r="N705" s="8">
        <f t="shared" si="42"/>
        <v>41037.208333333336</v>
      </c>
      <c r="O705">
        <v>1336453200</v>
      </c>
      <c r="P705" t="b">
        <v>1</v>
      </c>
      <c r="Q705" t="b">
        <v>1</v>
      </c>
      <c r="R705" t="s">
        <v>206</v>
      </c>
      <c r="S705" t="s">
        <v>2045</v>
      </c>
      <c r="T705" t="s">
        <v>2057</v>
      </c>
    </row>
    <row r="706" spans="1:20" ht="63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 s="8">
        <f t="shared" si="41"/>
        <v>42555.208333333328</v>
      </c>
      <c r="M706">
        <v>1467608400</v>
      </c>
      <c r="N706" s="8">
        <f t="shared" si="42"/>
        <v>42570.208333333328</v>
      </c>
      <c r="O706">
        <v>1468904400</v>
      </c>
      <c r="P706" t="b">
        <v>0</v>
      </c>
      <c r="Q706" t="b">
        <v>0</v>
      </c>
      <c r="R706" t="s">
        <v>71</v>
      </c>
      <c r="S706" t="s">
        <v>2039</v>
      </c>
      <c r="T706" t="s">
        <v>2047</v>
      </c>
    </row>
    <row r="707" spans="1:20" ht="47.25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(E707/D707)*100</f>
        <v>99.026517383618156</v>
      </c>
      <c r="G707" t="s">
        <v>14</v>
      </c>
      <c r="H707">
        <v>2025</v>
      </c>
      <c r="I707" s="5">
        <f t="shared" si="43"/>
        <v>82.986666666666665</v>
      </c>
      <c r="J707" t="s">
        <v>40</v>
      </c>
      <c r="K707" t="s">
        <v>41</v>
      </c>
      <c r="L707" s="8">
        <f t="shared" ref="L707:L770" si="45">(((M707/60)/60)/24) +DATE(1970,1,1)</f>
        <v>41619.25</v>
      </c>
      <c r="M707">
        <v>1386741600</v>
      </c>
      <c r="N707" s="8">
        <f t="shared" ref="N707:N770" si="46">(((O707/60)/60)/24)+DATE(1970,1,1)</f>
        <v>41623.25</v>
      </c>
      <c r="O707">
        <v>1387087200</v>
      </c>
      <c r="P707" t="b">
        <v>0</v>
      </c>
      <c r="Q707" t="b">
        <v>0</v>
      </c>
      <c r="R707" t="s">
        <v>68</v>
      </c>
      <c r="S707" t="s">
        <v>2045</v>
      </c>
      <c r="T707" t="s">
        <v>2046</v>
      </c>
    </row>
    <row r="708" spans="1:20" ht="63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5">
        <f t="shared" ref="I708:I771" si="47">E708/H708</f>
        <v>103.03791821561339</v>
      </c>
      <c r="J708" t="s">
        <v>26</v>
      </c>
      <c r="K708" t="s">
        <v>27</v>
      </c>
      <c r="L708" s="8">
        <f t="shared" si="45"/>
        <v>43471.25</v>
      </c>
      <c r="M708">
        <v>1546754400</v>
      </c>
      <c r="N708" s="8">
        <f t="shared" si="46"/>
        <v>43479.25</v>
      </c>
      <c r="O708">
        <v>1547445600</v>
      </c>
      <c r="P708" t="b">
        <v>0</v>
      </c>
      <c r="Q708" t="b">
        <v>1</v>
      </c>
      <c r="R708" t="s">
        <v>28</v>
      </c>
      <c r="S708" t="s">
        <v>2035</v>
      </c>
      <c r="T708" t="s">
        <v>2036</v>
      </c>
    </row>
    <row r="709" spans="1:20" ht="63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 s="8">
        <f t="shared" si="45"/>
        <v>43442.25</v>
      </c>
      <c r="M709">
        <v>1544248800</v>
      </c>
      <c r="N709" s="8">
        <f t="shared" si="46"/>
        <v>43478.25</v>
      </c>
      <c r="O709">
        <v>1547359200</v>
      </c>
      <c r="P709" t="b">
        <v>0</v>
      </c>
      <c r="Q709" t="b">
        <v>0</v>
      </c>
      <c r="R709" t="s">
        <v>53</v>
      </c>
      <c r="S709" t="s">
        <v>2039</v>
      </c>
      <c r="T709" t="s">
        <v>2042</v>
      </c>
    </row>
    <row r="710" spans="1:20" ht="47.25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 s="8">
        <f t="shared" si="45"/>
        <v>42877.208333333328</v>
      </c>
      <c r="M710">
        <v>1495429200</v>
      </c>
      <c r="N710" s="8">
        <f t="shared" si="46"/>
        <v>42887.208333333328</v>
      </c>
      <c r="O710">
        <v>1496293200</v>
      </c>
      <c r="P710" t="b">
        <v>0</v>
      </c>
      <c r="Q710" t="b">
        <v>0</v>
      </c>
      <c r="R710" t="s">
        <v>33</v>
      </c>
      <c r="S710" t="s">
        <v>2037</v>
      </c>
      <c r="T710" t="s">
        <v>2038</v>
      </c>
    </row>
    <row r="711" spans="1:20" ht="47.25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 s="8">
        <f t="shared" si="45"/>
        <v>41018.208333333336</v>
      </c>
      <c r="M711">
        <v>1334811600</v>
      </c>
      <c r="N711" s="8">
        <f t="shared" si="46"/>
        <v>41025.208333333336</v>
      </c>
      <c r="O711">
        <v>1335416400</v>
      </c>
      <c r="P711" t="b">
        <v>0</v>
      </c>
      <c r="Q711" t="b">
        <v>0</v>
      </c>
      <c r="R711" t="s">
        <v>33</v>
      </c>
      <c r="S711" t="s">
        <v>2037</v>
      </c>
      <c r="T711" t="s">
        <v>2038</v>
      </c>
    </row>
    <row r="712" spans="1:20" ht="63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 s="8">
        <f t="shared" si="45"/>
        <v>43295.208333333328</v>
      </c>
      <c r="M712">
        <v>1531544400</v>
      </c>
      <c r="N712" s="8">
        <f t="shared" si="46"/>
        <v>43302.208333333328</v>
      </c>
      <c r="O712">
        <v>1532149200</v>
      </c>
      <c r="P712" t="b">
        <v>0</v>
      </c>
      <c r="Q712" t="b">
        <v>1</v>
      </c>
      <c r="R712" t="s">
        <v>33</v>
      </c>
      <c r="S712" t="s">
        <v>2037</v>
      </c>
      <c r="T712" t="s">
        <v>2038</v>
      </c>
    </row>
    <row r="713" spans="1:20" ht="63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 s="8">
        <f t="shared" si="45"/>
        <v>42393.25</v>
      </c>
      <c r="M713">
        <v>1453615200</v>
      </c>
      <c r="N713" s="8">
        <f t="shared" si="46"/>
        <v>42395.25</v>
      </c>
      <c r="O713">
        <v>1453788000</v>
      </c>
      <c r="P713" t="b">
        <v>1</v>
      </c>
      <c r="Q713" t="b">
        <v>1</v>
      </c>
      <c r="R713" t="s">
        <v>33</v>
      </c>
      <c r="S713" t="s">
        <v>2037</v>
      </c>
      <c r="T713" t="s">
        <v>2038</v>
      </c>
    </row>
    <row r="714" spans="1:20" ht="63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 s="8">
        <f t="shared" si="45"/>
        <v>42559.208333333328</v>
      </c>
      <c r="M714">
        <v>1467954000</v>
      </c>
      <c r="N714" s="8">
        <f t="shared" si="46"/>
        <v>42600.208333333328</v>
      </c>
      <c r="O714">
        <v>1471496400</v>
      </c>
      <c r="P714" t="b">
        <v>0</v>
      </c>
      <c r="Q714" t="b">
        <v>0</v>
      </c>
      <c r="R714" t="s">
        <v>33</v>
      </c>
      <c r="S714" t="s">
        <v>2037</v>
      </c>
      <c r="T714" t="s">
        <v>2038</v>
      </c>
    </row>
    <row r="715" spans="1:20" ht="47.25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 s="8">
        <f t="shared" si="45"/>
        <v>42604.208333333328</v>
      </c>
      <c r="M715">
        <v>1471842000</v>
      </c>
      <c r="N715" s="8">
        <f t="shared" si="46"/>
        <v>42616.208333333328</v>
      </c>
      <c r="O715">
        <v>1472878800</v>
      </c>
      <c r="P715" t="b">
        <v>0</v>
      </c>
      <c r="Q715" t="b">
        <v>0</v>
      </c>
      <c r="R715" t="s">
        <v>133</v>
      </c>
      <c r="S715" t="s">
        <v>2045</v>
      </c>
      <c r="T715" t="s">
        <v>2054</v>
      </c>
    </row>
    <row r="716" spans="1:20" ht="63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 s="8">
        <f t="shared" si="45"/>
        <v>41870.208333333336</v>
      </c>
      <c r="M716">
        <v>1408424400</v>
      </c>
      <c r="N716" s="8">
        <f t="shared" si="46"/>
        <v>41871.208333333336</v>
      </c>
      <c r="O716">
        <v>1408510800</v>
      </c>
      <c r="P716" t="b">
        <v>0</v>
      </c>
      <c r="Q716" t="b">
        <v>0</v>
      </c>
      <c r="R716" t="s">
        <v>23</v>
      </c>
      <c r="S716" t="s">
        <v>2033</v>
      </c>
      <c r="T716" t="s">
        <v>2034</v>
      </c>
    </row>
    <row r="717" spans="1:20" ht="47.25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 s="8">
        <f t="shared" si="45"/>
        <v>40397.208333333336</v>
      </c>
      <c r="M717">
        <v>1281157200</v>
      </c>
      <c r="N717" s="8">
        <f t="shared" si="46"/>
        <v>40402.208333333336</v>
      </c>
      <c r="O717">
        <v>1281589200</v>
      </c>
      <c r="P717" t="b">
        <v>0</v>
      </c>
      <c r="Q717" t="b">
        <v>0</v>
      </c>
      <c r="R717" t="s">
        <v>292</v>
      </c>
      <c r="S717" t="s">
        <v>2048</v>
      </c>
      <c r="T717" t="s">
        <v>2059</v>
      </c>
    </row>
    <row r="718" spans="1:20" ht="47.25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 s="8">
        <f t="shared" si="45"/>
        <v>41465.208333333336</v>
      </c>
      <c r="M718">
        <v>1373432400</v>
      </c>
      <c r="N718" s="8">
        <f t="shared" si="46"/>
        <v>41493.208333333336</v>
      </c>
      <c r="O718">
        <v>1375851600</v>
      </c>
      <c r="P718" t="b">
        <v>0</v>
      </c>
      <c r="Q718" t="b">
        <v>1</v>
      </c>
      <c r="R718" t="s">
        <v>33</v>
      </c>
      <c r="S718" t="s">
        <v>2037</v>
      </c>
      <c r="T718" t="s">
        <v>2038</v>
      </c>
    </row>
    <row r="719" spans="1:20" ht="78.7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 s="8">
        <f t="shared" si="45"/>
        <v>40777.208333333336</v>
      </c>
      <c r="M719">
        <v>1313989200</v>
      </c>
      <c r="N719" s="8">
        <f t="shared" si="46"/>
        <v>40798.208333333336</v>
      </c>
      <c r="O719">
        <v>1315803600</v>
      </c>
      <c r="P719" t="b">
        <v>0</v>
      </c>
      <c r="Q719" t="b">
        <v>0</v>
      </c>
      <c r="R719" t="s">
        <v>42</v>
      </c>
      <c r="S719" t="s">
        <v>2039</v>
      </c>
      <c r="T719" t="s">
        <v>2040</v>
      </c>
    </row>
    <row r="720" spans="1:20" ht="63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 s="8">
        <f t="shared" si="45"/>
        <v>41442.208333333336</v>
      </c>
      <c r="M720">
        <v>1371445200</v>
      </c>
      <c r="N720" s="8">
        <f t="shared" si="46"/>
        <v>41468.208333333336</v>
      </c>
      <c r="O720">
        <v>1373691600</v>
      </c>
      <c r="P720" t="b">
        <v>0</v>
      </c>
      <c r="Q720" t="b">
        <v>0</v>
      </c>
      <c r="R720" t="s">
        <v>65</v>
      </c>
      <c r="S720" t="s">
        <v>2035</v>
      </c>
      <c r="T720" t="s">
        <v>2044</v>
      </c>
    </row>
    <row r="721" spans="1:20" ht="47.25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 s="8">
        <f t="shared" si="45"/>
        <v>41058.208333333336</v>
      </c>
      <c r="M721">
        <v>1338267600</v>
      </c>
      <c r="N721" s="8">
        <f t="shared" si="46"/>
        <v>41069.208333333336</v>
      </c>
      <c r="O721">
        <v>1339218000</v>
      </c>
      <c r="P721" t="b">
        <v>0</v>
      </c>
      <c r="Q721" t="b">
        <v>0</v>
      </c>
      <c r="R721" t="s">
        <v>119</v>
      </c>
      <c r="S721" t="s">
        <v>2045</v>
      </c>
      <c r="T721" t="s">
        <v>2051</v>
      </c>
    </row>
    <row r="722" spans="1:20" ht="78.7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 s="8">
        <f t="shared" si="45"/>
        <v>43152.25</v>
      </c>
      <c r="M722">
        <v>1519192800</v>
      </c>
      <c r="N722" s="8">
        <f t="shared" si="46"/>
        <v>43166.25</v>
      </c>
      <c r="O722">
        <v>1520402400</v>
      </c>
      <c r="P722" t="b">
        <v>0</v>
      </c>
      <c r="Q722" t="b">
        <v>1</v>
      </c>
      <c r="R722" t="s">
        <v>33</v>
      </c>
      <c r="S722" t="s">
        <v>2037</v>
      </c>
      <c r="T722" t="s">
        <v>2038</v>
      </c>
    </row>
    <row r="723" spans="1:20" ht="63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 s="8">
        <f t="shared" si="45"/>
        <v>43194.208333333328</v>
      </c>
      <c r="M723">
        <v>1522818000</v>
      </c>
      <c r="N723" s="8">
        <f t="shared" si="46"/>
        <v>43200.208333333328</v>
      </c>
      <c r="O723">
        <v>1523336400</v>
      </c>
      <c r="P723" t="b">
        <v>0</v>
      </c>
      <c r="Q723" t="b">
        <v>0</v>
      </c>
      <c r="R723" t="s">
        <v>23</v>
      </c>
      <c r="S723" t="s">
        <v>2033</v>
      </c>
      <c r="T723" t="s">
        <v>2034</v>
      </c>
    </row>
    <row r="724" spans="1:20" ht="31.5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 s="8">
        <f t="shared" si="45"/>
        <v>43045.25</v>
      </c>
      <c r="M724">
        <v>1509948000</v>
      </c>
      <c r="N724" s="8">
        <f t="shared" si="46"/>
        <v>43072.25</v>
      </c>
      <c r="O724">
        <v>1512280800</v>
      </c>
      <c r="P724" t="b">
        <v>0</v>
      </c>
      <c r="Q724" t="b">
        <v>0</v>
      </c>
      <c r="R724" t="s">
        <v>42</v>
      </c>
      <c r="S724" t="s">
        <v>2039</v>
      </c>
      <c r="T724" t="s">
        <v>2040</v>
      </c>
    </row>
    <row r="725" spans="1:20" ht="63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 s="8">
        <f t="shared" si="45"/>
        <v>42431.25</v>
      </c>
      <c r="M725">
        <v>1456898400</v>
      </c>
      <c r="N725" s="8">
        <f t="shared" si="46"/>
        <v>42452.208333333328</v>
      </c>
      <c r="O725">
        <v>1458709200</v>
      </c>
      <c r="P725" t="b">
        <v>0</v>
      </c>
      <c r="Q725" t="b">
        <v>0</v>
      </c>
      <c r="R725" t="s">
        <v>33</v>
      </c>
      <c r="S725" t="s">
        <v>2037</v>
      </c>
      <c r="T725" t="s">
        <v>2038</v>
      </c>
    </row>
    <row r="726" spans="1:20" ht="63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 s="8">
        <f t="shared" si="45"/>
        <v>41934.208333333336</v>
      </c>
      <c r="M726">
        <v>1413954000</v>
      </c>
      <c r="N726" s="8">
        <f t="shared" si="46"/>
        <v>41936.208333333336</v>
      </c>
      <c r="O726">
        <v>1414126800</v>
      </c>
      <c r="P726" t="b">
        <v>0</v>
      </c>
      <c r="Q726" t="b">
        <v>1</v>
      </c>
      <c r="R726" t="s">
        <v>33</v>
      </c>
      <c r="S726" t="s">
        <v>2037</v>
      </c>
      <c r="T726" t="s">
        <v>2038</v>
      </c>
    </row>
    <row r="727" spans="1:20" ht="47.25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 s="8">
        <f t="shared" si="45"/>
        <v>41958.25</v>
      </c>
      <c r="M727">
        <v>1416031200</v>
      </c>
      <c r="N727" s="8">
        <f t="shared" si="46"/>
        <v>41960.25</v>
      </c>
      <c r="O727">
        <v>1416204000</v>
      </c>
      <c r="P727" t="b">
        <v>0</v>
      </c>
      <c r="Q727" t="b">
        <v>0</v>
      </c>
      <c r="R727" t="s">
        <v>292</v>
      </c>
      <c r="S727" t="s">
        <v>2048</v>
      </c>
      <c r="T727" t="s">
        <v>2059</v>
      </c>
    </row>
    <row r="728" spans="1:20" ht="63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 s="8">
        <f t="shared" si="45"/>
        <v>40476.208333333336</v>
      </c>
      <c r="M728">
        <v>1287982800</v>
      </c>
      <c r="N728" s="8">
        <f t="shared" si="46"/>
        <v>40482.208333333336</v>
      </c>
      <c r="O728">
        <v>1288501200</v>
      </c>
      <c r="P728" t="b">
        <v>0</v>
      </c>
      <c r="Q728" t="b">
        <v>1</v>
      </c>
      <c r="R728" t="s">
        <v>33</v>
      </c>
      <c r="S728" t="s">
        <v>2037</v>
      </c>
      <c r="T728" t="s">
        <v>2038</v>
      </c>
    </row>
    <row r="729" spans="1:20" ht="63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 s="8">
        <f t="shared" si="45"/>
        <v>43485.25</v>
      </c>
      <c r="M729">
        <v>1547964000</v>
      </c>
      <c r="N729" s="8">
        <f t="shared" si="46"/>
        <v>43543.208333333328</v>
      </c>
      <c r="O729">
        <v>1552971600</v>
      </c>
      <c r="P729" t="b">
        <v>0</v>
      </c>
      <c r="Q729" t="b">
        <v>0</v>
      </c>
      <c r="R729" t="s">
        <v>28</v>
      </c>
      <c r="S729" t="s">
        <v>2035</v>
      </c>
      <c r="T729" t="s">
        <v>2036</v>
      </c>
    </row>
    <row r="730" spans="1:20" ht="78.7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 s="8">
        <f t="shared" si="45"/>
        <v>42515.208333333328</v>
      </c>
      <c r="M730">
        <v>1464152400</v>
      </c>
      <c r="N730" s="8">
        <f t="shared" si="46"/>
        <v>42526.208333333328</v>
      </c>
      <c r="O730">
        <v>1465102800</v>
      </c>
      <c r="P730" t="b">
        <v>0</v>
      </c>
      <c r="Q730" t="b">
        <v>0</v>
      </c>
      <c r="R730" t="s">
        <v>33</v>
      </c>
      <c r="S730" t="s">
        <v>2037</v>
      </c>
      <c r="T730" t="s">
        <v>2038</v>
      </c>
    </row>
    <row r="731" spans="1:20" ht="63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 s="8">
        <f t="shared" si="45"/>
        <v>41309.25</v>
      </c>
      <c r="M731">
        <v>1359957600</v>
      </c>
      <c r="N731" s="8">
        <f t="shared" si="46"/>
        <v>41311.25</v>
      </c>
      <c r="O731">
        <v>1360130400</v>
      </c>
      <c r="P731" t="b">
        <v>0</v>
      </c>
      <c r="Q731" t="b">
        <v>0</v>
      </c>
      <c r="R731" t="s">
        <v>53</v>
      </c>
      <c r="S731" t="s">
        <v>2039</v>
      </c>
      <c r="T731" t="s">
        <v>2042</v>
      </c>
    </row>
    <row r="732" spans="1:20" ht="63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 s="8">
        <f t="shared" si="45"/>
        <v>42147.208333333328</v>
      </c>
      <c r="M732">
        <v>1432357200</v>
      </c>
      <c r="N732" s="8">
        <f t="shared" si="46"/>
        <v>42153.208333333328</v>
      </c>
      <c r="O732">
        <v>1432875600</v>
      </c>
      <c r="P732" t="b">
        <v>0</v>
      </c>
      <c r="Q732" t="b">
        <v>0</v>
      </c>
      <c r="R732" t="s">
        <v>65</v>
      </c>
      <c r="S732" t="s">
        <v>2035</v>
      </c>
      <c r="T732" t="s">
        <v>2044</v>
      </c>
    </row>
    <row r="733" spans="1:20" ht="63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 s="8">
        <f t="shared" si="45"/>
        <v>42939.208333333328</v>
      </c>
      <c r="M733">
        <v>1500786000</v>
      </c>
      <c r="N733" s="8">
        <f t="shared" si="46"/>
        <v>42940.208333333328</v>
      </c>
      <c r="O733">
        <v>1500872400</v>
      </c>
      <c r="P733" t="b">
        <v>0</v>
      </c>
      <c r="Q733" t="b">
        <v>0</v>
      </c>
      <c r="R733" t="s">
        <v>28</v>
      </c>
      <c r="S733" t="s">
        <v>2035</v>
      </c>
      <c r="T733" t="s">
        <v>2036</v>
      </c>
    </row>
    <row r="734" spans="1:20" ht="63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 s="8">
        <f t="shared" si="45"/>
        <v>42816.208333333328</v>
      </c>
      <c r="M734">
        <v>1490158800</v>
      </c>
      <c r="N734" s="8">
        <f t="shared" si="46"/>
        <v>42839.208333333328</v>
      </c>
      <c r="O734">
        <v>1492146000</v>
      </c>
      <c r="P734" t="b">
        <v>0</v>
      </c>
      <c r="Q734" t="b">
        <v>1</v>
      </c>
      <c r="R734" t="s">
        <v>23</v>
      </c>
      <c r="S734" t="s">
        <v>2033</v>
      </c>
      <c r="T734" t="s">
        <v>2034</v>
      </c>
    </row>
    <row r="735" spans="1:20" ht="47.25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 s="8">
        <f t="shared" si="45"/>
        <v>41844.208333333336</v>
      </c>
      <c r="M735">
        <v>1406178000</v>
      </c>
      <c r="N735" s="8">
        <f t="shared" si="46"/>
        <v>41857.208333333336</v>
      </c>
      <c r="O735">
        <v>1407301200</v>
      </c>
      <c r="P735" t="b">
        <v>0</v>
      </c>
      <c r="Q735" t="b">
        <v>0</v>
      </c>
      <c r="R735" t="s">
        <v>148</v>
      </c>
      <c r="S735" t="s">
        <v>2033</v>
      </c>
      <c r="T735" t="s">
        <v>2055</v>
      </c>
    </row>
    <row r="736" spans="1:20" ht="47.25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 s="8">
        <f t="shared" si="45"/>
        <v>42763.25</v>
      </c>
      <c r="M736">
        <v>1485583200</v>
      </c>
      <c r="N736" s="8">
        <f t="shared" si="46"/>
        <v>42775.25</v>
      </c>
      <c r="O736">
        <v>1486620000</v>
      </c>
      <c r="P736" t="b">
        <v>0</v>
      </c>
      <c r="Q736" t="b">
        <v>1</v>
      </c>
      <c r="R736" t="s">
        <v>33</v>
      </c>
      <c r="S736" t="s">
        <v>2037</v>
      </c>
      <c r="T736" t="s">
        <v>2038</v>
      </c>
    </row>
    <row r="737" spans="1:20" ht="63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 s="8">
        <f t="shared" si="45"/>
        <v>42459.208333333328</v>
      </c>
      <c r="M737">
        <v>1459314000</v>
      </c>
      <c r="N737" s="8">
        <f t="shared" si="46"/>
        <v>42466.208333333328</v>
      </c>
      <c r="O737">
        <v>1459918800</v>
      </c>
      <c r="P737" t="b">
        <v>0</v>
      </c>
      <c r="Q737" t="b">
        <v>0</v>
      </c>
      <c r="R737" t="s">
        <v>122</v>
      </c>
      <c r="S737" t="s">
        <v>2052</v>
      </c>
      <c r="T737" t="s">
        <v>2053</v>
      </c>
    </row>
    <row r="738" spans="1:20" ht="47.25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 s="8">
        <f t="shared" si="45"/>
        <v>42055.25</v>
      </c>
      <c r="M738">
        <v>1424412000</v>
      </c>
      <c r="N738" s="8">
        <f t="shared" si="46"/>
        <v>42059.25</v>
      </c>
      <c r="O738">
        <v>1424757600</v>
      </c>
      <c r="P738" t="b">
        <v>0</v>
      </c>
      <c r="Q738" t="b">
        <v>0</v>
      </c>
      <c r="R738" t="s">
        <v>68</v>
      </c>
      <c r="S738" t="s">
        <v>2045</v>
      </c>
      <c r="T738" t="s">
        <v>2046</v>
      </c>
    </row>
    <row r="739" spans="1:20" ht="94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 s="8">
        <f t="shared" si="45"/>
        <v>42685.25</v>
      </c>
      <c r="M739">
        <v>1478844000</v>
      </c>
      <c r="N739" s="8">
        <f t="shared" si="46"/>
        <v>42697.25</v>
      </c>
      <c r="O739">
        <v>1479880800</v>
      </c>
      <c r="P739" t="b">
        <v>0</v>
      </c>
      <c r="Q739" t="b">
        <v>0</v>
      </c>
      <c r="R739" t="s">
        <v>60</v>
      </c>
      <c r="S739" t="s">
        <v>2033</v>
      </c>
      <c r="T739" t="s">
        <v>2043</v>
      </c>
    </row>
    <row r="740" spans="1:20" ht="63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 s="8">
        <f t="shared" si="45"/>
        <v>41959.25</v>
      </c>
      <c r="M740">
        <v>1416117600</v>
      </c>
      <c r="N740" s="8">
        <f t="shared" si="46"/>
        <v>41981.25</v>
      </c>
      <c r="O740">
        <v>1418018400</v>
      </c>
      <c r="P740" t="b">
        <v>0</v>
      </c>
      <c r="Q740" t="b">
        <v>1</v>
      </c>
      <c r="R740" t="s">
        <v>33</v>
      </c>
      <c r="S740" t="s">
        <v>2037</v>
      </c>
      <c r="T740" t="s">
        <v>2038</v>
      </c>
    </row>
    <row r="741" spans="1:20" ht="47.25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 s="8">
        <f t="shared" si="45"/>
        <v>41089.208333333336</v>
      </c>
      <c r="M741">
        <v>1340946000</v>
      </c>
      <c r="N741" s="8">
        <f t="shared" si="46"/>
        <v>41090.208333333336</v>
      </c>
      <c r="O741">
        <v>1341032400</v>
      </c>
      <c r="P741" t="b">
        <v>0</v>
      </c>
      <c r="Q741" t="b">
        <v>0</v>
      </c>
      <c r="R741" t="s">
        <v>60</v>
      </c>
      <c r="S741" t="s">
        <v>2033</v>
      </c>
      <c r="T741" t="s">
        <v>2043</v>
      </c>
    </row>
    <row r="742" spans="1:20" ht="78.75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 s="8">
        <f t="shared" si="45"/>
        <v>42769.25</v>
      </c>
      <c r="M742">
        <v>1486101600</v>
      </c>
      <c r="N742" s="8">
        <f t="shared" si="46"/>
        <v>42772.25</v>
      </c>
      <c r="O742">
        <v>1486360800</v>
      </c>
      <c r="P742" t="b">
        <v>0</v>
      </c>
      <c r="Q742" t="b">
        <v>0</v>
      </c>
      <c r="R742" t="s">
        <v>33</v>
      </c>
      <c r="S742" t="s">
        <v>2037</v>
      </c>
      <c r="T742" t="s">
        <v>2038</v>
      </c>
    </row>
    <row r="743" spans="1:20" ht="47.25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 s="8">
        <f t="shared" si="45"/>
        <v>40321.208333333336</v>
      </c>
      <c r="M743">
        <v>1274590800</v>
      </c>
      <c r="N743" s="8">
        <f t="shared" si="46"/>
        <v>40322.208333333336</v>
      </c>
      <c r="O743">
        <v>1274677200</v>
      </c>
      <c r="P743" t="b">
        <v>0</v>
      </c>
      <c r="Q743" t="b">
        <v>0</v>
      </c>
      <c r="R743" t="s">
        <v>33</v>
      </c>
      <c r="S743" t="s">
        <v>2037</v>
      </c>
      <c r="T743" t="s">
        <v>2038</v>
      </c>
    </row>
    <row r="744" spans="1:20" ht="63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 s="8">
        <f t="shared" si="45"/>
        <v>40197.25</v>
      </c>
      <c r="M744">
        <v>1263880800</v>
      </c>
      <c r="N744" s="8">
        <f t="shared" si="46"/>
        <v>40239.25</v>
      </c>
      <c r="O744">
        <v>1267509600</v>
      </c>
      <c r="P744" t="b">
        <v>0</v>
      </c>
      <c r="Q744" t="b">
        <v>0</v>
      </c>
      <c r="R744" t="s">
        <v>50</v>
      </c>
      <c r="S744" t="s">
        <v>2033</v>
      </c>
      <c r="T744" t="s">
        <v>2041</v>
      </c>
    </row>
    <row r="745" spans="1:20" ht="63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 s="8">
        <f t="shared" si="45"/>
        <v>42298.208333333328</v>
      </c>
      <c r="M745">
        <v>1445403600</v>
      </c>
      <c r="N745" s="8">
        <f t="shared" si="46"/>
        <v>42304.208333333328</v>
      </c>
      <c r="O745">
        <v>1445922000</v>
      </c>
      <c r="P745" t="b">
        <v>0</v>
      </c>
      <c r="Q745" t="b">
        <v>1</v>
      </c>
      <c r="R745" t="s">
        <v>33</v>
      </c>
      <c r="S745" t="s">
        <v>2037</v>
      </c>
      <c r="T745" t="s">
        <v>2038</v>
      </c>
    </row>
    <row r="746" spans="1:20" ht="47.25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 s="8">
        <f t="shared" si="45"/>
        <v>43322.208333333328</v>
      </c>
      <c r="M746">
        <v>1533877200</v>
      </c>
      <c r="N746" s="8">
        <f t="shared" si="46"/>
        <v>43324.208333333328</v>
      </c>
      <c r="O746">
        <v>1534050000</v>
      </c>
      <c r="P746" t="b">
        <v>0</v>
      </c>
      <c r="Q746" t="b">
        <v>1</v>
      </c>
      <c r="R746" t="s">
        <v>33</v>
      </c>
      <c r="S746" t="s">
        <v>2037</v>
      </c>
      <c r="T746" t="s">
        <v>2038</v>
      </c>
    </row>
    <row r="747" spans="1:20" ht="63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 s="8">
        <f t="shared" si="45"/>
        <v>40328.208333333336</v>
      </c>
      <c r="M747">
        <v>1275195600</v>
      </c>
      <c r="N747" s="8">
        <f t="shared" si="46"/>
        <v>40355.208333333336</v>
      </c>
      <c r="O747">
        <v>1277528400</v>
      </c>
      <c r="P747" t="b">
        <v>0</v>
      </c>
      <c r="Q747" t="b">
        <v>0</v>
      </c>
      <c r="R747" t="s">
        <v>65</v>
      </c>
      <c r="S747" t="s">
        <v>2035</v>
      </c>
      <c r="T747" t="s">
        <v>2044</v>
      </c>
    </row>
    <row r="748" spans="1:20" ht="63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 s="8">
        <f t="shared" si="45"/>
        <v>40825.208333333336</v>
      </c>
      <c r="M748">
        <v>1318136400</v>
      </c>
      <c r="N748" s="8">
        <f t="shared" si="46"/>
        <v>40830.208333333336</v>
      </c>
      <c r="O748">
        <v>1318568400</v>
      </c>
      <c r="P748" t="b">
        <v>0</v>
      </c>
      <c r="Q748" t="b">
        <v>0</v>
      </c>
      <c r="R748" t="s">
        <v>28</v>
      </c>
      <c r="S748" t="s">
        <v>2035</v>
      </c>
      <c r="T748" t="s">
        <v>2036</v>
      </c>
    </row>
    <row r="749" spans="1:20" ht="47.25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 s="8">
        <f t="shared" si="45"/>
        <v>40423.208333333336</v>
      </c>
      <c r="M749">
        <v>1283403600</v>
      </c>
      <c r="N749" s="8">
        <f t="shared" si="46"/>
        <v>40434.208333333336</v>
      </c>
      <c r="O749">
        <v>1284354000</v>
      </c>
      <c r="P749" t="b">
        <v>0</v>
      </c>
      <c r="Q749" t="b">
        <v>0</v>
      </c>
      <c r="R749" t="s">
        <v>33</v>
      </c>
      <c r="S749" t="s">
        <v>2037</v>
      </c>
      <c r="T749" t="s">
        <v>2038</v>
      </c>
    </row>
    <row r="750" spans="1:20" ht="47.25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 s="8">
        <f t="shared" si="45"/>
        <v>40238.25</v>
      </c>
      <c r="M750">
        <v>1267423200</v>
      </c>
      <c r="N750" s="8">
        <f t="shared" si="46"/>
        <v>40263.208333333336</v>
      </c>
      <c r="O750">
        <v>1269579600</v>
      </c>
      <c r="P750" t="b">
        <v>0</v>
      </c>
      <c r="Q750" t="b">
        <v>1</v>
      </c>
      <c r="R750" t="s">
        <v>71</v>
      </c>
      <c r="S750" t="s">
        <v>2039</v>
      </c>
      <c r="T750" t="s">
        <v>2047</v>
      </c>
    </row>
    <row r="751" spans="1:20" ht="47.25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 s="8">
        <f t="shared" si="45"/>
        <v>41920.208333333336</v>
      </c>
      <c r="M751">
        <v>1412744400</v>
      </c>
      <c r="N751" s="8">
        <f t="shared" si="46"/>
        <v>41932.208333333336</v>
      </c>
      <c r="O751">
        <v>1413781200</v>
      </c>
      <c r="P751" t="b">
        <v>0</v>
      </c>
      <c r="Q751" t="b">
        <v>1</v>
      </c>
      <c r="R751" t="s">
        <v>65</v>
      </c>
      <c r="S751" t="s">
        <v>2035</v>
      </c>
      <c r="T751" t="s">
        <v>2044</v>
      </c>
    </row>
    <row r="752" spans="1:20" ht="63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 s="8">
        <f t="shared" si="45"/>
        <v>40360.208333333336</v>
      </c>
      <c r="M752">
        <v>1277960400</v>
      </c>
      <c r="N752" s="8">
        <f t="shared" si="46"/>
        <v>40385.208333333336</v>
      </c>
      <c r="O752">
        <v>1280120400</v>
      </c>
      <c r="P752" t="b">
        <v>0</v>
      </c>
      <c r="Q752" t="b">
        <v>0</v>
      </c>
      <c r="R752" t="s">
        <v>50</v>
      </c>
      <c r="S752" t="s">
        <v>2033</v>
      </c>
      <c r="T752" t="s">
        <v>2041</v>
      </c>
    </row>
    <row r="753" spans="1:20" ht="47.25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 s="8">
        <f t="shared" si="45"/>
        <v>42446.208333333328</v>
      </c>
      <c r="M753">
        <v>1458190800</v>
      </c>
      <c r="N753" s="8">
        <f t="shared" si="46"/>
        <v>42461.208333333328</v>
      </c>
      <c r="O753">
        <v>1459486800</v>
      </c>
      <c r="P753" t="b">
        <v>1</v>
      </c>
      <c r="Q753" t="b">
        <v>1</v>
      </c>
      <c r="R753" t="s">
        <v>68</v>
      </c>
      <c r="S753" t="s">
        <v>2045</v>
      </c>
      <c r="T753" t="s">
        <v>2046</v>
      </c>
    </row>
    <row r="754" spans="1:20" ht="47.25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 s="8">
        <f t="shared" si="45"/>
        <v>40395.208333333336</v>
      </c>
      <c r="M754">
        <v>1280984400</v>
      </c>
      <c r="N754" s="8">
        <f t="shared" si="46"/>
        <v>40413.208333333336</v>
      </c>
      <c r="O754">
        <v>1282539600</v>
      </c>
      <c r="P754" t="b">
        <v>0</v>
      </c>
      <c r="Q754" t="b">
        <v>1</v>
      </c>
      <c r="R754" t="s">
        <v>33</v>
      </c>
      <c r="S754" t="s">
        <v>2037</v>
      </c>
      <c r="T754" t="s">
        <v>2038</v>
      </c>
    </row>
    <row r="755" spans="1:20" ht="47.25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 s="8">
        <f t="shared" si="45"/>
        <v>40321.208333333336</v>
      </c>
      <c r="M755">
        <v>1274590800</v>
      </c>
      <c r="N755" s="8">
        <f t="shared" si="46"/>
        <v>40336.208333333336</v>
      </c>
      <c r="O755">
        <v>1275886800</v>
      </c>
      <c r="P755" t="b">
        <v>0</v>
      </c>
      <c r="Q755" t="b">
        <v>0</v>
      </c>
      <c r="R755" t="s">
        <v>122</v>
      </c>
      <c r="S755" t="s">
        <v>2052</v>
      </c>
      <c r="T755" t="s">
        <v>2053</v>
      </c>
    </row>
    <row r="756" spans="1:20" ht="47.25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 s="8">
        <f t="shared" si="45"/>
        <v>41210.208333333336</v>
      </c>
      <c r="M756">
        <v>1351400400</v>
      </c>
      <c r="N756" s="8">
        <f t="shared" si="46"/>
        <v>41263.25</v>
      </c>
      <c r="O756">
        <v>1355983200</v>
      </c>
      <c r="P756" t="b">
        <v>0</v>
      </c>
      <c r="Q756" t="b">
        <v>0</v>
      </c>
      <c r="R756" t="s">
        <v>33</v>
      </c>
      <c r="S756" t="s">
        <v>2037</v>
      </c>
      <c r="T756" t="s">
        <v>2038</v>
      </c>
    </row>
    <row r="757" spans="1:20" ht="47.25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 s="8">
        <f t="shared" si="45"/>
        <v>43096.25</v>
      </c>
      <c r="M757">
        <v>1514354400</v>
      </c>
      <c r="N757" s="8">
        <f t="shared" si="46"/>
        <v>43108.25</v>
      </c>
      <c r="O757">
        <v>1515391200</v>
      </c>
      <c r="P757" t="b">
        <v>0</v>
      </c>
      <c r="Q757" t="b">
        <v>1</v>
      </c>
      <c r="R757" t="s">
        <v>33</v>
      </c>
      <c r="S757" t="s">
        <v>2037</v>
      </c>
      <c r="T757" t="s">
        <v>2038</v>
      </c>
    </row>
    <row r="758" spans="1:20" ht="47.25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 s="8">
        <f t="shared" si="45"/>
        <v>42024.25</v>
      </c>
      <c r="M758">
        <v>1421733600</v>
      </c>
      <c r="N758" s="8">
        <f t="shared" si="46"/>
        <v>42030.25</v>
      </c>
      <c r="O758">
        <v>1422252000</v>
      </c>
      <c r="P758" t="b">
        <v>0</v>
      </c>
      <c r="Q758" t="b">
        <v>0</v>
      </c>
      <c r="R758" t="s">
        <v>33</v>
      </c>
      <c r="S758" t="s">
        <v>2037</v>
      </c>
      <c r="T758" t="s">
        <v>2038</v>
      </c>
    </row>
    <row r="759" spans="1:20" ht="63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 s="8">
        <f t="shared" si="45"/>
        <v>40675.208333333336</v>
      </c>
      <c r="M759">
        <v>1305176400</v>
      </c>
      <c r="N759" s="8">
        <f t="shared" si="46"/>
        <v>40679.208333333336</v>
      </c>
      <c r="O759">
        <v>1305522000</v>
      </c>
      <c r="P759" t="b">
        <v>0</v>
      </c>
      <c r="Q759" t="b">
        <v>0</v>
      </c>
      <c r="R759" t="s">
        <v>53</v>
      </c>
      <c r="S759" t="s">
        <v>2039</v>
      </c>
      <c r="T759" t="s">
        <v>2042</v>
      </c>
    </row>
    <row r="760" spans="1:20" ht="47.25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 s="8">
        <f t="shared" si="45"/>
        <v>41936.208333333336</v>
      </c>
      <c r="M760">
        <v>1414126800</v>
      </c>
      <c r="N760" s="8">
        <f t="shared" si="46"/>
        <v>41945.208333333336</v>
      </c>
      <c r="O760">
        <v>1414904400</v>
      </c>
      <c r="P760" t="b">
        <v>0</v>
      </c>
      <c r="Q760" t="b">
        <v>0</v>
      </c>
      <c r="R760" t="s">
        <v>23</v>
      </c>
      <c r="S760" t="s">
        <v>2033</v>
      </c>
      <c r="T760" t="s">
        <v>2034</v>
      </c>
    </row>
    <row r="761" spans="1:20" ht="63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 s="8">
        <f t="shared" si="45"/>
        <v>43136.25</v>
      </c>
      <c r="M761">
        <v>1517810400</v>
      </c>
      <c r="N761" s="8">
        <f t="shared" si="46"/>
        <v>43166.25</v>
      </c>
      <c r="O761">
        <v>1520402400</v>
      </c>
      <c r="P761" t="b">
        <v>0</v>
      </c>
      <c r="Q761" t="b">
        <v>0</v>
      </c>
      <c r="R761" t="s">
        <v>50</v>
      </c>
      <c r="S761" t="s">
        <v>2033</v>
      </c>
      <c r="T761" t="s">
        <v>2041</v>
      </c>
    </row>
    <row r="762" spans="1:20" ht="31.5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 s="8">
        <f t="shared" si="45"/>
        <v>43678.208333333328</v>
      </c>
      <c r="M762">
        <v>1564635600</v>
      </c>
      <c r="N762" s="8">
        <f t="shared" si="46"/>
        <v>43707.208333333328</v>
      </c>
      <c r="O762">
        <v>1567141200</v>
      </c>
      <c r="P762" t="b">
        <v>0</v>
      </c>
      <c r="Q762" t="b">
        <v>1</v>
      </c>
      <c r="R762" t="s">
        <v>89</v>
      </c>
      <c r="S762" t="s">
        <v>2048</v>
      </c>
      <c r="T762" t="s">
        <v>2049</v>
      </c>
    </row>
    <row r="763" spans="1:20" ht="47.25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 s="8">
        <f t="shared" si="45"/>
        <v>42938.208333333328</v>
      </c>
      <c r="M763">
        <v>1500699600</v>
      </c>
      <c r="N763" s="8">
        <f t="shared" si="46"/>
        <v>42943.208333333328</v>
      </c>
      <c r="O763">
        <v>1501131600</v>
      </c>
      <c r="P763" t="b">
        <v>0</v>
      </c>
      <c r="Q763" t="b">
        <v>0</v>
      </c>
      <c r="R763" t="s">
        <v>23</v>
      </c>
      <c r="S763" t="s">
        <v>2033</v>
      </c>
      <c r="T763" t="s">
        <v>2034</v>
      </c>
    </row>
    <row r="764" spans="1:20" ht="47.25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 s="8">
        <f t="shared" si="45"/>
        <v>41241.25</v>
      </c>
      <c r="M764">
        <v>1354082400</v>
      </c>
      <c r="N764" s="8">
        <f t="shared" si="46"/>
        <v>41252.25</v>
      </c>
      <c r="O764">
        <v>1355032800</v>
      </c>
      <c r="P764" t="b">
        <v>0</v>
      </c>
      <c r="Q764" t="b">
        <v>0</v>
      </c>
      <c r="R764" t="s">
        <v>159</v>
      </c>
      <c r="S764" t="s">
        <v>2033</v>
      </c>
      <c r="T764" t="s">
        <v>2056</v>
      </c>
    </row>
    <row r="765" spans="1:20" ht="47.25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 s="8">
        <f t="shared" si="45"/>
        <v>41037.208333333336</v>
      </c>
      <c r="M765">
        <v>1336453200</v>
      </c>
      <c r="N765" s="8">
        <f t="shared" si="46"/>
        <v>41072.208333333336</v>
      </c>
      <c r="O765">
        <v>1339477200</v>
      </c>
      <c r="P765" t="b">
        <v>0</v>
      </c>
      <c r="Q765" t="b">
        <v>1</v>
      </c>
      <c r="R765" t="s">
        <v>33</v>
      </c>
      <c r="S765" t="s">
        <v>2037</v>
      </c>
      <c r="T765" t="s">
        <v>2038</v>
      </c>
    </row>
    <row r="766" spans="1:20" ht="78.7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 s="8">
        <f t="shared" si="45"/>
        <v>40676.208333333336</v>
      </c>
      <c r="M766">
        <v>1305262800</v>
      </c>
      <c r="N766" s="8">
        <f t="shared" si="46"/>
        <v>40684.208333333336</v>
      </c>
      <c r="O766">
        <v>1305954000</v>
      </c>
      <c r="P766" t="b">
        <v>0</v>
      </c>
      <c r="Q766" t="b">
        <v>0</v>
      </c>
      <c r="R766" t="s">
        <v>23</v>
      </c>
      <c r="S766" t="s">
        <v>2033</v>
      </c>
      <c r="T766" t="s">
        <v>2034</v>
      </c>
    </row>
    <row r="767" spans="1:20" ht="47.25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 s="8">
        <f t="shared" si="45"/>
        <v>42840.208333333328</v>
      </c>
      <c r="M767">
        <v>1492232400</v>
      </c>
      <c r="N767" s="8">
        <f t="shared" si="46"/>
        <v>42865.208333333328</v>
      </c>
      <c r="O767">
        <v>1494392400</v>
      </c>
      <c r="P767" t="b">
        <v>1</v>
      </c>
      <c r="Q767" t="b">
        <v>1</v>
      </c>
      <c r="R767" t="s">
        <v>60</v>
      </c>
      <c r="S767" t="s">
        <v>2033</v>
      </c>
      <c r="T767" t="s">
        <v>2043</v>
      </c>
    </row>
    <row r="768" spans="1:20" ht="63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 s="8">
        <f t="shared" si="45"/>
        <v>43362.208333333328</v>
      </c>
      <c r="M768">
        <v>1537333200</v>
      </c>
      <c r="N768" s="8">
        <f t="shared" si="46"/>
        <v>43363.208333333328</v>
      </c>
      <c r="O768">
        <v>1537419600</v>
      </c>
      <c r="P768" t="b">
        <v>0</v>
      </c>
      <c r="Q768" t="b">
        <v>0</v>
      </c>
      <c r="R768" t="s">
        <v>474</v>
      </c>
      <c r="S768" t="s">
        <v>2039</v>
      </c>
      <c r="T768" t="s">
        <v>2061</v>
      </c>
    </row>
    <row r="769" spans="1:20" ht="63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 s="8">
        <f t="shared" si="45"/>
        <v>42283.208333333328</v>
      </c>
      <c r="M769">
        <v>1444107600</v>
      </c>
      <c r="N769" s="8">
        <f t="shared" si="46"/>
        <v>42328.25</v>
      </c>
      <c r="O769">
        <v>1447999200</v>
      </c>
      <c r="P769" t="b">
        <v>0</v>
      </c>
      <c r="Q769" t="b">
        <v>0</v>
      </c>
      <c r="R769" t="s">
        <v>206</v>
      </c>
      <c r="S769" t="s">
        <v>2045</v>
      </c>
      <c r="T769" t="s">
        <v>2057</v>
      </c>
    </row>
    <row r="770" spans="1:20" ht="63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 s="8">
        <f t="shared" si="45"/>
        <v>41619.25</v>
      </c>
      <c r="M770">
        <v>1386741600</v>
      </c>
      <c r="N770" s="8">
        <f t="shared" si="46"/>
        <v>41634.25</v>
      </c>
      <c r="O770">
        <v>1388037600</v>
      </c>
      <c r="P770" t="b">
        <v>0</v>
      </c>
      <c r="Q770" t="b">
        <v>0</v>
      </c>
      <c r="R770" t="s">
        <v>33</v>
      </c>
      <c r="S770" t="s">
        <v>2037</v>
      </c>
      <c r="T770" t="s">
        <v>2038</v>
      </c>
    </row>
    <row r="771" spans="1:20" ht="47.25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(E771/D771)*100</f>
        <v>86.867834394904463</v>
      </c>
      <c r="G771" t="s">
        <v>14</v>
      </c>
      <c r="H771">
        <v>3410</v>
      </c>
      <c r="I771" s="5">
        <f t="shared" si="47"/>
        <v>31.995894428152493</v>
      </c>
      <c r="J771" t="s">
        <v>21</v>
      </c>
      <c r="K771" t="s">
        <v>22</v>
      </c>
      <c r="L771" s="8">
        <f t="shared" ref="L771:L834" si="49">(((M771/60)/60)/24) +DATE(1970,1,1)</f>
        <v>41501.208333333336</v>
      </c>
      <c r="M771">
        <v>1376542800</v>
      </c>
      <c r="N771" s="8">
        <f t="shared" ref="N771:N834" si="50">(((O771/60)/60)/24)+DATE(1970,1,1)</f>
        <v>41527.208333333336</v>
      </c>
      <c r="O771">
        <v>1378789200</v>
      </c>
      <c r="P771" t="b">
        <v>0</v>
      </c>
      <c r="Q771" t="b">
        <v>0</v>
      </c>
      <c r="R771" t="s">
        <v>89</v>
      </c>
      <c r="S771" t="s">
        <v>2048</v>
      </c>
      <c r="T771" t="s">
        <v>2049</v>
      </c>
    </row>
    <row r="772" spans="1:20" ht="63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5">
        <f t="shared" ref="I772:I835" si="51">E772/H772</f>
        <v>53.898148148148145</v>
      </c>
      <c r="J772" t="s">
        <v>107</v>
      </c>
      <c r="K772" t="s">
        <v>108</v>
      </c>
      <c r="L772" s="8">
        <f t="shared" si="49"/>
        <v>41743.208333333336</v>
      </c>
      <c r="M772">
        <v>1397451600</v>
      </c>
      <c r="N772" s="8">
        <f t="shared" si="50"/>
        <v>41750.208333333336</v>
      </c>
      <c r="O772">
        <v>1398056400</v>
      </c>
      <c r="P772" t="b">
        <v>0</v>
      </c>
      <c r="Q772" t="b">
        <v>1</v>
      </c>
      <c r="R772" t="s">
        <v>33</v>
      </c>
      <c r="S772" t="s">
        <v>2037</v>
      </c>
      <c r="T772" t="s">
        <v>2038</v>
      </c>
    </row>
    <row r="773" spans="1:20" ht="47.25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 s="8">
        <f t="shared" si="49"/>
        <v>43491.25</v>
      </c>
      <c r="M773">
        <v>1548482400</v>
      </c>
      <c r="N773" s="8">
        <f t="shared" si="50"/>
        <v>43518.25</v>
      </c>
      <c r="O773">
        <v>1550815200</v>
      </c>
      <c r="P773" t="b">
        <v>0</v>
      </c>
      <c r="Q773" t="b">
        <v>0</v>
      </c>
      <c r="R773" t="s">
        <v>33</v>
      </c>
      <c r="S773" t="s">
        <v>2037</v>
      </c>
      <c r="T773" t="s">
        <v>2038</v>
      </c>
    </row>
    <row r="774" spans="1:20" ht="47.25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 s="8">
        <f t="shared" si="49"/>
        <v>43505.25</v>
      </c>
      <c r="M774">
        <v>1549692000</v>
      </c>
      <c r="N774" s="8">
        <f t="shared" si="50"/>
        <v>43509.25</v>
      </c>
      <c r="O774">
        <v>1550037600</v>
      </c>
      <c r="P774" t="b">
        <v>0</v>
      </c>
      <c r="Q774" t="b">
        <v>0</v>
      </c>
      <c r="R774" t="s">
        <v>60</v>
      </c>
      <c r="S774" t="s">
        <v>2033</v>
      </c>
      <c r="T774" t="s">
        <v>2043</v>
      </c>
    </row>
    <row r="775" spans="1:20" ht="63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 s="8">
        <f t="shared" si="49"/>
        <v>42838.208333333328</v>
      </c>
      <c r="M775">
        <v>1492059600</v>
      </c>
      <c r="N775" s="8">
        <f t="shared" si="50"/>
        <v>42848.208333333328</v>
      </c>
      <c r="O775">
        <v>1492923600</v>
      </c>
      <c r="P775" t="b">
        <v>0</v>
      </c>
      <c r="Q775" t="b">
        <v>0</v>
      </c>
      <c r="R775" t="s">
        <v>33</v>
      </c>
      <c r="S775" t="s">
        <v>2037</v>
      </c>
      <c r="T775" t="s">
        <v>2038</v>
      </c>
    </row>
    <row r="776" spans="1:20" ht="47.25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 s="8">
        <f t="shared" si="49"/>
        <v>42513.208333333328</v>
      </c>
      <c r="M776">
        <v>1463979600</v>
      </c>
      <c r="N776" s="8">
        <f t="shared" si="50"/>
        <v>42554.208333333328</v>
      </c>
      <c r="O776">
        <v>1467522000</v>
      </c>
      <c r="P776" t="b">
        <v>0</v>
      </c>
      <c r="Q776" t="b">
        <v>0</v>
      </c>
      <c r="R776" t="s">
        <v>28</v>
      </c>
      <c r="S776" t="s">
        <v>2035</v>
      </c>
      <c r="T776" t="s">
        <v>2036</v>
      </c>
    </row>
    <row r="777" spans="1:20" ht="63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 s="8">
        <f t="shared" si="49"/>
        <v>41949.25</v>
      </c>
      <c r="M777">
        <v>1415253600</v>
      </c>
      <c r="N777" s="8">
        <f t="shared" si="50"/>
        <v>41959.25</v>
      </c>
      <c r="O777">
        <v>1416117600</v>
      </c>
      <c r="P777" t="b">
        <v>0</v>
      </c>
      <c r="Q777" t="b">
        <v>0</v>
      </c>
      <c r="R777" t="s">
        <v>23</v>
      </c>
      <c r="S777" t="s">
        <v>2033</v>
      </c>
      <c r="T777" t="s">
        <v>2034</v>
      </c>
    </row>
    <row r="778" spans="1:20" ht="47.25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 s="8">
        <f t="shared" si="49"/>
        <v>43650.208333333328</v>
      </c>
      <c r="M778">
        <v>1562216400</v>
      </c>
      <c r="N778" s="8">
        <f t="shared" si="50"/>
        <v>43668.208333333328</v>
      </c>
      <c r="O778">
        <v>1563771600</v>
      </c>
      <c r="P778" t="b">
        <v>0</v>
      </c>
      <c r="Q778" t="b">
        <v>0</v>
      </c>
      <c r="R778" t="s">
        <v>33</v>
      </c>
      <c r="S778" t="s">
        <v>2037</v>
      </c>
      <c r="T778" t="s">
        <v>2038</v>
      </c>
    </row>
    <row r="779" spans="1:20" ht="63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 s="8">
        <f t="shared" si="49"/>
        <v>40809.208333333336</v>
      </c>
      <c r="M779">
        <v>1316754000</v>
      </c>
      <c r="N779" s="8">
        <f t="shared" si="50"/>
        <v>40838.208333333336</v>
      </c>
      <c r="O779">
        <v>1319259600</v>
      </c>
      <c r="P779" t="b">
        <v>0</v>
      </c>
      <c r="Q779" t="b">
        <v>0</v>
      </c>
      <c r="R779" t="s">
        <v>33</v>
      </c>
      <c r="S779" t="s">
        <v>2037</v>
      </c>
      <c r="T779" t="s">
        <v>2038</v>
      </c>
    </row>
    <row r="780" spans="1:20" ht="63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 s="8">
        <f t="shared" si="49"/>
        <v>40768.208333333336</v>
      </c>
      <c r="M780">
        <v>1313211600</v>
      </c>
      <c r="N780" s="8">
        <f t="shared" si="50"/>
        <v>40773.208333333336</v>
      </c>
      <c r="O780">
        <v>1313643600</v>
      </c>
      <c r="P780" t="b">
        <v>0</v>
      </c>
      <c r="Q780" t="b">
        <v>0</v>
      </c>
      <c r="R780" t="s">
        <v>71</v>
      </c>
      <c r="S780" t="s">
        <v>2039</v>
      </c>
      <c r="T780" t="s">
        <v>2047</v>
      </c>
    </row>
    <row r="781" spans="1:20" ht="47.25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 s="8">
        <f t="shared" si="49"/>
        <v>42230.208333333328</v>
      </c>
      <c r="M781">
        <v>1439528400</v>
      </c>
      <c r="N781" s="8">
        <f t="shared" si="50"/>
        <v>42239.208333333328</v>
      </c>
      <c r="O781">
        <v>1440306000</v>
      </c>
      <c r="P781" t="b">
        <v>0</v>
      </c>
      <c r="Q781" t="b">
        <v>1</v>
      </c>
      <c r="R781" t="s">
        <v>33</v>
      </c>
      <c r="S781" t="s">
        <v>2037</v>
      </c>
      <c r="T781" t="s">
        <v>2038</v>
      </c>
    </row>
    <row r="782" spans="1:20" ht="63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 s="8">
        <f t="shared" si="49"/>
        <v>42573.208333333328</v>
      </c>
      <c r="M782">
        <v>1469163600</v>
      </c>
      <c r="N782" s="8">
        <f t="shared" si="50"/>
        <v>42592.208333333328</v>
      </c>
      <c r="O782">
        <v>1470805200</v>
      </c>
      <c r="P782" t="b">
        <v>0</v>
      </c>
      <c r="Q782" t="b">
        <v>1</v>
      </c>
      <c r="R782" t="s">
        <v>53</v>
      </c>
      <c r="S782" t="s">
        <v>2039</v>
      </c>
      <c r="T782" t="s">
        <v>2042</v>
      </c>
    </row>
    <row r="783" spans="1:20" ht="47.25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 s="8">
        <f t="shared" si="49"/>
        <v>40482.208333333336</v>
      </c>
      <c r="M783">
        <v>1288501200</v>
      </c>
      <c r="N783" s="8">
        <f t="shared" si="50"/>
        <v>40533.25</v>
      </c>
      <c r="O783">
        <v>1292911200</v>
      </c>
      <c r="P783" t="b">
        <v>0</v>
      </c>
      <c r="Q783" t="b">
        <v>0</v>
      </c>
      <c r="R783" t="s">
        <v>33</v>
      </c>
      <c r="S783" t="s">
        <v>2037</v>
      </c>
      <c r="T783" t="s">
        <v>2038</v>
      </c>
    </row>
    <row r="784" spans="1:20" ht="47.25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 s="8">
        <f t="shared" si="49"/>
        <v>40603.25</v>
      </c>
      <c r="M784">
        <v>1298959200</v>
      </c>
      <c r="N784" s="8">
        <f t="shared" si="50"/>
        <v>40631.208333333336</v>
      </c>
      <c r="O784">
        <v>1301374800</v>
      </c>
      <c r="P784" t="b">
        <v>0</v>
      </c>
      <c r="Q784" t="b">
        <v>1</v>
      </c>
      <c r="R784" t="s">
        <v>71</v>
      </c>
      <c r="S784" t="s">
        <v>2039</v>
      </c>
      <c r="T784" t="s">
        <v>2047</v>
      </c>
    </row>
    <row r="785" spans="1:20" ht="47.25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 s="8">
        <f t="shared" si="49"/>
        <v>41625.25</v>
      </c>
      <c r="M785">
        <v>1387260000</v>
      </c>
      <c r="N785" s="8">
        <f t="shared" si="50"/>
        <v>41632.25</v>
      </c>
      <c r="O785">
        <v>1387864800</v>
      </c>
      <c r="P785" t="b">
        <v>0</v>
      </c>
      <c r="Q785" t="b">
        <v>0</v>
      </c>
      <c r="R785" t="s">
        <v>23</v>
      </c>
      <c r="S785" t="s">
        <v>2033</v>
      </c>
      <c r="T785" t="s">
        <v>2034</v>
      </c>
    </row>
    <row r="786" spans="1:20" ht="47.25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 s="8">
        <f t="shared" si="49"/>
        <v>42435.25</v>
      </c>
      <c r="M786">
        <v>1457244000</v>
      </c>
      <c r="N786" s="8">
        <f t="shared" si="50"/>
        <v>42446.208333333328</v>
      </c>
      <c r="O786">
        <v>1458190800</v>
      </c>
      <c r="P786" t="b">
        <v>0</v>
      </c>
      <c r="Q786" t="b">
        <v>0</v>
      </c>
      <c r="R786" t="s">
        <v>28</v>
      </c>
      <c r="S786" t="s">
        <v>2035</v>
      </c>
      <c r="T786" t="s">
        <v>2036</v>
      </c>
    </row>
    <row r="787" spans="1:20" ht="63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 s="8">
        <f t="shared" si="49"/>
        <v>43582.208333333328</v>
      </c>
      <c r="M787">
        <v>1556341200</v>
      </c>
      <c r="N787" s="8">
        <f t="shared" si="50"/>
        <v>43616.208333333328</v>
      </c>
      <c r="O787">
        <v>1559278800</v>
      </c>
      <c r="P787" t="b">
        <v>0</v>
      </c>
      <c r="Q787" t="b">
        <v>1</v>
      </c>
      <c r="R787" t="s">
        <v>71</v>
      </c>
      <c r="S787" t="s">
        <v>2039</v>
      </c>
      <c r="T787" t="s">
        <v>2047</v>
      </c>
    </row>
    <row r="788" spans="1:20" ht="47.25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 s="8">
        <f t="shared" si="49"/>
        <v>43186.208333333328</v>
      </c>
      <c r="M788">
        <v>1522126800</v>
      </c>
      <c r="N788" s="8">
        <f t="shared" si="50"/>
        <v>43193.208333333328</v>
      </c>
      <c r="O788">
        <v>1522731600</v>
      </c>
      <c r="P788" t="b">
        <v>0</v>
      </c>
      <c r="Q788" t="b">
        <v>1</v>
      </c>
      <c r="R788" t="s">
        <v>159</v>
      </c>
      <c r="S788" t="s">
        <v>2033</v>
      </c>
      <c r="T788" t="s">
        <v>2056</v>
      </c>
    </row>
    <row r="789" spans="1:20" ht="47.25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 s="8">
        <f t="shared" si="49"/>
        <v>40684.208333333336</v>
      </c>
      <c r="M789">
        <v>1305954000</v>
      </c>
      <c r="N789" s="8">
        <f t="shared" si="50"/>
        <v>40693.208333333336</v>
      </c>
      <c r="O789">
        <v>1306731600</v>
      </c>
      <c r="P789" t="b">
        <v>0</v>
      </c>
      <c r="Q789" t="b">
        <v>0</v>
      </c>
      <c r="R789" t="s">
        <v>23</v>
      </c>
      <c r="S789" t="s">
        <v>2033</v>
      </c>
      <c r="T789" t="s">
        <v>2034</v>
      </c>
    </row>
    <row r="790" spans="1:20" ht="47.25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 s="8">
        <f t="shared" si="49"/>
        <v>41202.208333333336</v>
      </c>
      <c r="M790">
        <v>1350709200</v>
      </c>
      <c r="N790" s="8">
        <f t="shared" si="50"/>
        <v>41223.25</v>
      </c>
      <c r="O790">
        <v>1352527200</v>
      </c>
      <c r="P790" t="b">
        <v>0</v>
      </c>
      <c r="Q790" t="b">
        <v>0</v>
      </c>
      <c r="R790" t="s">
        <v>71</v>
      </c>
      <c r="S790" t="s">
        <v>2039</v>
      </c>
      <c r="T790" t="s">
        <v>2047</v>
      </c>
    </row>
    <row r="791" spans="1:20" ht="63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 s="8">
        <f t="shared" si="49"/>
        <v>41786.208333333336</v>
      </c>
      <c r="M791">
        <v>1401166800</v>
      </c>
      <c r="N791" s="8">
        <f t="shared" si="50"/>
        <v>41823.208333333336</v>
      </c>
      <c r="O791">
        <v>1404363600</v>
      </c>
      <c r="P791" t="b">
        <v>0</v>
      </c>
      <c r="Q791" t="b">
        <v>0</v>
      </c>
      <c r="R791" t="s">
        <v>33</v>
      </c>
      <c r="S791" t="s">
        <v>2037</v>
      </c>
      <c r="T791" t="s">
        <v>2038</v>
      </c>
    </row>
    <row r="792" spans="1:20" ht="47.25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 s="8">
        <f t="shared" si="49"/>
        <v>40223.25</v>
      </c>
      <c r="M792">
        <v>1266127200</v>
      </c>
      <c r="N792" s="8">
        <f t="shared" si="50"/>
        <v>40229.25</v>
      </c>
      <c r="O792">
        <v>1266645600</v>
      </c>
      <c r="P792" t="b">
        <v>0</v>
      </c>
      <c r="Q792" t="b">
        <v>0</v>
      </c>
      <c r="R792" t="s">
        <v>33</v>
      </c>
      <c r="S792" t="s">
        <v>2037</v>
      </c>
      <c r="T792" t="s">
        <v>2038</v>
      </c>
    </row>
    <row r="793" spans="1:20" ht="47.25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 s="8">
        <f t="shared" si="49"/>
        <v>42715.25</v>
      </c>
      <c r="M793">
        <v>1481436000</v>
      </c>
      <c r="N793" s="8">
        <f t="shared" si="50"/>
        <v>42731.25</v>
      </c>
      <c r="O793">
        <v>1482818400</v>
      </c>
      <c r="P793" t="b">
        <v>0</v>
      </c>
      <c r="Q793" t="b">
        <v>0</v>
      </c>
      <c r="R793" t="s">
        <v>17</v>
      </c>
      <c r="S793" t="s">
        <v>2031</v>
      </c>
      <c r="T793" t="s">
        <v>2032</v>
      </c>
    </row>
    <row r="794" spans="1:20" ht="47.25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 s="8">
        <f t="shared" si="49"/>
        <v>41451.208333333336</v>
      </c>
      <c r="M794">
        <v>1372222800</v>
      </c>
      <c r="N794" s="8">
        <f t="shared" si="50"/>
        <v>41479.208333333336</v>
      </c>
      <c r="O794">
        <v>1374642000</v>
      </c>
      <c r="P794" t="b">
        <v>0</v>
      </c>
      <c r="Q794" t="b">
        <v>1</v>
      </c>
      <c r="R794" t="s">
        <v>33</v>
      </c>
      <c r="S794" t="s">
        <v>2037</v>
      </c>
      <c r="T794" t="s">
        <v>2038</v>
      </c>
    </row>
    <row r="795" spans="1:20" ht="47.25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 s="8">
        <f t="shared" si="49"/>
        <v>41450.208333333336</v>
      </c>
      <c r="M795">
        <v>1372136400</v>
      </c>
      <c r="N795" s="8">
        <f t="shared" si="50"/>
        <v>41454.208333333336</v>
      </c>
      <c r="O795">
        <v>1372482000</v>
      </c>
      <c r="P795" t="b">
        <v>0</v>
      </c>
      <c r="Q795" t="b">
        <v>0</v>
      </c>
      <c r="R795" t="s">
        <v>68</v>
      </c>
      <c r="S795" t="s">
        <v>2045</v>
      </c>
      <c r="T795" t="s">
        <v>2046</v>
      </c>
    </row>
    <row r="796" spans="1:20" ht="47.25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 s="8">
        <f t="shared" si="49"/>
        <v>43091.25</v>
      </c>
      <c r="M796">
        <v>1513922400</v>
      </c>
      <c r="N796" s="8">
        <f t="shared" si="50"/>
        <v>43103.25</v>
      </c>
      <c r="O796">
        <v>1514959200</v>
      </c>
      <c r="P796" t="b">
        <v>0</v>
      </c>
      <c r="Q796" t="b">
        <v>0</v>
      </c>
      <c r="R796" t="s">
        <v>23</v>
      </c>
      <c r="S796" t="s">
        <v>2033</v>
      </c>
      <c r="T796" t="s">
        <v>2034</v>
      </c>
    </row>
    <row r="797" spans="1:20" ht="63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 s="8">
        <f t="shared" si="49"/>
        <v>42675.208333333328</v>
      </c>
      <c r="M797">
        <v>1477976400</v>
      </c>
      <c r="N797" s="8">
        <f t="shared" si="50"/>
        <v>42678.208333333328</v>
      </c>
      <c r="O797">
        <v>1478235600</v>
      </c>
      <c r="P797" t="b">
        <v>0</v>
      </c>
      <c r="Q797" t="b">
        <v>0</v>
      </c>
      <c r="R797" t="s">
        <v>53</v>
      </c>
      <c r="S797" t="s">
        <v>2039</v>
      </c>
      <c r="T797" t="s">
        <v>2042</v>
      </c>
    </row>
    <row r="798" spans="1:20" ht="47.25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 s="8">
        <f t="shared" si="49"/>
        <v>41859.208333333336</v>
      </c>
      <c r="M798">
        <v>1407474000</v>
      </c>
      <c r="N798" s="8">
        <f t="shared" si="50"/>
        <v>41866.208333333336</v>
      </c>
      <c r="O798">
        <v>1408078800</v>
      </c>
      <c r="P798" t="b">
        <v>0</v>
      </c>
      <c r="Q798" t="b">
        <v>1</v>
      </c>
      <c r="R798" t="s">
        <v>292</v>
      </c>
      <c r="S798" t="s">
        <v>2048</v>
      </c>
      <c r="T798" t="s">
        <v>2059</v>
      </c>
    </row>
    <row r="799" spans="1:20" ht="47.25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 s="8">
        <f t="shared" si="49"/>
        <v>43464.25</v>
      </c>
      <c r="M799">
        <v>1546149600</v>
      </c>
      <c r="N799" s="8">
        <f t="shared" si="50"/>
        <v>43487.25</v>
      </c>
      <c r="O799">
        <v>1548136800</v>
      </c>
      <c r="P799" t="b">
        <v>0</v>
      </c>
      <c r="Q799" t="b">
        <v>0</v>
      </c>
      <c r="R799" t="s">
        <v>28</v>
      </c>
      <c r="S799" t="s">
        <v>2035</v>
      </c>
      <c r="T799" t="s">
        <v>2036</v>
      </c>
    </row>
    <row r="800" spans="1:20" ht="47.25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 s="8">
        <f t="shared" si="49"/>
        <v>41060.208333333336</v>
      </c>
      <c r="M800">
        <v>1338440400</v>
      </c>
      <c r="N800" s="8">
        <f t="shared" si="50"/>
        <v>41088.208333333336</v>
      </c>
      <c r="O800">
        <v>1340859600</v>
      </c>
      <c r="P800" t="b">
        <v>0</v>
      </c>
      <c r="Q800" t="b">
        <v>1</v>
      </c>
      <c r="R800" t="s">
        <v>33</v>
      </c>
      <c r="S800" t="s">
        <v>2037</v>
      </c>
      <c r="T800" t="s">
        <v>2038</v>
      </c>
    </row>
    <row r="801" spans="1:20" ht="47.25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 s="8">
        <f t="shared" si="49"/>
        <v>42399.25</v>
      </c>
      <c r="M801">
        <v>1454133600</v>
      </c>
      <c r="N801" s="8">
        <f t="shared" si="50"/>
        <v>42403.25</v>
      </c>
      <c r="O801">
        <v>1454479200</v>
      </c>
      <c r="P801" t="b">
        <v>0</v>
      </c>
      <c r="Q801" t="b">
        <v>0</v>
      </c>
      <c r="R801" t="s">
        <v>33</v>
      </c>
      <c r="S801" t="s">
        <v>2037</v>
      </c>
      <c r="T801" t="s">
        <v>2038</v>
      </c>
    </row>
    <row r="802" spans="1:20" ht="47.25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 s="8">
        <f t="shared" si="49"/>
        <v>42167.208333333328</v>
      </c>
      <c r="M802">
        <v>1434085200</v>
      </c>
      <c r="N802" s="8">
        <f t="shared" si="50"/>
        <v>42171.208333333328</v>
      </c>
      <c r="O802">
        <v>1434430800</v>
      </c>
      <c r="P802" t="b">
        <v>0</v>
      </c>
      <c r="Q802" t="b">
        <v>0</v>
      </c>
      <c r="R802" t="s">
        <v>23</v>
      </c>
      <c r="S802" t="s">
        <v>2033</v>
      </c>
      <c r="T802" t="s">
        <v>2034</v>
      </c>
    </row>
    <row r="803" spans="1:20" ht="47.25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 s="8">
        <f t="shared" si="49"/>
        <v>43830.25</v>
      </c>
      <c r="M803">
        <v>1577772000</v>
      </c>
      <c r="N803" s="8">
        <f t="shared" si="50"/>
        <v>43852.25</v>
      </c>
      <c r="O803">
        <v>1579672800</v>
      </c>
      <c r="P803" t="b">
        <v>0</v>
      </c>
      <c r="Q803" t="b">
        <v>1</v>
      </c>
      <c r="R803" t="s">
        <v>122</v>
      </c>
      <c r="S803" t="s">
        <v>2052</v>
      </c>
      <c r="T803" t="s">
        <v>2053</v>
      </c>
    </row>
    <row r="804" spans="1:20" ht="63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 s="8">
        <f t="shared" si="49"/>
        <v>43650.208333333328</v>
      </c>
      <c r="M804">
        <v>1562216400</v>
      </c>
      <c r="N804" s="8">
        <f t="shared" si="50"/>
        <v>43652.208333333328</v>
      </c>
      <c r="O804">
        <v>1562389200</v>
      </c>
      <c r="P804" t="b">
        <v>0</v>
      </c>
      <c r="Q804" t="b">
        <v>0</v>
      </c>
      <c r="R804" t="s">
        <v>122</v>
      </c>
      <c r="S804" t="s">
        <v>2052</v>
      </c>
      <c r="T804" t="s">
        <v>2053</v>
      </c>
    </row>
    <row r="805" spans="1:20" ht="63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 s="8">
        <f t="shared" si="49"/>
        <v>43492.25</v>
      </c>
      <c r="M805">
        <v>1548568800</v>
      </c>
      <c r="N805" s="8">
        <f t="shared" si="50"/>
        <v>43526.25</v>
      </c>
      <c r="O805">
        <v>1551506400</v>
      </c>
      <c r="P805" t="b">
        <v>0</v>
      </c>
      <c r="Q805" t="b">
        <v>0</v>
      </c>
      <c r="R805" t="s">
        <v>33</v>
      </c>
      <c r="S805" t="s">
        <v>2037</v>
      </c>
      <c r="T805" t="s">
        <v>2038</v>
      </c>
    </row>
    <row r="806" spans="1:20" ht="63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 s="8">
        <f t="shared" si="49"/>
        <v>43102.25</v>
      </c>
      <c r="M806">
        <v>1514872800</v>
      </c>
      <c r="N806" s="8">
        <f t="shared" si="50"/>
        <v>43122.25</v>
      </c>
      <c r="O806">
        <v>1516600800</v>
      </c>
      <c r="P806" t="b">
        <v>0</v>
      </c>
      <c r="Q806" t="b">
        <v>0</v>
      </c>
      <c r="R806" t="s">
        <v>23</v>
      </c>
      <c r="S806" t="s">
        <v>2033</v>
      </c>
      <c r="T806" t="s">
        <v>2034</v>
      </c>
    </row>
    <row r="807" spans="1:20" ht="63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 s="8">
        <f t="shared" si="49"/>
        <v>41958.25</v>
      </c>
      <c r="M807">
        <v>1416031200</v>
      </c>
      <c r="N807" s="8">
        <f t="shared" si="50"/>
        <v>42009.25</v>
      </c>
      <c r="O807">
        <v>1420437600</v>
      </c>
      <c r="P807" t="b">
        <v>0</v>
      </c>
      <c r="Q807" t="b">
        <v>0</v>
      </c>
      <c r="R807" t="s">
        <v>42</v>
      </c>
      <c r="S807" t="s">
        <v>2039</v>
      </c>
      <c r="T807" t="s">
        <v>2040</v>
      </c>
    </row>
    <row r="808" spans="1:20" ht="31.5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 s="8">
        <f t="shared" si="49"/>
        <v>40973.25</v>
      </c>
      <c r="M808">
        <v>1330927200</v>
      </c>
      <c r="N808" s="8">
        <f t="shared" si="50"/>
        <v>40997.208333333336</v>
      </c>
      <c r="O808">
        <v>1332997200</v>
      </c>
      <c r="P808" t="b">
        <v>0</v>
      </c>
      <c r="Q808" t="b">
        <v>1</v>
      </c>
      <c r="R808" t="s">
        <v>53</v>
      </c>
      <c r="S808" t="s">
        <v>2039</v>
      </c>
      <c r="T808" t="s">
        <v>2042</v>
      </c>
    </row>
    <row r="809" spans="1:20" ht="47.25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 s="8">
        <f t="shared" si="49"/>
        <v>43753.208333333328</v>
      </c>
      <c r="M809">
        <v>1571115600</v>
      </c>
      <c r="N809" s="8">
        <f t="shared" si="50"/>
        <v>43797.25</v>
      </c>
      <c r="O809">
        <v>1574920800</v>
      </c>
      <c r="P809" t="b">
        <v>0</v>
      </c>
      <c r="Q809" t="b">
        <v>1</v>
      </c>
      <c r="R809" t="s">
        <v>33</v>
      </c>
      <c r="S809" t="s">
        <v>2037</v>
      </c>
      <c r="T809" t="s">
        <v>2038</v>
      </c>
    </row>
    <row r="810" spans="1:20" ht="47.25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 s="8">
        <f t="shared" si="49"/>
        <v>42507.208333333328</v>
      </c>
      <c r="M810">
        <v>1463461200</v>
      </c>
      <c r="N810" s="8">
        <f t="shared" si="50"/>
        <v>42524.208333333328</v>
      </c>
      <c r="O810">
        <v>1464930000</v>
      </c>
      <c r="P810" t="b">
        <v>0</v>
      </c>
      <c r="Q810" t="b">
        <v>0</v>
      </c>
      <c r="R810" t="s">
        <v>17</v>
      </c>
      <c r="S810" t="s">
        <v>2031</v>
      </c>
      <c r="T810" t="s">
        <v>2032</v>
      </c>
    </row>
    <row r="811" spans="1:20" ht="47.25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 s="8">
        <f t="shared" si="49"/>
        <v>41135.208333333336</v>
      </c>
      <c r="M811">
        <v>1344920400</v>
      </c>
      <c r="N811" s="8">
        <f t="shared" si="50"/>
        <v>41136.208333333336</v>
      </c>
      <c r="O811">
        <v>1345006800</v>
      </c>
      <c r="P811" t="b">
        <v>0</v>
      </c>
      <c r="Q811" t="b">
        <v>0</v>
      </c>
      <c r="R811" t="s">
        <v>42</v>
      </c>
      <c r="S811" t="s">
        <v>2039</v>
      </c>
      <c r="T811" t="s">
        <v>2040</v>
      </c>
    </row>
    <row r="812" spans="1:20" ht="63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 s="8">
        <f t="shared" si="49"/>
        <v>43067.25</v>
      </c>
      <c r="M812">
        <v>1511848800</v>
      </c>
      <c r="N812" s="8">
        <f t="shared" si="50"/>
        <v>43077.25</v>
      </c>
      <c r="O812">
        <v>1512712800</v>
      </c>
      <c r="P812" t="b">
        <v>0</v>
      </c>
      <c r="Q812" t="b">
        <v>1</v>
      </c>
      <c r="R812" t="s">
        <v>33</v>
      </c>
      <c r="S812" t="s">
        <v>2037</v>
      </c>
      <c r="T812" t="s">
        <v>2038</v>
      </c>
    </row>
    <row r="813" spans="1:20" ht="47.25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 s="8">
        <f t="shared" si="49"/>
        <v>42378.25</v>
      </c>
      <c r="M813">
        <v>1452319200</v>
      </c>
      <c r="N813" s="8">
        <f t="shared" si="50"/>
        <v>42380.25</v>
      </c>
      <c r="O813">
        <v>1452492000</v>
      </c>
      <c r="P813" t="b">
        <v>0</v>
      </c>
      <c r="Q813" t="b">
        <v>1</v>
      </c>
      <c r="R813" t="s">
        <v>89</v>
      </c>
      <c r="S813" t="s">
        <v>2048</v>
      </c>
      <c r="T813" t="s">
        <v>2049</v>
      </c>
    </row>
    <row r="814" spans="1:20" ht="47.25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 s="8">
        <f t="shared" si="49"/>
        <v>43206.208333333328</v>
      </c>
      <c r="M814">
        <v>1523854800</v>
      </c>
      <c r="N814" s="8">
        <f t="shared" si="50"/>
        <v>43211.208333333328</v>
      </c>
      <c r="O814">
        <v>1524286800</v>
      </c>
      <c r="P814" t="b">
        <v>0</v>
      </c>
      <c r="Q814" t="b">
        <v>0</v>
      </c>
      <c r="R814" t="s">
        <v>68</v>
      </c>
      <c r="S814" t="s">
        <v>2045</v>
      </c>
      <c r="T814" t="s">
        <v>2046</v>
      </c>
    </row>
    <row r="815" spans="1:20" ht="31.5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 s="8">
        <f t="shared" si="49"/>
        <v>41148.208333333336</v>
      </c>
      <c r="M815">
        <v>1346043600</v>
      </c>
      <c r="N815" s="8">
        <f t="shared" si="50"/>
        <v>41158.208333333336</v>
      </c>
      <c r="O815">
        <v>1346907600</v>
      </c>
      <c r="P815" t="b">
        <v>0</v>
      </c>
      <c r="Q815" t="b">
        <v>0</v>
      </c>
      <c r="R815" t="s">
        <v>89</v>
      </c>
      <c r="S815" t="s">
        <v>2048</v>
      </c>
      <c r="T815" t="s">
        <v>2049</v>
      </c>
    </row>
    <row r="816" spans="1:20" ht="47.25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 s="8">
        <f t="shared" si="49"/>
        <v>42517.208333333328</v>
      </c>
      <c r="M816">
        <v>1464325200</v>
      </c>
      <c r="N816" s="8">
        <f t="shared" si="50"/>
        <v>42519.208333333328</v>
      </c>
      <c r="O816">
        <v>1464498000</v>
      </c>
      <c r="P816" t="b">
        <v>0</v>
      </c>
      <c r="Q816" t="b">
        <v>1</v>
      </c>
      <c r="R816" t="s">
        <v>23</v>
      </c>
      <c r="S816" t="s">
        <v>2033</v>
      </c>
      <c r="T816" t="s">
        <v>2034</v>
      </c>
    </row>
    <row r="817" spans="1:20" ht="63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 s="8">
        <f t="shared" si="49"/>
        <v>43068.25</v>
      </c>
      <c r="M817">
        <v>1511935200</v>
      </c>
      <c r="N817" s="8">
        <f t="shared" si="50"/>
        <v>43094.25</v>
      </c>
      <c r="O817">
        <v>1514181600</v>
      </c>
      <c r="P817" t="b">
        <v>0</v>
      </c>
      <c r="Q817" t="b">
        <v>0</v>
      </c>
      <c r="R817" t="s">
        <v>23</v>
      </c>
      <c r="S817" t="s">
        <v>2033</v>
      </c>
      <c r="T817" t="s">
        <v>2034</v>
      </c>
    </row>
    <row r="818" spans="1:20" ht="63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 s="8">
        <f t="shared" si="49"/>
        <v>41680.25</v>
      </c>
      <c r="M818">
        <v>1392012000</v>
      </c>
      <c r="N818" s="8">
        <f t="shared" si="50"/>
        <v>41682.25</v>
      </c>
      <c r="O818">
        <v>1392184800</v>
      </c>
      <c r="P818" t="b">
        <v>1</v>
      </c>
      <c r="Q818" t="b">
        <v>1</v>
      </c>
      <c r="R818" t="s">
        <v>33</v>
      </c>
      <c r="S818" t="s">
        <v>2037</v>
      </c>
      <c r="T818" t="s">
        <v>2038</v>
      </c>
    </row>
    <row r="819" spans="1:20" ht="47.25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 s="8">
        <f t="shared" si="49"/>
        <v>43589.208333333328</v>
      </c>
      <c r="M819">
        <v>1556946000</v>
      </c>
      <c r="N819" s="8">
        <f t="shared" si="50"/>
        <v>43617.208333333328</v>
      </c>
      <c r="O819">
        <v>1559365200</v>
      </c>
      <c r="P819" t="b">
        <v>0</v>
      </c>
      <c r="Q819" t="b">
        <v>1</v>
      </c>
      <c r="R819" t="s">
        <v>68</v>
      </c>
      <c r="S819" t="s">
        <v>2045</v>
      </c>
      <c r="T819" t="s">
        <v>2046</v>
      </c>
    </row>
    <row r="820" spans="1:20" ht="47.25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 s="8">
        <f t="shared" si="49"/>
        <v>43486.25</v>
      </c>
      <c r="M820">
        <v>1548050400</v>
      </c>
      <c r="N820" s="8">
        <f t="shared" si="50"/>
        <v>43499.25</v>
      </c>
      <c r="O820">
        <v>1549173600</v>
      </c>
      <c r="P820" t="b">
        <v>0</v>
      </c>
      <c r="Q820" t="b">
        <v>1</v>
      </c>
      <c r="R820" t="s">
        <v>33</v>
      </c>
      <c r="S820" t="s">
        <v>2037</v>
      </c>
      <c r="T820" t="s">
        <v>2038</v>
      </c>
    </row>
    <row r="821" spans="1:20" ht="63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 s="8">
        <f t="shared" si="49"/>
        <v>41237.25</v>
      </c>
      <c r="M821">
        <v>1353736800</v>
      </c>
      <c r="N821" s="8">
        <f t="shared" si="50"/>
        <v>41252.25</v>
      </c>
      <c r="O821">
        <v>1355032800</v>
      </c>
      <c r="P821" t="b">
        <v>1</v>
      </c>
      <c r="Q821" t="b">
        <v>0</v>
      </c>
      <c r="R821" t="s">
        <v>89</v>
      </c>
      <c r="S821" t="s">
        <v>2048</v>
      </c>
      <c r="T821" t="s">
        <v>2049</v>
      </c>
    </row>
    <row r="822" spans="1:20" ht="47.25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 s="8">
        <f t="shared" si="49"/>
        <v>43310.208333333328</v>
      </c>
      <c r="M822">
        <v>1532840400</v>
      </c>
      <c r="N822" s="8">
        <f t="shared" si="50"/>
        <v>43323.208333333328</v>
      </c>
      <c r="O822">
        <v>1533963600</v>
      </c>
      <c r="P822" t="b">
        <v>0</v>
      </c>
      <c r="Q822" t="b">
        <v>1</v>
      </c>
      <c r="R822" t="s">
        <v>23</v>
      </c>
      <c r="S822" t="s">
        <v>2033</v>
      </c>
      <c r="T822" t="s">
        <v>2034</v>
      </c>
    </row>
    <row r="823" spans="1:20" ht="47.25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 s="8">
        <f t="shared" si="49"/>
        <v>42794.25</v>
      </c>
      <c r="M823">
        <v>1488261600</v>
      </c>
      <c r="N823" s="8">
        <f t="shared" si="50"/>
        <v>42807.208333333328</v>
      </c>
      <c r="O823">
        <v>1489381200</v>
      </c>
      <c r="P823" t="b">
        <v>0</v>
      </c>
      <c r="Q823" t="b">
        <v>0</v>
      </c>
      <c r="R823" t="s">
        <v>42</v>
      </c>
      <c r="S823" t="s">
        <v>2039</v>
      </c>
      <c r="T823" t="s">
        <v>2040</v>
      </c>
    </row>
    <row r="824" spans="1:20" ht="47.25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 s="8">
        <f t="shared" si="49"/>
        <v>41698.25</v>
      </c>
      <c r="M824">
        <v>1393567200</v>
      </c>
      <c r="N824" s="8">
        <f t="shared" si="50"/>
        <v>41715.208333333336</v>
      </c>
      <c r="O824">
        <v>1395032400</v>
      </c>
      <c r="P824" t="b">
        <v>0</v>
      </c>
      <c r="Q824" t="b">
        <v>0</v>
      </c>
      <c r="R824" t="s">
        <v>23</v>
      </c>
      <c r="S824" t="s">
        <v>2033</v>
      </c>
      <c r="T824" t="s">
        <v>2034</v>
      </c>
    </row>
    <row r="825" spans="1:20" ht="63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 s="8">
        <f t="shared" si="49"/>
        <v>41892.208333333336</v>
      </c>
      <c r="M825">
        <v>1410325200</v>
      </c>
      <c r="N825" s="8">
        <f t="shared" si="50"/>
        <v>41917.208333333336</v>
      </c>
      <c r="O825">
        <v>1412485200</v>
      </c>
      <c r="P825" t="b">
        <v>1</v>
      </c>
      <c r="Q825" t="b">
        <v>1</v>
      </c>
      <c r="R825" t="s">
        <v>23</v>
      </c>
      <c r="S825" t="s">
        <v>2033</v>
      </c>
      <c r="T825" t="s">
        <v>2034</v>
      </c>
    </row>
    <row r="826" spans="1:20" ht="47.25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 s="8">
        <f t="shared" si="49"/>
        <v>40348.208333333336</v>
      </c>
      <c r="M826">
        <v>1276923600</v>
      </c>
      <c r="N826" s="8">
        <f t="shared" si="50"/>
        <v>40380.208333333336</v>
      </c>
      <c r="O826">
        <v>1279688400</v>
      </c>
      <c r="P826" t="b">
        <v>0</v>
      </c>
      <c r="Q826" t="b">
        <v>1</v>
      </c>
      <c r="R826" t="s">
        <v>68</v>
      </c>
      <c r="S826" t="s">
        <v>2045</v>
      </c>
      <c r="T826" t="s">
        <v>2046</v>
      </c>
    </row>
    <row r="827" spans="1:20" ht="63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 s="8">
        <f t="shared" si="49"/>
        <v>42941.208333333328</v>
      </c>
      <c r="M827">
        <v>1500958800</v>
      </c>
      <c r="N827" s="8">
        <f t="shared" si="50"/>
        <v>42953.208333333328</v>
      </c>
      <c r="O827">
        <v>1501995600</v>
      </c>
      <c r="P827" t="b">
        <v>0</v>
      </c>
      <c r="Q827" t="b">
        <v>0</v>
      </c>
      <c r="R827" t="s">
        <v>100</v>
      </c>
      <c r="S827" t="s">
        <v>2039</v>
      </c>
      <c r="T827" t="s">
        <v>2050</v>
      </c>
    </row>
    <row r="828" spans="1:20" ht="63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 s="8">
        <f t="shared" si="49"/>
        <v>40525.25</v>
      </c>
      <c r="M828">
        <v>1292220000</v>
      </c>
      <c r="N828" s="8">
        <f t="shared" si="50"/>
        <v>40553.25</v>
      </c>
      <c r="O828">
        <v>1294639200</v>
      </c>
      <c r="P828" t="b">
        <v>0</v>
      </c>
      <c r="Q828" t="b">
        <v>1</v>
      </c>
      <c r="R828" t="s">
        <v>33</v>
      </c>
      <c r="S828" t="s">
        <v>2037</v>
      </c>
      <c r="T828" t="s">
        <v>2038</v>
      </c>
    </row>
    <row r="829" spans="1:20" ht="63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 s="8">
        <f t="shared" si="49"/>
        <v>40666.208333333336</v>
      </c>
      <c r="M829">
        <v>1304398800</v>
      </c>
      <c r="N829" s="8">
        <f t="shared" si="50"/>
        <v>40678.208333333336</v>
      </c>
      <c r="O829">
        <v>1305435600</v>
      </c>
      <c r="P829" t="b">
        <v>0</v>
      </c>
      <c r="Q829" t="b">
        <v>1</v>
      </c>
      <c r="R829" t="s">
        <v>53</v>
      </c>
      <c r="S829" t="s">
        <v>2039</v>
      </c>
      <c r="T829" t="s">
        <v>2042</v>
      </c>
    </row>
    <row r="830" spans="1:20" ht="78.7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 s="8">
        <f t="shared" si="49"/>
        <v>43340.208333333328</v>
      </c>
      <c r="M830">
        <v>1535432400</v>
      </c>
      <c r="N830" s="8">
        <f t="shared" si="50"/>
        <v>43365.208333333328</v>
      </c>
      <c r="O830">
        <v>1537592400</v>
      </c>
      <c r="P830" t="b">
        <v>0</v>
      </c>
      <c r="Q830" t="b">
        <v>0</v>
      </c>
      <c r="R830" t="s">
        <v>33</v>
      </c>
      <c r="S830" t="s">
        <v>2037</v>
      </c>
      <c r="T830" t="s">
        <v>2038</v>
      </c>
    </row>
    <row r="831" spans="1:20" ht="63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 s="8">
        <f t="shared" si="49"/>
        <v>42164.208333333328</v>
      </c>
      <c r="M831">
        <v>1433826000</v>
      </c>
      <c r="N831" s="8">
        <f t="shared" si="50"/>
        <v>42179.208333333328</v>
      </c>
      <c r="O831">
        <v>1435122000</v>
      </c>
      <c r="P831" t="b">
        <v>0</v>
      </c>
      <c r="Q831" t="b">
        <v>0</v>
      </c>
      <c r="R831" t="s">
        <v>33</v>
      </c>
      <c r="S831" t="s">
        <v>2037</v>
      </c>
      <c r="T831" t="s">
        <v>2038</v>
      </c>
    </row>
    <row r="832" spans="1:20" ht="78.7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 s="8">
        <f t="shared" si="49"/>
        <v>43103.25</v>
      </c>
      <c r="M832">
        <v>1514959200</v>
      </c>
      <c r="N832" s="8">
        <f t="shared" si="50"/>
        <v>43162.25</v>
      </c>
      <c r="O832">
        <v>1520056800</v>
      </c>
      <c r="P832" t="b">
        <v>0</v>
      </c>
      <c r="Q832" t="b">
        <v>0</v>
      </c>
      <c r="R832" t="s">
        <v>33</v>
      </c>
      <c r="S832" t="s">
        <v>2037</v>
      </c>
      <c r="T832" t="s">
        <v>2038</v>
      </c>
    </row>
    <row r="833" spans="1:20" ht="63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 s="8">
        <f t="shared" si="49"/>
        <v>40994.208333333336</v>
      </c>
      <c r="M833">
        <v>1332738000</v>
      </c>
      <c r="N833" s="8">
        <f t="shared" si="50"/>
        <v>41028.208333333336</v>
      </c>
      <c r="O833">
        <v>1335675600</v>
      </c>
      <c r="P833" t="b">
        <v>0</v>
      </c>
      <c r="Q833" t="b">
        <v>0</v>
      </c>
      <c r="R833" t="s">
        <v>122</v>
      </c>
      <c r="S833" t="s">
        <v>2052</v>
      </c>
      <c r="T833" t="s">
        <v>2053</v>
      </c>
    </row>
    <row r="834" spans="1:20" ht="47.25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 s="8">
        <f t="shared" si="49"/>
        <v>42299.208333333328</v>
      </c>
      <c r="M834">
        <v>1445490000</v>
      </c>
      <c r="N834" s="8">
        <f t="shared" si="50"/>
        <v>42333.25</v>
      </c>
      <c r="O834">
        <v>1448431200</v>
      </c>
      <c r="P834" t="b">
        <v>1</v>
      </c>
      <c r="Q834" t="b">
        <v>0</v>
      </c>
      <c r="R834" t="s">
        <v>206</v>
      </c>
      <c r="S834" t="s">
        <v>2045</v>
      </c>
      <c r="T834" t="s">
        <v>2057</v>
      </c>
    </row>
    <row r="835" spans="1:20" ht="47.25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(E835/D835)*100</f>
        <v>157.69117647058823</v>
      </c>
      <c r="G835" t="s">
        <v>20</v>
      </c>
      <c r="H835">
        <v>165</v>
      </c>
      <c r="I835" s="5">
        <f t="shared" si="51"/>
        <v>64.987878787878785</v>
      </c>
      <c r="J835" t="s">
        <v>36</v>
      </c>
      <c r="K835" t="s">
        <v>37</v>
      </c>
      <c r="L835" s="8">
        <f t="shared" ref="L835:L898" si="53">(((M835/60)/60)/24) +DATE(1970,1,1)</f>
        <v>40588.25</v>
      </c>
      <c r="M835">
        <v>1297663200</v>
      </c>
      <c r="N835" s="8">
        <f t="shared" ref="N835:N898" si="54">(((O835/60)/60)/24)+DATE(1970,1,1)</f>
        <v>40599.25</v>
      </c>
      <c r="O835">
        <v>1298613600</v>
      </c>
      <c r="P835" t="b">
        <v>0</v>
      </c>
      <c r="Q835" t="b">
        <v>0</v>
      </c>
      <c r="R835" t="s">
        <v>206</v>
      </c>
      <c r="S835" t="s">
        <v>2045</v>
      </c>
      <c r="T835" t="s">
        <v>2057</v>
      </c>
    </row>
    <row r="836" spans="1:20" ht="47.25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5">
        <f t="shared" ref="I836:I899" si="55">E836/H836</f>
        <v>94.352941176470594</v>
      </c>
      <c r="J836" t="s">
        <v>21</v>
      </c>
      <c r="K836" t="s">
        <v>22</v>
      </c>
      <c r="L836" s="8">
        <f t="shared" si="53"/>
        <v>41448.208333333336</v>
      </c>
      <c r="M836">
        <v>1371963600</v>
      </c>
      <c r="N836" s="8">
        <f t="shared" si="54"/>
        <v>41454.208333333336</v>
      </c>
      <c r="O836">
        <v>1372482000</v>
      </c>
      <c r="P836" t="b">
        <v>0</v>
      </c>
      <c r="Q836" t="b">
        <v>0</v>
      </c>
      <c r="R836" t="s">
        <v>33</v>
      </c>
      <c r="S836" t="s">
        <v>2037</v>
      </c>
      <c r="T836" t="s">
        <v>2038</v>
      </c>
    </row>
    <row r="837" spans="1:20" ht="47.25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 s="8">
        <f t="shared" si="53"/>
        <v>42063.25</v>
      </c>
      <c r="M837">
        <v>1425103200</v>
      </c>
      <c r="N837" s="8">
        <f t="shared" si="54"/>
        <v>42069.25</v>
      </c>
      <c r="O837">
        <v>1425621600</v>
      </c>
      <c r="P837" t="b">
        <v>0</v>
      </c>
      <c r="Q837" t="b">
        <v>0</v>
      </c>
      <c r="R837" t="s">
        <v>28</v>
      </c>
      <c r="S837" t="s">
        <v>2035</v>
      </c>
      <c r="T837" t="s">
        <v>2036</v>
      </c>
    </row>
    <row r="838" spans="1:20" ht="47.25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 s="8">
        <f t="shared" si="53"/>
        <v>40214.25</v>
      </c>
      <c r="M838">
        <v>1265349600</v>
      </c>
      <c r="N838" s="8">
        <f t="shared" si="54"/>
        <v>40225.25</v>
      </c>
      <c r="O838">
        <v>1266300000</v>
      </c>
      <c r="P838" t="b">
        <v>0</v>
      </c>
      <c r="Q838" t="b">
        <v>0</v>
      </c>
      <c r="R838" t="s">
        <v>60</v>
      </c>
      <c r="S838" t="s">
        <v>2033</v>
      </c>
      <c r="T838" t="s">
        <v>2043</v>
      </c>
    </row>
    <row r="839" spans="1:20" ht="63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 s="8">
        <f t="shared" si="53"/>
        <v>40629.208333333336</v>
      </c>
      <c r="M839">
        <v>1301202000</v>
      </c>
      <c r="N839" s="8">
        <f t="shared" si="54"/>
        <v>40683.208333333336</v>
      </c>
      <c r="O839">
        <v>1305867600</v>
      </c>
      <c r="P839" t="b">
        <v>0</v>
      </c>
      <c r="Q839" t="b">
        <v>0</v>
      </c>
      <c r="R839" t="s">
        <v>159</v>
      </c>
      <c r="S839" t="s">
        <v>2033</v>
      </c>
      <c r="T839" t="s">
        <v>2056</v>
      </c>
    </row>
    <row r="840" spans="1:20" ht="47.25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 s="8">
        <f t="shared" si="53"/>
        <v>43370.208333333328</v>
      </c>
      <c r="M840">
        <v>1538024400</v>
      </c>
      <c r="N840" s="8">
        <f t="shared" si="54"/>
        <v>43379.208333333328</v>
      </c>
      <c r="O840">
        <v>1538802000</v>
      </c>
      <c r="P840" t="b">
        <v>0</v>
      </c>
      <c r="Q840" t="b">
        <v>0</v>
      </c>
      <c r="R840" t="s">
        <v>33</v>
      </c>
      <c r="S840" t="s">
        <v>2037</v>
      </c>
      <c r="T840" t="s">
        <v>2038</v>
      </c>
    </row>
    <row r="841" spans="1:20" ht="47.25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 s="8">
        <f t="shared" si="53"/>
        <v>41715.208333333336</v>
      </c>
      <c r="M841">
        <v>1395032400</v>
      </c>
      <c r="N841" s="8">
        <f t="shared" si="54"/>
        <v>41760.208333333336</v>
      </c>
      <c r="O841">
        <v>1398920400</v>
      </c>
      <c r="P841" t="b">
        <v>0</v>
      </c>
      <c r="Q841" t="b">
        <v>1</v>
      </c>
      <c r="R841" t="s">
        <v>42</v>
      </c>
      <c r="S841" t="s">
        <v>2039</v>
      </c>
      <c r="T841" t="s">
        <v>2040</v>
      </c>
    </row>
    <row r="842" spans="1:20" ht="47.25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 s="8">
        <f t="shared" si="53"/>
        <v>41836.208333333336</v>
      </c>
      <c r="M842">
        <v>1405486800</v>
      </c>
      <c r="N842" s="8">
        <f t="shared" si="54"/>
        <v>41838.208333333336</v>
      </c>
      <c r="O842">
        <v>1405659600</v>
      </c>
      <c r="P842" t="b">
        <v>0</v>
      </c>
      <c r="Q842" t="b">
        <v>1</v>
      </c>
      <c r="R842" t="s">
        <v>33</v>
      </c>
      <c r="S842" t="s">
        <v>2037</v>
      </c>
      <c r="T842" t="s">
        <v>2038</v>
      </c>
    </row>
    <row r="843" spans="1:20" ht="47.25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 s="8">
        <f t="shared" si="53"/>
        <v>42419.25</v>
      </c>
      <c r="M843">
        <v>1455861600</v>
      </c>
      <c r="N843" s="8">
        <f t="shared" si="54"/>
        <v>42435.25</v>
      </c>
      <c r="O843">
        <v>1457244000</v>
      </c>
      <c r="P843" t="b">
        <v>0</v>
      </c>
      <c r="Q843" t="b">
        <v>0</v>
      </c>
      <c r="R843" t="s">
        <v>28</v>
      </c>
      <c r="S843" t="s">
        <v>2035</v>
      </c>
      <c r="T843" t="s">
        <v>2036</v>
      </c>
    </row>
    <row r="844" spans="1:20" ht="63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 s="8">
        <f t="shared" si="53"/>
        <v>43266.208333333328</v>
      </c>
      <c r="M844">
        <v>1529038800</v>
      </c>
      <c r="N844" s="8">
        <f t="shared" si="54"/>
        <v>43269.208333333328</v>
      </c>
      <c r="O844">
        <v>1529298000</v>
      </c>
      <c r="P844" t="b">
        <v>0</v>
      </c>
      <c r="Q844" t="b">
        <v>0</v>
      </c>
      <c r="R844" t="s">
        <v>65</v>
      </c>
      <c r="S844" t="s">
        <v>2035</v>
      </c>
      <c r="T844" t="s">
        <v>2044</v>
      </c>
    </row>
    <row r="845" spans="1:20" ht="78.7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 s="8">
        <f t="shared" si="53"/>
        <v>43338.208333333328</v>
      </c>
      <c r="M845">
        <v>1535259600</v>
      </c>
      <c r="N845" s="8">
        <f t="shared" si="54"/>
        <v>43344.208333333328</v>
      </c>
      <c r="O845">
        <v>1535778000</v>
      </c>
      <c r="P845" t="b">
        <v>0</v>
      </c>
      <c r="Q845" t="b">
        <v>0</v>
      </c>
      <c r="R845" t="s">
        <v>122</v>
      </c>
      <c r="S845" t="s">
        <v>2052</v>
      </c>
      <c r="T845" t="s">
        <v>2053</v>
      </c>
    </row>
    <row r="846" spans="1:20" ht="47.25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 s="8">
        <f t="shared" si="53"/>
        <v>40930.25</v>
      </c>
      <c r="M846">
        <v>1327212000</v>
      </c>
      <c r="N846" s="8">
        <f t="shared" si="54"/>
        <v>40933.25</v>
      </c>
      <c r="O846">
        <v>1327471200</v>
      </c>
      <c r="P846" t="b">
        <v>0</v>
      </c>
      <c r="Q846" t="b">
        <v>0</v>
      </c>
      <c r="R846" t="s">
        <v>42</v>
      </c>
      <c r="S846" t="s">
        <v>2039</v>
      </c>
      <c r="T846" t="s">
        <v>2040</v>
      </c>
    </row>
    <row r="847" spans="1:20" ht="31.5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 s="8">
        <f t="shared" si="53"/>
        <v>43235.208333333328</v>
      </c>
      <c r="M847">
        <v>1526360400</v>
      </c>
      <c r="N847" s="8">
        <f t="shared" si="54"/>
        <v>43272.208333333328</v>
      </c>
      <c r="O847">
        <v>1529557200</v>
      </c>
      <c r="P847" t="b">
        <v>0</v>
      </c>
      <c r="Q847" t="b">
        <v>0</v>
      </c>
      <c r="R847" t="s">
        <v>28</v>
      </c>
      <c r="S847" t="s">
        <v>2035</v>
      </c>
      <c r="T847" t="s">
        <v>2036</v>
      </c>
    </row>
    <row r="848" spans="1:20" ht="47.25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 s="8">
        <f t="shared" si="53"/>
        <v>43302.208333333328</v>
      </c>
      <c r="M848">
        <v>1532149200</v>
      </c>
      <c r="N848" s="8">
        <f t="shared" si="54"/>
        <v>43338.208333333328</v>
      </c>
      <c r="O848">
        <v>1535259600</v>
      </c>
      <c r="P848" t="b">
        <v>1</v>
      </c>
      <c r="Q848" t="b">
        <v>1</v>
      </c>
      <c r="R848" t="s">
        <v>28</v>
      </c>
      <c r="S848" t="s">
        <v>2035</v>
      </c>
      <c r="T848" t="s">
        <v>2036</v>
      </c>
    </row>
    <row r="849" spans="1:20" ht="47.25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 s="8">
        <f t="shared" si="53"/>
        <v>43107.25</v>
      </c>
      <c r="M849">
        <v>1515304800</v>
      </c>
      <c r="N849" s="8">
        <f t="shared" si="54"/>
        <v>43110.25</v>
      </c>
      <c r="O849">
        <v>1515564000</v>
      </c>
      <c r="P849" t="b">
        <v>0</v>
      </c>
      <c r="Q849" t="b">
        <v>0</v>
      </c>
      <c r="R849" t="s">
        <v>17</v>
      </c>
      <c r="S849" t="s">
        <v>2031</v>
      </c>
      <c r="T849" t="s">
        <v>2032</v>
      </c>
    </row>
    <row r="850" spans="1:20" ht="47.25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 s="8">
        <f t="shared" si="53"/>
        <v>40341.208333333336</v>
      </c>
      <c r="M850">
        <v>1276318800</v>
      </c>
      <c r="N850" s="8">
        <f t="shared" si="54"/>
        <v>40350.208333333336</v>
      </c>
      <c r="O850">
        <v>1277096400</v>
      </c>
      <c r="P850" t="b">
        <v>0</v>
      </c>
      <c r="Q850" t="b">
        <v>0</v>
      </c>
      <c r="R850" t="s">
        <v>53</v>
      </c>
      <c r="S850" t="s">
        <v>2039</v>
      </c>
      <c r="T850" t="s">
        <v>2042</v>
      </c>
    </row>
    <row r="851" spans="1:20" ht="78.75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 s="8">
        <f t="shared" si="53"/>
        <v>40948.25</v>
      </c>
      <c r="M851">
        <v>1328767200</v>
      </c>
      <c r="N851" s="8">
        <f t="shared" si="54"/>
        <v>40951.25</v>
      </c>
      <c r="O851">
        <v>1329026400</v>
      </c>
      <c r="P851" t="b">
        <v>0</v>
      </c>
      <c r="Q851" t="b">
        <v>1</v>
      </c>
      <c r="R851" t="s">
        <v>60</v>
      </c>
      <c r="S851" t="s">
        <v>2033</v>
      </c>
      <c r="T851" t="s">
        <v>2043</v>
      </c>
    </row>
    <row r="852" spans="1:20" ht="63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 s="8">
        <f t="shared" si="53"/>
        <v>40866.25</v>
      </c>
      <c r="M852">
        <v>1321682400</v>
      </c>
      <c r="N852" s="8">
        <f t="shared" si="54"/>
        <v>40881.25</v>
      </c>
      <c r="O852">
        <v>1322978400</v>
      </c>
      <c r="P852" t="b">
        <v>1</v>
      </c>
      <c r="Q852" t="b">
        <v>0</v>
      </c>
      <c r="R852" t="s">
        <v>23</v>
      </c>
      <c r="S852" t="s">
        <v>2033</v>
      </c>
      <c r="T852" t="s">
        <v>2034</v>
      </c>
    </row>
    <row r="853" spans="1:20" ht="63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 s="8">
        <f t="shared" si="53"/>
        <v>41031.208333333336</v>
      </c>
      <c r="M853">
        <v>1335934800</v>
      </c>
      <c r="N853" s="8">
        <f t="shared" si="54"/>
        <v>41064.208333333336</v>
      </c>
      <c r="O853">
        <v>1338786000</v>
      </c>
      <c r="P853" t="b">
        <v>0</v>
      </c>
      <c r="Q853" t="b">
        <v>0</v>
      </c>
      <c r="R853" t="s">
        <v>50</v>
      </c>
      <c r="S853" t="s">
        <v>2033</v>
      </c>
      <c r="T853" t="s">
        <v>2041</v>
      </c>
    </row>
    <row r="854" spans="1:20" ht="63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 s="8">
        <f t="shared" si="53"/>
        <v>40740.208333333336</v>
      </c>
      <c r="M854">
        <v>1310792400</v>
      </c>
      <c r="N854" s="8">
        <f t="shared" si="54"/>
        <v>40750.208333333336</v>
      </c>
      <c r="O854">
        <v>1311656400</v>
      </c>
      <c r="P854" t="b">
        <v>0</v>
      </c>
      <c r="Q854" t="b">
        <v>1</v>
      </c>
      <c r="R854" t="s">
        <v>89</v>
      </c>
      <c r="S854" t="s">
        <v>2048</v>
      </c>
      <c r="T854" t="s">
        <v>2049</v>
      </c>
    </row>
    <row r="855" spans="1:20" ht="47.25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 s="8">
        <f t="shared" si="53"/>
        <v>40714.208333333336</v>
      </c>
      <c r="M855">
        <v>1308546000</v>
      </c>
      <c r="N855" s="8">
        <f t="shared" si="54"/>
        <v>40719.208333333336</v>
      </c>
      <c r="O855">
        <v>1308978000</v>
      </c>
      <c r="P855" t="b">
        <v>0</v>
      </c>
      <c r="Q855" t="b">
        <v>1</v>
      </c>
      <c r="R855" t="s">
        <v>60</v>
      </c>
      <c r="S855" t="s">
        <v>2033</v>
      </c>
      <c r="T855" t="s">
        <v>2043</v>
      </c>
    </row>
    <row r="856" spans="1:20" ht="63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 s="8">
        <f t="shared" si="53"/>
        <v>43787.25</v>
      </c>
      <c r="M856">
        <v>1574056800</v>
      </c>
      <c r="N856" s="8">
        <f t="shared" si="54"/>
        <v>43814.25</v>
      </c>
      <c r="O856">
        <v>1576389600</v>
      </c>
      <c r="P856" t="b">
        <v>0</v>
      </c>
      <c r="Q856" t="b">
        <v>0</v>
      </c>
      <c r="R856" t="s">
        <v>119</v>
      </c>
      <c r="S856" t="s">
        <v>2045</v>
      </c>
      <c r="T856" t="s">
        <v>2051</v>
      </c>
    </row>
    <row r="857" spans="1:20" ht="47.25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 s="8">
        <f t="shared" si="53"/>
        <v>40712.208333333336</v>
      </c>
      <c r="M857">
        <v>1308373200</v>
      </c>
      <c r="N857" s="8">
        <f t="shared" si="54"/>
        <v>40743.208333333336</v>
      </c>
      <c r="O857">
        <v>1311051600</v>
      </c>
      <c r="P857" t="b">
        <v>0</v>
      </c>
      <c r="Q857" t="b">
        <v>0</v>
      </c>
      <c r="R857" t="s">
        <v>33</v>
      </c>
      <c r="S857" t="s">
        <v>2037</v>
      </c>
      <c r="T857" t="s">
        <v>2038</v>
      </c>
    </row>
    <row r="858" spans="1:20" ht="47.25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 s="8">
        <f t="shared" si="53"/>
        <v>41023.208333333336</v>
      </c>
      <c r="M858">
        <v>1335243600</v>
      </c>
      <c r="N858" s="8">
        <f t="shared" si="54"/>
        <v>41040.208333333336</v>
      </c>
      <c r="O858">
        <v>1336712400</v>
      </c>
      <c r="P858" t="b">
        <v>0</v>
      </c>
      <c r="Q858" t="b">
        <v>0</v>
      </c>
      <c r="R858" t="s">
        <v>17</v>
      </c>
      <c r="S858" t="s">
        <v>2031</v>
      </c>
      <c r="T858" t="s">
        <v>2032</v>
      </c>
    </row>
    <row r="859" spans="1:20" ht="63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 s="8">
        <f t="shared" si="53"/>
        <v>40944.25</v>
      </c>
      <c r="M859">
        <v>1328421600</v>
      </c>
      <c r="N859" s="8">
        <f t="shared" si="54"/>
        <v>40967.25</v>
      </c>
      <c r="O859">
        <v>1330408800</v>
      </c>
      <c r="P859" t="b">
        <v>1</v>
      </c>
      <c r="Q859" t="b">
        <v>0</v>
      </c>
      <c r="R859" t="s">
        <v>100</v>
      </c>
      <c r="S859" t="s">
        <v>2039</v>
      </c>
      <c r="T859" t="s">
        <v>2050</v>
      </c>
    </row>
    <row r="860" spans="1:20" ht="63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 s="8">
        <f t="shared" si="53"/>
        <v>43211.208333333328</v>
      </c>
      <c r="M860">
        <v>1524286800</v>
      </c>
      <c r="N860" s="8">
        <f t="shared" si="54"/>
        <v>43218.208333333328</v>
      </c>
      <c r="O860">
        <v>1524891600</v>
      </c>
      <c r="P860" t="b">
        <v>1</v>
      </c>
      <c r="Q860" t="b">
        <v>0</v>
      </c>
      <c r="R860" t="s">
        <v>17</v>
      </c>
      <c r="S860" t="s">
        <v>2031</v>
      </c>
      <c r="T860" t="s">
        <v>2032</v>
      </c>
    </row>
    <row r="861" spans="1:20" ht="63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 s="8">
        <f t="shared" si="53"/>
        <v>41334.25</v>
      </c>
      <c r="M861">
        <v>1362117600</v>
      </c>
      <c r="N861" s="8">
        <f t="shared" si="54"/>
        <v>41352.208333333336</v>
      </c>
      <c r="O861">
        <v>1363669200</v>
      </c>
      <c r="P861" t="b">
        <v>0</v>
      </c>
      <c r="Q861" t="b">
        <v>1</v>
      </c>
      <c r="R861" t="s">
        <v>33</v>
      </c>
      <c r="S861" t="s">
        <v>2037</v>
      </c>
      <c r="T861" t="s">
        <v>2038</v>
      </c>
    </row>
    <row r="862" spans="1:20" ht="78.7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 s="8">
        <f t="shared" si="53"/>
        <v>43515.25</v>
      </c>
      <c r="M862">
        <v>1550556000</v>
      </c>
      <c r="N862" s="8">
        <f t="shared" si="54"/>
        <v>43525.25</v>
      </c>
      <c r="O862">
        <v>1551420000</v>
      </c>
      <c r="P862" t="b">
        <v>0</v>
      </c>
      <c r="Q862" t="b">
        <v>1</v>
      </c>
      <c r="R862" t="s">
        <v>65</v>
      </c>
      <c r="S862" t="s">
        <v>2035</v>
      </c>
      <c r="T862" t="s">
        <v>2044</v>
      </c>
    </row>
    <row r="863" spans="1:20" ht="47.25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 s="8">
        <f t="shared" si="53"/>
        <v>40258.208333333336</v>
      </c>
      <c r="M863">
        <v>1269147600</v>
      </c>
      <c r="N863" s="8">
        <f t="shared" si="54"/>
        <v>40266.208333333336</v>
      </c>
      <c r="O863">
        <v>1269838800</v>
      </c>
      <c r="P863" t="b">
        <v>0</v>
      </c>
      <c r="Q863" t="b">
        <v>0</v>
      </c>
      <c r="R863" t="s">
        <v>33</v>
      </c>
      <c r="S863" t="s">
        <v>2037</v>
      </c>
      <c r="T863" t="s">
        <v>2038</v>
      </c>
    </row>
    <row r="864" spans="1:20" ht="63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 s="8">
        <f t="shared" si="53"/>
        <v>40756.208333333336</v>
      </c>
      <c r="M864">
        <v>1312174800</v>
      </c>
      <c r="N864" s="8">
        <f t="shared" si="54"/>
        <v>40760.208333333336</v>
      </c>
      <c r="O864">
        <v>1312520400</v>
      </c>
      <c r="P864" t="b">
        <v>0</v>
      </c>
      <c r="Q864" t="b">
        <v>0</v>
      </c>
      <c r="R864" t="s">
        <v>33</v>
      </c>
      <c r="S864" t="s">
        <v>2037</v>
      </c>
      <c r="T864" t="s">
        <v>2038</v>
      </c>
    </row>
    <row r="865" spans="1:20" ht="47.25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 s="8">
        <f t="shared" si="53"/>
        <v>42172.208333333328</v>
      </c>
      <c r="M865">
        <v>1434517200</v>
      </c>
      <c r="N865" s="8">
        <f t="shared" si="54"/>
        <v>42195.208333333328</v>
      </c>
      <c r="O865">
        <v>1436504400</v>
      </c>
      <c r="P865" t="b">
        <v>0</v>
      </c>
      <c r="Q865" t="b">
        <v>1</v>
      </c>
      <c r="R865" t="s">
        <v>269</v>
      </c>
      <c r="S865" t="s">
        <v>2039</v>
      </c>
      <c r="T865" t="s">
        <v>2058</v>
      </c>
    </row>
    <row r="866" spans="1:20" ht="47.25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 s="8">
        <f t="shared" si="53"/>
        <v>42601.208333333328</v>
      </c>
      <c r="M866">
        <v>1471582800</v>
      </c>
      <c r="N866" s="8">
        <f t="shared" si="54"/>
        <v>42606.208333333328</v>
      </c>
      <c r="O866">
        <v>1472014800</v>
      </c>
      <c r="P866" t="b">
        <v>0</v>
      </c>
      <c r="Q866" t="b">
        <v>0</v>
      </c>
      <c r="R866" t="s">
        <v>100</v>
      </c>
      <c r="S866" t="s">
        <v>2039</v>
      </c>
      <c r="T866" t="s">
        <v>2050</v>
      </c>
    </row>
    <row r="867" spans="1:20" ht="63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 s="8">
        <f t="shared" si="53"/>
        <v>41897.208333333336</v>
      </c>
      <c r="M867">
        <v>1410757200</v>
      </c>
      <c r="N867" s="8">
        <f t="shared" si="54"/>
        <v>41906.208333333336</v>
      </c>
      <c r="O867">
        <v>1411534800</v>
      </c>
      <c r="P867" t="b">
        <v>0</v>
      </c>
      <c r="Q867" t="b">
        <v>0</v>
      </c>
      <c r="R867" t="s">
        <v>33</v>
      </c>
      <c r="S867" t="s">
        <v>2037</v>
      </c>
      <c r="T867" t="s">
        <v>2038</v>
      </c>
    </row>
    <row r="868" spans="1:20" ht="47.25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 s="8">
        <f t="shared" si="53"/>
        <v>40671.208333333336</v>
      </c>
      <c r="M868">
        <v>1304830800</v>
      </c>
      <c r="N868" s="8">
        <f t="shared" si="54"/>
        <v>40672.208333333336</v>
      </c>
      <c r="O868">
        <v>1304917200</v>
      </c>
      <c r="P868" t="b">
        <v>0</v>
      </c>
      <c r="Q868" t="b">
        <v>0</v>
      </c>
      <c r="R868" t="s">
        <v>122</v>
      </c>
      <c r="S868" t="s">
        <v>2052</v>
      </c>
      <c r="T868" t="s">
        <v>2053</v>
      </c>
    </row>
    <row r="869" spans="1:20" ht="63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 s="8">
        <f t="shared" si="53"/>
        <v>43382.208333333328</v>
      </c>
      <c r="M869">
        <v>1539061200</v>
      </c>
      <c r="N869" s="8">
        <f t="shared" si="54"/>
        <v>43388.208333333328</v>
      </c>
      <c r="O869">
        <v>1539579600</v>
      </c>
      <c r="P869" t="b">
        <v>0</v>
      </c>
      <c r="Q869" t="b">
        <v>0</v>
      </c>
      <c r="R869" t="s">
        <v>17</v>
      </c>
      <c r="S869" t="s">
        <v>2031</v>
      </c>
      <c r="T869" t="s">
        <v>2032</v>
      </c>
    </row>
    <row r="870" spans="1:20" ht="47.25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 s="8">
        <f t="shared" si="53"/>
        <v>41559.208333333336</v>
      </c>
      <c r="M870">
        <v>1381554000</v>
      </c>
      <c r="N870" s="8">
        <f t="shared" si="54"/>
        <v>41570.208333333336</v>
      </c>
      <c r="O870">
        <v>1382504400</v>
      </c>
      <c r="P870" t="b">
        <v>0</v>
      </c>
      <c r="Q870" t="b">
        <v>0</v>
      </c>
      <c r="R870" t="s">
        <v>33</v>
      </c>
      <c r="S870" t="s">
        <v>2037</v>
      </c>
      <c r="T870" t="s">
        <v>2038</v>
      </c>
    </row>
    <row r="871" spans="1:20" ht="63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 s="8">
        <f t="shared" si="53"/>
        <v>40350.208333333336</v>
      </c>
      <c r="M871">
        <v>1277096400</v>
      </c>
      <c r="N871" s="8">
        <f t="shared" si="54"/>
        <v>40364.208333333336</v>
      </c>
      <c r="O871">
        <v>1278306000</v>
      </c>
      <c r="P871" t="b">
        <v>0</v>
      </c>
      <c r="Q871" t="b">
        <v>0</v>
      </c>
      <c r="R871" t="s">
        <v>53</v>
      </c>
      <c r="S871" t="s">
        <v>2039</v>
      </c>
      <c r="T871" t="s">
        <v>2042</v>
      </c>
    </row>
    <row r="872" spans="1:20" ht="63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 s="8">
        <f t="shared" si="53"/>
        <v>42240.208333333328</v>
      </c>
      <c r="M872">
        <v>1440392400</v>
      </c>
      <c r="N872" s="8">
        <f t="shared" si="54"/>
        <v>42265.208333333328</v>
      </c>
      <c r="O872">
        <v>1442552400</v>
      </c>
      <c r="P872" t="b">
        <v>0</v>
      </c>
      <c r="Q872" t="b">
        <v>0</v>
      </c>
      <c r="R872" t="s">
        <v>33</v>
      </c>
      <c r="S872" t="s">
        <v>2037</v>
      </c>
      <c r="T872" t="s">
        <v>2038</v>
      </c>
    </row>
    <row r="873" spans="1:20" ht="78.7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 s="8">
        <f t="shared" si="53"/>
        <v>43040.208333333328</v>
      </c>
      <c r="M873">
        <v>1509512400</v>
      </c>
      <c r="N873" s="8">
        <f t="shared" si="54"/>
        <v>43058.25</v>
      </c>
      <c r="O873">
        <v>1511071200</v>
      </c>
      <c r="P873" t="b">
        <v>0</v>
      </c>
      <c r="Q873" t="b">
        <v>1</v>
      </c>
      <c r="R873" t="s">
        <v>33</v>
      </c>
      <c r="S873" t="s">
        <v>2037</v>
      </c>
      <c r="T873" t="s">
        <v>2038</v>
      </c>
    </row>
    <row r="874" spans="1:20" ht="47.25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 s="8">
        <f t="shared" si="53"/>
        <v>43346.208333333328</v>
      </c>
      <c r="M874">
        <v>1535950800</v>
      </c>
      <c r="N874" s="8">
        <f t="shared" si="54"/>
        <v>43351.208333333328</v>
      </c>
      <c r="O874">
        <v>1536382800</v>
      </c>
      <c r="P874" t="b">
        <v>0</v>
      </c>
      <c r="Q874" t="b">
        <v>0</v>
      </c>
      <c r="R874" t="s">
        <v>474</v>
      </c>
      <c r="S874" t="s">
        <v>2039</v>
      </c>
      <c r="T874" t="s">
        <v>2061</v>
      </c>
    </row>
    <row r="875" spans="1:20" ht="47.25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 s="8">
        <f t="shared" si="53"/>
        <v>41647.25</v>
      </c>
      <c r="M875">
        <v>1389160800</v>
      </c>
      <c r="N875" s="8">
        <f t="shared" si="54"/>
        <v>41652.25</v>
      </c>
      <c r="O875">
        <v>1389592800</v>
      </c>
      <c r="P875" t="b">
        <v>0</v>
      </c>
      <c r="Q875" t="b">
        <v>0</v>
      </c>
      <c r="R875" t="s">
        <v>122</v>
      </c>
      <c r="S875" t="s">
        <v>2052</v>
      </c>
      <c r="T875" t="s">
        <v>2053</v>
      </c>
    </row>
    <row r="876" spans="1:20" ht="47.25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 s="8">
        <f t="shared" si="53"/>
        <v>40291.208333333336</v>
      </c>
      <c r="M876">
        <v>1271998800</v>
      </c>
      <c r="N876" s="8">
        <f t="shared" si="54"/>
        <v>40329.208333333336</v>
      </c>
      <c r="O876">
        <v>1275282000</v>
      </c>
      <c r="P876" t="b">
        <v>0</v>
      </c>
      <c r="Q876" t="b">
        <v>1</v>
      </c>
      <c r="R876" t="s">
        <v>122</v>
      </c>
      <c r="S876" t="s">
        <v>2052</v>
      </c>
      <c r="T876" t="s">
        <v>2053</v>
      </c>
    </row>
    <row r="877" spans="1:20" ht="47.25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 s="8">
        <f t="shared" si="53"/>
        <v>40556.25</v>
      </c>
      <c r="M877">
        <v>1294898400</v>
      </c>
      <c r="N877" s="8">
        <f t="shared" si="54"/>
        <v>40557.25</v>
      </c>
      <c r="O877">
        <v>1294984800</v>
      </c>
      <c r="P877" t="b">
        <v>0</v>
      </c>
      <c r="Q877" t="b">
        <v>0</v>
      </c>
      <c r="R877" t="s">
        <v>23</v>
      </c>
      <c r="S877" t="s">
        <v>2033</v>
      </c>
      <c r="T877" t="s">
        <v>2034</v>
      </c>
    </row>
    <row r="878" spans="1:20" ht="63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 s="8">
        <f t="shared" si="53"/>
        <v>43624.208333333328</v>
      </c>
      <c r="M878">
        <v>1559970000</v>
      </c>
      <c r="N878" s="8">
        <f t="shared" si="54"/>
        <v>43648.208333333328</v>
      </c>
      <c r="O878">
        <v>1562043600</v>
      </c>
      <c r="P878" t="b">
        <v>0</v>
      </c>
      <c r="Q878" t="b">
        <v>0</v>
      </c>
      <c r="R878" t="s">
        <v>122</v>
      </c>
      <c r="S878" t="s">
        <v>2052</v>
      </c>
      <c r="T878" t="s">
        <v>2053</v>
      </c>
    </row>
    <row r="879" spans="1:20" ht="47.25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 s="8">
        <f t="shared" si="53"/>
        <v>42577.208333333328</v>
      </c>
      <c r="M879">
        <v>1469509200</v>
      </c>
      <c r="N879" s="8">
        <f t="shared" si="54"/>
        <v>42578.208333333328</v>
      </c>
      <c r="O879">
        <v>1469595600</v>
      </c>
      <c r="P879" t="b">
        <v>0</v>
      </c>
      <c r="Q879" t="b">
        <v>0</v>
      </c>
      <c r="R879" t="s">
        <v>17</v>
      </c>
      <c r="S879" t="s">
        <v>2031</v>
      </c>
      <c r="T879" t="s">
        <v>2032</v>
      </c>
    </row>
    <row r="880" spans="1:20" ht="63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 s="8">
        <f t="shared" si="53"/>
        <v>43845.25</v>
      </c>
      <c r="M880">
        <v>1579068000</v>
      </c>
      <c r="N880" s="8">
        <f t="shared" si="54"/>
        <v>43869.25</v>
      </c>
      <c r="O880">
        <v>1581141600</v>
      </c>
      <c r="P880" t="b">
        <v>0</v>
      </c>
      <c r="Q880" t="b">
        <v>0</v>
      </c>
      <c r="R880" t="s">
        <v>148</v>
      </c>
      <c r="S880" t="s">
        <v>2033</v>
      </c>
      <c r="T880" t="s">
        <v>2055</v>
      </c>
    </row>
    <row r="881" spans="1:20" ht="47.25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 s="8">
        <f t="shared" si="53"/>
        <v>42788.25</v>
      </c>
      <c r="M881">
        <v>1487743200</v>
      </c>
      <c r="N881" s="8">
        <f t="shared" si="54"/>
        <v>42797.25</v>
      </c>
      <c r="O881">
        <v>1488520800</v>
      </c>
      <c r="P881" t="b">
        <v>0</v>
      </c>
      <c r="Q881" t="b">
        <v>0</v>
      </c>
      <c r="R881" t="s">
        <v>68</v>
      </c>
      <c r="S881" t="s">
        <v>2045</v>
      </c>
      <c r="T881" t="s">
        <v>2046</v>
      </c>
    </row>
    <row r="882" spans="1:20" ht="47.25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 s="8">
        <f t="shared" si="53"/>
        <v>43667.208333333328</v>
      </c>
      <c r="M882">
        <v>1563685200</v>
      </c>
      <c r="N882" s="8">
        <f t="shared" si="54"/>
        <v>43669.208333333328</v>
      </c>
      <c r="O882">
        <v>1563858000</v>
      </c>
      <c r="P882" t="b">
        <v>0</v>
      </c>
      <c r="Q882" t="b">
        <v>0</v>
      </c>
      <c r="R882" t="s">
        <v>50</v>
      </c>
      <c r="S882" t="s">
        <v>2033</v>
      </c>
      <c r="T882" t="s">
        <v>2041</v>
      </c>
    </row>
    <row r="883" spans="1:20" ht="63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 s="8">
        <f t="shared" si="53"/>
        <v>42194.208333333328</v>
      </c>
      <c r="M883">
        <v>1436418000</v>
      </c>
      <c r="N883" s="8">
        <f t="shared" si="54"/>
        <v>42223.208333333328</v>
      </c>
      <c r="O883">
        <v>1438923600</v>
      </c>
      <c r="P883" t="b">
        <v>0</v>
      </c>
      <c r="Q883" t="b">
        <v>1</v>
      </c>
      <c r="R883" t="s">
        <v>33</v>
      </c>
      <c r="S883" t="s">
        <v>2037</v>
      </c>
      <c r="T883" t="s">
        <v>2038</v>
      </c>
    </row>
    <row r="884" spans="1:20" ht="63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 s="8">
        <f t="shared" si="53"/>
        <v>42025.25</v>
      </c>
      <c r="M884">
        <v>1421820000</v>
      </c>
      <c r="N884" s="8">
        <f t="shared" si="54"/>
        <v>42029.25</v>
      </c>
      <c r="O884">
        <v>1422165600</v>
      </c>
      <c r="P884" t="b">
        <v>0</v>
      </c>
      <c r="Q884" t="b">
        <v>0</v>
      </c>
      <c r="R884" t="s">
        <v>33</v>
      </c>
      <c r="S884" t="s">
        <v>2037</v>
      </c>
      <c r="T884" t="s">
        <v>2038</v>
      </c>
    </row>
    <row r="885" spans="1:20" ht="78.7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 s="8">
        <f t="shared" si="53"/>
        <v>40323.208333333336</v>
      </c>
      <c r="M885">
        <v>1274763600</v>
      </c>
      <c r="N885" s="8">
        <f t="shared" si="54"/>
        <v>40359.208333333336</v>
      </c>
      <c r="O885">
        <v>1277874000</v>
      </c>
      <c r="P885" t="b">
        <v>0</v>
      </c>
      <c r="Q885" t="b">
        <v>0</v>
      </c>
      <c r="R885" t="s">
        <v>100</v>
      </c>
      <c r="S885" t="s">
        <v>2039</v>
      </c>
      <c r="T885" t="s">
        <v>2050</v>
      </c>
    </row>
    <row r="886" spans="1:20" ht="47.25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 s="8">
        <f t="shared" si="53"/>
        <v>41763.208333333336</v>
      </c>
      <c r="M886">
        <v>1399179600</v>
      </c>
      <c r="N886" s="8">
        <f t="shared" si="54"/>
        <v>41765.208333333336</v>
      </c>
      <c r="O886">
        <v>1399352400</v>
      </c>
      <c r="P886" t="b">
        <v>0</v>
      </c>
      <c r="Q886" t="b">
        <v>1</v>
      </c>
      <c r="R886" t="s">
        <v>33</v>
      </c>
      <c r="S886" t="s">
        <v>2037</v>
      </c>
      <c r="T886" t="s">
        <v>2038</v>
      </c>
    </row>
    <row r="887" spans="1:20" ht="47.25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 s="8">
        <f t="shared" si="53"/>
        <v>40335.208333333336</v>
      </c>
      <c r="M887">
        <v>1275800400</v>
      </c>
      <c r="N887" s="8">
        <f t="shared" si="54"/>
        <v>40373.208333333336</v>
      </c>
      <c r="O887">
        <v>1279083600</v>
      </c>
      <c r="P887" t="b">
        <v>0</v>
      </c>
      <c r="Q887" t="b">
        <v>0</v>
      </c>
      <c r="R887" t="s">
        <v>33</v>
      </c>
      <c r="S887" t="s">
        <v>2037</v>
      </c>
      <c r="T887" t="s">
        <v>2038</v>
      </c>
    </row>
    <row r="888" spans="1:20" ht="47.25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 s="8">
        <f t="shared" si="53"/>
        <v>40416.208333333336</v>
      </c>
      <c r="M888">
        <v>1282798800</v>
      </c>
      <c r="N888" s="8">
        <f t="shared" si="54"/>
        <v>40434.208333333336</v>
      </c>
      <c r="O888">
        <v>1284354000</v>
      </c>
      <c r="P888" t="b">
        <v>0</v>
      </c>
      <c r="Q888" t="b">
        <v>0</v>
      </c>
      <c r="R888" t="s">
        <v>60</v>
      </c>
      <c r="S888" t="s">
        <v>2033</v>
      </c>
      <c r="T888" t="s">
        <v>2043</v>
      </c>
    </row>
    <row r="889" spans="1:20" ht="63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 s="8">
        <f t="shared" si="53"/>
        <v>42202.208333333328</v>
      </c>
      <c r="M889">
        <v>1437109200</v>
      </c>
      <c r="N889" s="8">
        <f t="shared" si="54"/>
        <v>42249.208333333328</v>
      </c>
      <c r="O889">
        <v>1441170000</v>
      </c>
      <c r="P889" t="b">
        <v>0</v>
      </c>
      <c r="Q889" t="b">
        <v>1</v>
      </c>
      <c r="R889" t="s">
        <v>33</v>
      </c>
      <c r="S889" t="s">
        <v>2037</v>
      </c>
      <c r="T889" t="s">
        <v>2038</v>
      </c>
    </row>
    <row r="890" spans="1:20" ht="78.7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 s="8">
        <f t="shared" si="53"/>
        <v>42836.208333333328</v>
      </c>
      <c r="M890">
        <v>1491886800</v>
      </c>
      <c r="N890" s="8">
        <f t="shared" si="54"/>
        <v>42855.208333333328</v>
      </c>
      <c r="O890">
        <v>1493528400</v>
      </c>
      <c r="P890" t="b">
        <v>0</v>
      </c>
      <c r="Q890" t="b">
        <v>0</v>
      </c>
      <c r="R890" t="s">
        <v>33</v>
      </c>
      <c r="S890" t="s">
        <v>2037</v>
      </c>
      <c r="T890" t="s">
        <v>2038</v>
      </c>
    </row>
    <row r="891" spans="1:20" ht="47.25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 s="8">
        <f t="shared" si="53"/>
        <v>41710.208333333336</v>
      </c>
      <c r="M891">
        <v>1394600400</v>
      </c>
      <c r="N891" s="8">
        <f t="shared" si="54"/>
        <v>41717.208333333336</v>
      </c>
      <c r="O891">
        <v>1395205200</v>
      </c>
      <c r="P891" t="b">
        <v>0</v>
      </c>
      <c r="Q891" t="b">
        <v>1</v>
      </c>
      <c r="R891" t="s">
        <v>50</v>
      </c>
      <c r="S891" t="s">
        <v>2033</v>
      </c>
      <c r="T891" t="s">
        <v>2041</v>
      </c>
    </row>
    <row r="892" spans="1:20" ht="47.25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 s="8">
        <f t="shared" si="53"/>
        <v>43640.208333333328</v>
      </c>
      <c r="M892">
        <v>1561352400</v>
      </c>
      <c r="N892" s="8">
        <f t="shared" si="54"/>
        <v>43641.208333333328</v>
      </c>
      <c r="O892">
        <v>1561438800</v>
      </c>
      <c r="P892" t="b">
        <v>0</v>
      </c>
      <c r="Q892" t="b">
        <v>0</v>
      </c>
      <c r="R892" t="s">
        <v>60</v>
      </c>
      <c r="S892" t="s">
        <v>2033</v>
      </c>
      <c r="T892" t="s">
        <v>2043</v>
      </c>
    </row>
    <row r="893" spans="1:20" ht="63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 s="8">
        <f t="shared" si="53"/>
        <v>40880.25</v>
      </c>
      <c r="M893">
        <v>1322892000</v>
      </c>
      <c r="N893" s="8">
        <f t="shared" si="54"/>
        <v>40924.25</v>
      </c>
      <c r="O893">
        <v>1326693600</v>
      </c>
      <c r="P893" t="b">
        <v>0</v>
      </c>
      <c r="Q893" t="b">
        <v>0</v>
      </c>
      <c r="R893" t="s">
        <v>42</v>
      </c>
      <c r="S893" t="s">
        <v>2039</v>
      </c>
      <c r="T893" t="s">
        <v>2040</v>
      </c>
    </row>
    <row r="894" spans="1:20" ht="47.25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 s="8">
        <f t="shared" si="53"/>
        <v>40319.208333333336</v>
      </c>
      <c r="M894">
        <v>1274418000</v>
      </c>
      <c r="N894" s="8">
        <f t="shared" si="54"/>
        <v>40360.208333333336</v>
      </c>
      <c r="O894">
        <v>1277960400</v>
      </c>
      <c r="P894" t="b">
        <v>0</v>
      </c>
      <c r="Q894" t="b">
        <v>0</v>
      </c>
      <c r="R894" t="s">
        <v>206</v>
      </c>
      <c r="S894" t="s">
        <v>2045</v>
      </c>
      <c r="T894" t="s">
        <v>2057</v>
      </c>
    </row>
    <row r="895" spans="1:20" ht="47.25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 s="8">
        <f t="shared" si="53"/>
        <v>42170.208333333328</v>
      </c>
      <c r="M895">
        <v>1434344400</v>
      </c>
      <c r="N895" s="8">
        <f t="shared" si="54"/>
        <v>42174.208333333328</v>
      </c>
      <c r="O895">
        <v>1434690000</v>
      </c>
      <c r="P895" t="b">
        <v>0</v>
      </c>
      <c r="Q895" t="b">
        <v>1</v>
      </c>
      <c r="R895" t="s">
        <v>42</v>
      </c>
      <c r="S895" t="s">
        <v>2039</v>
      </c>
      <c r="T895" t="s">
        <v>2040</v>
      </c>
    </row>
    <row r="896" spans="1:20" ht="47.25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 s="8">
        <f t="shared" si="53"/>
        <v>41466.208333333336</v>
      </c>
      <c r="M896">
        <v>1373518800</v>
      </c>
      <c r="N896" s="8">
        <f t="shared" si="54"/>
        <v>41496.208333333336</v>
      </c>
      <c r="O896">
        <v>1376110800</v>
      </c>
      <c r="P896" t="b">
        <v>0</v>
      </c>
      <c r="Q896" t="b">
        <v>1</v>
      </c>
      <c r="R896" t="s">
        <v>269</v>
      </c>
      <c r="S896" t="s">
        <v>2039</v>
      </c>
      <c r="T896" t="s">
        <v>2058</v>
      </c>
    </row>
    <row r="897" spans="1:20" ht="63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 s="8">
        <f t="shared" si="53"/>
        <v>43134.25</v>
      </c>
      <c r="M897">
        <v>1517637600</v>
      </c>
      <c r="N897" s="8">
        <f t="shared" si="54"/>
        <v>43143.25</v>
      </c>
      <c r="O897">
        <v>1518415200</v>
      </c>
      <c r="P897" t="b">
        <v>0</v>
      </c>
      <c r="Q897" t="b">
        <v>0</v>
      </c>
      <c r="R897" t="s">
        <v>33</v>
      </c>
      <c r="S897" t="s">
        <v>2037</v>
      </c>
      <c r="T897" t="s">
        <v>2038</v>
      </c>
    </row>
    <row r="898" spans="1:20" ht="63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 s="8">
        <f t="shared" si="53"/>
        <v>40738.208333333336</v>
      </c>
      <c r="M898">
        <v>1310619600</v>
      </c>
      <c r="N898" s="8">
        <f t="shared" si="54"/>
        <v>40741.208333333336</v>
      </c>
      <c r="O898">
        <v>1310878800</v>
      </c>
      <c r="P898" t="b">
        <v>0</v>
      </c>
      <c r="Q898" t="b">
        <v>1</v>
      </c>
      <c r="R898" t="s">
        <v>17</v>
      </c>
      <c r="S898" t="s">
        <v>2031</v>
      </c>
      <c r="T898" t="s">
        <v>2032</v>
      </c>
    </row>
    <row r="899" spans="1:20" ht="47.25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(E899/D899)*100</f>
        <v>27.693181818181817</v>
      </c>
      <c r="G899" t="s">
        <v>14</v>
      </c>
      <c r="H899">
        <v>27</v>
      </c>
      <c r="I899" s="5">
        <f t="shared" si="55"/>
        <v>90.259259259259252</v>
      </c>
      <c r="J899" t="s">
        <v>21</v>
      </c>
      <c r="K899" t="s">
        <v>22</v>
      </c>
      <c r="L899" s="8">
        <f t="shared" ref="L899:L962" si="57">(((M899/60)/60)/24) +DATE(1970,1,1)</f>
        <v>43583.208333333328</v>
      </c>
      <c r="M899">
        <v>1556427600</v>
      </c>
      <c r="N899" s="8">
        <f t="shared" ref="N899:N962" si="58">(((O899/60)/60)/24)+DATE(1970,1,1)</f>
        <v>43585.208333333328</v>
      </c>
      <c r="O899">
        <v>1556600400</v>
      </c>
      <c r="P899" t="b">
        <v>0</v>
      </c>
      <c r="Q899" t="b">
        <v>0</v>
      </c>
      <c r="R899" t="s">
        <v>33</v>
      </c>
      <c r="S899" t="s">
        <v>2037</v>
      </c>
      <c r="T899" t="s">
        <v>2038</v>
      </c>
    </row>
    <row r="900" spans="1:20" ht="47.25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5">
        <f t="shared" ref="I900:I963" si="59">E900/H900</f>
        <v>76.978705978705975</v>
      </c>
      <c r="J900" t="s">
        <v>21</v>
      </c>
      <c r="K900" t="s">
        <v>22</v>
      </c>
      <c r="L900" s="8">
        <f t="shared" si="57"/>
        <v>43815.25</v>
      </c>
      <c r="M900">
        <v>1576476000</v>
      </c>
      <c r="N900" s="8">
        <f t="shared" si="58"/>
        <v>43821.25</v>
      </c>
      <c r="O900">
        <v>1576994400</v>
      </c>
      <c r="P900" t="b">
        <v>0</v>
      </c>
      <c r="Q900" t="b">
        <v>0</v>
      </c>
      <c r="R900" t="s">
        <v>42</v>
      </c>
      <c r="S900" t="s">
        <v>2039</v>
      </c>
      <c r="T900" t="s">
        <v>2040</v>
      </c>
    </row>
    <row r="901" spans="1:20" ht="47.25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 s="8">
        <f t="shared" si="57"/>
        <v>41554.208333333336</v>
      </c>
      <c r="M901">
        <v>1381122000</v>
      </c>
      <c r="N901" s="8">
        <f t="shared" si="58"/>
        <v>41572.208333333336</v>
      </c>
      <c r="O901">
        <v>1382677200</v>
      </c>
      <c r="P901" t="b">
        <v>0</v>
      </c>
      <c r="Q901" t="b">
        <v>0</v>
      </c>
      <c r="R901" t="s">
        <v>159</v>
      </c>
      <c r="S901" t="s">
        <v>2033</v>
      </c>
      <c r="T901" t="s">
        <v>2056</v>
      </c>
    </row>
    <row r="902" spans="1:20" ht="47.25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 s="8">
        <f t="shared" si="57"/>
        <v>41901.208333333336</v>
      </c>
      <c r="M902">
        <v>1411102800</v>
      </c>
      <c r="N902" s="8">
        <f t="shared" si="58"/>
        <v>41902.208333333336</v>
      </c>
      <c r="O902">
        <v>1411189200</v>
      </c>
      <c r="P902" t="b">
        <v>0</v>
      </c>
      <c r="Q902" t="b">
        <v>1</v>
      </c>
      <c r="R902" t="s">
        <v>28</v>
      </c>
      <c r="S902" t="s">
        <v>2035</v>
      </c>
      <c r="T902" t="s">
        <v>2036</v>
      </c>
    </row>
    <row r="903" spans="1:20" ht="47.25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 s="8">
        <f t="shared" si="57"/>
        <v>43298.208333333328</v>
      </c>
      <c r="M903">
        <v>1531803600</v>
      </c>
      <c r="N903" s="8">
        <f t="shared" si="58"/>
        <v>43331.208333333328</v>
      </c>
      <c r="O903">
        <v>1534654800</v>
      </c>
      <c r="P903" t="b">
        <v>0</v>
      </c>
      <c r="Q903" t="b">
        <v>1</v>
      </c>
      <c r="R903" t="s">
        <v>23</v>
      </c>
      <c r="S903" t="s">
        <v>2033</v>
      </c>
      <c r="T903" t="s">
        <v>2034</v>
      </c>
    </row>
    <row r="904" spans="1:20" ht="47.25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 s="8">
        <f t="shared" si="57"/>
        <v>42399.25</v>
      </c>
      <c r="M904">
        <v>1454133600</v>
      </c>
      <c r="N904" s="8">
        <f t="shared" si="58"/>
        <v>42441.25</v>
      </c>
      <c r="O904">
        <v>1457762400</v>
      </c>
      <c r="P904" t="b">
        <v>0</v>
      </c>
      <c r="Q904" t="b">
        <v>0</v>
      </c>
      <c r="R904" t="s">
        <v>28</v>
      </c>
      <c r="S904" t="s">
        <v>2035</v>
      </c>
      <c r="T904" t="s">
        <v>2036</v>
      </c>
    </row>
    <row r="905" spans="1:20" ht="78.7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 s="8">
        <f t="shared" si="57"/>
        <v>41034.208333333336</v>
      </c>
      <c r="M905">
        <v>1336194000</v>
      </c>
      <c r="N905" s="8">
        <f t="shared" si="58"/>
        <v>41049.208333333336</v>
      </c>
      <c r="O905">
        <v>1337490000</v>
      </c>
      <c r="P905" t="b">
        <v>0</v>
      </c>
      <c r="Q905" t="b">
        <v>1</v>
      </c>
      <c r="R905" t="s">
        <v>68</v>
      </c>
      <c r="S905" t="s">
        <v>2045</v>
      </c>
      <c r="T905" t="s">
        <v>2046</v>
      </c>
    </row>
    <row r="906" spans="1:20" ht="47.25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 s="8">
        <f t="shared" si="57"/>
        <v>41186.208333333336</v>
      </c>
      <c r="M906">
        <v>1349326800</v>
      </c>
      <c r="N906" s="8">
        <f t="shared" si="58"/>
        <v>41190.208333333336</v>
      </c>
      <c r="O906">
        <v>1349672400</v>
      </c>
      <c r="P906" t="b">
        <v>0</v>
      </c>
      <c r="Q906" t="b">
        <v>0</v>
      </c>
      <c r="R906" t="s">
        <v>133</v>
      </c>
      <c r="S906" t="s">
        <v>2045</v>
      </c>
      <c r="T906" t="s">
        <v>2054</v>
      </c>
    </row>
    <row r="907" spans="1:20" ht="63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 s="8">
        <f t="shared" si="57"/>
        <v>41536.208333333336</v>
      </c>
      <c r="M907">
        <v>1379566800</v>
      </c>
      <c r="N907" s="8">
        <f t="shared" si="58"/>
        <v>41539.208333333336</v>
      </c>
      <c r="O907">
        <v>1379826000</v>
      </c>
      <c r="P907" t="b">
        <v>0</v>
      </c>
      <c r="Q907" t="b">
        <v>0</v>
      </c>
      <c r="R907" t="s">
        <v>33</v>
      </c>
      <c r="S907" t="s">
        <v>2037</v>
      </c>
      <c r="T907" t="s">
        <v>2038</v>
      </c>
    </row>
    <row r="908" spans="1:20" ht="63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 s="8">
        <f t="shared" si="57"/>
        <v>42868.208333333328</v>
      </c>
      <c r="M908">
        <v>1494651600</v>
      </c>
      <c r="N908" s="8">
        <f t="shared" si="58"/>
        <v>42904.208333333328</v>
      </c>
      <c r="O908">
        <v>1497762000</v>
      </c>
      <c r="P908" t="b">
        <v>1</v>
      </c>
      <c r="Q908" t="b">
        <v>1</v>
      </c>
      <c r="R908" t="s">
        <v>42</v>
      </c>
      <c r="S908" t="s">
        <v>2039</v>
      </c>
      <c r="T908" t="s">
        <v>2040</v>
      </c>
    </row>
    <row r="909" spans="1:20" ht="63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 s="8">
        <f t="shared" si="57"/>
        <v>40660.208333333336</v>
      </c>
      <c r="M909">
        <v>1303880400</v>
      </c>
      <c r="N909" s="8">
        <f t="shared" si="58"/>
        <v>40667.208333333336</v>
      </c>
      <c r="O909">
        <v>1304485200</v>
      </c>
      <c r="P909" t="b">
        <v>0</v>
      </c>
      <c r="Q909" t="b">
        <v>0</v>
      </c>
      <c r="R909" t="s">
        <v>33</v>
      </c>
      <c r="S909" t="s">
        <v>2037</v>
      </c>
      <c r="T909" t="s">
        <v>2038</v>
      </c>
    </row>
    <row r="910" spans="1:20" ht="47.25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 s="8">
        <f t="shared" si="57"/>
        <v>41031.208333333336</v>
      </c>
      <c r="M910">
        <v>1335934800</v>
      </c>
      <c r="N910" s="8">
        <f t="shared" si="58"/>
        <v>41042.208333333336</v>
      </c>
      <c r="O910">
        <v>1336885200</v>
      </c>
      <c r="P910" t="b">
        <v>0</v>
      </c>
      <c r="Q910" t="b">
        <v>0</v>
      </c>
      <c r="R910" t="s">
        <v>89</v>
      </c>
      <c r="S910" t="s">
        <v>2048</v>
      </c>
      <c r="T910" t="s">
        <v>2049</v>
      </c>
    </row>
    <row r="911" spans="1:20" ht="63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 s="8">
        <f t="shared" si="57"/>
        <v>43255.208333333328</v>
      </c>
      <c r="M911">
        <v>1528088400</v>
      </c>
      <c r="N911" s="8">
        <f t="shared" si="58"/>
        <v>43282.208333333328</v>
      </c>
      <c r="O911">
        <v>1530421200</v>
      </c>
      <c r="P911" t="b">
        <v>0</v>
      </c>
      <c r="Q911" t="b">
        <v>1</v>
      </c>
      <c r="R911" t="s">
        <v>33</v>
      </c>
      <c r="S911" t="s">
        <v>2037</v>
      </c>
      <c r="T911" t="s">
        <v>2038</v>
      </c>
    </row>
    <row r="912" spans="1:20" ht="47.25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 s="8">
        <f t="shared" si="57"/>
        <v>42026.25</v>
      </c>
      <c r="M912">
        <v>1421906400</v>
      </c>
      <c r="N912" s="8">
        <f t="shared" si="58"/>
        <v>42027.25</v>
      </c>
      <c r="O912">
        <v>1421992800</v>
      </c>
      <c r="P912" t="b">
        <v>0</v>
      </c>
      <c r="Q912" t="b">
        <v>0</v>
      </c>
      <c r="R912" t="s">
        <v>33</v>
      </c>
      <c r="S912" t="s">
        <v>2037</v>
      </c>
      <c r="T912" t="s">
        <v>2038</v>
      </c>
    </row>
    <row r="913" spans="1:20" ht="63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 s="8">
        <f t="shared" si="57"/>
        <v>43717.208333333328</v>
      </c>
      <c r="M913">
        <v>1568005200</v>
      </c>
      <c r="N913" s="8">
        <f t="shared" si="58"/>
        <v>43719.208333333328</v>
      </c>
      <c r="O913">
        <v>1568178000</v>
      </c>
      <c r="P913" t="b">
        <v>1</v>
      </c>
      <c r="Q913" t="b">
        <v>0</v>
      </c>
      <c r="R913" t="s">
        <v>28</v>
      </c>
      <c r="S913" t="s">
        <v>2035</v>
      </c>
      <c r="T913" t="s">
        <v>2036</v>
      </c>
    </row>
    <row r="914" spans="1:20" ht="63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 s="8">
        <f t="shared" si="57"/>
        <v>41157.208333333336</v>
      </c>
      <c r="M914">
        <v>1346821200</v>
      </c>
      <c r="N914" s="8">
        <f t="shared" si="58"/>
        <v>41170.208333333336</v>
      </c>
      <c r="O914">
        <v>1347944400</v>
      </c>
      <c r="P914" t="b">
        <v>1</v>
      </c>
      <c r="Q914" t="b">
        <v>0</v>
      </c>
      <c r="R914" t="s">
        <v>53</v>
      </c>
      <c r="S914" t="s">
        <v>2039</v>
      </c>
      <c r="T914" t="s">
        <v>2042</v>
      </c>
    </row>
    <row r="915" spans="1:20" ht="63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 s="8">
        <f t="shared" si="57"/>
        <v>43597.208333333328</v>
      </c>
      <c r="M915">
        <v>1557637200</v>
      </c>
      <c r="N915" s="8">
        <f t="shared" si="58"/>
        <v>43610.208333333328</v>
      </c>
      <c r="O915">
        <v>1558760400</v>
      </c>
      <c r="P915" t="b">
        <v>0</v>
      </c>
      <c r="Q915" t="b">
        <v>0</v>
      </c>
      <c r="R915" t="s">
        <v>53</v>
      </c>
      <c r="S915" t="s">
        <v>2039</v>
      </c>
      <c r="T915" t="s">
        <v>2042</v>
      </c>
    </row>
    <row r="916" spans="1:20" ht="63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 s="8">
        <f t="shared" si="57"/>
        <v>41490.208333333336</v>
      </c>
      <c r="M916">
        <v>1375592400</v>
      </c>
      <c r="N916" s="8">
        <f t="shared" si="58"/>
        <v>41502.208333333336</v>
      </c>
      <c r="O916">
        <v>1376629200</v>
      </c>
      <c r="P916" t="b">
        <v>0</v>
      </c>
      <c r="Q916" t="b">
        <v>0</v>
      </c>
      <c r="R916" t="s">
        <v>33</v>
      </c>
      <c r="S916" t="s">
        <v>2037</v>
      </c>
      <c r="T916" t="s">
        <v>2038</v>
      </c>
    </row>
    <row r="917" spans="1:20" ht="63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 s="8">
        <f t="shared" si="57"/>
        <v>42976.208333333328</v>
      </c>
      <c r="M917">
        <v>1503982800</v>
      </c>
      <c r="N917" s="8">
        <f t="shared" si="58"/>
        <v>42985.208333333328</v>
      </c>
      <c r="O917">
        <v>1504760400</v>
      </c>
      <c r="P917" t="b">
        <v>0</v>
      </c>
      <c r="Q917" t="b">
        <v>0</v>
      </c>
      <c r="R917" t="s">
        <v>269</v>
      </c>
      <c r="S917" t="s">
        <v>2039</v>
      </c>
      <c r="T917" t="s">
        <v>2058</v>
      </c>
    </row>
    <row r="918" spans="1:20" ht="63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 s="8">
        <f t="shared" si="57"/>
        <v>41991.25</v>
      </c>
      <c r="M918">
        <v>1418882400</v>
      </c>
      <c r="N918" s="8">
        <f t="shared" si="58"/>
        <v>42000.25</v>
      </c>
      <c r="O918">
        <v>1419660000</v>
      </c>
      <c r="P918" t="b">
        <v>0</v>
      </c>
      <c r="Q918" t="b">
        <v>0</v>
      </c>
      <c r="R918" t="s">
        <v>122</v>
      </c>
      <c r="S918" t="s">
        <v>2052</v>
      </c>
      <c r="T918" t="s">
        <v>2053</v>
      </c>
    </row>
    <row r="919" spans="1:20" ht="47.25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 s="8">
        <f t="shared" si="57"/>
        <v>40722.208333333336</v>
      </c>
      <c r="M919">
        <v>1309237200</v>
      </c>
      <c r="N919" s="8">
        <f t="shared" si="58"/>
        <v>40746.208333333336</v>
      </c>
      <c r="O919">
        <v>1311310800</v>
      </c>
      <c r="P919" t="b">
        <v>0</v>
      </c>
      <c r="Q919" t="b">
        <v>1</v>
      </c>
      <c r="R919" t="s">
        <v>100</v>
      </c>
      <c r="S919" t="s">
        <v>2039</v>
      </c>
      <c r="T919" t="s">
        <v>2050</v>
      </c>
    </row>
    <row r="920" spans="1:20" ht="47.25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 s="8">
        <f t="shared" si="57"/>
        <v>41117.208333333336</v>
      </c>
      <c r="M920">
        <v>1343365200</v>
      </c>
      <c r="N920" s="8">
        <f t="shared" si="58"/>
        <v>41128.208333333336</v>
      </c>
      <c r="O920">
        <v>1344315600</v>
      </c>
      <c r="P920" t="b">
        <v>0</v>
      </c>
      <c r="Q920" t="b">
        <v>0</v>
      </c>
      <c r="R920" t="s">
        <v>133</v>
      </c>
      <c r="S920" t="s">
        <v>2045</v>
      </c>
      <c r="T920" t="s">
        <v>2054</v>
      </c>
    </row>
    <row r="921" spans="1:20" ht="47.25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 s="8">
        <f t="shared" si="57"/>
        <v>43022.208333333328</v>
      </c>
      <c r="M921">
        <v>1507957200</v>
      </c>
      <c r="N921" s="8">
        <f t="shared" si="58"/>
        <v>43054.25</v>
      </c>
      <c r="O921">
        <v>1510725600</v>
      </c>
      <c r="P921" t="b">
        <v>0</v>
      </c>
      <c r="Q921" t="b">
        <v>1</v>
      </c>
      <c r="R921" t="s">
        <v>33</v>
      </c>
      <c r="S921" t="s">
        <v>2037</v>
      </c>
      <c r="T921" t="s">
        <v>2038</v>
      </c>
    </row>
    <row r="922" spans="1:20" ht="47.25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 s="8">
        <f t="shared" si="57"/>
        <v>43503.25</v>
      </c>
      <c r="M922">
        <v>1549519200</v>
      </c>
      <c r="N922" s="8">
        <f t="shared" si="58"/>
        <v>43523.25</v>
      </c>
      <c r="O922">
        <v>1551247200</v>
      </c>
      <c r="P922" t="b">
        <v>1</v>
      </c>
      <c r="Q922" t="b">
        <v>0</v>
      </c>
      <c r="R922" t="s">
        <v>71</v>
      </c>
      <c r="S922" t="s">
        <v>2039</v>
      </c>
      <c r="T922" t="s">
        <v>2047</v>
      </c>
    </row>
    <row r="923" spans="1:20" ht="63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 s="8">
        <f t="shared" si="57"/>
        <v>40951.25</v>
      </c>
      <c r="M923">
        <v>1329026400</v>
      </c>
      <c r="N923" s="8">
        <f t="shared" si="58"/>
        <v>40965.25</v>
      </c>
      <c r="O923">
        <v>1330236000</v>
      </c>
      <c r="P923" t="b">
        <v>0</v>
      </c>
      <c r="Q923" t="b">
        <v>0</v>
      </c>
      <c r="R923" t="s">
        <v>28</v>
      </c>
      <c r="S923" t="s">
        <v>2035</v>
      </c>
      <c r="T923" t="s">
        <v>2036</v>
      </c>
    </row>
    <row r="924" spans="1:20" ht="47.25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 s="8">
        <f t="shared" si="57"/>
        <v>43443.25</v>
      </c>
      <c r="M924">
        <v>1544335200</v>
      </c>
      <c r="N924" s="8">
        <f t="shared" si="58"/>
        <v>43452.25</v>
      </c>
      <c r="O924">
        <v>1545112800</v>
      </c>
      <c r="P924" t="b">
        <v>0</v>
      </c>
      <c r="Q924" t="b">
        <v>1</v>
      </c>
      <c r="R924" t="s">
        <v>319</v>
      </c>
      <c r="S924" t="s">
        <v>2033</v>
      </c>
      <c r="T924" t="s">
        <v>2060</v>
      </c>
    </row>
    <row r="925" spans="1:20" ht="47.25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 s="8">
        <f t="shared" si="57"/>
        <v>40373.208333333336</v>
      </c>
      <c r="M925">
        <v>1279083600</v>
      </c>
      <c r="N925" s="8">
        <f t="shared" si="58"/>
        <v>40374.208333333336</v>
      </c>
      <c r="O925">
        <v>1279170000</v>
      </c>
      <c r="P925" t="b">
        <v>0</v>
      </c>
      <c r="Q925" t="b">
        <v>0</v>
      </c>
      <c r="R925" t="s">
        <v>33</v>
      </c>
      <c r="S925" t="s">
        <v>2037</v>
      </c>
      <c r="T925" t="s">
        <v>2038</v>
      </c>
    </row>
    <row r="926" spans="1:20" ht="63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 s="8">
        <f t="shared" si="57"/>
        <v>43769.208333333328</v>
      </c>
      <c r="M926">
        <v>1572498000</v>
      </c>
      <c r="N926" s="8">
        <f t="shared" si="58"/>
        <v>43780.25</v>
      </c>
      <c r="O926">
        <v>1573452000</v>
      </c>
      <c r="P926" t="b">
        <v>0</v>
      </c>
      <c r="Q926" t="b">
        <v>0</v>
      </c>
      <c r="R926" t="s">
        <v>33</v>
      </c>
      <c r="S926" t="s">
        <v>2037</v>
      </c>
      <c r="T926" t="s">
        <v>2038</v>
      </c>
    </row>
    <row r="927" spans="1:20" ht="78.7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 s="8">
        <f t="shared" si="57"/>
        <v>43000.208333333328</v>
      </c>
      <c r="M927">
        <v>1506056400</v>
      </c>
      <c r="N927" s="8">
        <f t="shared" si="58"/>
        <v>43012.208333333328</v>
      </c>
      <c r="O927">
        <v>1507093200</v>
      </c>
      <c r="P927" t="b">
        <v>0</v>
      </c>
      <c r="Q927" t="b">
        <v>0</v>
      </c>
      <c r="R927" t="s">
        <v>33</v>
      </c>
      <c r="S927" t="s">
        <v>2037</v>
      </c>
      <c r="T927" t="s">
        <v>2038</v>
      </c>
    </row>
    <row r="928" spans="1:20" ht="47.25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 s="8">
        <f t="shared" si="57"/>
        <v>42502.208333333328</v>
      </c>
      <c r="M928">
        <v>1463029200</v>
      </c>
      <c r="N928" s="8">
        <f t="shared" si="58"/>
        <v>42506.208333333328</v>
      </c>
      <c r="O928">
        <v>1463374800</v>
      </c>
      <c r="P928" t="b">
        <v>0</v>
      </c>
      <c r="Q928" t="b">
        <v>0</v>
      </c>
      <c r="R928" t="s">
        <v>17</v>
      </c>
      <c r="S928" t="s">
        <v>2031</v>
      </c>
      <c r="T928" t="s">
        <v>2032</v>
      </c>
    </row>
    <row r="929" spans="1:20" ht="47.25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 s="8">
        <f t="shared" si="57"/>
        <v>41102.208333333336</v>
      </c>
      <c r="M929">
        <v>1342069200</v>
      </c>
      <c r="N929" s="8">
        <f t="shared" si="58"/>
        <v>41131.208333333336</v>
      </c>
      <c r="O929">
        <v>1344574800</v>
      </c>
      <c r="P929" t="b">
        <v>0</v>
      </c>
      <c r="Q929" t="b">
        <v>0</v>
      </c>
      <c r="R929" t="s">
        <v>33</v>
      </c>
      <c r="S929" t="s">
        <v>2037</v>
      </c>
      <c r="T929" t="s">
        <v>2038</v>
      </c>
    </row>
    <row r="930" spans="1:20" ht="63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 s="8">
        <f t="shared" si="57"/>
        <v>41637.25</v>
      </c>
      <c r="M930">
        <v>1388296800</v>
      </c>
      <c r="N930" s="8">
        <f t="shared" si="58"/>
        <v>41646.25</v>
      </c>
      <c r="O930">
        <v>1389074400</v>
      </c>
      <c r="P930" t="b">
        <v>0</v>
      </c>
      <c r="Q930" t="b">
        <v>0</v>
      </c>
      <c r="R930" t="s">
        <v>28</v>
      </c>
      <c r="S930" t="s">
        <v>2035</v>
      </c>
      <c r="T930" t="s">
        <v>2036</v>
      </c>
    </row>
    <row r="931" spans="1:20" ht="47.25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 s="8">
        <f t="shared" si="57"/>
        <v>42858.208333333328</v>
      </c>
      <c r="M931">
        <v>1493787600</v>
      </c>
      <c r="N931" s="8">
        <f t="shared" si="58"/>
        <v>42872.208333333328</v>
      </c>
      <c r="O931">
        <v>1494997200</v>
      </c>
      <c r="P931" t="b">
        <v>0</v>
      </c>
      <c r="Q931" t="b">
        <v>0</v>
      </c>
      <c r="R931" t="s">
        <v>33</v>
      </c>
      <c r="S931" t="s">
        <v>2037</v>
      </c>
      <c r="T931" t="s">
        <v>2038</v>
      </c>
    </row>
    <row r="932" spans="1:20" ht="47.25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 s="8">
        <f t="shared" si="57"/>
        <v>42060.25</v>
      </c>
      <c r="M932">
        <v>1424844000</v>
      </c>
      <c r="N932" s="8">
        <f t="shared" si="58"/>
        <v>42067.25</v>
      </c>
      <c r="O932">
        <v>1425448800</v>
      </c>
      <c r="P932" t="b">
        <v>0</v>
      </c>
      <c r="Q932" t="b">
        <v>1</v>
      </c>
      <c r="R932" t="s">
        <v>33</v>
      </c>
      <c r="S932" t="s">
        <v>2037</v>
      </c>
      <c r="T932" t="s">
        <v>2038</v>
      </c>
    </row>
    <row r="933" spans="1:20" ht="63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 s="8">
        <f t="shared" si="57"/>
        <v>41818.208333333336</v>
      </c>
      <c r="M933">
        <v>1403931600</v>
      </c>
      <c r="N933" s="8">
        <f t="shared" si="58"/>
        <v>41820.208333333336</v>
      </c>
      <c r="O933">
        <v>1404104400</v>
      </c>
      <c r="P933" t="b">
        <v>0</v>
      </c>
      <c r="Q933" t="b">
        <v>1</v>
      </c>
      <c r="R933" t="s">
        <v>33</v>
      </c>
      <c r="S933" t="s">
        <v>2037</v>
      </c>
      <c r="T933" t="s">
        <v>2038</v>
      </c>
    </row>
    <row r="934" spans="1:20" ht="63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 s="8">
        <f t="shared" si="57"/>
        <v>41709.208333333336</v>
      </c>
      <c r="M934">
        <v>1394514000</v>
      </c>
      <c r="N934" s="8">
        <f t="shared" si="58"/>
        <v>41712.208333333336</v>
      </c>
      <c r="O934">
        <v>1394773200</v>
      </c>
      <c r="P934" t="b">
        <v>0</v>
      </c>
      <c r="Q934" t="b">
        <v>0</v>
      </c>
      <c r="R934" t="s">
        <v>23</v>
      </c>
      <c r="S934" t="s">
        <v>2033</v>
      </c>
      <c r="T934" t="s">
        <v>2034</v>
      </c>
    </row>
    <row r="935" spans="1:20" ht="47.25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 s="8">
        <f t="shared" si="57"/>
        <v>41372.208333333336</v>
      </c>
      <c r="M935">
        <v>1365397200</v>
      </c>
      <c r="N935" s="8">
        <f t="shared" si="58"/>
        <v>41385.208333333336</v>
      </c>
      <c r="O935">
        <v>1366520400</v>
      </c>
      <c r="P935" t="b">
        <v>0</v>
      </c>
      <c r="Q935" t="b">
        <v>0</v>
      </c>
      <c r="R935" t="s">
        <v>33</v>
      </c>
      <c r="S935" t="s">
        <v>2037</v>
      </c>
      <c r="T935" t="s">
        <v>2038</v>
      </c>
    </row>
    <row r="936" spans="1:20" ht="47.25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 s="8">
        <f t="shared" si="57"/>
        <v>42422.25</v>
      </c>
      <c r="M936">
        <v>1456120800</v>
      </c>
      <c r="N936" s="8">
        <f t="shared" si="58"/>
        <v>42428.25</v>
      </c>
      <c r="O936">
        <v>1456639200</v>
      </c>
      <c r="P936" t="b">
        <v>0</v>
      </c>
      <c r="Q936" t="b">
        <v>0</v>
      </c>
      <c r="R936" t="s">
        <v>33</v>
      </c>
      <c r="S936" t="s">
        <v>2037</v>
      </c>
      <c r="T936" t="s">
        <v>2038</v>
      </c>
    </row>
    <row r="937" spans="1:20" ht="63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 s="8">
        <f t="shared" si="57"/>
        <v>42209.208333333328</v>
      </c>
      <c r="M937">
        <v>1437714000</v>
      </c>
      <c r="N937" s="8">
        <f t="shared" si="58"/>
        <v>42216.208333333328</v>
      </c>
      <c r="O937">
        <v>1438318800</v>
      </c>
      <c r="P937" t="b">
        <v>0</v>
      </c>
      <c r="Q937" t="b">
        <v>0</v>
      </c>
      <c r="R937" t="s">
        <v>33</v>
      </c>
      <c r="S937" t="s">
        <v>2037</v>
      </c>
      <c r="T937" t="s">
        <v>2038</v>
      </c>
    </row>
    <row r="938" spans="1:20" ht="47.25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 s="8">
        <f t="shared" si="57"/>
        <v>43668.208333333328</v>
      </c>
      <c r="M938">
        <v>1563771600</v>
      </c>
      <c r="N938" s="8">
        <f t="shared" si="58"/>
        <v>43671.208333333328</v>
      </c>
      <c r="O938">
        <v>1564030800</v>
      </c>
      <c r="P938" t="b">
        <v>1</v>
      </c>
      <c r="Q938" t="b">
        <v>0</v>
      </c>
      <c r="R938" t="s">
        <v>33</v>
      </c>
      <c r="S938" t="s">
        <v>2037</v>
      </c>
      <c r="T938" t="s">
        <v>2038</v>
      </c>
    </row>
    <row r="939" spans="1:20" ht="47.25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 s="8">
        <f t="shared" si="57"/>
        <v>42334.25</v>
      </c>
      <c r="M939">
        <v>1448517600</v>
      </c>
      <c r="N939" s="8">
        <f t="shared" si="58"/>
        <v>42343.25</v>
      </c>
      <c r="O939">
        <v>1449295200</v>
      </c>
      <c r="P939" t="b">
        <v>0</v>
      </c>
      <c r="Q939" t="b">
        <v>0</v>
      </c>
      <c r="R939" t="s">
        <v>42</v>
      </c>
      <c r="S939" t="s">
        <v>2039</v>
      </c>
      <c r="T939" t="s">
        <v>2040</v>
      </c>
    </row>
    <row r="940" spans="1:20" ht="47.25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 s="8">
        <f t="shared" si="57"/>
        <v>43263.208333333328</v>
      </c>
      <c r="M940">
        <v>1528779600</v>
      </c>
      <c r="N940" s="8">
        <f t="shared" si="58"/>
        <v>43299.208333333328</v>
      </c>
      <c r="O940">
        <v>1531890000</v>
      </c>
      <c r="P940" t="b">
        <v>0</v>
      </c>
      <c r="Q940" t="b">
        <v>1</v>
      </c>
      <c r="R940" t="s">
        <v>119</v>
      </c>
      <c r="S940" t="s">
        <v>2045</v>
      </c>
      <c r="T940" t="s">
        <v>2051</v>
      </c>
    </row>
    <row r="941" spans="1:20" ht="78.7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 s="8">
        <f t="shared" si="57"/>
        <v>40670.208333333336</v>
      </c>
      <c r="M941">
        <v>1304744400</v>
      </c>
      <c r="N941" s="8">
        <f t="shared" si="58"/>
        <v>40687.208333333336</v>
      </c>
      <c r="O941">
        <v>1306213200</v>
      </c>
      <c r="P941" t="b">
        <v>0</v>
      </c>
      <c r="Q941" t="b">
        <v>1</v>
      </c>
      <c r="R941" t="s">
        <v>89</v>
      </c>
      <c r="S941" t="s">
        <v>2048</v>
      </c>
      <c r="T941" t="s">
        <v>2049</v>
      </c>
    </row>
    <row r="942" spans="1:20" ht="47.25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 s="8">
        <f t="shared" si="57"/>
        <v>41244.25</v>
      </c>
      <c r="M942">
        <v>1354341600</v>
      </c>
      <c r="N942" s="8">
        <f t="shared" si="58"/>
        <v>41266.25</v>
      </c>
      <c r="O942">
        <v>1356242400</v>
      </c>
      <c r="P942" t="b">
        <v>0</v>
      </c>
      <c r="Q942" t="b">
        <v>0</v>
      </c>
      <c r="R942" t="s">
        <v>28</v>
      </c>
      <c r="S942" t="s">
        <v>2035</v>
      </c>
      <c r="T942" t="s">
        <v>2036</v>
      </c>
    </row>
    <row r="943" spans="1:20" ht="63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 s="8">
        <f t="shared" si="57"/>
        <v>40552.25</v>
      </c>
      <c r="M943">
        <v>1294552800</v>
      </c>
      <c r="N943" s="8">
        <f t="shared" si="58"/>
        <v>40587.25</v>
      </c>
      <c r="O943">
        <v>1297576800</v>
      </c>
      <c r="P943" t="b">
        <v>1</v>
      </c>
      <c r="Q943" t="b">
        <v>0</v>
      </c>
      <c r="R943" t="s">
        <v>33</v>
      </c>
      <c r="S943" t="s">
        <v>2037</v>
      </c>
      <c r="T943" t="s">
        <v>2038</v>
      </c>
    </row>
    <row r="944" spans="1:20" ht="47.25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 s="8">
        <f t="shared" si="57"/>
        <v>40568.25</v>
      </c>
      <c r="M944">
        <v>1295935200</v>
      </c>
      <c r="N944" s="8">
        <f t="shared" si="58"/>
        <v>40571.25</v>
      </c>
      <c r="O944">
        <v>1296194400</v>
      </c>
      <c r="P944" t="b">
        <v>0</v>
      </c>
      <c r="Q944" t="b">
        <v>0</v>
      </c>
      <c r="R944" t="s">
        <v>33</v>
      </c>
      <c r="S944" t="s">
        <v>2037</v>
      </c>
      <c r="T944" t="s">
        <v>2038</v>
      </c>
    </row>
    <row r="945" spans="1:20" ht="47.25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 s="8">
        <f t="shared" si="57"/>
        <v>41906.208333333336</v>
      </c>
      <c r="M945">
        <v>1411534800</v>
      </c>
      <c r="N945" s="8">
        <f t="shared" si="58"/>
        <v>41941.208333333336</v>
      </c>
      <c r="O945">
        <v>1414558800</v>
      </c>
      <c r="P945" t="b">
        <v>0</v>
      </c>
      <c r="Q945" t="b">
        <v>0</v>
      </c>
      <c r="R945" t="s">
        <v>17</v>
      </c>
      <c r="S945" t="s">
        <v>2031</v>
      </c>
      <c r="T945" t="s">
        <v>2032</v>
      </c>
    </row>
    <row r="946" spans="1:20" ht="47.25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 s="8">
        <f t="shared" si="57"/>
        <v>42776.25</v>
      </c>
      <c r="M946">
        <v>1486706400</v>
      </c>
      <c r="N946" s="8">
        <f t="shared" si="58"/>
        <v>42795.25</v>
      </c>
      <c r="O946">
        <v>1488348000</v>
      </c>
      <c r="P946" t="b">
        <v>0</v>
      </c>
      <c r="Q946" t="b">
        <v>0</v>
      </c>
      <c r="R946" t="s">
        <v>122</v>
      </c>
      <c r="S946" t="s">
        <v>2052</v>
      </c>
      <c r="T946" t="s">
        <v>2053</v>
      </c>
    </row>
    <row r="947" spans="1:20" ht="47.25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 s="8">
        <f t="shared" si="57"/>
        <v>41004.208333333336</v>
      </c>
      <c r="M947">
        <v>1333602000</v>
      </c>
      <c r="N947" s="8">
        <f t="shared" si="58"/>
        <v>41019.208333333336</v>
      </c>
      <c r="O947">
        <v>1334898000</v>
      </c>
      <c r="P947" t="b">
        <v>1</v>
      </c>
      <c r="Q947" t="b">
        <v>0</v>
      </c>
      <c r="R947" t="s">
        <v>122</v>
      </c>
      <c r="S947" t="s">
        <v>2052</v>
      </c>
      <c r="T947" t="s">
        <v>2053</v>
      </c>
    </row>
    <row r="948" spans="1:20" ht="63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 s="8">
        <f t="shared" si="57"/>
        <v>40710.208333333336</v>
      </c>
      <c r="M948">
        <v>1308200400</v>
      </c>
      <c r="N948" s="8">
        <f t="shared" si="58"/>
        <v>40712.208333333336</v>
      </c>
      <c r="O948">
        <v>1308373200</v>
      </c>
      <c r="P948" t="b">
        <v>0</v>
      </c>
      <c r="Q948" t="b">
        <v>0</v>
      </c>
      <c r="R948" t="s">
        <v>33</v>
      </c>
      <c r="S948" t="s">
        <v>2037</v>
      </c>
      <c r="T948" t="s">
        <v>2038</v>
      </c>
    </row>
    <row r="949" spans="1:20" ht="47.25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 s="8">
        <f t="shared" si="57"/>
        <v>41908.208333333336</v>
      </c>
      <c r="M949">
        <v>1411707600</v>
      </c>
      <c r="N949" s="8">
        <f t="shared" si="58"/>
        <v>41915.208333333336</v>
      </c>
      <c r="O949">
        <v>1412312400</v>
      </c>
      <c r="P949" t="b">
        <v>0</v>
      </c>
      <c r="Q949" t="b">
        <v>0</v>
      </c>
      <c r="R949" t="s">
        <v>33</v>
      </c>
      <c r="S949" t="s">
        <v>2037</v>
      </c>
      <c r="T949" t="s">
        <v>2038</v>
      </c>
    </row>
    <row r="950" spans="1:20" ht="47.25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 s="8">
        <f t="shared" si="57"/>
        <v>41985.25</v>
      </c>
      <c r="M950">
        <v>1418364000</v>
      </c>
      <c r="N950" s="8">
        <f t="shared" si="58"/>
        <v>41995.25</v>
      </c>
      <c r="O950">
        <v>1419228000</v>
      </c>
      <c r="P950" t="b">
        <v>1</v>
      </c>
      <c r="Q950" t="b">
        <v>1</v>
      </c>
      <c r="R950" t="s">
        <v>42</v>
      </c>
      <c r="S950" t="s">
        <v>2039</v>
      </c>
      <c r="T950" t="s">
        <v>2040</v>
      </c>
    </row>
    <row r="951" spans="1:20" ht="63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 s="8">
        <f t="shared" si="57"/>
        <v>42112.208333333328</v>
      </c>
      <c r="M951">
        <v>1429333200</v>
      </c>
      <c r="N951" s="8">
        <f t="shared" si="58"/>
        <v>42131.208333333328</v>
      </c>
      <c r="O951">
        <v>1430974800</v>
      </c>
      <c r="P951" t="b">
        <v>0</v>
      </c>
      <c r="Q951" t="b">
        <v>0</v>
      </c>
      <c r="R951" t="s">
        <v>28</v>
      </c>
      <c r="S951" t="s">
        <v>2035</v>
      </c>
      <c r="T951" t="s">
        <v>2036</v>
      </c>
    </row>
    <row r="952" spans="1:20" ht="63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 s="8">
        <f t="shared" si="57"/>
        <v>43571.208333333328</v>
      </c>
      <c r="M952">
        <v>1555390800</v>
      </c>
      <c r="N952" s="8">
        <f t="shared" si="58"/>
        <v>43576.208333333328</v>
      </c>
      <c r="O952">
        <v>1555822800</v>
      </c>
      <c r="P952" t="b">
        <v>0</v>
      </c>
      <c r="Q952" t="b">
        <v>1</v>
      </c>
      <c r="R952" t="s">
        <v>33</v>
      </c>
      <c r="S952" t="s">
        <v>2037</v>
      </c>
      <c r="T952" t="s">
        <v>2038</v>
      </c>
    </row>
    <row r="953" spans="1:20" ht="63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 s="8">
        <f t="shared" si="57"/>
        <v>42730.25</v>
      </c>
      <c r="M953">
        <v>1482732000</v>
      </c>
      <c r="N953" s="8">
        <f t="shared" si="58"/>
        <v>42731.25</v>
      </c>
      <c r="O953">
        <v>1482818400</v>
      </c>
      <c r="P953" t="b">
        <v>0</v>
      </c>
      <c r="Q953" t="b">
        <v>1</v>
      </c>
      <c r="R953" t="s">
        <v>23</v>
      </c>
      <c r="S953" t="s">
        <v>2033</v>
      </c>
      <c r="T953" t="s">
        <v>2034</v>
      </c>
    </row>
    <row r="954" spans="1:20" ht="31.5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 s="8">
        <f t="shared" si="57"/>
        <v>42591.208333333328</v>
      </c>
      <c r="M954">
        <v>1470718800</v>
      </c>
      <c r="N954" s="8">
        <f t="shared" si="58"/>
        <v>42605.208333333328</v>
      </c>
      <c r="O954">
        <v>1471928400</v>
      </c>
      <c r="P954" t="b">
        <v>0</v>
      </c>
      <c r="Q954" t="b">
        <v>0</v>
      </c>
      <c r="R954" t="s">
        <v>42</v>
      </c>
      <c r="S954" t="s">
        <v>2039</v>
      </c>
      <c r="T954" t="s">
        <v>2040</v>
      </c>
    </row>
    <row r="955" spans="1:20" ht="63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 s="8">
        <f t="shared" si="57"/>
        <v>42358.25</v>
      </c>
      <c r="M955">
        <v>1450591200</v>
      </c>
      <c r="N955" s="8">
        <f t="shared" si="58"/>
        <v>42394.25</v>
      </c>
      <c r="O955">
        <v>1453701600</v>
      </c>
      <c r="P955" t="b">
        <v>0</v>
      </c>
      <c r="Q955" t="b">
        <v>1</v>
      </c>
      <c r="R955" t="s">
        <v>474</v>
      </c>
      <c r="S955" t="s">
        <v>2039</v>
      </c>
      <c r="T955" t="s">
        <v>2061</v>
      </c>
    </row>
    <row r="956" spans="1:20" ht="47.25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 s="8">
        <f t="shared" si="57"/>
        <v>41174.208333333336</v>
      </c>
      <c r="M956">
        <v>1348290000</v>
      </c>
      <c r="N956" s="8">
        <f t="shared" si="58"/>
        <v>41198.208333333336</v>
      </c>
      <c r="O956">
        <v>1350363600</v>
      </c>
      <c r="P956" t="b">
        <v>0</v>
      </c>
      <c r="Q956" t="b">
        <v>0</v>
      </c>
      <c r="R956" t="s">
        <v>28</v>
      </c>
      <c r="S956" t="s">
        <v>2035</v>
      </c>
      <c r="T956" t="s">
        <v>2036</v>
      </c>
    </row>
    <row r="957" spans="1:20" ht="63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 s="8">
        <f t="shared" si="57"/>
        <v>41238.25</v>
      </c>
      <c r="M957">
        <v>1353823200</v>
      </c>
      <c r="N957" s="8">
        <f t="shared" si="58"/>
        <v>41240.25</v>
      </c>
      <c r="O957">
        <v>1353996000</v>
      </c>
      <c r="P957" t="b">
        <v>0</v>
      </c>
      <c r="Q957" t="b">
        <v>0</v>
      </c>
      <c r="R957" t="s">
        <v>33</v>
      </c>
      <c r="S957" t="s">
        <v>2037</v>
      </c>
      <c r="T957" t="s">
        <v>2038</v>
      </c>
    </row>
    <row r="958" spans="1:20" ht="63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 s="8">
        <f t="shared" si="57"/>
        <v>42360.25</v>
      </c>
      <c r="M958">
        <v>1450764000</v>
      </c>
      <c r="N958" s="8">
        <f t="shared" si="58"/>
        <v>42364.25</v>
      </c>
      <c r="O958">
        <v>1451109600</v>
      </c>
      <c r="P958" t="b">
        <v>0</v>
      </c>
      <c r="Q958" t="b">
        <v>0</v>
      </c>
      <c r="R958" t="s">
        <v>474</v>
      </c>
      <c r="S958" t="s">
        <v>2039</v>
      </c>
      <c r="T958" t="s">
        <v>2061</v>
      </c>
    </row>
    <row r="959" spans="1:20" ht="63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 s="8">
        <f t="shared" si="57"/>
        <v>40955.25</v>
      </c>
      <c r="M959">
        <v>1329372000</v>
      </c>
      <c r="N959" s="8">
        <f t="shared" si="58"/>
        <v>40958.25</v>
      </c>
      <c r="O959">
        <v>1329631200</v>
      </c>
      <c r="P959" t="b">
        <v>0</v>
      </c>
      <c r="Q959" t="b">
        <v>0</v>
      </c>
      <c r="R959" t="s">
        <v>33</v>
      </c>
      <c r="S959" t="s">
        <v>2037</v>
      </c>
      <c r="T959" t="s">
        <v>2038</v>
      </c>
    </row>
    <row r="960" spans="1:20" ht="63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 s="8">
        <f t="shared" si="57"/>
        <v>40350.208333333336</v>
      </c>
      <c r="M960">
        <v>1277096400</v>
      </c>
      <c r="N960" s="8">
        <f t="shared" si="58"/>
        <v>40372.208333333336</v>
      </c>
      <c r="O960">
        <v>1278997200</v>
      </c>
      <c r="P960" t="b">
        <v>0</v>
      </c>
      <c r="Q960" t="b">
        <v>0</v>
      </c>
      <c r="R960" t="s">
        <v>71</v>
      </c>
      <c r="S960" t="s">
        <v>2039</v>
      </c>
      <c r="T960" t="s">
        <v>2047</v>
      </c>
    </row>
    <row r="961" spans="1:20" ht="47.25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 s="8">
        <f t="shared" si="57"/>
        <v>40357.208333333336</v>
      </c>
      <c r="M961">
        <v>1277701200</v>
      </c>
      <c r="N961" s="8">
        <f t="shared" si="58"/>
        <v>40385.208333333336</v>
      </c>
      <c r="O961">
        <v>1280120400</v>
      </c>
      <c r="P961" t="b">
        <v>0</v>
      </c>
      <c r="Q961" t="b">
        <v>0</v>
      </c>
      <c r="R961" t="s">
        <v>206</v>
      </c>
      <c r="S961" t="s">
        <v>2045</v>
      </c>
      <c r="T961" t="s">
        <v>2057</v>
      </c>
    </row>
    <row r="962" spans="1:20" ht="63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 s="8">
        <f t="shared" si="57"/>
        <v>42408.25</v>
      </c>
      <c r="M962">
        <v>1454911200</v>
      </c>
      <c r="N962" s="8">
        <f t="shared" si="58"/>
        <v>42445.208333333328</v>
      </c>
      <c r="O962">
        <v>1458104400</v>
      </c>
      <c r="P962" t="b">
        <v>0</v>
      </c>
      <c r="Q962" t="b">
        <v>0</v>
      </c>
      <c r="R962" t="s">
        <v>28</v>
      </c>
      <c r="S962" t="s">
        <v>2035</v>
      </c>
      <c r="T962" t="s">
        <v>2036</v>
      </c>
    </row>
    <row r="963" spans="1:20" ht="63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(E963/D963)*100</f>
        <v>119.29824561403508</v>
      </c>
      <c r="G963" t="s">
        <v>20</v>
      </c>
      <c r="H963">
        <v>155</v>
      </c>
      <c r="I963" s="5">
        <f t="shared" si="59"/>
        <v>43.87096774193548</v>
      </c>
      <c r="J963" t="s">
        <v>21</v>
      </c>
      <c r="K963" t="s">
        <v>22</v>
      </c>
      <c r="L963" s="8">
        <f t="shared" ref="L963:L1001" si="61">(((M963/60)/60)/24) +DATE(1970,1,1)</f>
        <v>40591.25</v>
      </c>
      <c r="M963">
        <v>1297922400</v>
      </c>
      <c r="N963" s="8">
        <f t="shared" ref="N963:N1001" si="62">(((O963/60)/60)/24)+DATE(1970,1,1)</f>
        <v>40595.25</v>
      </c>
      <c r="O963">
        <v>1298268000</v>
      </c>
      <c r="P963" t="b">
        <v>0</v>
      </c>
      <c r="Q963" t="b">
        <v>0</v>
      </c>
      <c r="R963" t="s">
        <v>206</v>
      </c>
      <c r="S963" t="s">
        <v>2045</v>
      </c>
      <c r="T963" t="s">
        <v>2057</v>
      </c>
    </row>
    <row r="964" spans="1:20" ht="47.25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5">
        <f t="shared" ref="I964:I1001" si="63">E964/H964</f>
        <v>40.063909774436091</v>
      </c>
      <c r="J964" t="s">
        <v>21</v>
      </c>
      <c r="K964" t="s">
        <v>22</v>
      </c>
      <c r="L964" s="8">
        <f t="shared" si="61"/>
        <v>41592.25</v>
      </c>
      <c r="M964">
        <v>1384408800</v>
      </c>
      <c r="N964" s="8">
        <f t="shared" si="62"/>
        <v>41613.25</v>
      </c>
      <c r="O964">
        <v>1386223200</v>
      </c>
      <c r="P964" t="b">
        <v>0</v>
      </c>
      <c r="Q964" t="b">
        <v>0</v>
      </c>
      <c r="R964" t="s">
        <v>17</v>
      </c>
      <c r="S964" t="s">
        <v>2031</v>
      </c>
      <c r="T964" t="s">
        <v>2032</v>
      </c>
    </row>
    <row r="965" spans="1:20" ht="47.25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 s="8">
        <f t="shared" si="61"/>
        <v>40607.25</v>
      </c>
      <c r="M965">
        <v>1299304800</v>
      </c>
      <c r="N965" s="8">
        <f t="shared" si="62"/>
        <v>40613.25</v>
      </c>
      <c r="O965">
        <v>1299823200</v>
      </c>
      <c r="P965" t="b">
        <v>0</v>
      </c>
      <c r="Q965" t="b">
        <v>1</v>
      </c>
      <c r="R965" t="s">
        <v>122</v>
      </c>
      <c r="S965" t="s">
        <v>2052</v>
      </c>
      <c r="T965" t="s">
        <v>2053</v>
      </c>
    </row>
    <row r="966" spans="1:20" ht="47.25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 s="8">
        <f t="shared" si="61"/>
        <v>42135.208333333328</v>
      </c>
      <c r="M966">
        <v>1431320400</v>
      </c>
      <c r="N966" s="8">
        <f t="shared" si="62"/>
        <v>42140.208333333328</v>
      </c>
      <c r="O966">
        <v>1431752400</v>
      </c>
      <c r="P966" t="b">
        <v>0</v>
      </c>
      <c r="Q966" t="b">
        <v>0</v>
      </c>
      <c r="R966" t="s">
        <v>33</v>
      </c>
      <c r="S966" t="s">
        <v>2037</v>
      </c>
      <c r="T966" t="s">
        <v>2038</v>
      </c>
    </row>
    <row r="967" spans="1:20" ht="47.25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 s="8">
        <f t="shared" si="61"/>
        <v>40203.25</v>
      </c>
      <c r="M967">
        <v>1264399200</v>
      </c>
      <c r="N967" s="8">
        <f t="shared" si="62"/>
        <v>40243.25</v>
      </c>
      <c r="O967">
        <v>1267855200</v>
      </c>
      <c r="P967" t="b">
        <v>0</v>
      </c>
      <c r="Q967" t="b">
        <v>0</v>
      </c>
      <c r="R967" t="s">
        <v>23</v>
      </c>
      <c r="S967" t="s">
        <v>2033</v>
      </c>
      <c r="T967" t="s">
        <v>2034</v>
      </c>
    </row>
    <row r="968" spans="1:20" ht="63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 s="8">
        <f t="shared" si="61"/>
        <v>42901.208333333328</v>
      </c>
      <c r="M968">
        <v>1497502800</v>
      </c>
      <c r="N968" s="8">
        <f t="shared" si="62"/>
        <v>42903.208333333328</v>
      </c>
      <c r="O968">
        <v>1497675600</v>
      </c>
      <c r="P968" t="b">
        <v>0</v>
      </c>
      <c r="Q968" t="b">
        <v>0</v>
      </c>
      <c r="R968" t="s">
        <v>33</v>
      </c>
      <c r="S968" t="s">
        <v>2037</v>
      </c>
      <c r="T968" t="s">
        <v>2038</v>
      </c>
    </row>
    <row r="969" spans="1:20" ht="63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 s="8">
        <f t="shared" si="61"/>
        <v>41005.208333333336</v>
      </c>
      <c r="M969">
        <v>1333688400</v>
      </c>
      <c r="N969" s="8">
        <f t="shared" si="62"/>
        <v>41042.208333333336</v>
      </c>
      <c r="O969">
        <v>1336885200</v>
      </c>
      <c r="P969" t="b">
        <v>0</v>
      </c>
      <c r="Q969" t="b">
        <v>0</v>
      </c>
      <c r="R969" t="s">
        <v>319</v>
      </c>
      <c r="S969" t="s">
        <v>2033</v>
      </c>
      <c r="T969" t="s">
        <v>2060</v>
      </c>
    </row>
    <row r="970" spans="1:20" ht="78.7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 s="8">
        <f t="shared" si="61"/>
        <v>40544.25</v>
      </c>
      <c r="M970">
        <v>1293861600</v>
      </c>
      <c r="N970" s="8">
        <f t="shared" si="62"/>
        <v>40559.25</v>
      </c>
      <c r="O970">
        <v>1295157600</v>
      </c>
      <c r="P970" t="b">
        <v>0</v>
      </c>
      <c r="Q970" t="b">
        <v>0</v>
      </c>
      <c r="R970" t="s">
        <v>17</v>
      </c>
      <c r="S970" t="s">
        <v>2031</v>
      </c>
      <c r="T970" t="s">
        <v>2032</v>
      </c>
    </row>
    <row r="971" spans="1:20" ht="47.25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 s="8">
        <f t="shared" si="61"/>
        <v>43821.25</v>
      </c>
      <c r="M971">
        <v>1576994400</v>
      </c>
      <c r="N971" s="8">
        <f t="shared" si="62"/>
        <v>43828.25</v>
      </c>
      <c r="O971">
        <v>1577599200</v>
      </c>
      <c r="P971" t="b">
        <v>0</v>
      </c>
      <c r="Q971" t="b">
        <v>0</v>
      </c>
      <c r="R971" t="s">
        <v>33</v>
      </c>
      <c r="S971" t="s">
        <v>2037</v>
      </c>
      <c r="T971" t="s">
        <v>2038</v>
      </c>
    </row>
    <row r="972" spans="1:20" ht="63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 s="8">
        <f t="shared" si="61"/>
        <v>40672.208333333336</v>
      </c>
      <c r="M972">
        <v>1304917200</v>
      </c>
      <c r="N972" s="8">
        <f t="shared" si="62"/>
        <v>40673.208333333336</v>
      </c>
      <c r="O972">
        <v>1305003600</v>
      </c>
      <c r="P972" t="b">
        <v>0</v>
      </c>
      <c r="Q972" t="b">
        <v>0</v>
      </c>
      <c r="R972" t="s">
        <v>33</v>
      </c>
      <c r="S972" t="s">
        <v>2037</v>
      </c>
      <c r="T972" t="s">
        <v>2038</v>
      </c>
    </row>
    <row r="973" spans="1:20" ht="47.25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 s="8">
        <f t="shared" si="61"/>
        <v>41555.208333333336</v>
      </c>
      <c r="M973">
        <v>1381208400</v>
      </c>
      <c r="N973" s="8">
        <f t="shared" si="62"/>
        <v>41561.208333333336</v>
      </c>
      <c r="O973">
        <v>1381726800</v>
      </c>
      <c r="P973" t="b">
        <v>0</v>
      </c>
      <c r="Q973" t="b">
        <v>0</v>
      </c>
      <c r="R973" t="s">
        <v>269</v>
      </c>
      <c r="S973" t="s">
        <v>2039</v>
      </c>
      <c r="T973" t="s">
        <v>2058</v>
      </c>
    </row>
    <row r="974" spans="1:20" ht="63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 s="8">
        <f t="shared" si="61"/>
        <v>41792.208333333336</v>
      </c>
      <c r="M974">
        <v>1401685200</v>
      </c>
      <c r="N974" s="8">
        <f t="shared" si="62"/>
        <v>41801.208333333336</v>
      </c>
      <c r="O974">
        <v>1402462800</v>
      </c>
      <c r="P974" t="b">
        <v>0</v>
      </c>
      <c r="Q974" t="b">
        <v>1</v>
      </c>
      <c r="R974" t="s">
        <v>28</v>
      </c>
      <c r="S974" t="s">
        <v>2035</v>
      </c>
      <c r="T974" t="s">
        <v>2036</v>
      </c>
    </row>
    <row r="975" spans="1:20" ht="47.25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 s="8">
        <f t="shared" si="61"/>
        <v>40522.25</v>
      </c>
      <c r="M975">
        <v>1291960800</v>
      </c>
      <c r="N975" s="8">
        <f t="shared" si="62"/>
        <v>40524.25</v>
      </c>
      <c r="O975">
        <v>1292133600</v>
      </c>
      <c r="P975" t="b">
        <v>0</v>
      </c>
      <c r="Q975" t="b">
        <v>1</v>
      </c>
      <c r="R975" t="s">
        <v>33</v>
      </c>
      <c r="S975" t="s">
        <v>2037</v>
      </c>
      <c r="T975" t="s">
        <v>2038</v>
      </c>
    </row>
    <row r="976" spans="1:20" ht="63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 s="8">
        <f t="shared" si="61"/>
        <v>41412.208333333336</v>
      </c>
      <c r="M976">
        <v>1368853200</v>
      </c>
      <c r="N976" s="8">
        <f t="shared" si="62"/>
        <v>41413.208333333336</v>
      </c>
      <c r="O976">
        <v>1368939600</v>
      </c>
      <c r="P976" t="b">
        <v>0</v>
      </c>
      <c r="Q976" t="b">
        <v>0</v>
      </c>
      <c r="R976" t="s">
        <v>60</v>
      </c>
      <c r="S976" t="s">
        <v>2033</v>
      </c>
      <c r="T976" t="s">
        <v>2043</v>
      </c>
    </row>
    <row r="977" spans="1:20" ht="47.25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 s="8">
        <f t="shared" si="61"/>
        <v>42337.25</v>
      </c>
      <c r="M977">
        <v>1448776800</v>
      </c>
      <c r="N977" s="8">
        <f t="shared" si="62"/>
        <v>42376.25</v>
      </c>
      <c r="O977">
        <v>1452146400</v>
      </c>
      <c r="P977" t="b">
        <v>0</v>
      </c>
      <c r="Q977" t="b">
        <v>1</v>
      </c>
      <c r="R977" t="s">
        <v>33</v>
      </c>
      <c r="S977" t="s">
        <v>2037</v>
      </c>
      <c r="T977" t="s">
        <v>2038</v>
      </c>
    </row>
    <row r="978" spans="1:20" ht="63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 s="8">
        <f t="shared" si="61"/>
        <v>40571.25</v>
      </c>
      <c r="M978">
        <v>1296194400</v>
      </c>
      <c r="N978" s="8">
        <f t="shared" si="62"/>
        <v>40577.25</v>
      </c>
      <c r="O978">
        <v>1296712800</v>
      </c>
      <c r="P978" t="b">
        <v>0</v>
      </c>
      <c r="Q978" t="b">
        <v>1</v>
      </c>
      <c r="R978" t="s">
        <v>33</v>
      </c>
      <c r="S978" t="s">
        <v>2037</v>
      </c>
      <c r="T978" t="s">
        <v>2038</v>
      </c>
    </row>
    <row r="979" spans="1:20" ht="63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 s="8">
        <f t="shared" si="61"/>
        <v>43138.25</v>
      </c>
      <c r="M979">
        <v>1517983200</v>
      </c>
      <c r="N979" s="8">
        <f t="shared" si="62"/>
        <v>43170.25</v>
      </c>
      <c r="O979">
        <v>1520748000</v>
      </c>
      <c r="P979" t="b">
        <v>0</v>
      </c>
      <c r="Q979" t="b">
        <v>0</v>
      </c>
      <c r="R979" t="s">
        <v>17</v>
      </c>
      <c r="S979" t="s">
        <v>2031</v>
      </c>
      <c r="T979" t="s">
        <v>2032</v>
      </c>
    </row>
    <row r="980" spans="1:20" ht="47.25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 s="8">
        <f t="shared" si="61"/>
        <v>42686.25</v>
      </c>
      <c r="M980">
        <v>1478930400</v>
      </c>
      <c r="N980" s="8">
        <f t="shared" si="62"/>
        <v>42708.25</v>
      </c>
      <c r="O980">
        <v>1480831200</v>
      </c>
      <c r="P980" t="b">
        <v>0</v>
      </c>
      <c r="Q980" t="b">
        <v>0</v>
      </c>
      <c r="R980" t="s">
        <v>89</v>
      </c>
      <c r="S980" t="s">
        <v>2048</v>
      </c>
      <c r="T980" t="s">
        <v>2049</v>
      </c>
    </row>
    <row r="981" spans="1:20" ht="63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 s="8">
        <f t="shared" si="61"/>
        <v>42078.208333333328</v>
      </c>
      <c r="M981">
        <v>1426395600</v>
      </c>
      <c r="N981" s="8">
        <f t="shared" si="62"/>
        <v>42084.208333333328</v>
      </c>
      <c r="O981">
        <v>1426914000</v>
      </c>
      <c r="P981" t="b">
        <v>0</v>
      </c>
      <c r="Q981" t="b">
        <v>0</v>
      </c>
      <c r="R981" t="s">
        <v>33</v>
      </c>
      <c r="S981" t="s">
        <v>2037</v>
      </c>
      <c r="T981" t="s">
        <v>2038</v>
      </c>
    </row>
    <row r="982" spans="1:20" ht="47.25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 s="8">
        <f t="shared" si="61"/>
        <v>42307.208333333328</v>
      </c>
      <c r="M982">
        <v>1446181200</v>
      </c>
      <c r="N982" s="8">
        <f t="shared" si="62"/>
        <v>42312.25</v>
      </c>
      <c r="O982">
        <v>1446616800</v>
      </c>
      <c r="P982" t="b">
        <v>1</v>
      </c>
      <c r="Q982" t="b">
        <v>0</v>
      </c>
      <c r="R982" t="s">
        <v>68</v>
      </c>
      <c r="S982" t="s">
        <v>2045</v>
      </c>
      <c r="T982" t="s">
        <v>2046</v>
      </c>
    </row>
    <row r="983" spans="1:20" ht="47.25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 s="8">
        <f t="shared" si="61"/>
        <v>43094.25</v>
      </c>
      <c r="M983">
        <v>1514181600</v>
      </c>
      <c r="N983" s="8">
        <f t="shared" si="62"/>
        <v>43127.25</v>
      </c>
      <c r="O983">
        <v>1517032800</v>
      </c>
      <c r="P983" t="b">
        <v>0</v>
      </c>
      <c r="Q983" t="b">
        <v>0</v>
      </c>
      <c r="R983" t="s">
        <v>28</v>
      </c>
      <c r="S983" t="s">
        <v>2035</v>
      </c>
      <c r="T983" t="s">
        <v>2036</v>
      </c>
    </row>
    <row r="984" spans="1:20" ht="47.25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 s="8">
        <f t="shared" si="61"/>
        <v>40743.208333333336</v>
      </c>
      <c r="M984">
        <v>1311051600</v>
      </c>
      <c r="N984" s="8">
        <f t="shared" si="62"/>
        <v>40745.208333333336</v>
      </c>
      <c r="O984">
        <v>1311224400</v>
      </c>
      <c r="P984" t="b">
        <v>0</v>
      </c>
      <c r="Q984" t="b">
        <v>1</v>
      </c>
      <c r="R984" t="s">
        <v>42</v>
      </c>
      <c r="S984" t="s">
        <v>2039</v>
      </c>
      <c r="T984" t="s">
        <v>2040</v>
      </c>
    </row>
    <row r="985" spans="1:20" ht="47.25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 s="8">
        <f t="shared" si="61"/>
        <v>43681.208333333328</v>
      </c>
      <c r="M985">
        <v>1564894800</v>
      </c>
      <c r="N985" s="8">
        <f t="shared" si="62"/>
        <v>43696.208333333328</v>
      </c>
      <c r="O985">
        <v>1566190800</v>
      </c>
      <c r="P985" t="b">
        <v>0</v>
      </c>
      <c r="Q985" t="b">
        <v>0</v>
      </c>
      <c r="R985" t="s">
        <v>42</v>
      </c>
      <c r="S985" t="s">
        <v>2039</v>
      </c>
      <c r="T985" t="s">
        <v>2040</v>
      </c>
    </row>
    <row r="986" spans="1:20" ht="78.7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 s="8">
        <f t="shared" si="61"/>
        <v>43716.208333333328</v>
      </c>
      <c r="M986">
        <v>1567918800</v>
      </c>
      <c r="N986" s="8">
        <f t="shared" si="62"/>
        <v>43742.208333333328</v>
      </c>
      <c r="O986">
        <v>1570165200</v>
      </c>
      <c r="P986" t="b">
        <v>0</v>
      </c>
      <c r="Q986" t="b">
        <v>0</v>
      </c>
      <c r="R986" t="s">
        <v>33</v>
      </c>
      <c r="S986" t="s">
        <v>2037</v>
      </c>
      <c r="T986" t="s">
        <v>2038</v>
      </c>
    </row>
    <row r="987" spans="1:20" ht="47.25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 s="8">
        <f t="shared" si="61"/>
        <v>41614.25</v>
      </c>
      <c r="M987">
        <v>1386309600</v>
      </c>
      <c r="N987" s="8">
        <f t="shared" si="62"/>
        <v>41640.25</v>
      </c>
      <c r="O987">
        <v>1388556000</v>
      </c>
      <c r="P987" t="b">
        <v>0</v>
      </c>
      <c r="Q987" t="b">
        <v>1</v>
      </c>
      <c r="R987" t="s">
        <v>23</v>
      </c>
      <c r="S987" t="s">
        <v>2033</v>
      </c>
      <c r="T987" t="s">
        <v>2034</v>
      </c>
    </row>
    <row r="988" spans="1:20" ht="47.25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 s="8">
        <f t="shared" si="61"/>
        <v>40638.208333333336</v>
      </c>
      <c r="M988">
        <v>1301979600</v>
      </c>
      <c r="N988" s="8">
        <f t="shared" si="62"/>
        <v>40652.208333333336</v>
      </c>
      <c r="O988">
        <v>1303189200</v>
      </c>
      <c r="P988" t="b">
        <v>0</v>
      </c>
      <c r="Q988" t="b">
        <v>0</v>
      </c>
      <c r="R988" t="s">
        <v>23</v>
      </c>
      <c r="S988" t="s">
        <v>2033</v>
      </c>
      <c r="T988" t="s">
        <v>2034</v>
      </c>
    </row>
    <row r="989" spans="1:20" ht="47.25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 s="8">
        <f t="shared" si="61"/>
        <v>42852.208333333328</v>
      </c>
      <c r="M989">
        <v>1493269200</v>
      </c>
      <c r="N989" s="8">
        <f t="shared" si="62"/>
        <v>42866.208333333328</v>
      </c>
      <c r="O989">
        <v>1494478800</v>
      </c>
      <c r="P989" t="b">
        <v>0</v>
      </c>
      <c r="Q989" t="b">
        <v>0</v>
      </c>
      <c r="R989" t="s">
        <v>42</v>
      </c>
      <c r="S989" t="s">
        <v>2039</v>
      </c>
      <c r="T989" t="s">
        <v>2040</v>
      </c>
    </row>
    <row r="990" spans="1:20" ht="63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 s="8">
        <f t="shared" si="61"/>
        <v>42686.25</v>
      </c>
      <c r="M990">
        <v>1478930400</v>
      </c>
      <c r="N990" s="8">
        <f t="shared" si="62"/>
        <v>42707.25</v>
      </c>
      <c r="O990">
        <v>1480744800</v>
      </c>
      <c r="P990" t="b">
        <v>0</v>
      </c>
      <c r="Q990" t="b">
        <v>0</v>
      </c>
      <c r="R990" t="s">
        <v>133</v>
      </c>
      <c r="S990" t="s">
        <v>2045</v>
      </c>
      <c r="T990" t="s">
        <v>2054</v>
      </c>
    </row>
    <row r="991" spans="1:20" ht="47.25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 s="8">
        <f t="shared" si="61"/>
        <v>43571.208333333328</v>
      </c>
      <c r="M991">
        <v>1555390800</v>
      </c>
      <c r="N991" s="8">
        <f t="shared" si="62"/>
        <v>43576.208333333328</v>
      </c>
      <c r="O991">
        <v>1555822800</v>
      </c>
      <c r="P991" t="b">
        <v>0</v>
      </c>
      <c r="Q991" t="b">
        <v>0</v>
      </c>
      <c r="R991" t="s">
        <v>206</v>
      </c>
      <c r="S991" t="s">
        <v>2045</v>
      </c>
      <c r="T991" t="s">
        <v>2057</v>
      </c>
    </row>
    <row r="992" spans="1:20" ht="63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 s="8">
        <f t="shared" si="61"/>
        <v>42432.25</v>
      </c>
      <c r="M992">
        <v>1456984800</v>
      </c>
      <c r="N992" s="8">
        <f t="shared" si="62"/>
        <v>42454.208333333328</v>
      </c>
      <c r="O992">
        <v>1458882000</v>
      </c>
      <c r="P992" t="b">
        <v>0</v>
      </c>
      <c r="Q992" t="b">
        <v>1</v>
      </c>
      <c r="R992" t="s">
        <v>53</v>
      </c>
      <c r="S992" t="s">
        <v>2039</v>
      </c>
      <c r="T992" t="s">
        <v>2042</v>
      </c>
    </row>
    <row r="993" spans="1:20" ht="47.25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 s="8">
        <f t="shared" si="61"/>
        <v>41907.208333333336</v>
      </c>
      <c r="M993">
        <v>1411621200</v>
      </c>
      <c r="N993" s="8">
        <f t="shared" si="62"/>
        <v>41911.208333333336</v>
      </c>
      <c r="O993">
        <v>1411966800</v>
      </c>
      <c r="P993" t="b">
        <v>0</v>
      </c>
      <c r="Q993" t="b">
        <v>1</v>
      </c>
      <c r="R993" t="s">
        <v>23</v>
      </c>
      <c r="S993" t="s">
        <v>2033</v>
      </c>
      <c r="T993" t="s">
        <v>2034</v>
      </c>
    </row>
    <row r="994" spans="1:20" ht="47.25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 s="8">
        <f t="shared" si="61"/>
        <v>43227.208333333328</v>
      </c>
      <c r="M994">
        <v>1525669200</v>
      </c>
      <c r="N994" s="8">
        <f t="shared" si="62"/>
        <v>43241.208333333328</v>
      </c>
      <c r="O994">
        <v>1526878800</v>
      </c>
      <c r="P994" t="b">
        <v>0</v>
      </c>
      <c r="Q994" t="b">
        <v>1</v>
      </c>
      <c r="R994" t="s">
        <v>53</v>
      </c>
      <c r="S994" t="s">
        <v>2039</v>
      </c>
      <c r="T994" t="s">
        <v>2042</v>
      </c>
    </row>
    <row r="995" spans="1:20" ht="63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 s="8">
        <f t="shared" si="61"/>
        <v>42362.25</v>
      </c>
      <c r="M995">
        <v>1450936800</v>
      </c>
      <c r="N995" s="8">
        <f t="shared" si="62"/>
        <v>42379.25</v>
      </c>
      <c r="O995">
        <v>1452405600</v>
      </c>
      <c r="P995" t="b">
        <v>0</v>
      </c>
      <c r="Q995" t="b">
        <v>1</v>
      </c>
      <c r="R995" t="s">
        <v>122</v>
      </c>
      <c r="S995" t="s">
        <v>2052</v>
      </c>
      <c r="T995" t="s">
        <v>2053</v>
      </c>
    </row>
    <row r="996" spans="1:20" ht="47.25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 s="8">
        <f t="shared" si="61"/>
        <v>41929.208333333336</v>
      </c>
      <c r="M996">
        <v>1413522000</v>
      </c>
      <c r="N996" s="8">
        <f t="shared" si="62"/>
        <v>41935.208333333336</v>
      </c>
      <c r="O996">
        <v>1414040400</v>
      </c>
      <c r="P996" t="b">
        <v>0</v>
      </c>
      <c r="Q996" t="b">
        <v>1</v>
      </c>
      <c r="R996" t="s">
        <v>206</v>
      </c>
      <c r="S996" t="s">
        <v>2045</v>
      </c>
      <c r="T996" t="s">
        <v>2057</v>
      </c>
    </row>
    <row r="997" spans="1:20" ht="63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 s="8">
        <f t="shared" si="61"/>
        <v>43408.208333333328</v>
      </c>
      <c r="M997">
        <v>1541307600</v>
      </c>
      <c r="N997" s="8">
        <f t="shared" si="62"/>
        <v>43437.25</v>
      </c>
      <c r="O997">
        <v>1543816800</v>
      </c>
      <c r="P997" t="b">
        <v>0</v>
      </c>
      <c r="Q997" t="b">
        <v>1</v>
      </c>
      <c r="R997" t="s">
        <v>17</v>
      </c>
      <c r="S997" t="s">
        <v>2031</v>
      </c>
      <c r="T997" t="s">
        <v>2032</v>
      </c>
    </row>
    <row r="998" spans="1:20" ht="78.7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 s="8">
        <f t="shared" si="61"/>
        <v>41276.25</v>
      </c>
      <c r="M998">
        <v>1357106400</v>
      </c>
      <c r="N998" s="8">
        <f t="shared" si="62"/>
        <v>41306.25</v>
      </c>
      <c r="O998">
        <v>1359698400</v>
      </c>
      <c r="P998" t="b">
        <v>0</v>
      </c>
      <c r="Q998" t="b">
        <v>0</v>
      </c>
      <c r="R998" t="s">
        <v>33</v>
      </c>
      <c r="S998" t="s">
        <v>2037</v>
      </c>
      <c r="T998" t="s">
        <v>2038</v>
      </c>
    </row>
    <row r="999" spans="1:20" ht="47.25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 s="8">
        <f t="shared" si="61"/>
        <v>41659.25</v>
      </c>
      <c r="M999">
        <v>1390197600</v>
      </c>
      <c r="N999" s="8">
        <f t="shared" si="62"/>
        <v>41664.25</v>
      </c>
      <c r="O999">
        <v>1390629600</v>
      </c>
      <c r="P999" t="b">
        <v>0</v>
      </c>
      <c r="Q999" t="b">
        <v>0</v>
      </c>
      <c r="R999" t="s">
        <v>33</v>
      </c>
      <c r="S999" t="s">
        <v>2037</v>
      </c>
      <c r="T999" t="s">
        <v>2038</v>
      </c>
    </row>
    <row r="1000" spans="1:20" ht="63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 s="8">
        <f t="shared" si="61"/>
        <v>40220.25</v>
      </c>
      <c r="M1000">
        <v>1265868000</v>
      </c>
      <c r="N1000" s="8">
        <f t="shared" si="62"/>
        <v>40234.25</v>
      </c>
      <c r="O1000">
        <v>1267077600</v>
      </c>
      <c r="P1000" t="b">
        <v>0</v>
      </c>
      <c r="Q1000" t="b">
        <v>1</v>
      </c>
      <c r="R1000" t="s">
        <v>60</v>
      </c>
      <c r="S1000" t="s">
        <v>2033</v>
      </c>
      <c r="T1000" t="s">
        <v>2043</v>
      </c>
    </row>
    <row r="1001" spans="1:20" ht="47.25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 s="8">
        <f t="shared" si="61"/>
        <v>42550.208333333328</v>
      </c>
      <c r="M1001">
        <v>1467176400</v>
      </c>
      <c r="N1001" s="8">
        <f t="shared" si="62"/>
        <v>42557.208333333328</v>
      </c>
      <c r="O1001">
        <v>1467781200</v>
      </c>
      <c r="P1001" t="b">
        <v>0</v>
      </c>
      <c r="Q1001" t="b">
        <v>0</v>
      </c>
      <c r="R1001" t="s">
        <v>17</v>
      </c>
      <c r="S1001" t="s">
        <v>2031</v>
      </c>
      <c r="T1001" t="s">
        <v>2032</v>
      </c>
    </row>
  </sheetData>
  <conditionalFormatting sqref="F2:F1001">
    <cfRule type="colorScale" priority="5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conditionalFormatting sqref="G1:G1048576">
    <cfRule type="containsText" dxfId="15" priority="1" operator="containsText" text="live">
      <formula>NOT(ISERROR(SEARCH("live",G1)))</formula>
    </cfRule>
    <cfRule type="containsText" dxfId="14" priority="2" operator="containsText" text="canceled">
      <formula>NOT(ISERROR(SEARCH("canceled",G1)))</formula>
    </cfRule>
    <cfRule type="containsText" dxfId="13" priority="3" operator="containsText" text="successful">
      <formula>NOT(ISERROR(SEARCH("successful",G1)))</formula>
    </cfRule>
    <cfRule type="containsText" dxfId="12" priority="4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D4AD-6139-46D6-A558-7DFF81013065}">
  <sheetPr codeName="Sheet2"/>
  <dimension ref="A1:F14"/>
  <sheetViews>
    <sheetView zoomScale="96" zoomScaleNormal="96"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2070</v>
      </c>
    </row>
    <row r="3" spans="1:6" x14ac:dyDescent="0.25">
      <c r="A3" s="6" t="s">
        <v>2068</v>
      </c>
      <c r="B3" s="6" t="s">
        <v>2069</v>
      </c>
    </row>
    <row r="4" spans="1:6" x14ac:dyDescent="0.2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7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2062</v>
      </c>
      <c r="E8">
        <v>4</v>
      </c>
      <c r="F8">
        <v>4</v>
      </c>
    </row>
    <row r="9" spans="1:6" x14ac:dyDescent="0.25">
      <c r="A9" s="7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1014-F1E7-4F51-AEF2-300B0FF2BC79}">
  <sheetPr codeName="Sheet3"/>
  <dimension ref="A1:F30"/>
  <sheetViews>
    <sheetView zoomScale="60" zoomScaleNormal="60" workbookViewId="0">
      <selection activeCell="B2" sqref="B2"/>
    </sheetView>
  </sheetViews>
  <sheetFormatPr defaultRowHeight="15.75" x14ac:dyDescent="0.25"/>
  <cols>
    <col min="1" max="1" width="22.625" bestFit="1" customWidth="1"/>
    <col min="2" max="2" width="22.25" bestFit="1" customWidth="1"/>
    <col min="3" max="3" width="8.25" bestFit="1" customWidth="1"/>
    <col min="4" max="4" width="5.75" bestFit="1" customWidth="1"/>
    <col min="5" max="5" width="14.25" bestFit="1" customWidth="1"/>
    <col min="6" max="6" width="15.375" bestFit="1" customWidth="1"/>
    <col min="7" max="7" width="23" bestFit="1" customWidth="1"/>
    <col min="8" max="8" width="16.5" bestFit="1" customWidth="1"/>
    <col min="9" max="9" width="23" bestFit="1" customWidth="1"/>
    <col min="10" max="10" width="21.625" bestFit="1" customWidth="1"/>
    <col min="11" max="11" width="28" bestFit="1" customWidth="1"/>
  </cols>
  <sheetData>
    <row r="1" spans="1:6" x14ac:dyDescent="0.25">
      <c r="A1" s="6" t="s">
        <v>2064</v>
      </c>
      <c r="B1" t="s">
        <v>2070</v>
      </c>
    </row>
    <row r="2" spans="1:6" x14ac:dyDescent="0.25">
      <c r="A2" s="6" t="s">
        <v>6</v>
      </c>
      <c r="B2" t="s">
        <v>2070</v>
      </c>
    </row>
    <row r="4" spans="1:6" x14ac:dyDescent="0.25">
      <c r="A4" s="6" t="s">
        <v>2068</v>
      </c>
      <c r="B4" s="6" t="s">
        <v>2069</v>
      </c>
    </row>
    <row r="5" spans="1:6" x14ac:dyDescent="0.2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2063</v>
      </c>
      <c r="E7">
        <v>4</v>
      </c>
      <c r="F7">
        <v>4</v>
      </c>
    </row>
    <row r="8" spans="1:6" x14ac:dyDescent="0.25">
      <c r="A8" s="7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2041</v>
      </c>
      <c r="C10">
        <v>8</v>
      </c>
      <c r="E10">
        <v>10</v>
      </c>
      <c r="F10">
        <v>18</v>
      </c>
    </row>
    <row r="11" spans="1:6" x14ac:dyDescent="0.25">
      <c r="A11" s="7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2032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2043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2055</v>
      </c>
      <c r="C15">
        <v>3</v>
      </c>
      <c r="E15">
        <v>4</v>
      </c>
      <c r="F15">
        <v>7</v>
      </c>
    </row>
    <row r="16" spans="1:6" x14ac:dyDescent="0.25">
      <c r="A16" s="7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2038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2054</v>
      </c>
      <c r="C20">
        <v>4</v>
      </c>
      <c r="E20">
        <v>4</v>
      </c>
      <c r="F20">
        <v>8</v>
      </c>
    </row>
    <row r="21" spans="1:6" x14ac:dyDescent="0.25">
      <c r="A21" s="7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2061</v>
      </c>
      <c r="C22">
        <v>9</v>
      </c>
      <c r="E22">
        <v>5</v>
      </c>
      <c r="F22">
        <v>14</v>
      </c>
    </row>
    <row r="23" spans="1:6" x14ac:dyDescent="0.25">
      <c r="A23" s="7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2058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2057</v>
      </c>
      <c r="C25">
        <v>7</v>
      </c>
      <c r="E25">
        <v>14</v>
      </c>
      <c r="F25">
        <v>21</v>
      </c>
    </row>
    <row r="26" spans="1:6" x14ac:dyDescent="0.25">
      <c r="A26" s="7" t="s">
        <v>2049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2044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2036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2060</v>
      </c>
      <c r="E29">
        <v>3</v>
      </c>
      <c r="F29">
        <v>3</v>
      </c>
    </row>
    <row r="30" spans="1:6" x14ac:dyDescent="0.25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5C61-305F-4614-9F5D-155D64E10E9A}">
  <sheetPr codeName="Sheet4"/>
  <dimension ref="A1:E18"/>
  <sheetViews>
    <sheetView zoomScale="70" zoomScaleNormal="70" workbookViewId="0">
      <selection activeCell="Q16" sqref="Q16"/>
    </sheetView>
  </sheetViews>
  <sheetFormatPr defaultRowHeight="15.75" x14ac:dyDescent="0.25"/>
  <cols>
    <col min="1" max="1" width="29" bestFit="1" customWidth="1"/>
    <col min="2" max="2" width="16" bestFit="1" customWidth="1"/>
    <col min="3" max="3" width="5.875" bestFit="1" customWidth="1"/>
    <col min="4" max="4" width="9.375" bestFit="1" customWidth="1"/>
    <col min="5" max="5" width="11" bestFit="1" customWidth="1"/>
  </cols>
  <sheetData>
    <row r="1" spans="1:5" x14ac:dyDescent="0.25">
      <c r="A1" s="6" t="s">
        <v>2064</v>
      </c>
      <c r="B1" t="s">
        <v>2070</v>
      </c>
    </row>
    <row r="2" spans="1:5" x14ac:dyDescent="0.25">
      <c r="A2" s="6" t="s">
        <v>2073</v>
      </c>
      <c r="B2" t="s">
        <v>2070</v>
      </c>
    </row>
    <row r="4" spans="1:5" x14ac:dyDescent="0.25">
      <c r="A4" s="6" t="s">
        <v>2068</v>
      </c>
      <c r="B4" s="6" t="s">
        <v>2069</v>
      </c>
    </row>
    <row r="5" spans="1:5" x14ac:dyDescent="0.25">
      <c r="A5" s="6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7" t="s">
        <v>2091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2092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2093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2094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2095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2096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2097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2098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2099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2100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2101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2102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4A18-5897-4CA9-887E-A313B2E1FED6}">
  <sheetPr codeName="Sheet5"/>
  <dimension ref="A1:H13"/>
  <sheetViews>
    <sheetView zoomScale="70" zoomScaleNormal="70" workbookViewId="0">
      <selection activeCell="F15" sqref="F15"/>
    </sheetView>
  </sheetViews>
  <sheetFormatPr defaultRowHeight="15.75" x14ac:dyDescent="0.25"/>
  <cols>
    <col min="1" max="1" width="26.375" customWidth="1"/>
    <col min="2" max="2" width="16.375" bestFit="1" customWidth="1"/>
    <col min="3" max="3" width="13.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2074</v>
      </c>
      <c r="B1" t="s">
        <v>2075</v>
      </c>
      <c r="C1" t="s">
        <v>2076</v>
      </c>
      <c r="D1" t="s">
        <v>2077</v>
      </c>
      <c r="E1" t="s">
        <v>2078</v>
      </c>
      <c r="F1" t="s">
        <v>2079</v>
      </c>
      <c r="G1" t="s">
        <v>2080</v>
      </c>
      <c r="H1" t="s">
        <v>2081</v>
      </c>
    </row>
    <row r="2" spans="1:8" x14ac:dyDescent="0.25">
      <c r="A2" t="s">
        <v>2082</v>
      </c>
      <c r="B2">
        <f>COUNTIFS(Crowdfunding!$G:$G,"=successful",Crowdfunding!$D:$D,"&lt;1000")</f>
        <v>30</v>
      </c>
      <c r="C2">
        <f>COUNTIFS(Crowdfunding!$G:$G,"=failed",Crowdfunding!$D:$D,"&lt;1000")</f>
        <v>20</v>
      </c>
      <c r="D2">
        <f>COUNTIFS(Crowdfunding!$G:$G,"=canceled",Crowdfunding!$D:$D,"&lt;1000")</f>
        <v>1</v>
      </c>
      <c r="E2">
        <f>SUM(B2:D2)</f>
        <v>51</v>
      </c>
      <c r="F2" s="10">
        <f>B2/$E$2</f>
        <v>0.58823529411764708</v>
      </c>
      <c r="G2" s="10">
        <f t="shared" ref="G2:H2" si="0">C2/$E$2</f>
        <v>0.39215686274509803</v>
      </c>
      <c r="H2" s="10">
        <f t="shared" si="0"/>
        <v>1.9607843137254902E-2</v>
      </c>
    </row>
    <row r="3" spans="1:8" x14ac:dyDescent="0.25">
      <c r="A3" t="s">
        <v>2083</v>
      </c>
      <c r="B3">
        <f>COUNTIFS(Crowdfunding!$G:$G,"=successful",Crowdfunding!$D:$D,"&gt;=1000",Crowdfunding!$D:$D,"&lt;=4999")</f>
        <v>191</v>
      </c>
      <c r="C3">
        <f>COUNTIFS(Crowdfunding!$G:$G,"=failed",Crowdfunding!$D:$D,"&gt;=1000",Crowdfunding!$D:$D,"&lt;=4999")</f>
        <v>38</v>
      </c>
      <c r="D3">
        <f>COUNTIFS(Crowdfunding!$G:$G,"=canceled",Crowdfunding!$D:$D,"&gt;=1000",Crowdfunding!$D:$D,"&lt;=4999")</f>
        <v>2</v>
      </c>
      <c r="E3">
        <f t="shared" ref="E3:E12" si="1">SUM(B3:D3)</f>
        <v>231</v>
      </c>
      <c r="F3" s="10">
        <f>B3/$E$3</f>
        <v>0.82683982683982682</v>
      </c>
      <c r="G3" s="10">
        <f t="shared" ref="G3:H3" si="2">C3/$E$3</f>
        <v>0.16450216450216451</v>
      </c>
      <c r="H3" s="10">
        <f t="shared" si="2"/>
        <v>8.658008658008658E-3</v>
      </c>
    </row>
    <row r="4" spans="1:8" x14ac:dyDescent="0.25">
      <c r="A4" t="s">
        <v>2084</v>
      </c>
      <c r="B4">
        <f>COUNTIFS(Crowdfunding!$G:$G,"=successful",Crowdfunding!$D:$D,"&gt;=5000",Crowdfunding!$D:$D,"&lt;=9999")</f>
        <v>164</v>
      </c>
      <c r="C4">
        <f>COUNTIFS(Crowdfunding!$G:$G,"=failed",Crowdfunding!$D:$D,"&gt;=5000",Crowdfunding!$D:$D,"&lt;=9999")</f>
        <v>126</v>
      </c>
      <c r="D4">
        <f>COUNTIFS(Crowdfunding!$G:$G,"=canceled",Crowdfunding!$D:$D,"&gt;=5000",Crowdfunding!$D:$D,"&lt;=9999")</f>
        <v>25</v>
      </c>
      <c r="E4">
        <f t="shared" si="1"/>
        <v>315</v>
      </c>
      <c r="F4" s="10">
        <f>B4/$E$4</f>
        <v>0.52063492063492067</v>
      </c>
      <c r="G4" s="10">
        <f t="shared" ref="G4:H4" si="3">C4/$E$4</f>
        <v>0.4</v>
      </c>
      <c r="H4" s="10">
        <f t="shared" si="3"/>
        <v>7.9365079365079361E-2</v>
      </c>
    </row>
    <row r="5" spans="1:8" x14ac:dyDescent="0.25">
      <c r="A5" t="s">
        <v>2085</v>
      </c>
      <c r="B5">
        <f>COUNTIFS(Crowdfunding!$G:$G,"=successful",Crowdfunding!$D:$D,"&gt;=10000",Crowdfunding!$D:$D,"&lt;=14999")</f>
        <v>4</v>
      </c>
      <c r="C5">
        <f>COUNTIFS(Crowdfunding!$G:$G,"=failed",Crowdfunding!$D:$D,"&gt;=10000",Crowdfunding!$D:$D,"&lt;=14999")</f>
        <v>5</v>
      </c>
      <c r="D5">
        <f>COUNTIFS(Crowdfunding!$G:$G,"=canceled",Crowdfunding!$D:$D,"&gt;=10000",Crowdfunding!$D:$D,"&lt;=14999")</f>
        <v>0</v>
      </c>
      <c r="E5">
        <f t="shared" si="1"/>
        <v>9</v>
      </c>
      <c r="F5" s="10">
        <f>B5/$E$5</f>
        <v>0.44444444444444442</v>
      </c>
      <c r="G5" s="10">
        <f t="shared" ref="G5:H5" si="4">C5/$E$5</f>
        <v>0.55555555555555558</v>
      </c>
      <c r="H5" s="10">
        <f t="shared" si="4"/>
        <v>0</v>
      </c>
    </row>
    <row r="6" spans="1:8" x14ac:dyDescent="0.25">
      <c r="A6" t="s">
        <v>2086</v>
      </c>
      <c r="B6">
        <f>COUNTIFS(Crowdfunding!$G:$G,"=successful",Crowdfunding!$D:$D,"&gt;=15000",Crowdfunding!$D:$D,"&lt;=19999")</f>
        <v>10</v>
      </c>
      <c r="C6">
        <f>COUNTIFS(Crowdfunding!$G:$G,"=failed",Crowdfunding!$D:$D,"&gt;=15000",Crowdfunding!$D:$D,"&lt;=19999")</f>
        <v>0</v>
      </c>
      <c r="D6">
        <f>COUNTIFS(Crowdfunding!$G:$G,"=canceled",Crowdfunding!$D:$D,"&gt;=15000",Crowdfunding!$D:$D,"&lt;=19999")</f>
        <v>0</v>
      </c>
      <c r="E6">
        <f t="shared" si="1"/>
        <v>10</v>
      </c>
      <c r="F6" s="10">
        <f>B6/$E$6</f>
        <v>1</v>
      </c>
      <c r="G6" s="10">
        <f t="shared" ref="G6:H6" si="5">C6/$E$6</f>
        <v>0</v>
      </c>
      <c r="H6" s="10">
        <f t="shared" si="5"/>
        <v>0</v>
      </c>
    </row>
    <row r="7" spans="1:8" x14ac:dyDescent="0.25">
      <c r="A7" t="s">
        <v>2087</v>
      </c>
      <c r="B7">
        <f>COUNTIFS(Crowdfunding!$G:$G,"=successful",Crowdfunding!$D:$D,"&gt;=20000",Crowdfunding!$D:$D,"&lt;=24999")</f>
        <v>7</v>
      </c>
      <c r="C7">
        <f>COUNTIFS(Crowdfunding!$G:$G,"=failed",Crowdfunding!$D:$D,"&gt;=20000",Crowdfunding!$D:$D,"&lt;=24999")</f>
        <v>0</v>
      </c>
      <c r="D7">
        <f>COUNTIFS(Crowdfunding!$G:$G,"=canceled",Crowdfunding!$D:$D,"&gt;=20000",Crowdfunding!$D:$D,"&lt;=24999")</f>
        <v>0</v>
      </c>
      <c r="E7">
        <f t="shared" si="1"/>
        <v>7</v>
      </c>
      <c r="F7" s="10">
        <f>B7/$E$7</f>
        <v>1</v>
      </c>
      <c r="G7" s="10">
        <f t="shared" ref="G7:H7" si="6">C7/$E$7</f>
        <v>0</v>
      </c>
      <c r="H7" s="10">
        <f t="shared" si="6"/>
        <v>0</v>
      </c>
    </row>
    <row r="8" spans="1:8" x14ac:dyDescent="0.25">
      <c r="A8" t="s">
        <v>2088</v>
      </c>
      <c r="B8">
        <f>COUNTIFS(Crowdfunding!$G:$G,"=successful",Crowdfunding!$D:$D,"&gt;=25000",Crowdfunding!$D:$D,"&lt;=29999")</f>
        <v>11</v>
      </c>
      <c r="C8">
        <f>COUNTIFS(Crowdfunding!$G:$G,"=failed",Crowdfunding!$D:$D,"&gt;=25000",Crowdfunding!$D:$D,"&lt;=29999")</f>
        <v>3</v>
      </c>
      <c r="D8">
        <f>COUNTIFS(Crowdfunding!$G:$G,"=canceled",Crowdfunding!$D:$D,"&gt;=25000",Crowdfunding!$D:$D,"&lt;=29999")</f>
        <v>0</v>
      </c>
      <c r="E8">
        <f t="shared" si="1"/>
        <v>14</v>
      </c>
      <c r="F8" s="10">
        <f>B8/$E$8</f>
        <v>0.7857142857142857</v>
      </c>
      <c r="G8" s="10">
        <f t="shared" ref="G8:H8" si="7">C8/$E$8</f>
        <v>0.21428571428571427</v>
      </c>
      <c r="H8" s="10">
        <f t="shared" si="7"/>
        <v>0</v>
      </c>
    </row>
    <row r="9" spans="1:8" x14ac:dyDescent="0.25">
      <c r="A9" t="s">
        <v>2089</v>
      </c>
      <c r="B9">
        <f>COUNTIFS(Crowdfunding!$G:$G,"=successful",Crowdfunding!$D:$D,"&gt;=30000",Crowdfunding!$D:$D,"&lt;=34999")</f>
        <v>7</v>
      </c>
      <c r="C9">
        <f>COUNTIFS(Crowdfunding!$G:$G,"=successful",Crowdfunding!$D:$D,"&gt;=30000",Crowdfunding!$D:$D,"&lt;=34999")</f>
        <v>7</v>
      </c>
      <c r="D9">
        <f>COUNTIFS(Crowdfunding!$G:$G,"=canceled",Crowdfunding!$D:$D,"&gt;=30000",Crowdfunding!$D:$D,"&lt;=34999")</f>
        <v>0</v>
      </c>
      <c r="E9">
        <f t="shared" si="1"/>
        <v>14</v>
      </c>
      <c r="F9" s="10">
        <f>B9/$E$9</f>
        <v>0.5</v>
      </c>
      <c r="G9" s="10">
        <f t="shared" ref="G9:H9" si="8">C9/$E$9</f>
        <v>0.5</v>
      </c>
      <c r="H9" s="10">
        <f t="shared" si="8"/>
        <v>0</v>
      </c>
    </row>
    <row r="10" spans="1:8" x14ac:dyDescent="0.25">
      <c r="A10" t="s">
        <v>2110</v>
      </c>
      <c r="B10">
        <f>COUNTIFS(Crowdfunding!$G:$G,"=successful",Crowdfunding!$D:$D,"&gt;=35000",Crowdfunding!$D:$D,"&lt;=39999")</f>
        <v>8</v>
      </c>
      <c r="C10">
        <f>COUNTIFS(Crowdfunding!$G:$G,"=failed",Crowdfunding!$D:$D,"&gt;=35000",Crowdfunding!$D:$D,"&lt;=44999")</f>
        <v>6</v>
      </c>
      <c r="D10">
        <f>COUNTIFS(Crowdfunding!$G:$G,"=canceled",Crowdfunding!$D:$D,"&gt;=35000",Crowdfunding!$D:$D,"&lt;=44999")</f>
        <v>1</v>
      </c>
      <c r="E10">
        <f t="shared" si="1"/>
        <v>15</v>
      </c>
      <c r="F10" s="10">
        <f>B10/$E$10</f>
        <v>0.53333333333333333</v>
      </c>
      <c r="G10" s="10">
        <f t="shared" ref="G10:H10" si="9">C10/$E$10</f>
        <v>0.4</v>
      </c>
      <c r="H10" s="10">
        <f t="shared" si="9"/>
        <v>6.6666666666666666E-2</v>
      </c>
    </row>
    <row r="11" spans="1:8" x14ac:dyDescent="0.25">
      <c r="A11" t="s">
        <v>2111</v>
      </c>
      <c r="B11">
        <f>COUNTIFS(Crowdfunding!$G:$G,"=successful",Crowdfunding!$D:$D,"&gt;=40000",Crowdfunding!$D:$D,"&lt;=44999")</f>
        <v>11</v>
      </c>
      <c r="C11">
        <f>COUNTIFS(Crowdfunding!$G:$G,"=failed",Crowdfunding!$D:$D,"&gt;=40000",Crowdfunding!$D:$D,"&lt;=49999")</f>
        <v>6</v>
      </c>
      <c r="D11">
        <f>COUNTIFS(Crowdfunding!$G:$G,"=canceled",Crowdfunding!$D:$D,"&gt;=40000",Crowdfunding!$D:$D,"&lt;=49999")</f>
        <v>0</v>
      </c>
      <c r="E11">
        <f t="shared" si="1"/>
        <v>17</v>
      </c>
      <c r="F11" s="10">
        <f>B11/$E$11</f>
        <v>0.6470588235294118</v>
      </c>
      <c r="G11" s="10">
        <f>C11/$E$11</f>
        <v>0.35294117647058826</v>
      </c>
      <c r="H11" s="10">
        <f t="shared" ref="H11" si="10">D11/$E$11</f>
        <v>0</v>
      </c>
    </row>
    <row r="12" spans="1:8" x14ac:dyDescent="0.25">
      <c r="A12" t="s">
        <v>2112</v>
      </c>
      <c r="B12">
        <f>COUNTIFS(Crowdfunding!$G:$G,"=successful",Crowdfunding!$D:$D,"&gt;=45000",Crowdfunding!$D:$D,"&lt;=49999")</f>
        <v>8</v>
      </c>
      <c r="C12">
        <f>COUNTIFS(Crowdfunding!$G:$G,"=failed",Crowdfunding!$D:$D,"&gt;=45000",Crowdfunding!$D:$D,"&lt;=49999")</f>
        <v>3</v>
      </c>
      <c r="D12">
        <f>COUNTIFS(Crowdfunding!$G:$G,"=canceled",Crowdfunding!$D:$D,"&gt;=45000",Crowdfunding!$D:$D,"&lt;=49999")</f>
        <v>0</v>
      </c>
      <c r="E12">
        <f t="shared" si="1"/>
        <v>11</v>
      </c>
      <c r="F12" s="10">
        <f>B12/$E$12</f>
        <v>0.72727272727272729</v>
      </c>
      <c r="G12" s="10">
        <f>C12/$E$12</f>
        <v>0.27272727272727271</v>
      </c>
      <c r="H12" s="10">
        <f t="shared" ref="H12" si="11">D12/$E$12</f>
        <v>0</v>
      </c>
    </row>
    <row r="13" spans="1:8" x14ac:dyDescent="0.25">
      <c r="A13" t="s">
        <v>2090</v>
      </c>
      <c r="B13">
        <f>COUNTIFS(Crowdfunding!$G:$G,"=successful",Crowdfunding!$D:$D,"&gt;=50000")</f>
        <v>114</v>
      </c>
      <c r="C13">
        <f>COUNTIFS(Crowdfunding!$G:$G,"=failed",Crowdfunding!$D:$D,"&gt;=50000")</f>
        <v>163</v>
      </c>
      <c r="D13">
        <f>COUNTIFS(Crowdfunding!$G:$G,"=canceled",Crowdfunding!$D:$D,"&gt;=50000")</f>
        <v>28</v>
      </c>
      <c r="E13">
        <f>SUM(B13:D13)</f>
        <v>305</v>
      </c>
      <c r="F13" s="10">
        <f>B13/$E$13</f>
        <v>0.3737704918032787</v>
      </c>
      <c r="G13" s="10">
        <f>C13/$E$13</f>
        <v>0.53442622950819674</v>
      </c>
      <c r="H13" s="10">
        <f>D13/$E$13</f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601F-6306-41E9-8C9F-32E4F3CF94CC}">
  <sheetPr codeName="Sheet6"/>
  <dimension ref="A1:K566"/>
  <sheetViews>
    <sheetView topLeftCell="F1" zoomScale="80" zoomScaleNormal="80" workbookViewId="0">
      <selection activeCell="K10" sqref="K10"/>
    </sheetView>
  </sheetViews>
  <sheetFormatPr defaultRowHeight="15.75" x14ac:dyDescent="0.25"/>
  <cols>
    <col min="1" max="1" width="10" bestFit="1" customWidth="1"/>
    <col min="2" max="2" width="13.5" bestFit="1" customWidth="1"/>
    <col min="4" max="4" width="10" bestFit="1" customWidth="1"/>
    <col min="5" max="5" width="13.5" bestFit="1" customWidth="1"/>
    <col min="7" max="7" width="17.75" bestFit="1" customWidth="1"/>
    <col min="8" max="8" width="12.125" customWidth="1"/>
    <col min="9" max="9" width="9" customWidth="1"/>
    <col min="10" max="10" width="17.75" bestFit="1" customWidth="1"/>
    <col min="11" max="11" width="13.5" customWidth="1"/>
  </cols>
  <sheetData>
    <row r="1" spans="1:11" x14ac:dyDescent="0.25">
      <c r="A1" s="1" t="s">
        <v>4</v>
      </c>
      <c r="B1" s="1" t="s">
        <v>2103</v>
      </c>
      <c r="D1" s="1" t="s">
        <v>4</v>
      </c>
      <c r="E1" s="1" t="s">
        <v>2103</v>
      </c>
    </row>
    <row r="2" spans="1:11" x14ac:dyDescent="0.25">
      <c r="A2" t="str" cm="1">
        <f t="array" ref="A2:B566">_xlfn._xlws.FILTER(Crowdfunding!G2:H1001,Crowdfunding!G2:G1001="successful")</f>
        <v>successful</v>
      </c>
      <c r="B2">
        <v>158</v>
      </c>
      <c r="D2" t="str" cm="1">
        <f t="array" ref="D2:E365">_xlfn._xlws.FILTER(Crowdfunding!G2:H1001,Crowdfunding!G2:G1001="failed")</f>
        <v>failed</v>
      </c>
      <c r="E2">
        <v>0</v>
      </c>
      <c r="G2" s="13" t="s">
        <v>2115</v>
      </c>
      <c r="H2" s="13"/>
      <c r="I2" s="13"/>
      <c r="J2" s="13"/>
      <c r="K2" s="13"/>
    </row>
    <row r="3" spans="1:11" x14ac:dyDescent="0.25">
      <c r="A3" t="str">
        <v>successful</v>
      </c>
      <c r="B3">
        <v>1425</v>
      </c>
      <c r="D3" t="str">
        <v>failed</v>
      </c>
      <c r="E3">
        <v>24</v>
      </c>
      <c r="G3" s="13"/>
      <c r="H3" s="13"/>
      <c r="I3" s="13"/>
      <c r="J3" s="13"/>
      <c r="K3" s="13"/>
    </row>
    <row r="4" spans="1:11" x14ac:dyDescent="0.25">
      <c r="A4" t="str">
        <v>successful</v>
      </c>
      <c r="B4">
        <v>174</v>
      </c>
      <c r="D4" t="str">
        <v>failed</v>
      </c>
      <c r="E4">
        <v>53</v>
      </c>
      <c r="G4" s="11" t="s">
        <v>2104</v>
      </c>
      <c r="H4" s="11"/>
      <c r="I4" s="14"/>
      <c r="J4" s="12" t="s">
        <v>2109</v>
      </c>
      <c r="K4" s="12"/>
    </row>
    <row r="5" spans="1:11" x14ac:dyDescent="0.25">
      <c r="A5" t="str">
        <v>successful</v>
      </c>
      <c r="B5">
        <v>227</v>
      </c>
      <c r="D5" t="str">
        <v>failed</v>
      </c>
      <c r="E5">
        <v>18</v>
      </c>
      <c r="G5" t="s">
        <v>2105</v>
      </c>
      <c r="H5">
        <f>AVERAGE(B:B)</f>
        <v>851.14690265486729</v>
      </c>
      <c r="I5" s="14"/>
      <c r="J5" t="s">
        <v>2105</v>
      </c>
      <c r="K5">
        <f>AVERAGE(E:E)</f>
        <v>585.61538461538464</v>
      </c>
    </row>
    <row r="6" spans="1:11" x14ac:dyDescent="0.25">
      <c r="A6" t="str">
        <v>successful</v>
      </c>
      <c r="B6">
        <v>220</v>
      </c>
      <c r="D6" t="str">
        <v>failed</v>
      </c>
      <c r="E6">
        <v>44</v>
      </c>
      <c r="G6" t="s">
        <v>2106</v>
      </c>
      <c r="H6">
        <f>MEDIAN(B:B)</f>
        <v>201</v>
      </c>
      <c r="I6" s="14"/>
      <c r="J6" t="s">
        <v>2106</v>
      </c>
      <c r="K6">
        <f>MEDIAN(E:E)</f>
        <v>114.5</v>
      </c>
    </row>
    <row r="7" spans="1:11" x14ac:dyDescent="0.25">
      <c r="A7" t="str">
        <v>successful</v>
      </c>
      <c r="B7">
        <v>98</v>
      </c>
      <c r="D7" t="str">
        <v>failed</v>
      </c>
      <c r="E7">
        <v>27</v>
      </c>
      <c r="G7" t="s">
        <v>2107</v>
      </c>
      <c r="H7">
        <f>MIN(B:B)</f>
        <v>16</v>
      </c>
      <c r="I7" s="14"/>
      <c r="J7" t="s">
        <v>2107</v>
      </c>
      <c r="K7">
        <f>MIN(E:E)</f>
        <v>0</v>
      </c>
    </row>
    <row r="8" spans="1:11" x14ac:dyDescent="0.25">
      <c r="A8" t="str">
        <v>successful</v>
      </c>
      <c r="B8">
        <v>100</v>
      </c>
      <c r="D8" t="str">
        <v>failed</v>
      </c>
      <c r="E8">
        <v>55</v>
      </c>
      <c r="G8" t="s">
        <v>2108</v>
      </c>
      <c r="H8">
        <f>MAX(B:B)</f>
        <v>7295</v>
      </c>
      <c r="I8" s="14"/>
      <c r="J8" t="s">
        <v>2108</v>
      </c>
      <c r="K8">
        <f>MAX(E:E)</f>
        <v>6080</v>
      </c>
    </row>
    <row r="9" spans="1:11" x14ac:dyDescent="0.25">
      <c r="A9" t="str">
        <v>successful</v>
      </c>
      <c r="B9">
        <v>1249</v>
      </c>
      <c r="D9" t="str">
        <v>failed</v>
      </c>
      <c r="E9">
        <v>200</v>
      </c>
      <c r="G9" t="s">
        <v>2113</v>
      </c>
      <c r="H9">
        <f>_xlfn.VAR.P(B:B)</f>
        <v>1603373.7324019109</v>
      </c>
      <c r="I9" s="14"/>
      <c r="J9" t="s">
        <v>2113</v>
      </c>
      <c r="K9">
        <f>_xlfn.VAR.P(E:E)</f>
        <v>921574.68174133555</v>
      </c>
    </row>
    <row r="10" spans="1:11" x14ac:dyDescent="0.25">
      <c r="A10" t="str">
        <v>successful</v>
      </c>
      <c r="B10">
        <v>1396</v>
      </c>
      <c r="D10" t="str">
        <v>failed</v>
      </c>
      <c r="E10">
        <v>452</v>
      </c>
      <c r="G10" t="s">
        <v>2114</v>
      </c>
      <c r="H10">
        <f>_xlfn.STDEV.P(B:B)</f>
        <v>1266.2439466397898</v>
      </c>
      <c r="I10" s="14"/>
      <c r="J10" t="s">
        <v>2114</v>
      </c>
      <c r="K10">
        <f>_xlfn.STDEV.P(E:E)</f>
        <v>959.98681331637863</v>
      </c>
    </row>
    <row r="11" spans="1:11" x14ac:dyDescent="0.25">
      <c r="A11" t="str">
        <v>successful</v>
      </c>
      <c r="B11">
        <v>890</v>
      </c>
      <c r="D11" t="str">
        <v>failed</v>
      </c>
      <c r="E11">
        <v>674</v>
      </c>
    </row>
    <row r="12" spans="1:11" x14ac:dyDescent="0.25">
      <c r="A12" t="str">
        <v>successful</v>
      </c>
      <c r="B12">
        <v>142</v>
      </c>
      <c r="D12" t="str">
        <v>failed</v>
      </c>
      <c r="E12">
        <v>558</v>
      </c>
    </row>
    <row r="13" spans="1:11" x14ac:dyDescent="0.25">
      <c r="A13" t="str">
        <v>successful</v>
      </c>
      <c r="B13">
        <v>2673</v>
      </c>
      <c r="D13" t="str">
        <v>failed</v>
      </c>
      <c r="E13">
        <v>15</v>
      </c>
    </row>
    <row r="14" spans="1:11" x14ac:dyDescent="0.25">
      <c r="A14" t="str">
        <v>successful</v>
      </c>
      <c r="B14">
        <v>163</v>
      </c>
      <c r="D14" t="str">
        <v>failed</v>
      </c>
      <c r="E14">
        <v>2307</v>
      </c>
    </row>
    <row r="15" spans="1:11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11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5">
      <c r="A17" t="str">
        <v>successful</v>
      </c>
      <c r="B17">
        <v>129</v>
      </c>
      <c r="D17" t="str">
        <v>failed</v>
      </c>
      <c r="E17">
        <v>1</v>
      </c>
    </row>
    <row r="18" spans="1:5" x14ac:dyDescent="0.2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5">
      <c r="A22" t="str">
        <v>successful</v>
      </c>
      <c r="B22">
        <v>16</v>
      </c>
      <c r="D22" t="str">
        <v>failed</v>
      </c>
      <c r="E22">
        <v>5</v>
      </c>
    </row>
    <row r="23" spans="1:5" x14ac:dyDescent="0.25">
      <c r="A23" t="str">
        <v>successful</v>
      </c>
      <c r="B23">
        <v>107</v>
      </c>
      <c r="D23" t="str">
        <v>failed</v>
      </c>
      <c r="E23">
        <v>38</v>
      </c>
    </row>
    <row r="24" spans="1:5" x14ac:dyDescent="0.25">
      <c r="A24" t="str">
        <v>successful</v>
      </c>
      <c r="B24">
        <v>134</v>
      </c>
      <c r="D24" t="str">
        <v>failed</v>
      </c>
      <c r="E24">
        <v>12</v>
      </c>
    </row>
    <row r="25" spans="1:5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5">
      <c r="A26" t="str">
        <v>successful</v>
      </c>
      <c r="B26">
        <v>111</v>
      </c>
      <c r="D26" t="str">
        <v>failed</v>
      </c>
      <c r="E26">
        <v>56</v>
      </c>
    </row>
    <row r="27" spans="1:5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5">
      <c r="A30" t="str">
        <v>successful</v>
      </c>
      <c r="B30">
        <v>92</v>
      </c>
      <c r="D30" t="str">
        <v>failed</v>
      </c>
      <c r="E30">
        <v>106</v>
      </c>
    </row>
    <row r="31" spans="1:5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mergeCells count="2">
    <mergeCell ref="G2:K3"/>
    <mergeCell ref="I4:I10"/>
  </mergeCells>
  <conditionalFormatting sqref="A1:A1048576">
    <cfRule type="containsText" dxfId="11" priority="9" operator="containsText" text="live">
      <formula>NOT(ISERROR(SEARCH("live",A1)))</formula>
    </cfRule>
    <cfRule type="containsText" dxfId="10" priority="10" operator="containsText" text="canceled">
      <formula>NOT(ISERROR(SEARCH("canceled",A1)))</formula>
    </cfRule>
    <cfRule type="containsText" dxfId="9" priority="11" operator="containsText" text="successful">
      <formula>NOT(ISERROR(SEARCH("successful",A1)))</formula>
    </cfRule>
    <cfRule type="containsText" dxfId="8" priority="12" operator="containsText" text="failed">
      <formula>NOT(ISERROR(SEARCH("failed",A1)))</formula>
    </cfRule>
  </conditionalFormatting>
  <conditionalFormatting sqref="D1:D1048576">
    <cfRule type="containsText" dxfId="7" priority="5" operator="containsText" text="live">
      <formula>NOT(ISERROR(SEARCH("live",D1)))</formula>
    </cfRule>
    <cfRule type="containsText" dxfId="6" priority="6" operator="containsText" text="canceled">
      <formula>NOT(ISERROR(SEARCH("canceled",D1)))</formula>
    </cfRule>
    <cfRule type="containsText" dxfId="5" priority="7" operator="containsText" text="successful">
      <formula>NOT(ISERROR(SEARCH("successful",D1)))</formula>
    </cfRule>
    <cfRule type="containsText" dxfId="4" priority="8" operator="containsText" text="failed">
      <formula>NOT(ISERROR(SEARCH("failed",D1)))</formula>
    </cfRule>
  </conditionalFormatting>
  <conditionalFormatting sqref="D1:D1048576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1</vt:lpstr>
      <vt:lpstr>Pivot Table 2</vt:lpstr>
      <vt:lpstr>Pivot Table 3</vt:lpstr>
      <vt:lpstr>Bouns</vt:lpstr>
      <vt:lpstr>Bonus Statiscal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User</cp:lastModifiedBy>
  <dcterms:created xsi:type="dcterms:W3CDTF">2021-09-29T18:52:28Z</dcterms:created>
  <dcterms:modified xsi:type="dcterms:W3CDTF">2022-10-28T15:26:48Z</dcterms:modified>
</cp:coreProperties>
</file>