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B65_S3_VincentThomassinRochon\"/>
    </mc:Choice>
  </mc:AlternateContent>
  <bookViews>
    <workbookView xWindow="0" yWindow="0" windowWidth="28800" windowHeight="12336" tabRatio="494" activeTab="3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D32" i="6"/>
  <c r="C32" i="6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33" i="6" l="1"/>
  <c r="M33" i="6" s="1"/>
  <c r="P32" i="6"/>
  <c r="M32" i="6" s="1"/>
  <c r="P29" i="6"/>
  <c r="M29" i="6" s="1"/>
  <c r="P28" i="6"/>
  <c r="N28" i="6" s="1"/>
  <c r="P27" i="6"/>
  <c r="M27" i="6" s="1"/>
  <c r="P26" i="6"/>
  <c r="M26" i="6" s="1"/>
  <c r="P25" i="6"/>
  <c r="M25" i="6" s="1"/>
  <c r="P23" i="6"/>
  <c r="M23" i="6" s="1"/>
  <c r="P21" i="6"/>
  <c r="P20" i="6"/>
  <c r="M20" i="6" s="1"/>
  <c r="P19" i="6"/>
  <c r="M19" i="6" s="1"/>
  <c r="P18" i="6"/>
  <c r="P17" i="6"/>
  <c r="P16" i="6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N20" i="6"/>
  <c r="M24" i="6"/>
  <c r="N24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37" i="6"/>
  <c r="N37" i="6"/>
  <c r="M41" i="6"/>
  <c r="N41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28" i="6" l="1"/>
  <c r="N23" i="6"/>
  <c r="N33" i="6"/>
  <c r="N32" i="6"/>
  <c r="N29" i="6"/>
  <c r="N26" i="6"/>
  <c r="N25" i="6"/>
  <c r="N10" i="3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<sst xmlns="http://schemas.openxmlformats.org/spreadsheetml/2006/main" count="237" uniqueCount="117">
  <si>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</si>
  <si>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</si>
  <si>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</si>
  <si>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</si>
  <si>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</si>
  <si>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</si>
  <si>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</si>
  <si>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</si>
  <si>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</si>
  <si>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</si>
  <si>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</si>
  <si>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</si>
  <si>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</si>
  <si>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</si>
  <si>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</si>
  <si>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</si>
  <si>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</si>
  <si>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</si>
  <si>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</si>
  <si>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</si>
  <si>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</si>
  <si>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</si>
  <si>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</si>
  <si>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</si>
  <si>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</si>
  <si>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</si>
  <si>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</si>
  <si>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</si>
  <si>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</si>
  <si>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</si>
  <si>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</si>
  <si>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</si>
  <si>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</si>
  <si>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</si>
  <si>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</si>
  <si>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</si>
  <si>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</si>
  <si>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</si>
  <si>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</si>
  <si>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</si>
  <si>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</si>
  <si>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</si>
  <si>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</si>
  <si>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</si>
  <si>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</si>
  <si>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</si>
  <si>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</si>
  <si>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</si>
  <si>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</si>
  <si>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</si>
  <si>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</si>
  <si>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</si>
  <si>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</si>
  <si>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</si>
  <si>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</si>
  <si>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</si>
  <si>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</si>
  <si>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</si>
  <si>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</si>
  <si>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</si>
  <si>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</si>
  <si>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</si>
  <si>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</si>
  <si>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</si>
  <si>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</si>
  <si>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</si>
  <si>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</si>
  <si>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</si>
  <si>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</si>
  <si>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</si>
  <si>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</si>
  <si>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</si>
  <si>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</si>
  <si>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</si>
  <si>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</si>
  <si>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</si>
  <si>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</si>
  <si>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</si>
  <si>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</si>
  <si>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</si>
  <si>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</si>
  <si>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</si>
  <si>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</si>
  <si>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</si>
  <si>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</si>
  <si>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</si>
  <si>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</si>
  <si>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</si>
  <si>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</si>
  <si>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</si>
  <si>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</si>
  <si>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</si>
  <si>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</si>
  <si>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</si>
  <si>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</si>
  <si>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</si>
  <si>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</si>
  <si>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</si>
  <si>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</si>
  <si>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</si>
  <si>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</si>
  <si>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</si>
  <si>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</si>
  <si>
    <t>pas eu le temps</t>
  </si>
  <si>
    <t>Reléguer pour le sprint 3</t>
  </si>
  <si>
    <t>Réleguer pour le sprint 3 (focus sprint 2 sur le code)</t>
  </si>
  <si>
    <t>pas eu le temps ( Je vais accorder plus de temps au projet)</t>
  </si>
  <si>
    <t>convolution uniforme manque calcule (indécision sur les floats)</t>
  </si>
  <si>
    <t>convolution gaussienne pas fini (manque de compréhension sur le kernel)</t>
  </si>
  <si>
    <t>Inutile - N'a pas été fait</t>
  </si>
  <si>
    <t xml:space="preserve">Ajuster selon le carton de fond </t>
  </si>
  <si>
    <t>Une seule classe de nœud a été codé</t>
  </si>
  <si>
    <t>Décider de l'enlever du projet</t>
  </si>
  <si>
    <t>hors sujet / manque de temps</t>
  </si>
  <si>
    <t>implementer algorithme segmentation</t>
  </si>
  <si>
    <t>implementer algorithme conversion rgb to hsv</t>
  </si>
  <si>
    <t>implementer algorithme extraction de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</si>
</sst>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3">
    <dxf>
      <fill>
        <patternFill>
          <bgColor rgb="FFDCDEE0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26</c:v>
                </c:pt>
                <c:pt idx="1">
                  <c:v>40.5</c:v>
                </c:pt>
                <c:pt idx="2">
                  <c:v>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30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G42" sqref="G42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32 tâches ont été définies totalisant 117 heures et 15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32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32</v>
      </c>
      <c r="AD8" s="9">
        <f>SUM(G8:G43)</f>
        <v>4.8854166666666732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4.8854166666666732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117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117</v>
      </c>
      <c r="AE13" s="4" t="str">
        <f>AD13 &amp; " " &amp; AC13 &amp; IF(AD13 &gt; 1, "s", "")</f>
        <v>117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117 heures et 15 minutes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2.1770833333333388</v>
      </c>
      <c r="AE19" s="4">
        <f>AD19 * 24*60</f>
        <v>3135.0000000000077</v>
      </c>
      <c r="AF19" s="4">
        <f t="shared" si="7"/>
        <v>52</v>
      </c>
      <c r="AG19" s="4">
        <f t="shared" si="8"/>
        <v>15</v>
      </c>
      <c r="AH19" s="4" t="str">
        <f t="shared" si="9"/>
        <v>52h15</v>
      </c>
      <c r="AJ19" s="4">
        <f>COUNTIF($H$8:$H$42,AC19)</f>
        <v>9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4.8854166666666732</v>
      </c>
      <c r="AE21" s="4">
        <f t="shared" ref="AE21" si="12">AD21 * 24*60</f>
        <v>7035.0000000000091</v>
      </c>
      <c r="AF21" s="4">
        <f t="shared" ref="AF21" si="13">DAY(AD21)*24+HOUR(AD21)</f>
        <v>117</v>
      </c>
      <c r="AG21" s="4">
        <f t="shared" ref="AG21" si="14">MINUTE(AD21)</f>
        <v>15</v>
      </c>
      <c r="AH21" s="4" t="str">
        <f t="shared" ref="AH21" si="15">AF21&amp;"h"&amp;TEXT(AG21,"00")</f>
        <v>117h15</v>
      </c>
    </row>
    <row r="22" spans="2:36" x14ac:dyDescent="0.3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3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3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3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3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3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3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3">
      <c r="B37" s="45">
        <f t="shared" si="6"/>
        <v>30</v>
      </c>
      <c r="C37" s="15" t="s">
        <v>114</v>
      </c>
      <c r="D37" s="16">
        <v>17</v>
      </c>
      <c r="E37" s="16" t="s">
        <v>18</v>
      </c>
      <c r="F37" s="16">
        <v>3</v>
      </c>
      <c r="G37" s="31">
        <v>0.125</v>
      </c>
      <c r="H37" s="41" t="s">
        <v>3</v>
      </c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3">
      <c r="B38" s="44">
        <f t="shared" si="6"/>
        <v>31</v>
      </c>
      <c r="C38" s="17" t="s">
        <v>115</v>
      </c>
      <c r="D38" s="16">
        <v>17</v>
      </c>
      <c r="E38" s="18" t="s">
        <v>18</v>
      </c>
      <c r="F38" s="18">
        <v>3</v>
      </c>
      <c r="G38" s="32">
        <v>0.125</v>
      </c>
      <c r="H38" s="42" t="s">
        <v>3</v>
      </c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3">
      <c r="B39" s="45">
        <f t="shared" si="6"/>
        <v>32</v>
      </c>
      <c r="C39" s="15" t="s">
        <v>116</v>
      </c>
      <c r="D39" s="16">
        <v>17</v>
      </c>
      <c r="E39" s="16" t="s">
        <v>18</v>
      </c>
      <c r="F39" s="16">
        <v>3</v>
      </c>
      <c r="G39" s="31">
        <v>0.41666666666666802</v>
      </c>
      <c r="H39" s="41" t="s">
        <v>3</v>
      </c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2" priority="97">
      <formula>$E8="Optionnelle"</formula>
    </cfRule>
    <cfRule type="expression" dxfId="151" priority="99">
      <formula>$E8="Essentielle"</formula>
    </cfRule>
  </conditionalFormatting>
  <conditionalFormatting sqref="F8 F10 F24 F28 F30 F32 F34 F36 F38 F40 F42">
    <cfRule type="expression" dxfId="150" priority="107">
      <formula>$F8=3</formula>
    </cfRule>
    <cfRule type="expression" dxfId="149" priority="109">
      <formula>$F8=2</formula>
    </cfRule>
    <cfRule type="expression" dxfId="148" priority="111">
      <formula>$F8=1</formula>
    </cfRule>
  </conditionalFormatting>
  <conditionalFormatting sqref="F9 F11 F37 F39 F41 F19 F21 F24:F35">
    <cfRule type="expression" dxfId="147" priority="106">
      <formula>$F9=3</formula>
    </cfRule>
    <cfRule type="expression" dxfId="146" priority="108">
      <formula>$F9=2</formula>
    </cfRule>
    <cfRule type="expression" dxfId="145" priority="110">
      <formula>$F9=1</formula>
    </cfRule>
  </conditionalFormatting>
  <conditionalFormatting sqref="G10 G8 G24 G28 G30 G32 G34 G36 G38 G40 G42">
    <cfRule type="dataBar" priority="10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4" priority="103">
      <formula>L8</formula>
    </cfRule>
  </conditionalFormatting>
  <conditionalFormatting sqref="H8:H11 H19 H21 H24:H42">
    <cfRule type="expression" dxfId="143" priority="102">
      <formula>$P8</formula>
    </cfRule>
  </conditionalFormatting>
  <conditionalFormatting sqref="H5">
    <cfRule type="expression" dxfId="142" priority="101">
      <formula>$L$44&gt;0</formula>
    </cfRule>
  </conditionalFormatting>
  <conditionalFormatting sqref="B9:H9 B11:H11 B13 B15 B19:H19 B21:H21 B23 B25:H25 B27:H27 B29:H29 B31:H31 B33:H33 B35:H35 B37:H37 B41:H41 B17 B39:H39">
    <cfRule type="expression" dxfId="141" priority="124">
      <formula>LEN($B9)=0</formula>
    </cfRule>
  </conditionalFormatting>
  <conditionalFormatting sqref="B8:H8 B10:H10 B12 B14 B16 B20 B22 B24:H24 B26 B28:H28 B30:H30 B32:H32 B34:H34 B36:H36 B38:H38 B40:H40 B42:H42 B18">
    <cfRule type="expression" dxfId="140" priority="100">
      <formula>LEN($B8)=0</formula>
    </cfRule>
  </conditionalFormatting>
  <conditionalFormatting sqref="C12:H15 C18:H18">
    <cfRule type="expression" dxfId="139" priority="83">
      <formula>$E12="Optionnelle"</formula>
    </cfRule>
    <cfRule type="expression" dxfId="138" priority="84">
      <formula>$E12="Essentielle"</formula>
    </cfRule>
  </conditionalFormatting>
  <conditionalFormatting sqref="F12 F14 F18">
    <cfRule type="expression" dxfId="137" priority="91">
      <formula>$F12=3</formula>
    </cfRule>
    <cfRule type="expression" dxfId="136" priority="93">
      <formula>$F12=2</formula>
    </cfRule>
    <cfRule type="expression" dxfId="135" priority="95">
      <formula>$F12=1</formula>
    </cfRule>
  </conditionalFormatting>
  <conditionalFormatting sqref="F13:F15 F18">
    <cfRule type="expression" dxfId="134" priority="90">
      <formula>$F13=3</formula>
    </cfRule>
    <cfRule type="expression" dxfId="133" priority="92">
      <formula>$F13=2</formula>
    </cfRule>
    <cfRule type="expression" dxfId="132" priority="94">
      <formula>$F13=1</formula>
    </cfRule>
  </conditionalFormatting>
  <conditionalFormatting sqref="G12 G14 G18">
    <cfRule type="dataBar" priority="8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1" priority="87">
      <formula>L12</formula>
    </cfRule>
  </conditionalFormatting>
  <conditionalFormatting sqref="H12:H15 H18">
    <cfRule type="expression" dxfId="130" priority="86">
      <formula>$P12</formula>
    </cfRule>
  </conditionalFormatting>
  <conditionalFormatting sqref="C13:H13 C15:H15">
    <cfRule type="expression" dxfId="129" priority="96">
      <formula>LEN($B13)=0</formula>
    </cfRule>
  </conditionalFormatting>
  <conditionalFormatting sqref="C12:H12 C14:H14 C18:H18">
    <cfRule type="expression" dxfId="128" priority="85">
      <formula>LEN($B12)=0</formula>
    </cfRule>
  </conditionalFormatting>
  <conditionalFormatting sqref="C22:H24">
    <cfRule type="expression" dxfId="127" priority="69">
      <formula>$E22="Optionnelle"</formula>
    </cfRule>
    <cfRule type="expression" dxfId="126" priority="70">
      <formula>$E22="Essentielle"</formula>
    </cfRule>
  </conditionalFormatting>
  <conditionalFormatting sqref="F22">
    <cfRule type="expression" dxfId="125" priority="77">
      <formula>$F22=3</formula>
    </cfRule>
    <cfRule type="expression" dxfId="124" priority="79">
      <formula>$F22=2</formula>
    </cfRule>
    <cfRule type="expression" dxfId="123" priority="81">
      <formula>$F22=1</formula>
    </cfRule>
  </conditionalFormatting>
  <conditionalFormatting sqref="F23">
    <cfRule type="expression" dxfId="122" priority="76">
      <formula>$F23=3</formula>
    </cfRule>
    <cfRule type="expression" dxfId="121" priority="78">
      <formula>$F23=2</formula>
    </cfRule>
    <cfRule type="expression" dxfId="120" priority="80">
      <formula>$F23=1</formula>
    </cfRule>
  </conditionalFormatting>
  <conditionalFormatting sqref="G22">
    <cfRule type="dataBar" priority="7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9" priority="73">
      <formula>L22</formula>
    </cfRule>
  </conditionalFormatting>
  <conditionalFormatting sqref="H22:H24">
    <cfRule type="expression" dxfId="118" priority="72">
      <formula>$P22</formula>
    </cfRule>
  </conditionalFormatting>
  <conditionalFormatting sqref="C23:H23">
    <cfRule type="expression" dxfId="117" priority="82">
      <formula>LEN($B23)=0</formula>
    </cfRule>
  </conditionalFormatting>
  <conditionalFormatting sqref="C22:H22">
    <cfRule type="expression" dxfId="116" priority="71">
      <formula>LEN($B22)=0</formula>
    </cfRule>
  </conditionalFormatting>
  <conditionalFormatting sqref="C26:H26">
    <cfRule type="expression" dxfId="115" priority="57">
      <formula>$E26="Optionnelle"</formula>
    </cfRule>
    <cfRule type="expression" dxfId="114" priority="58">
      <formula>$E26="Essentielle"</formula>
    </cfRule>
  </conditionalFormatting>
  <conditionalFormatting sqref="F26">
    <cfRule type="expression" dxfId="113" priority="64">
      <formula>$F26=3</formula>
    </cfRule>
    <cfRule type="expression" dxfId="112" priority="66">
      <formula>$F26=2</formula>
    </cfRule>
    <cfRule type="expression" dxfId="111" priority="68">
      <formula>$F26=1</formula>
    </cfRule>
  </conditionalFormatting>
  <conditionalFormatting sqref="F26">
    <cfRule type="expression" dxfId="110" priority="63">
      <formula>$F26=3</formula>
    </cfRule>
    <cfRule type="expression" dxfId="109" priority="65">
      <formula>$F26=2</formula>
    </cfRule>
    <cfRule type="expression" dxfId="108" priority="67">
      <formula>$F26=1</formula>
    </cfRule>
  </conditionalFormatting>
  <conditionalFormatting sqref="G26">
    <cfRule type="dataBar" priority="6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7" priority="61">
      <formula>L26</formula>
    </cfRule>
  </conditionalFormatting>
  <conditionalFormatting sqref="H26">
    <cfRule type="expression" dxfId="106" priority="60">
      <formula>$P26</formula>
    </cfRule>
  </conditionalFormatting>
  <conditionalFormatting sqref="C26:H26">
    <cfRule type="expression" dxfId="105" priority="59">
      <formula>LEN($B26)=0</formula>
    </cfRule>
  </conditionalFormatting>
  <conditionalFormatting sqref="C16:H17">
    <cfRule type="expression" dxfId="104" priority="43">
      <formula>$E16="Optionnelle"</formula>
    </cfRule>
    <cfRule type="expression" dxfId="103" priority="44">
      <formula>$E16="Essentielle"</formula>
    </cfRule>
  </conditionalFormatting>
  <conditionalFormatting sqref="F16">
    <cfRule type="expression" dxfId="102" priority="51">
      <formula>$F16=3</formula>
    </cfRule>
    <cfRule type="expression" dxfId="101" priority="53">
      <formula>$F16=2</formula>
    </cfRule>
    <cfRule type="expression" dxfId="100" priority="55">
      <formula>$F16=1</formula>
    </cfRule>
  </conditionalFormatting>
  <conditionalFormatting sqref="F17">
    <cfRule type="expression" dxfId="99" priority="50">
      <formula>$F17=3</formula>
    </cfRule>
    <cfRule type="expression" dxfId="98" priority="52">
      <formula>$F17=2</formula>
    </cfRule>
    <cfRule type="expression" dxfId="97" priority="54">
      <formula>$F17=1</formula>
    </cfRule>
  </conditionalFormatting>
  <conditionalFormatting sqref="G16">
    <cfRule type="dataBar" priority="4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6" priority="47">
      <formula>L16</formula>
    </cfRule>
  </conditionalFormatting>
  <conditionalFormatting sqref="H16:H17">
    <cfRule type="expression" dxfId="95" priority="46">
      <formula>$P16</formula>
    </cfRule>
  </conditionalFormatting>
  <conditionalFormatting sqref="C17:H17">
    <cfRule type="expression" dxfId="94" priority="56">
      <formula>LEN($B17)=0</formula>
    </cfRule>
  </conditionalFormatting>
  <conditionalFormatting sqref="C16:H16">
    <cfRule type="expression" dxfId="93" priority="45">
      <formula>LEN($B16)=0</formula>
    </cfRule>
  </conditionalFormatting>
  <conditionalFormatting sqref="C20:H20">
    <cfRule type="expression" dxfId="92" priority="31">
      <formula>$E20="Optionnelle"</formula>
    </cfRule>
    <cfRule type="expression" dxfId="91" priority="32">
      <formula>$E20="Essentielle"</formula>
    </cfRule>
  </conditionalFormatting>
  <conditionalFormatting sqref="F20">
    <cfRule type="expression" dxfId="90" priority="38">
      <formula>$F20=3</formula>
    </cfRule>
    <cfRule type="expression" dxfId="89" priority="40">
      <formula>$F20=2</formula>
    </cfRule>
    <cfRule type="expression" dxfId="88" priority="42">
      <formula>$F20=1</formula>
    </cfRule>
  </conditionalFormatting>
  <conditionalFormatting sqref="F20">
    <cfRule type="expression" dxfId="87" priority="37">
      <formula>$F20=3</formula>
    </cfRule>
    <cfRule type="expression" dxfId="86" priority="39">
      <formula>$F20=2</formula>
    </cfRule>
    <cfRule type="expression" dxfId="85" priority="41">
      <formula>$F20=1</formula>
    </cfRule>
  </conditionalFormatting>
  <conditionalFormatting sqref="G20">
    <cfRule type="dataBar" priority="3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4" priority="35">
      <formula>L20</formula>
    </cfRule>
  </conditionalFormatting>
  <conditionalFormatting sqref="H20">
    <cfRule type="expression" dxfId="83" priority="34">
      <formula>$P20</formula>
    </cfRule>
  </conditionalFormatting>
  <conditionalFormatting sqref="C20:H20">
    <cfRule type="expression" dxfId="82" priority="33">
      <formula>LEN($B20)=0</formula>
    </cfRule>
  </conditionalFormatting>
  <conditionalFormatting sqref="F25 F29 F31 F33">
    <cfRule type="expression" dxfId="81" priority="27">
      <formula>$F25=3</formula>
    </cfRule>
    <cfRule type="expression" dxfId="80" priority="28">
      <formula>$F25=2</formula>
    </cfRule>
    <cfRule type="expression" dxfId="79" priority="29">
      <formula>$F25=1</formula>
    </cfRule>
  </conditionalFormatting>
  <conditionalFormatting sqref="G29 G25 G31 G33">
    <cfRule type="dataBar" priority="2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5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8" priority="30">
      <formula>LEN($B26)=0</formula>
    </cfRule>
  </conditionalFormatting>
  <conditionalFormatting sqref="C25:H25 C29:H29 C31:H31 C33:H33">
    <cfRule type="expression" dxfId="77" priority="24">
      <formula>LEN($B25)=0</formula>
    </cfRule>
  </conditionalFormatting>
  <conditionalFormatting sqref="F23">
    <cfRule type="expression" dxfId="76" priority="18">
      <formula>$F23=3</formula>
    </cfRule>
    <cfRule type="expression" dxfId="75" priority="20">
      <formula>$F23=2</formula>
    </cfRule>
    <cfRule type="expression" dxfId="74" priority="22">
      <formula>$F23=1</formula>
    </cfRule>
  </conditionalFormatting>
  <conditionalFormatting sqref="F24">
    <cfRule type="expression" dxfId="73" priority="17">
      <formula>$F24=3</formula>
    </cfRule>
    <cfRule type="expression" dxfId="72" priority="19">
      <formula>$F24=2</formula>
    </cfRule>
    <cfRule type="expression" dxfId="71" priority="21">
      <formula>$F24=1</formula>
    </cfRule>
  </conditionalFormatting>
  <conditionalFormatting sqref="G23">
    <cfRule type="dataBar" priority="1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5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70" priority="23">
      <formula>LEN($B24)=0</formula>
    </cfRule>
  </conditionalFormatting>
  <conditionalFormatting sqref="C23:H23">
    <cfRule type="expression" dxfId="69" priority="14">
      <formula>LEN($B23)=0</formula>
    </cfRule>
  </conditionalFormatting>
  <conditionalFormatting sqref="C27:H27">
    <cfRule type="expression" dxfId="68" priority="2">
      <formula>$E27="Optionnelle"</formula>
    </cfRule>
    <cfRule type="expression" dxfId="67" priority="3">
      <formula>$E27="Essentielle"</formula>
    </cfRule>
  </conditionalFormatting>
  <conditionalFormatting sqref="F27">
    <cfRule type="expression" dxfId="66" priority="9">
      <formula>$F27=3</formula>
    </cfRule>
    <cfRule type="expression" dxfId="65" priority="11">
      <formula>$F27=2</formula>
    </cfRule>
    <cfRule type="expression" dxfId="64" priority="13">
      <formula>$F27=1</formula>
    </cfRule>
  </conditionalFormatting>
  <conditionalFormatting sqref="F27">
    <cfRule type="expression" dxfId="63" priority="8">
      <formula>$F27=3</formula>
    </cfRule>
    <cfRule type="expression" dxfId="62" priority="10">
      <formula>$F27=2</formula>
    </cfRule>
    <cfRule type="expression" dxfId="61" priority="12">
      <formula>$F27=1</formula>
    </cfRule>
  </conditionalFormatting>
  <conditionalFormatting sqref="G27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60" priority="6">
      <formula>L27</formula>
    </cfRule>
  </conditionalFormatting>
  <conditionalFormatting sqref="H27">
    <cfRule type="expression" dxfId="59" priority="5">
      <formula>$P27</formula>
    </cfRule>
  </conditionalFormatting>
  <conditionalFormatting sqref="C27:H27">
    <cfRule type="expression" dxfId="58" priority="4">
      <formula>LEN($B27)=0</formula>
    </cfRule>
  </conditionalFormatting>
  <conditionalFormatting sqref="D38">
    <cfRule type="expression" dxfId="0" priority="1">
      <formula>LEN($B38)=0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4" sqref="G24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26 heures de travail réalisé. Une tâche est en retard!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1.0833333333333344</v>
      </c>
      <c r="R8" s="62">
        <f>Q8*24*60</f>
        <v>1560.0000000000016</v>
      </c>
      <c r="T8" s="9">
        <f>SUM(E8:E42)</f>
        <v>1.0833333333333344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1.0833333333333344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26</v>
      </c>
      <c r="U12" s="4" t="str">
        <f>T12 &amp; " " &amp; S12 &amp; IF(T12 &gt; 1, "s", "")</f>
        <v>26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26 heures</v>
      </c>
      <c r="W14" s="4" t="str">
        <f>T12&amp;"h"&amp;TEXT(T13,"00")</f>
        <v>26h00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implementer algorithme segmentation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implementer algorithme conversion rgb to hsv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implementer algorithme extraction de blob</v>
      </c>
      <c r="D39" s="52" t="str">
        <f>IF(LEN('Sprint 1 - Planification'!H39)&lt;&gt;0,'Sprint 1 - Planification'!H39,"")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3">
      <c r="K44" s="3">
        <f>SUM(K43:M43)</f>
        <v>0</v>
      </c>
      <c r="P44" s="8"/>
    </row>
    <row r="45" spans="2:16" x14ac:dyDescent="0.3">
      <c r="K45" s="3" t="str">
        <f>IF(K44=0, "aucun champ", IF(K44=1, "1 champ", K44 &amp; " champs"))</f>
        <v>aucun champ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7" priority="10">
      <formula>$F8=100%</formula>
    </cfRule>
    <cfRule type="expression" dxfId="56" priority="11">
      <formula>$D8&lt;&gt;"Sprint 1"</formula>
    </cfRule>
  </conditionalFormatting>
  <conditionalFormatting sqref="E20:G20 E22:G22 E24:G24 E26:G26 E28:G28 E30:G30 E32:G32 E34:G34 E36:G36 E38:G38 E40:G40 E42:G42">
    <cfRule type="expression" dxfId="55" priority="22">
      <formula>AND($D20&lt;&gt;"Sprint 1",$F20&gt;0)</formula>
    </cfRule>
    <cfRule type="expression" dxfId="54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3" priority="19">
      <formula>AND($D19&lt;&gt;"Sprint 1",$F19&gt;0)</formula>
    </cfRule>
    <cfRule type="expression" dxfId="52" priority="21">
      <formula>AND($D19="Sprint 1",$F19&lt;1,NOT(ISBLANK($F19)))</formula>
    </cfRule>
  </conditionalFormatting>
  <conditionalFormatting sqref="G19:G42">
    <cfRule type="expression" dxfId="51" priority="16">
      <formula>$M19</formula>
    </cfRule>
  </conditionalFormatting>
  <conditionalFormatting sqref="E19:E42">
    <cfRule type="expression" dxfId="50" priority="14">
      <formula>$K19</formula>
    </cfRule>
  </conditionalFormatting>
  <conditionalFormatting sqref="F19:F42">
    <cfRule type="expression" dxfId="49" priority="13">
      <formula>$L19</formula>
    </cfRule>
  </conditionalFormatting>
  <conditionalFormatting sqref="G5">
    <cfRule type="expression" dxfId="48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7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6" priority="20">
      <formula>LEN($B9)=0</formula>
    </cfRule>
  </conditionalFormatting>
  <conditionalFormatting sqref="E8:G8 E10:G10 E12:G12 E14:G14 E16:G16 E18:G18">
    <cfRule type="expression" dxfId="45" priority="7">
      <formula>AND($D8&lt;&gt;"Sprint 1",$F8&gt;0)</formula>
    </cfRule>
    <cfRule type="expression" dxfId="44" priority="8">
      <formula>AND($D8="Sprint 1",$F8&lt;1,NOT(ISBLANK($F8)))</formula>
    </cfRule>
  </conditionalFormatting>
  <conditionalFormatting sqref="E9:G9 E11:G11 E13:G13 E15:G15 E17:G17">
    <cfRule type="expression" dxfId="43" priority="4">
      <formula>AND($D9&lt;&gt;"Sprint 1",$F9&gt;0)</formula>
    </cfRule>
    <cfRule type="expression" dxfId="42" priority="6">
      <formula>AND($D9="Sprint 1",$F9&lt;1,NOT(ISBLANK($F9)))</formula>
    </cfRule>
  </conditionalFormatting>
  <conditionalFormatting sqref="G8:G18">
    <cfRule type="expression" dxfId="41" priority="3">
      <formula>$M8</formula>
    </cfRule>
  </conditionalFormatting>
  <conditionalFormatting sqref="E8:E18">
    <cfRule type="expression" dxfId="40" priority="2">
      <formula>$K8</formula>
    </cfRule>
  </conditionalFormatting>
  <conditionalFormatting sqref="F8:F18">
    <cfRule type="expression" dxfId="39" priority="1">
      <formula>$L8</formula>
    </cfRule>
  </conditionalFormatting>
  <conditionalFormatting sqref="E8:G8 E10:G10 E12:G12 E14:G14 E16:G16 E18:G18">
    <cfRule type="expression" dxfId="38" priority="9">
      <formula>LEN($B8)=0</formula>
    </cfRule>
  </conditionalFormatting>
  <conditionalFormatting sqref="E9:G9 E11:G11 E13:G13 E15:G15 E17:G17">
    <cfRule type="expression" dxfId="37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10" workbookViewId="0">
      <selection activeCell="G21" sqref="G2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40 heures et 30 minutes de travail réalisé. 6 tâches sont en retard!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0.30208333333333298</v>
      </c>
      <c r="T9" s="62">
        <f>S9*24*60</f>
        <v>434.99999999999949</v>
      </c>
      <c r="V9" s="9">
        <f>SUM(G9:G43)</f>
        <v>1.6875000000000009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1.3854166666666676</v>
      </c>
      <c r="T10" s="62">
        <f t="shared" ref="T10:T11" si="4">S10*24*60</f>
        <v>1995.0000000000014</v>
      </c>
      <c r="V10" s="10">
        <f>V9</f>
        <v>1.6875000000000009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40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40</v>
      </c>
      <c r="W13" s="4" t="str">
        <f>V13 &amp; " " &amp; U13 &amp; IF(V13 &gt; 1, "s", "")</f>
        <v>40 heures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>
        <v>0.30208333333333298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40 heures et 30 minutes</v>
      </c>
      <c r="Y15" s="4" t="str">
        <f>V13&amp;"h"&amp;TEXT(V14,"00")</f>
        <v>40h30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4.1666666666666699E-2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2.0833333333333301E-2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3.125E-2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0.25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4.1666666666666699E-2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4.1666666666666699E-2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>
        <v>8.3333333333333301E-2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0.41666666666666802</v>
      </c>
      <c r="H26" s="113">
        <v>1</v>
      </c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0.125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0</v>
      </c>
      <c r="H28" s="113">
        <v>0</v>
      </c>
      <c r="I28" s="114" t="s">
        <v>106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</v>
      </c>
      <c r="H29" s="116">
        <v>0</v>
      </c>
      <c r="I29" s="117" t="s">
        <v>103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>
        <v>0.20833333333333301</v>
      </c>
      <c r="H32" s="113">
        <v>0.5</v>
      </c>
      <c r="I32" s="114" t="s">
        <v>107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>
        <v>0.125</v>
      </c>
      <c r="H33" s="116">
        <v>0.3</v>
      </c>
      <c r="I33" s="117" t="s">
        <v>108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implementer algorithme segmentation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implementer algorithme conversion rgb to hsv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implementer algorithme extraction de blob</v>
      </c>
      <c r="D40" s="52" t="str">
        <f>IF(LEN('Sprint 1 - Planification'!H39)&lt;&gt;0,'Sprint 1 - Planification'!H39,"")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3">
      <c r="M45" s="3">
        <f>SUM(M44:O44)</f>
        <v>0</v>
      </c>
      <c r="R45" s="8"/>
    </row>
    <row r="46" spans="2:18" x14ac:dyDescent="0.3">
      <c r="M46" s="3" t="str">
        <f>IF(M45=0, "aucun champ", IF(M45=1, "1 champ", M45 &amp; " champs"))</f>
        <v>aucun champ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6" priority="10">
      <formula>OR($F9=100%,$H9=100%)</formula>
    </cfRule>
    <cfRule type="expression" dxfId="35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4" priority="19">
      <formula>AND($D21="Sprint 3",$H21&gt;0)</formula>
    </cfRule>
    <cfRule type="expression" dxfId="33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2" priority="16">
      <formula>AND($D20="Sprint 3",$H20&gt;0)</formula>
    </cfRule>
    <cfRule type="expression" dxfId="31" priority="17">
      <formula>AND($D20&lt;&gt;"Sprint 3",$H20&lt;1,NOT(ISBLANK($H20)))</formula>
    </cfRule>
  </conditionalFormatting>
  <conditionalFormatting sqref="I20:I43">
    <cfRule type="expression" dxfId="30" priority="15">
      <formula>$O20</formula>
    </cfRule>
  </conditionalFormatting>
  <conditionalFormatting sqref="G20:G43">
    <cfRule type="expression" dxfId="29" priority="14">
      <formula>$M20</formula>
    </cfRule>
  </conditionalFormatting>
  <conditionalFormatting sqref="H20:H43">
    <cfRule type="expression" dxfId="28" priority="13">
      <formula>$N20</formula>
    </cfRule>
  </conditionalFormatting>
  <conditionalFormatting sqref="I5">
    <cfRule type="expression" dxfId="27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6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5" priority="18">
      <formula>LEN($B10)=0</formula>
    </cfRule>
  </conditionalFormatting>
  <conditionalFormatting sqref="G9:I9 G11:I11 G13:I13 G15:I15 G17:I17 G19:I19">
    <cfRule type="expression" dxfId="24" priority="7">
      <formula>AND($D9="Sprint 3",$H9&gt;0)</formula>
    </cfRule>
    <cfRule type="expression" dxfId="23" priority="8">
      <formula>AND($D9&lt;&gt;"Sprint 3",$H9&lt;1,NOT(ISBLANK($H9)))</formula>
    </cfRule>
  </conditionalFormatting>
  <conditionalFormatting sqref="G10:I10 G12:I12 G14:I14 G16:I16 G18:I18">
    <cfRule type="expression" dxfId="22" priority="4">
      <formula>AND($D10="Sprint 3",$H10&gt;0)</formula>
    </cfRule>
    <cfRule type="expression" dxfId="21" priority="5">
      <formula>AND($D10&lt;&gt;"Sprint 3",$H10&lt;1,NOT(ISBLANK($H10)))</formula>
    </cfRule>
  </conditionalFormatting>
  <conditionalFormatting sqref="I9:I19">
    <cfRule type="expression" dxfId="20" priority="3">
      <formula>$O9</formula>
    </cfRule>
  </conditionalFormatting>
  <conditionalFormatting sqref="G9:G19">
    <cfRule type="expression" dxfId="19" priority="2">
      <formula>$M9</formula>
    </cfRule>
  </conditionalFormatting>
  <conditionalFormatting sqref="H9:H19">
    <cfRule type="expression" dxfId="18" priority="1">
      <formula>$N9</formula>
    </cfRule>
  </conditionalFormatting>
  <conditionalFormatting sqref="G9:I9 G11:I11 G13:I13 G15:I15 G17:I17 G19:I19">
    <cfRule type="expression" dxfId="17" priority="9">
      <formula>LEN($B9)=0</formula>
    </cfRule>
  </conditionalFormatting>
  <conditionalFormatting sqref="G10:I10 G12:I12 G14:I14 G16:I16 G18:I18">
    <cfRule type="expression" dxfId="16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topLeftCell="A7" workbookViewId="0">
      <selection activeCell="G32" sqref="G32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57 heures et 30 minutes de travail réalisé. 7 tâches n'ont pas été terminé!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2.3958333333333384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0.45833333333333331</v>
      </c>
      <c r="T10" s="62">
        <f t="shared" ref="T10:T11" si="4">S10*24*60</f>
        <v>660</v>
      </c>
      <c r="V10" s="10">
        <f>V9</f>
        <v>2.3958333333333384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1.9375000000000049</v>
      </c>
      <c r="T11" s="62">
        <f t="shared" si="4"/>
        <v>2790.0000000000068</v>
      </c>
      <c r="V11" s="63">
        <f>DAY(V9)*24+HOUR(V9)</f>
        <v>57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57</v>
      </c>
      <c r="W13" s="4" t="str">
        <f>V13 &amp; " " &amp; U13 &amp; IF(V13 &gt; 1, "s", "")</f>
        <v>57 heures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0.3229166666666663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57 heures et 30 minutes</v>
      </c>
      <c r="Y15" s="4" t="str">
        <f>V13&amp;"h"&amp;TEXT(V14,"00")</f>
        <v>57h30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7</v>
      </c>
      <c r="W16" s="4" t="str">
        <f>IF(V16=0,"",IF(V16=1,"Une tâche n'a pas été terminée!",CONCATENATE(V16," tâches n'ont pas été terminé!")))</f>
        <v>7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4.1666666666666699E-2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2.0833333333333301E-2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3.125E-2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>
        <v>0</v>
      </c>
      <c r="H20" s="113">
        <v>0</v>
      </c>
      <c r="I20" s="114" t="s">
        <v>109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0.25</v>
      </c>
      <c r="F21" s="79">
        <f>IF(LEN('Sprint 2 - Bilan'!$H21)&lt;&gt;0,'Sprint 2 - Bilan'!$H21,IF(LEN('Sprint 2 - Bilan'!$F21)=0,"",'Sprint 2 - Bilan'!$F21))</f>
        <v>1</v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4.1666666666666699E-2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>
        <v>0</v>
      </c>
      <c r="H23" s="116">
        <v>0</v>
      </c>
      <c r="I23" s="117" t="s">
        <v>110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>
        <f>IF(_xlfn.NUMBERVALUE('Sprint 2 - Bilan'!$E24)+_xlfn.NUMBERVALUE('Sprint 2 - Bilan'!$G24)=0,"",_xlfn.NUMBERVALUE('Sprint 2 - Bilan'!$E24)+_xlfn.NUMBERVALUE('Sprint 2 - Bilan'!$G24))</f>
        <v>4.1666666666666699E-2</v>
      </c>
      <c r="F24" s="77">
        <f>IF(LEN('Sprint 2 - Bilan'!$H24)&lt;&gt;0,'Sprint 2 - Bilan'!$H24,IF(LEN('Sprint 2 - Bilan'!$F24)=0,"",'Sprint 2 - Bilan'!$F24))</f>
        <v>1</v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>
        <f>IF(_xlfn.NUMBERVALUE('Sprint 2 - Bilan'!$E25)+_xlfn.NUMBERVALUE('Sprint 2 - Bilan'!$G25)=0,"",_xlfn.NUMBERVALUE('Sprint 2 - Bilan'!$E25)+_xlfn.NUMBERVALUE('Sprint 2 - Bilan'!$G25))</f>
        <v>8.3333333333333301E-2</v>
      </c>
      <c r="F25" s="79">
        <f>IF(LEN('Sprint 2 - Bilan'!$H25)&lt;&gt;0,'Sprint 2 - Bilan'!$H25,IF(LEN('Sprint 2 - Bilan'!$F25)=0,"",'Sprint 2 - Bilan'!$F25))</f>
        <v>1</v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>
        <f>IF(_xlfn.NUMBERVALUE('Sprint 2 - Bilan'!$E26)+_xlfn.NUMBERVALUE('Sprint 2 - Bilan'!$G26)=0,"",_xlfn.NUMBERVALUE('Sprint 2 - Bilan'!$E26)+_xlfn.NUMBERVALUE('Sprint 2 - Bilan'!$G26))</f>
        <v>0.41666666666666802</v>
      </c>
      <c r="F26" s="77">
        <f>IF(LEN('Sprint 2 - Bilan'!$H26)&lt;&gt;0,'Sprint 2 - Bilan'!$H26,IF(LEN('Sprint 2 - Bilan'!$F26)=0,"",'Sprint 2 - Bilan'!$F26))</f>
        <v>1</v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0.125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</v>
      </c>
      <c r="G28" s="112">
        <v>0</v>
      </c>
      <c r="H28" s="113">
        <v>0</v>
      </c>
      <c r="I28" s="114" t="s">
        <v>109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>
        <f>IF(LEN('Sprint 2 - Bilan'!$H29)&lt;&gt;0,'Sprint 2 - Bilan'!$H29,IF(LEN('Sprint 2 - Bilan'!$F29)=0,"",'Sprint 2 - Bilan'!$F29))</f>
        <v>0</v>
      </c>
      <c r="G29" s="115">
        <v>8.3333333333333301E-2</v>
      </c>
      <c r="H29" s="116">
        <v>1</v>
      </c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>
        <v>0</v>
      </c>
      <c r="H30" s="113">
        <v>0</v>
      </c>
      <c r="I30" s="114" t="s">
        <v>109</v>
      </c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>
        <v>0.33333333333333298</v>
      </c>
      <c r="H31" s="116">
        <v>1</v>
      </c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>
        <f>IF(_xlfn.NUMBERVALUE('Sprint 2 - Bilan'!$E32)+_xlfn.NUMBERVALUE('Sprint 2 - Bilan'!$G32)=0,"",_xlfn.NUMBERVALUE('Sprint 2 - Bilan'!$E32)+_xlfn.NUMBERVALUE('Sprint 2 - Bilan'!$G32))</f>
        <v>0.20833333333333301</v>
      </c>
      <c r="F32" s="77">
        <f>IF(LEN('Sprint 2 - Bilan'!$H32)&lt;&gt;0,'Sprint 2 - Bilan'!$H32,IF(LEN('Sprint 2 - Bilan'!$F32)=0,"",'Sprint 2 - Bilan'!$F32))</f>
        <v>0.5</v>
      </c>
      <c r="G32" s="112">
        <v>0.375</v>
      </c>
      <c r="H32" s="113">
        <v>1</v>
      </c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>
        <f>IF(_xlfn.NUMBERVALUE('Sprint 2 - Bilan'!$E33)+_xlfn.NUMBERVALUE('Sprint 2 - Bilan'!$G33)=0,"",_xlfn.NUMBERVALUE('Sprint 2 - Bilan'!$E33)+_xlfn.NUMBERVALUE('Sprint 2 - Bilan'!$G33))</f>
        <v>0.125</v>
      </c>
      <c r="F33" s="79">
        <f>IF(LEN('Sprint 2 - Bilan'!$H33)&lt;&gt;0,'Sprint 2 - Bilan'!$H33,IF(LEN('Sprint 2 - Bilan'!$F33)=0,"",'Sprint 2 - Bilan'!$F33))</f>
        <v>0.3</v>
      </c>
      <c r="G33" s="118">
        <v>0</v>
      </c>
      <c r="H33" s="116">
        <v>0</v>
      </c>
      <c r="I33" s="117" t="s">
        <v>111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>
        <v>0</v>
      </c>
      <c r="H34" s="113">
        <v>0</v>
      </c>
      <c r="I34" s="114" t="s">
        <v>112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>
        <v>0.41666666666666802</v>
      </c>
      <c r="H35" s="116">
        <v>1</v>
      </c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>
        <v>0.41666666666666802</v>
      </c>
      <c r="H36" s="113">
        <v>1</v>
      </c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>
        <v>0</v>
      </c>
      <c r="H37" s="116">
        <v>0</v>
      </c>
      <c r="I37" s="117" t="s">
        <v>113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3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implementer algorithme segmentation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>
        <v>0.16666666666666699</v>
      </c>
      <c r="H38" s="113">
        <v>1</v>
      </c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implementer algorithme conversion rgb to hsv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>
        <v>0.16666666666666699</v>
      </c>
      <c r="H39" s="116">
        <v>1</v>
      </c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implementer algorithme extraction de blob</v>
      </c>
      <c r="D40" s="52" t="str">
        <f>IF(LEN('Sprint 1 - Planification'!H39)&lt;&gt;0,'Sprint 1 - Planification'!H39,"")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>
        <v>0.437500000000002</v>
      </c>
      <c r="H40" s="113">
        <v>1</v>
      </c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7</v>
      </c>
      <c r="R44" s="8"/>
    </row>
    <row r="45" spans="2:18" x14ac:dyDescent="0.3">
      <c r="M45" s="3">
        <f>SUM(M44:O44)</f>
        <v>0</v>
      </c>
      <c r="R45" s="8"/>
    </row>
    <row r="46" spans="2:18" x14ac:dyDescent="0.3">
      <c r="M46" s="3" t="str">
        <f>IF(M45=0, "aucun champ", IF(M45=1, "1 champ", M45 &amp; " champs"))</f>
        <v>aucun champ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5" priority="1">
      <formula>OR($F9=100%,$H9=100%)</formula>
    </cfRule>
    <cfRule type="expression" dxfId="14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3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2" priority="8">
      <formula>IF(ISBLANK($H10),IF(ISBLANK($F10),TRUE,$F10&lt;100%),$H10&lt;100%)</formula>
    </cfRule>
  </conditionalFormatting>
  <conditionalFormatting sqref="I9:I43">
    <cfRule type="expression" dxfId="11" priority="6">
      <formula>$O9</formula>
    </cfRule>
  </conditionalFormatting>
  <conditionalFormatting sqref="G9:G43">
    <cfRule type="expression" dxfId="10" priority="5">
      <formula>$M9</formula>
    </cfRule>
  </conditionalFormatting>
  <conditionalFormatting sqref="H9:H43">
    <cfRule type="expression" dxfId="9" priority="4">
      <formula>$N9</formula>
    </cfRule>
  </conditionalFormatting>
  <conditionalFormatting sqref="I5">
    <cfRule type="expression" dxfId="8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7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6" priority="9">
      <formula>LEN($B10)=0</formula>
    </cfRule>
  </conditionalFormatting>
  <dataValidations xWindow="1153" yWindow="1044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9</v>
      </c>
      <c r="F8" s="101">
        <f>O8</f>
        <v>32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9</v>
      </c>
      <c r="O8" s="1">
        <f>SUM(L8:N8)</f>
        <v>32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52h15</v>
      </c>
      <c r="F9" s="102" t="str">
        <f t="shared" si="0"/>
        <v>117h15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2.1770833333333388</v>
      </c>
      <c r="O9" s="1">
        <f>SUM(L9:N9)</f>
        <v>4.8854166666666732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52.25</v>
      </c>
      <c r="U9" s="2" t="s">
        <v>67</v>
      </c>
      <c r="V9" s="2">
        <f>COUNTIF('Sprint 1 - Planification'!E8:E42,"Essentielle")</f>
        <v>30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26h00</v>
      </c>
      <c r="D10" s="96" t="str">
        <f t="shared" si="0"/>
        <v>40h30</v>
      </c>
      <c r="E10" s="97" t="str">
        <f t="shared" si="0"/>
        <v>57h30</v>
      </c>
      <c r="F10" s="101" t="str">
        <f t="shared" si="0"/>
        <v>124h00</v>
      </c>
      <c r="G10" s="1"/>
      <c r="H10" s="1"/>
      <c r="L10" s="1">
        <f>'Sprint 1 - Bilan'!T8</f>
        <v>1.0833333333333344</v>
      </c>
      <c r="M10" s="1">
        <f>'Sprint 2 - Bilan'!V9</f>
        <v>1.6875000000000009</v>
      </c>
      <c r="N10" s="1">
        <f>'Sprint 3 - Bilan'!V9</f>
        <v>2.3958333333333384</v>
      </c>
      <c r="O10" s="1">
        <f>SUM(L10:N10)</f>
        <v>5.1666666666666732</v>
      </c>
      <c r="P10" s="1" t="s">
        <v>66</v>
      </c>
      <c r="Q10" s="1">
        <f t="shared" si="1"/>
        <v>26</v>
      </c>
      <c r="R10" s="1">
        <f t="shared" si="1"/>
        <v>40.5</v>
      </c>
      <c r="S10" s="1">
        <f t="shared" si="1"/>
        <v>57.5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1</v>
      </c>
      <c r="D11" s="105">
        <f>M11</f>
        <v>6</v>
      </c>
      <c r="E11" s="106">
        <f>N11</f>
        <v>7</v>
      </c>
      <c r="F11" s="107">
        <f>O11</f>
        <v>7</v>
      </c>
      <c r="G11" s="1"/>
      <c r="H11" s="1"/>
      <c r="L11" s="1">
        <f>'Sprint 1 - Bilan'!T15</f>
        <v>1</v>
      </c>
      <c r="M11" s="1">
        <f>'Sprint 2 - Bilan'!V16</f>
        <v>6</v>
      </c>
      <c r="N11" s="1">
        <f>'Sprint 3 - Bilan'!V16</f>
        <v>7</v>
      </c>
      <c r="O11" s="1">
        <f>N11</f>
        <v>7</v>
      </c>
      <c r="P11" s="1"/>
      <c r="Q11" s="1"/>
      <c r="R11" s="1"/>
      <c r="S11" s="1"/>
      <c r="X11" s="2" t="s">
        <v>71</v>
      </c>
      <c r="Y11" s="2">
        <f>COUNTIF('Sprint 1 - Planification'!F8:F42,3)</f>
        <v>13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5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3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4" priority="69">
      <formula>#REF!&gt;0</formula>
    </cfRule>
  </conditionalFormatting>
  <conditionalFormatting sqref="H20">
    <cfRule type="expression" dxfId="3" priority="3">
      <formula>#REF!&gt;0</formula>
    </cfRule>
  </conditionalFormatting>
  <conditionalFormatting sqref="H28">
    <cfRule type="expression" dxfId="2" priority="2">
      <formula>#REF!&gt;0</formula>
    </cfRule>
  </conditionalFormatting>
  <conditionalFormatting sqref="H33">
    <cfRule type="expression" dxfId="1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2019-12-23T01:53:23Z</dcterms:modified>
</cp:coreProperties>
</file>