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ynthese(B-65)\"/>
    </mc:Choice>
  </mc:AlternateContent>
  <bookViews>
    <workbookView xWindow="0" yWindow="0" windowWidth="28800" windowHeight="12330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4" i="6"/>
  <c r="E32" i="6"/>
  <c r="E40" i="6"/>
  <c r="F24" i="6"/>
  <c r="F32" i="6"/>
  <c r="F40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S9" i="6" s="1" a="1"/>
  <c r="C13" i="6"/>
  <c r="P13" i="6" s="1"/>
  <c r="D12" i="6"/>
  <c r="C12" i="6"/>
  <c r="D11" i="6"/>
  <c r="C11" i="6"/>
  <c r="D10" i="6"/>
  <c r="S11" i="6" s="1" a="1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F32" i="3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F40" i="3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43" i="3" l="1"/>
  <c r="N43" i="3"/>
  <c r="M22" i="6"/>
  <c r="N22" i="6"/>
  <c r="M26" i="6"/>
  <c r="N26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M23" i="6"/>
  <c r="N23" i="6"/>
  <c r="M27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M11" i="4"/>
  <c r="D11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B12" i="2"/>
  <c r="B13" i="3"/>
  <c r="L45" i="1"/>
  <c r="B11" i="2"/>
  <c r="K44" i="2"/>
  <c r="B13" i="1"/>
  <c r="B14" i="6" s="1"/>
  <c r="M45" i="3" l="1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<sst xmlns="http://schemas.openxmlformats.org/spreadsheetml/2006/main" count="132" uniqueCount="76">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</sst>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zoomScaleNormal="100" workbookViewId="0">
      <selection activeCell="B2" sqref="B2:H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30</v>
      </c>
      <c r="C3" s="26"/>
      <c r="D3" s="27" t="s">
        <v>23</v>
      </c>
      <c r="E3" s="123" t="s">
        <v>22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27</v>
      </c>
      <c r="S8" s="23">
        <v>233</v>
      </c>
      <c r="T8" s="3">
        <v>1</v>
      </c>
      <c r="U8" s="3">
        <f>MAX(B8:B42)</f>
        <v>4</v>
      </c>
      <c r="V8" s="3" t="s">
        <v>19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4</v>
      </c>
      <c r="AD8" s="9">
        <f>SUM(G8:G43)</f>
        <v>0.5208333333333337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28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0.5208333333333337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29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12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 t="str">
        <f t="shared" ref="B12:B42" si="5">IF(LEN(C12)&lt;&gt;0,IF(OR(LEN(B11)=0,B11="^"),"^",B11+1),"")</f>
        <v/>
      </c>
      <c r="C12" s="17"/>
      <c r="D12" s="19"/>
      <c r="E12" s="18"/>
      <c r="F12" s="18"/>
      <c r="G12" s="32"/>
      <c r="H12" s="42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27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 x14ac:dyDescent="0.25">
      <c r="B13" s="45" t="str">
        <f t="shared" si="5"/>
        <v/>
      </c>
      <c r="C13" s="15"/>
      <c r="D13" s="16"/>
      <c r="E13" s="16"/>
      <c r="F13" s="16"/>
      <c r="G13" s="31"/>
      <c r="H13" s="41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12</v>
      </c>
      <c r="AE13" s="4" t="str">
        <f>AD13 &amp; " " &amp; AC13 &amp; IF(AD13 &gt; 1, "s", "")</f>
        <v>12 heures</v>
      </c>
    </row>
    <row r="14" spans="2:31" x14ac:dyDescent="0.25">
      <c r="B14" s="44" t="str">
        <f t="shared" si="5"/>
        <v/>
      </c>
      <c r="C14" s="17"/>
      <c r="D14" s="19"/>
      <c r="E14" s="18"/>
      <c r="F14" s="18"/>
      <c r="G14" s="32"/>
      <c r="H14" s="42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29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5" t="str">
        <f t="shared" si="5"/>
        <v/>
      </c>
      <c r="C15" s="15"/>
      <c r="D15" s="16"/>
      <c r="E15" s="16"/>
      <c r="F15" s="16"/>
      <c r="G15" s="31"/>
      <c r="H15" s="41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12 heures et 30 minutes</v>
      </c>
    </row>
    <row r="16" spans="2:31" x14ac:dyDescent="0.25">
      <c r="B16" s="44" t="str">
        <f t="shared" si="5"/>
        <v/>
      </c>
      <c r="C16" s="17"/>
      <c r="D16" s="18"/>
      <c r="E16" s="18"/>
      <c r="F16" s="18"/>
      <c r="G16" s="32"/>
      <c r="H16" s="42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27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 t="str">
        <f t="shared" si="5"/>
        <v/>
      </c>
      <c r="C17" s="15"/>
      <c r="D17" s="16"/>
      <c r="E17" s="16"/>
      <c r="F17" s="16"/>
      <c r="G17" s="31"/>
      <c r="H17" s="41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 t="str">
        <f t="shared" si="5"/>
        <v/>
      </c>
      <c r="C18" s="17"/>
      <c r="D18" s="18"/>
      <c r="E18" s="18"/>
      <c r="F18" s="18"/>
      <c r="G18" s="32"/>
      <c r="H18" s="42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29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25">
      <c r="B19" s="45" t="str">
        <f t="shared" si="5"/>
        <v/>
      </c>
      <c r="C19" s="15"/>
      <c r="D19" s="16"/>
      <c r="E19" s="16"/>
      <c r="F19" s="16"/>
      <c r="G19" s="31"/>
      <c r="H19" s="41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25">
      <c r="B20" s="44" t="str">
        <f t="shared" si="5"/>
        <v/>
      </c>
      <c r="C20" s="17"/>
      <c r="D20" s="19"/>
      <c r="E20" s="18"/>
      <c r="F20" s="18"/>
      <c r="G20" s="32"/>
      <c r="H20" s="42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 t="str">
        <f t="shared" si="5"/>
        <v/>
      </c>
      <c r="C21" s="15"/>
      <c r="D21" s="16"/>
      <c r="E21" s="16"/>
      <c r="F21" s="16"/>
      <c r="G21" s="31"/>
      <c r="H21" s="41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 x14ac:dyDescent="0.25">
      <c r="B22" s="44" t="str">
        <f t="shared" si="5"/>
        <v/>
      </c>
      <c r="C22" s="17"/>
      <c r="D22" s="18"/>
      <c r="E22" s="18"/>
      <c r="F22" s="18"/>
      <c r="G22" s="32"/>
      <c r="H22" s="42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 t="str">
        <f t="shared" si="5"/>
        <v/>
      </c>
      <c r="C23" s="15"/>
      <c r="D23" s="16"/>
      <c r="E23" s="16"/>
      <c r="F23" s="16"/>
      <c r="G23" s="31"/>
      <c r="H23" s="41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2" sqref="G1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32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31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26</v>
      </c>
      <c r="E7" s="69" t="s">
        <v>10</v>
      </c>
      <c r="F7" s="66" t="s">
        <v>24</v>
      </c>
      <c r="G7" s="70" t="s">
        <v>25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3" t="str">
        <f>IF(LEN('Sprint 1 - Planification'!B12)&lt;&gt;0,'Sprint 1 - Planification'!B12,"")</f>
        <v/>
      </c>
      <c r="C12" s="54" t="str">
        <f>IF(LEN('Sprint 1 - Planification'!C12)&lt;&gt;0,'Sprint 1 - Planification'!C12,"")</f>
        <v/>
      </c>
      <c r="D12" s="56" t="str">
        <f>IF(LEN('Sprint 1 - Planification'!H12)&lt;&gt;0,'Sprint 1 - Planification'!H12,"")</f>
        <v/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0</v>
      </c>
      <c r="U12" s="4" t="str">
        <f>T12 &amp; " " &amp; S12 &amp; IF(T12 &gt; 1, "s", "")</f>
        <v>0 heure</v>
      </c>
    </row>
    <row r="13" spans="2:23" x14ac:dyDescent="0.25">
      <c r="B13" s="50" t="str">
        <f>IF(LEN('Sprint 1 - Planification'!B13)&lt;&gt;0,'Sprint 1 - Planification'!B13,"")</f>
        <v/>
      </c>
      <c r="C13" s="51" t="str">
        <f>IF(LEN('Sprint 1 - Planification'!C13)&lt;&gt;0,'Sprint 1 - Planification'!C13,"")</f>
        <v/>
      </c>
      <c r="D13" s="52" t="str">
        <f>IF(LEN('Sprint 1 - Planification'!H13)&lt;&gt;0,'Sprint 1 - Planification'!H13,"")</f>
        <v/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3" t="str">
        <f>IF(LEN('Sprint 1 - Planification'!B14)&lt;&gt;0,'Sprint 1 - Planification'!B14,"")</f>
        <v/>
      </c>
      <c r="C14" s="54" t="str">
        <f>IF(LEN('Sprint 1 - Planification'!C14)&lt;&gt;0,'Sprint 1 - Planification'!C14,"")</f>
        <v/>
      </c>
      <c r="D14" s="56" t="str">
        <f>IF(LEN('Sprint 1 - Planification'!H14)&lt;&gt;0,'Sprint 1 - Planification'!H14,"")</f>
        <v/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25">
      <c r="B15" s="50" t="str">
        <f>IF(LEN('Sprint 1 - Planification'!B15)&lt;&gt;0,'Sprint 1 - Planification'!B15,"")</f>
        <v/>
      </c>
      <c r="C15" s="51" t="str">
        <f>IF(LEN('Sprint 1 - Planification'!C15)&lt;&gt;0,'Sprint 1 - Planification'!C15,"")</f>
        <v/>
      </c>
      <c r="D15" s="52" t="str">
        <f>IF(LEN('Sprint 1 - Planification'!H15)&lt;&gt;0,'Sprint 1 - Planification'!H15,"")</f>
        <v/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 x14ac:dyDescent="0.25">
      <c r="B16" s="53" t="str">
        <f>IF(LEN('Sprint 1 - Planification'!B16)&lt;&gt;0,'Sprint 1 - Planification'!B16,"")</f>
        <v/>
      </c>
      <c r="C16" s="54" t="str">
        <f>IF(LEN('Sprint 1 - Planification'!C16)&lt;&gt;0,'Sprint 1 - Planification'!C16,"")</f>
        <v/>
      </c>
      <c r="D16" s="55" t="str">
        <f>IF(LEN('Sprint 1 - Planification'!H16)&lt;&gt;0,'Sprint 1 - Planification'!H16,"")</f>
        <v/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 t="str">
        <f>IF(LEN('Sprint 1 - Planification'!B17)&lt;&gt;0,'Sprint 1 - Planification'!B17,"")</f>
        <v/>
      </c>
      <c r="C17" s="51" t="str">
        <f>IF(LEN('Sprint 1 - Planification'!C17)&lt;&gt;0,'Sprint 1 - Planification'!C17,"")</f>
        <v/>
      </c>
      <c r="D17" s="52" t="str">
        <f>IF(LEN('Sprint 1 - Planification'!H17)&lt;&gt;0,'Sprint 1 - Planification'!H17,"")</f>
        <v/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 t="str">
        <f>IF(LEN('Sprint 1 - Planification'!B18)&lt;&gt;0,'Sprint 1 - Planification'!B18,"")</f>
        <v/>
      </c>
      <c r="C18" s="54" t="str">
        <f>IF(LEN('Sprint 1 - Planification'!C18)&lt;&gt;0,'Sprint 1 - Planification'!C18,"")</f>
        <v/>
      </c>
      <c r="D18" s="56" t="str">
        <f>IF(LEN('Sprint 1 - Planification'!H18)&lt;&gt;0,'Sprint 1 - Planification'!H18,"")</f>
        <v/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 t="str">
        <f>IF(LEN('Sprint 1 - Planification'!B19)&lt;&gt;0,'Sprint 1 - Planification'!B19,"")</f>
        <v/>
      </c>
      <c r="C19" s="51" t="str">
        <f>IF(LEN('Sprint 1 - Planification'!C19)&lt;&gt;0,'Sprint 1 - Planification'!C19,"")</f>
        <v/>
      </c>
      <c r="D19" s="52" t="str">
        <f>IF(LEN('Sprint 1 - Planification'!H19)&lt;&gt;0,'Sprint 1 - Planification'!H19,"")</f>
        <v/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 t="str">
        <f>IF(LEN('Sprint 1 - Planification'!B20)&lt;&gt;0,'Sprint 1 - Planification'!B20,"")</f>
        <v/>
      </c>
      <c r="C20" s="54" t="str">
        <f>IF(LEN('Sprint 1 - Planification'!C20)&lt;&gt;0,'Sprint 1 - Planification'!C20,"")</f>
        <v/>
      </c>
      <c r="D20" s="56" t="str">
        <f>IF(LEN('Sprint 1 - Planification'!H20)&lt;&gt;0,'Sprint 1 - Planification'!H20,"")</f>
        <v/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 t="str">
        <f>IF(LEN('Sprint 1 - Planification'!B21)&lt;&gt;0,'Sprint 1 - Planification'!B21,"")</f>
        <v/>
      </c>
      <c r="C21" s="51" t="str">
        <f>IF(LEN('Sprint 1 - Planification'!C21)&lt;&gt;0,'Sprint 1 - Planification'!C21,"")</f>
        <v/>
      </c>
      <c r="D21" s="52" t="str">
        <f>IF(LEN('Sprint 1 - Planification'!H21)&lt;&gt;0,'Sprint 1 - Planification'!H21,"")</f>
        <v/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 t="str">
        <f>IF(LEN('Sprint 1 - Planification'!B22)&lt;&gt;0,'Sprint 1 - Planification'!B22,"")</f>
        <v/>
      </c>
      <c r="C22" s="54" t="str">
        <f>IF(LEN('Sprint 1 - Planification'!C22)&lt;&gt;0,'Sprint 1 - Planification'!C22,"")</f>
        <v/>
      </c>
      <c r="D22" s="55" t="str">
        <f>IF(LEN('Sprint 1 - Planification'!H22)&lt;&gt;0,'Sprint 1 - Planification'!H22,"")</f>
        <v/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 t="str">
        <f>IF(LEN('Sprint 1 - Planification'!B23)&lt;&gt;0,'Sprint 1 - Planification'!B23,"")</f>
        <v/>
      </c>
      <c r="C23" s="51" t="str">
        <f>IF(LEN('Sprint 1 - Planification'!C23)&lt;&gt;0,'Sprint 1 - Planification'!C23,"")</f>
        <v/>
      </c>
      <c r="D23" s="52" t="str">
        <f>IF(LEN('Sprint 1 - Planification'!H23)&lt;&gt;0,'Sprint 1 - Planification'!H23,"")</f>
        <v/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25">
      <c r="K44" s="3">
        <f>SUM(K43:M43)</f>
        <v>8</v>
      </c>
      <c r="P44" s="8"/>
    </row>
    <row r="45" spans="2:16" x14ac:dyDescent="0.25">
      <c r="K45" s="3" t="str">
        <f>IF(K44=0, "aucun champ", IF(K44=1, "1 champ", K44 &amp; " champs"))</f>
        <v>8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33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26</v>
      </c>
      <c r="E7" s="126" t="s">
        <v>35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24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36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26</v>
      </c>
      <c r="E7" s="126" t="s">
        <v>38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24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IF(_xlfn.NUMBERVALUE('Sprint 2 - Bilan'!$E9)+_xlfn.NUMBERVALUE('Sprint 2 - Bilan'!$G9)=0,"",_xlfn.NUMBERVALUE('Sprint 2 - Bilan'!$E9)+_xlfn.NUMBERVALUE('Sprint 2 - Bilan'!$G9))</f>
        <v/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IF(_xlfn.NUMBERVALUE('Sprint 2 - Bilan'!$E10)+_xlfn.NUMBERVALUE('Sprint 2 - Bilan'!$G10)=0,"",_xlfn.NUMBERVALUE('Sprint 2 - Bilan'!$E10)+_xlfn.NUMBERVALUE('Sprint 2 - Bilan'!$G10))</f>
        <v/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IF(_xlfn.NUMBERVALUE('Sprint 2 - Bilan'!$E12)+_xlfn.NUMBERVALUE('Sprint 2 - Bilan'!$G12)=0,"",_xlfn.NUMBERVALUE('Sprint 2 - Bilan'!$E12)+_xlfn.NUMBERVALUE('Sprint 2 - Bilan'!$G12))</f>
        <v/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59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60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61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62</v>
      </c>
      <c r="C8" s="95">
        <f>L8</f>
        <v>4</v>
      </c>
      <c r="D8" s="96">
        <f>M8</f>
        <v>0</v>
      </c>
      <c r="E8" s="97">
        <f>N8</f>
        <v>0</v>
      </c>
      <c r="F8" s="101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 ht="12.75" x14ac:dyDescent="0.25">
      <c r="B9" s="92" t="s">
        <v>63</v>
      </c>
      <c r="C9" s="98" t="str">
        <f t="shared" ref="C9:F10" si="0">DAY(L9)*24+HOUR(L9)&amp;"h"&amp;TEXT(MINUTE(L9),"00")</f>
        <v>12h30</v>
      </c>
      <c r="D9" s="99" t="str">
        <f t="shared" si="0"/>
        <v>0h00</v>
      </c>
      <c r="E9" s="100" t="str">
        <f t="shared" si="0"/>
        <v>0h00</v>
      </c>
      <c r="F9" s="102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67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69</v>
      </c>
      <c r="V9" s="2">
        <f>COUNTIF('Sprint 1 - Planification'!E8:E42,"Essentielle")</f>
        <v>4</v>
      </c>
      <c r="X9" s="2" t="s">
        <v>71</v>
      </c>
      <c r="Y9" s="2">
        <f>COUNTIF('Sprint 1 - Planification'!F8:F42,1)</f>
        <v>2</v>
      </c>
    </row>
    <row r="10" spans="2:25" s="2" customFormat="1" ht="12.75" x14ac:dyDescent="0.25">
      <c r="B10" s="91" t="s">
        <v>64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68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70</v>
      </c>
      <c r="V10" s="2">
        <f>COUNTIF('Sprint 1 - Planification'!E8:E42,"Optionnelle")</f>
        <v>0</v>
      </c>
      <c r="X10" s="2" t="s">
        <v>72</v>
      </c>
      <c r="Y10" s="2">
        <f>COUNTIF('Sprint 1 - Planification'!F8:F42,2)</f>
        <v>2</v>
      </c>
    </row>
    <row r="11" spans="2:25" s="2" customFormat="1" ht="13.5" thickBot="1" x14ac:dyDescent="0.3">
      <c r="B11" s="103" t="s">
        <v>66</v>
      </c>
      <c r="C11" s="104">
        <f>L11</f>
        <v>4</v>
      </c>
      <c r="D11" s="105">
        <f>M11</f>
        <v>4</v>
      </c>
      <c r="E11" s="106">
        <f>N11</f>
        <v>4</v>
      </c>
      <c r="F11" s="107">
        <f>O11</f>
        <v>4</v>
      </c>
      <c r="G11" s="1"/>
      <c r="H11" s="1"/>
      <c r="L11" s="1">
        <f>'Sprint 1 - Bilan'!T15</f>
        <v>4</v>
      </c>
      <c r="M11" s="1">
        <f>'Sprint 2 - Bilan'!V16</f>
        <v>4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73</v>
      </c>
      <c r="Y11" s="2">
        <f>COUNTIF('Sprint 1 - Planification'!F8:F42,3)</f>
        <v>0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39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40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41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47</v>
      </c>
      <c r="E8" s="1"/>
      <c r="F8" s="1"/>
      <c r="G8" s="1"/>
      <c r="H8" s="1"/>
    </row>
    <row r="9" spans="2:8" s="2" customFormat="1" ht="12.75" x14ac:dyDescent="0.25">
      <c r="B9" s="1"/>
      <c r="D9" s="84" t="s">
        <v>46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42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45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43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44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48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51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50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49</v>
      </c>
      <c r="E18" s="1"/>
      <c r="F18" s="1"/>
      <c r="G18" s="1"/>
      <c r="H18" s="1"/>
    </row>
    <row r="20" spans="2:8" ht="22.5" customHeight="1" thickBot="1" x14ac:dyDescent="0.25">
      <c r="B20" s="28" t="s">
        <v>52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53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55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54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56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57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58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74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75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cvm</cp:lastModifiedBy>
  <dcterms:created xsi:type="dcterms:W3CDTF">2014-08-28T21:52:02Z</dcterms:created>
  <dcterms:modified xsi:type="dcterms:W3CDTF">2019-09-11T13:34:09Z</dcterms:modified>
</cp:coreProperties>
</file>