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trlProps/ctrlProp5.xml" ContentType="application/vnd.ms-excel.controlproperti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neet\Downloads\"/>
    </mc:Choice>
  </mc:AlternateContent>
  <bookViews>
    <workbookView xWindow="0" yWindow="0" windowWidth="21600" windowHeight="9600" tabRatio="531" firstSheet="1" activeTab="3"/>
  </bookViews>
  <sheets>
    <sheet name="ChartsDataSheet" sheetId="73" state="veryHidden" r:id="rId1"/>
    <sheet name="Data" sheetId="61" r:id="rId2"/>
    <sheet name="Processed Data" sheetId="77" r:id="rId3"/>
    <sheet name="Dashboardd" sheetId="76" r:id="rId4"/>
    <sheet name="Sheet1" sheetId="78" r:id="rId5"/>
  </sheets>
  <calcPr calcId="162913"/>
</workbook>
</file>

<file path=xl/calcChain.xml><?xml version="1.0" encoding="utf-8"?>
<calcChain xmlns="http://schemas.openxmlformats.org/spreadsheetml/2006/main">
  <c r="T23" i="76" l="1"/>
  <c r="F20" i="77"/>
  <c r="E20" i="77"/>
  <c r="D20" i="77"/>
  <c r="C20" i="77"/>
  <c r="H50" i="76"/>
  <c r="T50" i="76"/>
  <c r="J16" i="77" l="1"/>
  <c r="R9" i="77"/>
  <c r="R26" i="77" l="1"/>
  <c r="R27" i="77"/>
  <c r="R28" i="77"/>
  <c r="R25" i="77"/>
  <c r="R18" i="77"/>
  <c r="R19" i="77"/>
  <c r="R20" i="77"/>
  <c r="R17" i="77"/>
  <c r="R10" i="77"/>
  <c r="R11" i="77"/>
  <c r="R8" i="77"/>
  <c r="M2" i="77"/>
  <c r="F39" i="77" l="1"/>
  <c r="E39" i="77"/>
  <c r="D39" i="77"/>
  <c r="C39" i="77"/>
  <c r="I38" i="77"/>
  <c r="I37" i="77"/>
  <c r="I36" i="77"/>
  <c r="I35" i="77"/>
  <c r="F30" i="77"/>
  <c r="E30" i="77"/>
  <c r="D30" i="77"/>
  <c r="C30" i="77"/>
  <c r="I29" i="77"/>
  <c r="I28" i="77"/>
  <c r="I27" i="77"/>
  <c r="I26" i="77"/>
  <c r="J19" i="77"/>
  <c r="J18" i="77"/>
  <c r="J17" i="77"/>
  <c r="F7" i="77"/>
  <c r="E7" i="77"/>
  <c r="I7" i="77" s="1"/>
  <c r="D7" i="77"/>
  <c r="C7" i="77"/>
  <c r="F6" i="77"/>
  <c r="E6" i="77"/>
  <c r="I6" i="77" s="1"/>
  <c r="D6" i="77"/>
  <c r="C6" i="77"/>
  <c r="I5" i="77"/>
  <c r="F5" i="77"/>
  <c r="E5" i="77"/>
  <c r="D5" i="77"/>
  <c r="C5" i="77"/>
  <c r="I4" i="77"/>
  <c r="F4" i="77"/>
  <c r="E4" i="77"/>
  <c r="D4" i="77"/>
  <c r="C4" i="77"/>
  <c r="I3" i="77"/>
  <c r="L33" i="61"/>
  <c r="L34" i="61" s="1"/>
  <c r="L35" i="61" s="1"/>
  <c r="L36" i="61" s="1"/>
  <c r="L37" i="61" s="1"/>
  <c r="L38" i="61" s="1"/>
  <c r="L39" i="61" s="1"/>
  <c r="L40" i="61" s="1"/>
  <c r="L41" i="61" s="1"/>
  <c r="L42" i="61" s="1"/>
  <c r="L43" i="61" s="1"/>
  <c r="L44" i="61" s="1"/>
  <c r="L45" i="61" s="1"/>
  <c r="L46" i="61" s="1"/>
  <c r="L47" i="61" s="1"/>
  <c r="L48" i="61" s="1"/>
  <c r="L49" i="61" s="1"/>
  <c r="L50" i="61" s="1"/>
  <c r="L51" i="61" s="1"/>
  <c r="L52" i="61" s="1"/>
  <c r="L53" i="61" s="1"/>
  <c r="L54" i="61" s="1"/>
  <c r="L55" i="61" s="1"/>
  <c r="L56" i="61" s="1"/>
  <c r="L57" i="61" s="1"/>
  <c r="L58" i="61" s="1"/>
  <c r="O12" i="61"/>
  <c r="O13" i="61" s="1"/>
  <c r="O14" i="61" s="1"/>
  <c r="O15" i="61" s="1"/>
  <c r="O16" i="61" s="1"/>
  <c r="O17" i="61" s="1"/>
  <c r="O18" i="61" s="1"/>
  <c r="O19" i="61" s="1"/>
  <c r="O20" i="61" s="1"/>
  <c r="O21" i="61" s="1"/>
  <c r="O22" i="61" s="1"/>
  <c r="O23" i="61" s="1"/>
  <c r="O24" i="61" s="1"/>
  <c r="O25" i="61" s="1"/>
  <c r="O26" i="61" s="1"/>
  <c r="O27" i="61" s="1"/>
  <c r="O28" i="61" s="1"/>
  <c r="O29" i="61" s="1"/>
  <c r="O30" i="61" s="1"/>
  <c r="O31" i="61" s="1"/>
  <c r="O32" i="61" s="1"/>
  <c r="O33" i="61" s="1"/>
  <c r="O34" i="61" s="1"/>
  <c r="O35" i="61" s="1"/>
  <c r="O36" i="61" s="1"/>
  <c r="O37" i="61" s="1"/>
  <c r="O38" i="61" s="1"/>
  <c r="O39" i="61" s="1"/>
  <c r="O40" i="61" s="1"/>
  <c r="O41" i="61" s="1"/>
  <c r="O42" i="61" s="1"/>
  <c r="O43" i="61" s="1"/>
  <c r="O44" i="61" s="1"/>
  <c r="O45" i="61" s="1"/>
  <c r="O46" i="61" s="1"/>
  <c r="O47" i="61" s="1"/>
  <c r="O48" i="61" s="1"/>
  <c r="O49" i="61" s="1"/>
  <c r="O50" i="61" s="1"/>
  <c r="O51" i="61" s="1"/>
  <c r="O52" i="61" s="1"/>
  <c r="O53" i="61" s="1"/>
  <c r="O54" i="61" s="1"/>
  <c r="O55" i="61" s="1"/>
  <c r="O56" i="61" s="1"/>
  <c r="O57" i="61" s="1"/>
  <c r="O58" i="61" s="1"/>
  <c r="N12" i="61"/>
  <c r="N13" i="61" s="1"/>
  <c r="N14" i="61" s="1"/>
  <c r="N15" i="61" s="1"/>
  <c r="N16" i="61" s="1"/>
  <c r="N17" i="61" s="1"/>
  <c r="N18" i="61" s="1"/>
  <c r="N19" i="61" s="1"/>
  <c r="N20" i="61" s="1"/>
  <c r="N21" i="61" s="1"/>
  <c r="N22" i="61" s="1"/>
  <c r="N23" i="61" s="1"/>
  <c r="N24" i="61" s="1"/>
  <c r="N25" i="61" s="1"/>
  <c r="N26" i="61" s="1"/>
  <c r="N27" i="61" s="1"/>
  <c r="N28" i="61" s="1"/>
  <c r="N29" i="61" s="1"/>
  <c r="N30" i="61" s="1"/>
  <c r="N31" i="61" s="1"/>
  <c r="N32" i="61" s="1"/>
  <c r="N33" i="61" s="1"/>
  <c r="N34" i="61" s="1"/>
  <c r="N35" i="61" s="1"/>
  <c r="N36" i="61" s="1"/>
  <c r="N37" i="61" s="1"/>
  <c r="N38" i="61" s="1"/>
  <c r="N39" i="61" s="1"/>
  <c r="N40" i="61" s="1"/>
  <c r="N41" i="61" s="1"/>
  <c r="N42" i="61" s="1"/>
  <c r="N43" i="61" s="1"/>
  <c r="N44" i="61" s="1"/>
  <c r="N45" i="61" s="1"/>
  <c r="N46" i="61" s="1"/>
  <c r="N47" i="61" s="1"/>
  <c r="N48" i="61" s="1"/>
  <c r="N49" i="61" s="1"/>
  <c r="N50" i="61" s="1"/>
  <c r="N51" i="61" s="1"/>
  <c r="N52" i="61" s="1"/>
  <c r="N53" i="61" s="1"/>
  <c r="N54" i="61" s="1"/>
  <c r="N55" i="61" s="1"/>
  <c r="N56" i="61" s="1"/>
  <c r="N57" i="61" s="1"/>
  <c r="N58" i="61" s="1"/>
  <c r="M12" i="61"/>
  <c r="M13" i="61" s="1"/>
  <c r="M14" i="61" s="1"/>
  <c r="M15" i="61" s="1"/>
  <c r="M16" i="61" s="1"/>
  <c r="M17" i="61" s="1"/>
  <c r="M18" i="61" s="1"/>
  <c r="M19" i="61" s="1"/>
  <c r="M20" i="61" s="1"/>
  <c r="M21" i="61" s="1"/>
  <c r="M22" i="61" s="1"/>
  <c r="M23" i="61" s="1"/>
  <c r="M24" i="61" s="1"/>
  <c r="M25" i="61" s="1"/>
  <c r="M26" i="61" s="1"/>
  <c r="M27" i="61" s="1"/>
  <c r="M28" i="61" s="1"/>
  <c r="M29" i="61" s="1"/>
  <c r="M30" i="61" s="1"/>
  <c r="M31" i="61" s="1"/>
  <c r="M32" i="61" s="1"/>
  <c r="M33" i="61" s="1"/>
  <c r="M34" i="61" s="1"/>
  <c r="M35" i="61" s="1"/>
  <c r="M36" i="61" s="1"/>
  <c r="M37" i="61" s="1"/>
  <c r="M38" i="61" s="1"/>
  <c r="M39" i="61" s="1"/>
  <c r="M40" i="61" s="1"/>
  <c r="M41" i="61" s="1"/>
  <c r="M42" i="61" s="1"/>
  <c r="M43" i="61" s="1"/>
  <c r="M44" i="61" s="1"/>
  <c r="M45" i="61" s="1"/>
  <c r="M46" i="61" s="1"/>
  <c r="M47" i="61" s="1"/>
  <c r="M48" i="61" s="1"/>
  <c r="M49" i="61" s="1"/>
  <c r="M50" i="61" s="1"/>
  <c r="M51" i="61" s="1"/>
  <c r="M52" i="61" s="1"/>
  <c r="M53" i="61" s="1"/>
  <c r="M54" i="61" s="1"/>
  <c r="M55" i="61" s="1"/>
  <c r="M56" i="61" s="1"/>
  <c r="M57" i="61" s="1"/>
  <c r="M58" i="61" s="1"/>
  <c r="L12" i="61"/>
  <c r="L13" i="61" s="1"/>
  <c r="L14" i="61" s="1"/>
  <c r="L15" i="61" s="1"/>
  <c r="L16" i="61" s="1"/>
  <c r="L17" i="61" s="1"/>
  <c r="L18" i="61" s="1"/>
  <c r="L19" i="61" s="1"/>
  <c r="L20" i="61" s="1"/>
  <c r="L21" i="61" s="1"/>
  <c r="L22" i="61" s="1"/>
  <c r="L23" i="61" s="1"/>
  <c r="L24" i="61" s="1"/>
  <c r="L25" i="61" s="1"/>
  <c r="L26" i="61" s="1"/>
  <c r="L27" i="61" s="1"/>
  <c r="L28" i="61" s="1"/>
  <c r="L29" i="61" s="1"/>
  <c r="L30" i="61" s="1"/>
  <c r="L31" i="61" s="1"/>
  <c r="L32" i="61" s="1"/>
  <c r="O11" i="61"/>
  <c r="N11" i="61"/>
  <c r="M11" i="61"/>
  <c r="L11" i="61"/>
  <c r="V2" i="73"/>
  <c r="T2" i="73"/>
  <c r="H2" i="73"/>
  <c r="E2" i="73" s="1"/>
  <c r="D2" i="73"/>
  <c r="B2" i="73"/>
  <c r="C2" i="73" s="1"/>
  <c r="S2" i="73"/>
</calcChain>
</file>

<file path=xl/sharedStrings.xml><?xml version="1.0" encoding="utf-8"?>
<sst xmlns="http://schemas.openxmlformats.org/spreadsheetml/2006/main" count="158" uniqueCount="63">
  <si>
    <t>Gauge Chart Name:</t>
  </si>
  <si>
    <t>AV</t>
  </si>
  <si>
    <t>min</t>
  </si>
  <si>
    <t>max</t>
  </si>
  <si>
    <t>diff</t>
  </si>
  <si>
    <t>Format</t>
  </si>
  <si>
    <t>Decimals</t>
  </si>
  <si>
    <t>Labels size</t>
  </si>
  <si>
    <t>AV size</t>
  </si>
  <si>
    <t>ref 5</t>
  </si>
  <si>
    <t>ref 6</t>
  </si>
  <si>
    <t>color 1</t>
  </si>
  <si>
    <t>color 2</t>
  </si>
  <si>
    <t>color 3</t>
  </si>
  <si>
    <t>Skin</t>
  </si>
  <si>
    <t>Sheet Name</t>
  </si>
  <si>
    <t>Sheet Index</t>
  </si>
  <si>
    <t>Attached</t>
  </si>
  <si>
    <t>Reference</t>
  </si>
  <si>
    <t>Variance Chart Name:</t>
  </si>
  <si>
    <t>Data 1</t>
  </si>
  <si>
    <t>Data 2</t>
  </si>
  <si>
    <t>Diff</t>
  </si>
  <si>
    <t>Series 1</t>
  </si>
  <si>
    <t>Series 2</t>
  </si>
  <si>
    <t>Sales Funnel Chart Name:</t>
  </si>
  <si>
    <t>GC_egy</t>
  </si>
  <si>
    <t>Num</t>
  </si>
  <si>
    <t>Skin 1</t>
  </si>
  <si>
    <t>Time to answer</t>
  </si>
  <si>
    <t>FCR</t>
  </si>
  <si>
    <t>RAW DATA</t>
  </si>
  <si>
    <t>Actual Week</t>
  </si>
  <si>
    <t>Calculations / Consolidation</t>
  </si>
  <si>
    <t>RAW USER DATA</t>
  </si>
  <si>
    <t>Abandon rate (%)</t>
  </si>
  <si>
    <t>Week</t>
  </si>
  <si>
    <t>User 1</t>
  </si>
  <si>
    <t>User 2</t>
  </si>
  <si>
    <t>User 3</t>
  </si>
  <si>
    <t>User 4</t>
  </si>
  <si>
    <t>User1</t>
  </si>
  <si>
    <t>User2</t>
  </si>
  <si>
    <t>User3</t>
  </si>
  <si>
    <t>User4</t>
  </si>
  <si>
    <t>Time To Answer</t>
  </si>
  <si>
    <t>Abandon Rate</t>
  </si>
  <si>
    <t>User Data</t>
  </si>
  <si>
    <t>Abondon Rate</t>
  </si>
  <si>
    <t>Quarter 1</t>
  </si>
  <si>
    <t>Quarter 2</t>
  </si>
  <si>
    <t>Quarter 3</t>
  </si>
  <si>
    <t>Quarter 4</t>
  </si>
  <si>
    <t>Average FCR</t>
  </si>
  <si>
    <t>Average Abandon Rate</t>
  </si>
  <si>
    <t>Average</t>
  </si>
  <si>
    <t xml:space="preserve"> </t>
  </si>
  <si>
    <t>Whole Data for a particular User</t>
  </si>
  <si>
    <t xml:space="preserve">Comparison Of each User  in each Quarter </t>
  </si>
  <si>
    <t>DashBoard</t>
  </si>
  <si>
    <t>For</t>
  </si>
  <si>
    <t>Call Center</t>
  </si>
  <si>
    <t>Average Time To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</si>
</sst>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W&quot;\ 00"/>
    <numFmt numFmtId="165" formatCode="ddd\,\ dd/mm/yy"/>
    <numFmt numFmtId="166" formatCode="\W\ &quot;01&quot;"/>
    <numFmt numFmtId="170" formatCode="[$-F800]dddd\,\ mmmm\ dd\,\ yyyy"/>
  </numFmts>
  <fonts count="15">
    <font>
      <sz val="10"/>
      <name val="Arial"/>
      <charset val="134"/>
    </font>
    <font>
      <sz val="10"/>
      <name val="Segoe UI"/>
      <family val="2"/>
    </font>
    <font>
      <b/>
      <sz val="10"/>
      <name val="Segoe UI"/>
      <family val="2"/>
    </font>
    <font>
      <b/>
      <sz val="10"/>
      <color indexed="8"/>
      <name val="Segoe UI"/>
      <family val="2"/>
    </font>
    <font>
      <sz val="10"/>
      <color indexed="8"/>
      <name val="Segoe UI"/>
      <family val="2"/>
    </font>
    <font>
      <b/>
      <sz val="12"/>
      <color indexed="8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36"/>
      <color theme="0"/>
      <name val="Arial"/>
      <family val="2"/>
    </font>
    <font>
      <sz val="26"/>
      <color theme="0"/>
      <name val="Arial"/>
      <family val="2"/>
    </font>
    <font>
      <sz val="10"/>
      <color theme="0"/>
      <name val="Arial"/>
      <family val="2"/>
    </font>
    <font>
      <sz val="28"/>
      <color theme="0"/>
      <name val="Arial"/>
      <family val="2"/>
    </font>
    <font>
      <sz val="4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4" fillId="0" borderId="0" xfId="0" applyFont="1" applyFill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left" vertical="center" indent="1"/>
      <protection hidden="1"/>
    </xf>
    <xf numFmtId="0" fontId="3" fillId="0" borderId="0" xfId="0" applyFont="1" applyFill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left" vertical="center" wrapText="1" indent="2"/>
      <protection hidden="1"/>
    </xf>
    <xf numFmtId="0" fontId="4" fillId="0" borderId="0" xfId="0" applyFont="1" applyBorder="1" applyAlignment="1" applyProtection="1">
      <alignment horizontal="left" vertical="center" indent="1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164" fontId="4" fillId="0" borderId="0" xfId="0" applyNumberFormat="1" applyFont="1" applyBorder="1" applyAlignment="1" applyProtection="1">
      <alignment horizontal="right" vertical="center"/>
      <protection hidden="1"/>
    </xf>
    <xf numFmtId="0" fontId="1" fillId="0" borderId="0" xfId="0" applyFont="1" applyFill="1" applyBorder="1" applyAlignment="1" applyProtection="1">
      <alignment horizontal="left" vertical="center" wrapText="1" indent="2"/>
      <protection hidden="1"/>
    </xf>
    <xf numFmtId="0" fontId="4" fillId="0" borderId="0" xfId="0" applyFont="1" applyFill="1" applyBorder="1" applyAlignment="1" applyProtection="1">
      <alignment horizontal="left" vertical="center" wrapText="1" indent="2"/>
      <protection hidden="1"/>
    </xf>
    <xf numFmtId="0" fontId="2" fillId="0" borderId="1" xfId="0" applyFont="1" applyFill="1" applyBorder="1" applyAlignment="1" applyProtection="1">
      <alignment horizontal="left" vertical="center" indent="1"/>
      <protection hidden="1"/>
    </xf>
    <xf numFmtId="0" fontId="4" fillId="0" borderId="1" xfId="0" applyFont="1" applyFill="1" applyBorder="1" applyAlignment="1" applyProtection="1">
      <alignment vertic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3" fillId="0" borderId="5" xfId="0" applyFont="1" applyFill="1" applyBorder="1" applyAlignment="1" applyProtection="1">
      <alignment horizontal="left" vertical="center" wrapText="1" indent="2"/>
      <protection hidden="1"/>
    </xf>
    <xf numFmtId="0" fontId="1" fillId="0" borderId="6" xfId="0" applyFont="1" applyFill="1" applyBorder="1" applyAlignment="1" applyProtection="1">
      <alignment horizontal="center" vertical="center"/>
      <protection hidden="1"/>
    </xf>
    <xf numFmtId="0" fontId="4" fillId="0" borderId="6" xfId="0" applyFont="1" applyFill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 wrapText="1"/>
      <protection hidden="1"/>
    </xf>
    <xf numFmtId="165" fontId="1" fillId="0" borderId="8" xfId="0" applyNumberFormat="1" applyFont="1" applyFill="1" applyBorder="1" applyAlignment="1" applyProtection="1">
      <alignment horizontal="center" vertical="center"/>
      <protection hidden="1"/>
    </xf>
    <xf numFmtId="164" fontId="4" fillId="0" borderId="9" xfId="0" applyNumberFormat="1" applyFont="1" applyFill="1" applyBorder="1" applyAlignment="1" applyProtection="1">
      <alignment horizontal="center" vertical="center"/>
      <protection hidden="1"/>
    </xf>
    <xf numFmtId="3" fontId="4" fillId="0" borderId="9" xfId="0" applyNumberFormat="1" applyFont="1" applyFill="1" applyBorder="1" applyAlignment="1" applyProtection="1">
      <alignment vertical="center"/>
      <protection hidden="1"/>
    </xf>
    <xf numFmtId="165" fontId="1" fillId="0" borderId="10" xfId="0" applyNumberFormat="1" applyFont="1" applyFill="1" applyBorder="1" applyAlignment="1" applyProtection="1">
      <alignment horizontal="center" vertical="center"/>
      <protection hidden="1"/>
    </xf>
    <xf numFmtId="164" fontId="4" fillId="0" borderId="11" xfId="0" applyNumberFormat="1" applyFont="1" applyFill="1" applyBorder="1" applyAlignment="1" applyProtection="1">
      <alignment horizontal="center" vertical="center"/>
      <protection hidden="1"/>
    </xf>
    <xf numFmtId="165" fontId="4" fillId="0" borderId="10" xfId="0" applyNumberFormat="1" applyFont="1" applyFill="1" applyBorder="1" applyAlignment="1" applyProtection="1">
      <alignment horizontal="center" vertical="center"/>
      <protection hidden="1"/>
    </xf>
    <xf numFmtId="165" fontId="4" fillId="0" borderId="12" xfId="0" applyNumberFormat="1" applyFont="1" applyFill="1" applyBorder="1" applyAlignment="1" applyProtection="1">
      <alignment horizontal="center" vertical="center"/>
      <protection hidden="1"/>
    </xf>
    <xf numFmtId="164" fontId="4" fillId="0" borderId="13" xfId="0" applyNumberFormat="1" applyFont="1" applyFill="1" applyBorder="1" applyAlignment="1" applyProtection="1">
      <alignment horizontal="center" vertical="center"/>
      <protection hidden="1"/>
    </xf>
    <xf numFmtId="165" fontId="4" fillId="0" borderId="8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vertical="center"/>
      <protection hidden="1"/>
    </xf>
    <xf numFmtId="3" fontId="4" fillId="0" borderId="0" xfId="0" applyNumberFormat="1" applyFont="1" applyFill="1" applyAlignment="1" applyProtection="1">
      <alignment vertical="center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164" fontId="4" fillId="0" borderId="0" xfId="0" applyNumberFormat="1" applyFont="1" applyFill="1" applyAlignment="1" applyProtection="1">
      <alignment vertical="center"/>
      <protection hidden="1"/>
    </xf>
    <xf numFmtId="10" fontId="4" fillId="0" borderId="0" xfId="1" applyNumberFormat="1" applyFont="1" applyFill="1" applyAlignment="1" applyProtection="1">
      <alignment vertical="center"/>
      <protection hidden="1"/>
    </xf>
    <xf numFmtId="10" fontId="4" fillId="0" borderId="0" xfId="0" applyNumberFormat="1" applyFont="1" applyFill="1" applyAlignment="1" applyProtection="1">
      <alignment vertical="center"/>
      <protection hidden="1"/>
    </xf>
    <xf numFmtId="0" fontId="7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6" fontId="3" fillId="0" borderId="0" xfId="0" applyNumberFormat="1" applyFont="1" applyFill="1" applyBorder="1" applyAlignment="1" applyProtection="1">
      <alignment horizontal="left" vertical="center" wrapText="1" indent="2"/>
      <protection hidden="1"/>
    </xf>
    <xf numFmtId="3" fontId="0" fillId="0" borderId="0" xfId="0" applyNumberFormat="1"/>
    <xf numFmtId="10" fontId="0" fillId="0" borderId="0" xfId="0" applyNumberFormat="1"/>
    <xf numFmtId="0" fontId="6" fillId="0" borderId="0" xfId="0" applyFont="1"/>
    <xf numFmtId="0" fontId="0" fillId="2" borderId="0" xfId="0" applyFill="1"/>
    <xf numFmtId="0" fontId="0" fillId="3" borderId="0" xfId="0" applyFill="1"/>
    <xf numFmtId="0" fontId="10" fillId="3" borderId="0" xfId="0" applyFont="1" applyFill="1"/>
    <xf numFmtId="3" fontId="6" fillId="0" borderId="0" xfId="0" applyNumberFormat="1" applyFont="1"/>
    <xf numFmtId="0" fontId="0" fillId="4" borderId="0" xfId="0" applyFill="1"/>
    <xf numFmtId="0" fontId="11" fillId="3" borderId="0" xfId="0" applyFont="1" applyFill="1"/>
    <xf numFmtId="10" fontId="11" fillId="3" borderId="0" xfId="0" applyNumberFormat="1" applyFont="1" applyFill="1"/>
    <xf numFmtId="0" fontId="13" fillId="3" borderId="0" xfId="0" applyFont="1" applyFill="1"/>
    <xf numFmtId="0" fontId="0" fillId="5" borderId="0" xfId="0" applyFill="1"/>
    <xf numFmtId="0" fontId="0" fillId="6" borderId="0" xfId="0" applyFill="1"/>
    <xf numFmtId="0" fontId="14" fillId="5" borderId="0" xfId="0" applyFont="1" applyFill="1"/>
    <xf numFmtId="0" fontId="12" fillId="6" borderId="0" xfId="0" applyFont="1" applyFill="1"/>
    <xf numFmtId="0" fontId="6" fillId="7" borderId="0" xfId="0" applyFont="1" applyFill="1"/>
    <xf numFmtId="0" fontId="0" fillId="7" borderId="0" xfId="0" applyFill="1"/>
    <xf numFmtId="0" fontId="3" fillId="0" borderId="2" xfId="0" applyFont="1" applyFill="1" applyBorder="1" applyAlignment="1" applyProtection="1">
      <alignment horizontal="center" vertical="center"/>
      <protection hidden="1"/>
    </xf>
    <xf numFmtId="0" fontId="3" fillId="0" borderId="3" xfId="0" applyFont="1" applyFill="1" applyBorder="1" applyAlignment="1" applyProtection="1">
      <alignment horizontal="center" vertical="center"/>
      <protection hidden="1"/>
    </xf>
    <xf numFmtId="0" fontId="3" fillId="0" borderId="4" xfId="0" applyFont="1" applyFill="1" applyBorder="1" applyAlignment="1" applyProtection="1">
      <alignment horizontal="center" vertical="center"/>
      <protection hidden="1"/>
    </xf>
    <xf numFmtId="0" fontId="3" fillId="0" borderId="14" xfId="0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0" fontId="3" fillId="0" borderId="16" xfId="0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414749"/>
      <rgbColor rgb="00008000"/>
      <rgbColor rgb="00CBCCCD"/>
      <rgbColor rgb="00808000"/>
      <rgbColor rgb="00800080"/>
      <rgbColor rgb="00008080"/>
      <rgbColor rgb="00C0C0C0"/>
      <rgbColor rgb="00808080"/>
      <rgbColor rgb="00FFCC00"/>
      <rgbColor rgb="00414B52"/>
      <rgbColor rgb="009D272A"/>
      <rgbColor rgb="00CBCCCD"/>
      <rgbColor rgb="0096999A"/>
      <rgbColor rgb="006B7072"/>
      <rgbColor rgb="00414749"/>
      <rgbColor rgb="00E2001A"/>
      <rgbColor rgb="00FFCC00"/>
      <rgbColor rgb="00414B52"/>
      <rgbColor rgb="009D272A"/>
      <rgbColor rgb="00CBCCCD"/>
      <rgbColor rgb="0096999A"/>
      <rgbColor rgb="006B7072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C10330"/>
      <rgbColor rgb="00339966"/>
      <rgbColor rgb="00E2001A"/>
      <rgbColor rgb="00414B52"/>
      <rgbColor rgb="00FFCC00"/>
      <rgbColor rgb="00993366"/>
      <rgbColor rgb="0096999A"/>
      <rgbColor rgb="006B7072"/>
    </indexedColors>
    <mruColors>
      <color rgb="FF00CC66"/>
      <color rgb="FF33CC33"/>
      <color rgb="FF008000"/>
      <color rgb="FFFFFF99"/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Answer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'Processed Data'!$J$15</c:f>
              <c:strCache>
                <c:ptCount val="1"/>
                <c:pt idx="0">
                  <c:v>Time To Answer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'Processed Data'!$I$16:$I$19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Data'!$J$16:$J$19</c:f>
              <c:numCache>
                <c:formatCode>General</c:formatCode>
                <c:ptCount val="4"/>
                <c:pt idx="0">
                  <c:v>10314</c:v>
                </c:pt>
                <c:pt idx="1">
                  <c:v>27723</c:v>
                </c:pt>
                <c:pt idx="2">
                  <c:v>44326</c:v>
                </c:pt>
                <c:pt idx="3">
                  <c:v>62375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5-4438-9C1C-62CE37BD57C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431023776"/>
        <c:axId val="1431017952"/>
      </c:barChart>
      <c:catAx>
        <c:axId val="1431023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017952"/>
        <c:crosses val="autoZero"/>
        <c:auto val="1"/>
        <c:lblAlgn val="ctr"/>
        <c:lblOffset val="100"/>
        <c:noMultiLvlLbl val="0"/>
      </c:catAx>
      <c:valAx>
        <c:axId val="1431017952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02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'Processed Data'!$I$3</c:f>
              <c:strCache>
                <c:ptCount val="1"/>
                <c:pt idx="0">
                  <c:v>User3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'Processed Data'!$H$4:$H$7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Data'!$I$4:$I$7</c:f>
              <c:numCache>
                <c:formatCode>General</c:formatCode>
                <c:ptCount val="4"/>
                <c:pt idx="0">
                  <c:v>1526</c:v>
                </c:pt>
                <c:pt idx="1">
                  <c:v>1403</c:v>
                </c:pt>
                <c:pt idx="2">
                  <c:v>1488</c:v>
                </c:pt>
                <c:pt idx="3">
                  <c:v>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4-44A7-8954-9D3CBC57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31016704"/>
        <c:axId val="1431023360"/>
      </c:barChart>
      <c:catAx>
        <c:axId val="1431016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023360"/>
        <c:crosses val="autoZero"/>
        <c:auto val="1"/>
        <c:lblAlgn val="ctr"/>
        <c:lblOffset val="100"/>
        <c:noMultiLvlLbl val="0"/>
      </c:catAx>
      <c:valAx>
        <c:axId val="1431023360"/>
        <c:scaling>
          <c:orientation val="minMax"/>
          <c:max val="1550"/>
          <c:min val="11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0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'Processed Data'!$I$25</c:f>
              <c:strCache>
                <c:ptCount val="1"/>
                <c:pt idx="0">
                  <c:v>Abandon Rate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8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58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EF17-42AC-9E0C-09C166C1005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tint val="86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86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EF17-42AC-9E0C-09C166C1005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86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86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EF17-42AC-9E0C-09C166C1005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hade val="58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58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EF17-42AC-9E0C-09C166C100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'Processed Data'!$H$26:$H$29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Data'!$I$26:$I$29</c:f>
              <c:numCache>
                <c:formatCode>0.00%</c:formatCode>
                <c:ptCount val="4"/>
                <c:pt idx="0">
                  <c:v>0.50600000000000001</c:v>
                </c:pt>
                <c:pt idx="1">
                  <c:v>0.58699999999999997</c:v>
                </c:pt>
                <c:pt idx="2">
                  <c:v>0.62400000000000011</c:v>
                </c:pt>
                <c:pt idx="3">
                  <c:v>0.48700000000000004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17-42AC-9E0C-09C166C10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'Processed Data'!$I$34</c:f>
              <c:strCache>
                <c:ptCount val="1"/>
                <c:pt idx="0">
                  <c:v>FCR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'Processed Data'!$H$35:$H$38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Data'!$I$35:$I$38</c:f>
              <c:numCache>
                <c:formatCode>0.00%</c:formatCode>
                <c:ptCount val="4"/>
                <c:pt idx="0">
                  <c:v>0.91618333333333346</c:v>
                </c:pt>
                <c:pt idx="1">
                  <c:v>0.91821666666666679</c:v>
                </c:pt>
                <c:pt idx="2">
                  <c:v>0.91848333333333343</c:v>
                </c:pt>
                <c:pt idx="3">
                  <c:v>0.91715000000000002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F-4C9A-A11D-5BF9739FCA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79273776"/>
        <c:axId val="1279271280"/>
      </c:lineChart>
      <c:catAx>
        <c:axId val="1279273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71280"/>
        <c:crosses val="autoZero"/>
        <c:auto val="1"/>
        <c:lblAlgn val="ctr"/>
        <c:lblOffset val="100"/>
        <c:noMultiLvlLbl val="0"/>
      </c:catAx>
      <c:valAx>
        <c:axId val="1279271280"/>
        <c:scaling>
          <c:orientation val="minMax"/>
          <c:max val="0.91900000000000004"/>
          <c:min val="0.9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7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Answer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'Processed Data'!$R$7</c:f>
              <c:strCache>
                <c:ptCount val="1"/>
                <c:pt idx="0">
                  <c:v>Time To Answer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'Processed Data'!$Q$8:$Q$11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Data'!$R$8:$R$11</c:f>
              <c:numCache>
                <c:formatCode>General</c:formatCode>
                <c:ptCount val="4"/>
                <c:pt idx="0">
                  <c:v>10314</c:v>
                </c:pt>
                <c:pt idx="1">
                  <c:v>27723</c:v>
                </c:pt>
                <c:pt idx="2">
                  <c:v>44326</c:v>
                </c:pt>
                <c:pt idx="3">
                  <c:v>62375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7-46A0-802F-003FA995B9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431023776"/>
        <c:axId val="1431017952"/>
      </c:barChart>
      <c:catAx>
        <c:axId val="1431023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017952"/>
        <c:crosses val="autoZero"/>
        <c:auto val="1"/>
        <c:lblAlgn val="ctr"/>
        <c:lblOffset val="100"/>
        <c:noMultiLvlLbl val="0"/>
      </c:catAx>
      <c:valAx>
        <c:axId val="1431017952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02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'Processed Data'!$R$24</c:f>
              <c:strCache>
                <c:ptCount val="1"/>
                <c:pt idx="0">
                  <c:v>FCR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'Processed Data'!$Q$25:$Q$28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Data'!$R$25:$R$28</c:f>
              <c:numCache>
                <c:formatCode>0.00%</c:formatCode>
                <c:ptCount val="4"/>
                <c:pt idx="0">
                  <c:v>0.9156833333333334</c:v>
                </c:pt>
                <c:pt idx="1">
                  <c:v>0.91585000000000016</c:v>
                </c:pt>
                <c:pt idx="2">
                  <c:v>0.91519166666666674</c:v>
                </c:pt>
                <c:pt idx="3">
                  <c:v>0.91527499999999995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1-44D9-994D-D6460B99A3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79273776"/>
        <c:axId val="1279271280"/>
      </c:lineChart>
      <c:catAx>
        <c:axId val="1279273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71280"/>
        <c:crosses val="autoZero"/>
        <c:auto val="1"/>
        <c:lblAlgn val="ctr"/>
        <c:lblOffset val="100"/>
        <c:noMultiLvlLbl val="0"/>
      </c:catAx>
      <c:valAx>
        <c:axId val="1279271280"/>
        <c:scaling>
          <c:orientation val="minMax"/>
          <c:max val="0.91900000000000004"/>
          <c:min val="0.9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7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'Processed Data'!$R$16</c:f>
              <c:strCache>
                <c:ptCount val="1"/>
                <c:pt idx="0">
                  <c:v>Abandon Rate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8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58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BBC2-4F5C-8B50-F7130A64AD0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tint val="86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86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BBC2-4F5C-8B50-F7130A64AD0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86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86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BBC2-4F5C-8B50-F7130A64AD0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hade val="58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58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BBC2-4F5C-8B50-F7130A64AD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'Processed Data'!$Q$17:$Q$20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Data'!$R$17:$R$20</c:f>
              <c:numCache>
                <c:formatCode>0.00%</c:formatCode>
                <c:ptCount val="4"/>
                <c:pt idx="0">
                  <c:v>0.53800000000000003</c:v>
                </c:pt>
                <c:pt idx="1">
                  <c:v>0.69299999999999995</c:v>
                </c:pt>
                <c:pt idx="2">
                  <c:v>0.66900000000000004</c:v>
                </c:pt>
                <c:pt idx="3">
                  <c:v>0.69899999999999995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C2-4F5C-8B50-F7130A64A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Abandon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'Processed Data'!$C$24:$C$25</c:f>
              <c:strCache>
                <c:ptCount val="2"/>
                <c:pt idx="1">
                  <c:v>User1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'Processed Data'!$B$26:$B$29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Data'!$C$26:$C$29</c:f>
              <c:numCache>
                <c:formatCode>0.00%</c:formatCode>
                <c:ptCount val="4"/>
                <c:pt idx="0">
                  <c:v>0.53100000000000003</c:v>
                </c:pt>
                <c:pt idx="1">
                  <c:v>0.51100000000000001</c:v>
                </c:pt>
                <c:pt idx="2">
                  <c:v>0.66300000000000003</c:v>
                </c:pt>
                <c:pt idx="3">
                  <c:v>0.39500000000000002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9-422D-B82D-F46B1DAD54AD}"/>
            </c:ext>
          </c:extLst>
        </c:ser>
        <c:ser>
          <c:idx val="1"/>
          <c:order val="1"/>
          <c:tx>
            <c:strRef>
              <c:f>'Processed Data'!$D$24:$D$25</c:f>
              <c:strCache>
                <c:ptCount val="2"/>
                <c:pt idx="0">
                  <c:v>Abandon Rate</c:v>
                </c:pt>
                <c:pt idx="1">
                  <c:v>User2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'Processed Data'!$B$26:$B$29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Data'!$D$26:$D$29</c:f>
              <c:numCache>
                <c:formatCode>0.00%</c:formatCode>
                <c:ptCount val="4"/>
                <c:pt idx="0">
                  <c:v>0.55600000000000005</c:v>
                </c:pt>
                <c:pt idx="1">
                  <c:v>0.86499999999999999</c:v>
                </c:pt>
                <c:pt idx="2">
                  <c:v>0.54900000000000004</c:v>
                </c:pt>
                <c:pt idx="3">
                  <c:v>0.54800000000000004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9-422D-B82D-F46B1DAD54AD}"/>
            </c:ext>
          </c:extLst>
        </c:ser>
        <c:ser>
          <c:idx val="2"/>
          <c:order val="2"/>
          <c:tx>
            <c:strRef>
              <c:f>'Processed Data'!$E$24:$E$25</c:f>
              <c:strCache>
                <c:ptCount val="2"/>
                <c:pt idx="0">
                  <c:v>Abandon Rate</c:v>
                </c:pt>
                <c:pt idx="1">
                  <c:v>User3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'Processed Data'!$B$26:$B$29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Data'!$E$26:$E$29</c:f>
              <c:numCache>
                <c:formatCode>0.00%</c:formatCode>
                <c:ptCount val="4"/>
                <c:pt idx="0">
                  <c:v>0.53800000000000003</c:v>
                </c:pt>
                <c:pt idx="1">
                  <c:v>0.69299999999999995</c:v>
                </c:pt>
                <c:pt idx="2">
                  <c:v>0.66900000000000004</c:v>
                </c:pt>
                <c:pt idx="3">
                  <c:v>0.69899999999999995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9-422D-B82D-F46B1DAD54AD}"/>
            </c:ext>
          </c:extLst>
        </c:ser>
        <c:ser>
          <c:idx val="3"/>
          <c:order val="3"/>
          <c:tx>
            <c:strRef>
              <c:f>'Processed Data'!$F$24:$F$25</c:f>
              <c:strCache>
                <c:ptCount val="2"/>
                <c:pt idx="0">
                  <c:v>Abandon Rate</c:v>
                </c:pt>
                <c:pt idx="1">
                  <c:v>User4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'Processed Data'!$B$26:$B$29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Data'!$F$26:$F$29</c:f>
              <c:numCache>
                <c:formatCode>0.00%</c:formatCode>
                <c:ptCount val="4"/>
                <c:pt idx="0">
                  <c:v>0.50600000000000001</c:v>
                </c:pt>
                <c:pt idx="1">
                  <c:v>0.58699999999999997</c:v>
                </c:pt>
                <c:pt idx="2">
                  <c:v>0.62400000000000011</c:v>
                </c:pt>
                <c:pt idx="3">
                  <c:v>0.48700000000000004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39-422D-B82D-F46B1DAD5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2908512"/>
        <c:axId val="592906432"/>
      </c:barChart>
      <c:catAx>
        <c:axId val="5929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06432"/>
        <c:crosses val="autoZero"/>
        <c:auto val="1"/>
        <c:lblAlgn val="ctr"/>
        <c:lblOffset val="100"/>
        <c:noMultiLvlLbl val="0"/>
      </c:catAx>
      <c:valAx>
        <c:axId val="5929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to Answer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'Processed Data'!$C$14:$C$15</c:f>
              <c:strCache>
                <c:ptCount val="2"/>
                <c:pt idx="1">
                  <c:v>User1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'Processed Data'!$B$16:$B$19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Data'!$C$16:$C$19</c:f>
              <c:numCache>
                <c:formatCode>#,##0</c:formatCode>
                <c:ptCount val="4"/>
                <c:pt idx="0">
                  <c:v>9894</c:v>
                </c:pt>
                <c:pt idx="1">
                  <c:v>26102</c:v>
                </c:pt>
                <c:pt idx="2">
                  <c:v>41073</c:v>
                </c:pt>
                <c:pt idx="3">
                  <c:v>58384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E-4F43-9313-4F258D683634}"/>
            </c:ext>
          </c:extLst>
        </c:ser>
        <c:ser>
          <c:idx val="1"/>
          <c:order val="1"/>
          <c:tx>
            <c:strRef>
              <c:f>'Processed Data'!$D$14:$D$15</c:f>
              <c:strCache>
                <c:ptCount val="2"/>
                <c:pt idx="0">
                  <c:v>Time To Answer</c:v>
                </c:pt>
                <c:pt idx="1">
                  <c:v>User2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'Processed Data'!$B$16:$B$19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Data'!$D$16:$D$19</c:f>
              <c:numCache>
                <c:formatCode>#,##0</c:formatCode>
                <c:ptCount val="4"/>
                <c:pt idx="0">
                  <c:v>8288</c:v>
                </c:pt>
                <c:pt idx="1">
                  <c:v>23293</c:v>
                </c:pt>
                <c:pt idx="2">
                  <c:v>39775</c:v>
                </c:pt>
                <c:pt idx="3">
                  <c:v>56305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E-4F43-9313-4F258D683634}"/>
            </c:ext>
          </c:extLst>
        </c:ser>
        <c:ser>
          <c:idx val="2"/>
          <c:order val="2"/>
          <c:tx>
            <c:strRef>
              <c:f>'Processed Data'!$E$14:$E$15</c:f>
              <c:strCache>
                <c:ptCount val="2"/>
                <c:pt idx="0">
                  <c:v>Time To Answer</c:v>
                </c:pt>
                <c:pt idx="1">
                  <c:v>User3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'Processed Data'!$B$16:$B$19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Data'!$E$16:$E$19</c:f>
              <c:numCache>
                <c:formatCode>#,##0</c:formatCode>
                <c:ptCount val="4"/>
                <c:pt idx="0">
                  <c:v>10314</c:v>
                </c:pt>
                <c:pt idx="1">
                  <c:v>27723</c:v>
                </c:pt>
                <c:pt idx="2">
                  <c:v>44326</c:v>
                </c:pt>
                <c:pt idx="3">
                  <c:v>62375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E-4F43-9313-4F258D683634}"/>
            </c:ext>
          </c:extLst>
        </c:ser>
        <c:ser>
          <c:idx val="3"/>
          <c:order val="3"/>
          <c:tx>
            <c:strRef>
              <c:f>'Processed Data'!$F$14:$F$15</c:f>
              <c:strCache>
                <c:ptCount val="2"/>
                <c:pt idx="0">
                  <c:v>Time To Answer</c:v>
                </c:pt>
                <c:pt idx="1">
                  <c:v>User4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'Processed Data'!$B$16:$B$19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Data'!$F$16:$F$19</c:f>
              <c:numCache>
                <c:formatCode>#,##0</c:formatCode>
                <c:ptCount val="4"/>
                <c:pt idx="0">
                  <c:v>8417</c:v>
                </c:pt>
                <c:pt idx="1">
                  <c:v>26581</c:v>
                </c:pt>
                <c:pt idx="2">
                  <c:v>44846</c:v>
                </c:pt>
                <c:pt idx="3">
                  <c:v>60499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E-4F43-9313-4F258D683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6718144"/>
        <c:axId val="2036729792"/>
      </c:barChart>
      <c:catAx>
        <c:axId val="20367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729792"/>
        <c:crosses val="autoZero"/>
        <c:auto val="1"/>
        <c:lblAlgn val="ctr"/>
        <c:lblOffset val="100"/>
        <c:noMultiLvlLbl val="0"/>
      </c:catAx>
      <c:valAx>
        <c:axId val="20367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7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FCR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'Processed Data'!$C$33:$C$34</c:f>
              <c:strCache>
                <c:ptCount val="2"/>
                <c:pt idx="1">
                  <c:v>User1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'Processed Data'!$B$35:$B$38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Data'!$C$35:$C$38</c:f>
              <c:numCache>
                <c:formatCode>0.00%</c:formatCode>
                <c:ptCount val="4"/>
                <c:pt idx="0">
                  <c:v>0.91254166666666681</c:v>
                </c:pt>
                <c:pt idx="1">
                  <c:v>0.91260833333333335</c:v>
                </c:pt>
                <c:pt idx="2">
                  <c:v>0.91231666666666655</c:v>
                </c:pt>
                <c:pt idx="3">
                  <c:v>0.91267500000000001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E-495D-B0E8-06580094AD26}"/>
            </c:ext>
          </c:extLst>
        </c:ser>
        <c:ser>
          <c:idx val="1"/>
          <c:order val="1"/>
          <c:tx>
            <c:strRef>
              <c:f>'Processed Data'!$D$33:$D$34</c:f>
              <c:strCache>
                <c:ptCount val="2"/>
                <c:pt idx="0">
                  <c:v>FCR</c:v>
                </c:pt>
                <c:pt idx="1">
                  <c:v>User2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'Processed Data'!$B$35:$B$38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Data'!$D$35:$D$38</c:f>
              <c:numCache>
                <c:formatCode>0.00%</c:formatCode>
                <c:ptCount val="4"/>
                <c:pt idx="0">
                  <c:v>0.91496666666666682</c:v>
                </c:pt>
                <c:pt idx="1">
                  <c:v>0.91529999999999989</c:v>
                </c:pt>
                <c:pt idx="2">
                  <c:v>0.91554166666666659</c:v>
                </c:pt>
                <c:pt idx="3">
                  <c:v>0.91535000000000011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E-495D-B0E8-06580094AD26}"/>
            </c:ext>
          </c:extLst>
        </c:ser>
        <c:ser>
          <c:idx val="2"/>
          <c:order val="2"/>
          <c:tx>
            <c:strRef>
              <c:f>'Processed Data'!$E$33:$E$34</c:f>
              <c:strCache>
                <c:ptCount val="2"/>
                <c:pt idx="0">
                  <c:v>FCR</c:v>
                </c:pt>
                <c:pt idx="1">
                  <c:v>User3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'Processed Data'!$B$35:$B$38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Data'!$E$35:$E$38</c:f>
              <c:numCache>
                <c:formatCode>0.00%</c:formatCode>
                <c:ptCount val="4"/>
                <c:pt idx="0">
                  <c:v>0.9156833333333334</c:v>
                </c:pt>
                <c:pt idx="1">
                  <c:v>0.91585000000000016</c:v>
                </c:pt>
                <c:pt idx="2">
                  <c:v>0.91519166666666674</c:v>
                </c:pt>
                <c:pt idx="3">
                  <c:v>0.91527499999999995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0E-495D-B0E8-06580094AD26}"/>
            </c:ext>
          </c:extLst>
        </c:ser>
        <c:ser>
          <c:idx val="3"/>
          <c:order val="3"/>
          <c:tx>
            <c:strRef>
              <c:f>'Processed Data'!$F$33:$F$34</c:f>
              <c:strCache>
                <c:ptCount val="2"/>
                <c:pt idx="0">
                  <c:v>FCR</c:v>
                </c:pt>
                <c:pt idx="1">
                  <c:v>User4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'Processed Data'!$B$35:$B$38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Data'!$F$35:$F$38</c:f>
              <c:numCache>
                <c:formatCode>0.00%</c:formatCode>
                <c:ptCount val="4"/>
                <c:pt idx="0">
                  <c:v>0.91618333333333346</c:v>
                </c:pt>
                <c:pt idx="1">
                  <c:v>0.91821666666666679</c:v>
                </c:pt>
                <c:pt idx="2">
                  <c:v>0.91848333333333343</c:v>
                </c:pt>
                <c:pt idx="3">
                  <c:v>0.91715000000000002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0E-495D-B0E8-06580094A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8390848"/>
        <c:axId val="508391680"/>
      </c:barChart>
      <c:catAx>
        <c:axId val="50839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91680"/>
        <c:crosses val="autoZero"/>
        <c:auto val="1"/>
        <c:lblAlgn val="ctr"/>
        <c:lblOffset val="100"/>
        <c:noMultiLvlLbl val="0"/>
      </c:catAx>
      <c:valAx>
        <c:axId val="5083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List" dx="22" fmlaLink="'Processed Data'!$M$24" fmlaRange="'Processed Data'!$O$4:$O$7" noThreeD="1" sel="4" val="0"/>
</file>

<file path=xl/ctrlProps/ctrlProp2.xml><?xml version="1.0" encoding="utf-8"?>
<formControlPr xmlns="http://schemas.microsoft.com/office/spreadsheetml/2009/9/main" objectType="List" dx="22" fmlaLink="'Processed Data'!$M$33" fmlaRange="'Processed Data'!$O$4:$O$7" noThreeD="1" sel="4" val="0"/>
</file>

<file path=xl/ctrlProps/ctrlProp3.xml><?xml version="1.0" encoding="utf-8"?>
<formControlPr xmlns="http://schemas.microsoft.com/office/spreadsheetml/2009/9/main" objectType="List" dx="22" fmlaLink="'Processed Data'!$M$15" fmlaRange="'Processed Data'!$O$4:$O$7" noThreeD="1" sel="3" val="0"/>
</file>

<file path=xl/ctrlProps/ctrlProp4.xml><?xml version="1.0" encoding="utf-8"?>
<formControlPr xmlns="http://schemas.microsoft.com/office/spreadsheetml/2009/9/main" objectType="List" dx="22" fmlaLink="'Processed Data'!$S$3" fmlaRange="'Processed Data'!$O$4:$O$7" noThreeD="1" sel="3" val="0"/>
</file>

<file path=xl/ctrlProps/ctrlProp5.xml><?xml version="1.0" encoding="utf-8"?>
<formControlPr xmlns="http://schemas.microsoft.com/office/spreadsheetml/2009/9/main" objectType="List" dx="22" fmlaLink="'Processed Data'!$M$2" fmlaRange="'Processed Data'!$O$4:$O$7" sel="3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429684</xdr:colOff>
      <xdr:row>3</xdr:row>
      <xdr:rowOff>75142</xdr:rowOff>
    </xdr:from>
    <xdr:to>
      <xdr:col>20</xdr:col>
      <xdr:colOff>124884</xdr:colOff>
      <xdr:row>20</xdr:row>
      <xdr:rowOff>65617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123825</xdr:colOff>
          <xdr:row>3</xdr:row>
          <xdr:rowOff>76200</xdr:rowOff>
        </xdr:from>
        <xdr:to>
          <xdr:col>21</xdr:col>
          <xdr:colOff>400050</xdr:colOff>
          <xdr:row>8</xdr:row>
          <xdr:rowOff>685800</xdr:rowOff>
        </xdr:to>
        <xdr:sp macro="" textlink="">
          <xdr:nvSpPr>
            <xdr:cNvPr id="6148" name="List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29</xdr:row>
      <xdr:rowOff>0</xdr:rowOff>
    </xdr:from>
    <xdr:to>
      <xdr:col>8</xdr:col>
      <xdr:colOff>304800</xdr:colOff>
      <xdr:row>45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304800</xdr:colOff>
          <xdr:row>29</xdr:row>
          <xdr:rowOff>9525</xdr:rowOff>
        </xdr:from>
        <xdr:to>
          <xdr:col>10</xdr:col>
          <xdr:colOff>123825</xdr:colOff>
          <xdr:row>33</xdr:row>
          <xdr:rowOff>152400</xdr:rowOff>
        </xdr:to>
        <xdr:sp macro="" textlink="">
          <xdr:nvSpPr>
            <xdr:cNvPr id="6149" name="List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323850</xdr:colOff>
          <xdr:row>28</xdr:row>
          <xdr:rowOff>142875</xdr:rowOff>
        </xdr:from>
        <xdr:to>
          <xdr:col>21</xdr:col>
          <xdr:colOff>419100</xdr:colOff>
          <xdr:row>36</xdr:row>
          <xdr:rowOff>123825</xdr:rowOff>
        </xdr:to>
        <xdr:sp macro="" textlink="">
          <xdr:nvSpPr>
            <xdr:cNvPr id="6150" name="List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0</xdr:colOff>
      <xdr:row>29</xdr:row>
      <xdr:rowOff>0</xdr:rowOff>
    </xdr:from>
    <xdr:to>
      <xdr:col>20</xdr:col>
      <xdr:colOff>304800</xdr:colOff>
      <xdr:row>45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11</xdr:col>
      <xdr:colOff>309033</xdr:colOff>
      <xdr:row>79</xdr:row>
      <xdr:rowOff>149225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63</xdr:row>
      <xdr:rowOff>0</xdr:rowOff>
    </xdr:from>
    <xdr:to>
      <xdr:col>19</xdr:col>
      <xdr:colOff>336549</xdr:colOff>
      <xdr:row>79</xdr:row>
      <xdr:rowOff>152400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433917</xdr:colOff>
      <xdr:row>80</xdr:row>
      <xdr:rowOff>0</xdr:rowOff>
    </xdr:from>
    <xdr:to>
      <xdr:col>15</xdr:col>
      <xdr:colOff>124884</xdr:colOff>
      <xdr:row>96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571500</xdr:colOff>
          <xdr:row>84</xdr:row>
          <xdr:rowOff>104775</xdr:rowOff>
        </xdr:from>
        <xdr:to>
          <xdr:col>18</xdr:col>
          <xdr:colOff>409575</xdr:colOff>
          <xdr:row>93</xdr:row>
          <xdr:rowOff>123825</xdr:rowOff>
        </xdr:to>
        <xdr:sp macro="" textlink="">
          <xdr:nvSpPr>
            <xdr:cNvPr id="6151" name="List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31749</xdr:colOff>
      <xdr:row>111</xdr:row>
      <xdr:rowOff>148165</xdr:rowOff>
    </xdr:from>
    <xdr:to>
      <xdr:col>7</xdr:col>
      <xdr:colOff>624417</xdr:colOff>
      <xdr:row>131</xdr:row>
      <xdr:rowOff>116416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624417</xdr:colOff>
      <xdr:row>111</xdr:row>
      <xdr:rowOff>148167</xdr:rowOff>
    </xdr:from>
    <xdr:to>
      <xdr:col>15</xdr:col>
      <xdr:colOff>243417</xdr:colOff>
      <xdr:row>131</xdr:row>
      <xdr:rowOff>95250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243417</xdr:colOff>
      <xdr:row>111</xdr:row>
      <xdr:rowOff>158749</xdr:rowOff>
    </xdr:from>
    <xdr:to>
      <xdr:col>22</xdr:col>
      <xdr:colOff>116417</xdr:colOff>
      <xdr:row>131</xdr:row>
      <xdr:rowOff>95250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374650</xdr:colOff>
      <xdr:row>17</xdr:row>
      <xdr:rowOff>98425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371475</xdr:colOff>
          <xdr:row>1</xdr:row>
          <xdr:rowOff>9525</xdr:rowOff>
        </xdr:from>
        <xdr:to>
          <xdr:col>10</xdr:col>
          <xdr:colOff>57150</xdr:colOff>
          <xdr:row>6</xdr:row>
          <xdr:rowOff>76200</xdr:rowOff>
        </xdr:to>
        <xdr:sp macro="" textlink="">
          <xdr:nvSpPr>
            <xdr:cNvPr id="8193" name="List Box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>
            <a:alpha val="7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>
            <a:alpha val="7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X2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2.75"/>
  <cols>
    <col min="1" max="1" width="18.42578125" style="35" customWidth="1"/>
    <col min="2" max="2" width="3.5703125" style="35" customWidth="1"/>
    <col min="3" max="5" width="2" style="35" customWidth="1"/>
    <col min="6" max="6" width="4.42578125" style="35" customWidth="1"/>
    <col min="7" max="7" width="4.7109375" style="35" customWidth="1"/>
    <col min="8" max="8" width="4.140625" style="35" customWidth="1"/>
    <col min="9" max="9" width="7.28515625" style="35" customWidth="1"/>
    <col min="10" max="10" width="9" style="35" customWidth="1"/>
    <col min="11" max="11" width="10.42578125" style="35" customWidth="1"/>
    <col min="12" max="12" width="7.42578125" style="35" customWidth="1"/>
    <col min="13" max="14" width="5" style="35" customWidth="1"/>
    <col min="15" max="17" width="6.85546875" style="35" customWidth="1"/>
    <col min="18" max="18" width="4.7109375" style="35" customWidth="1"/>
    <col min="19" max="19" width="11.85546875" style="35" customWidth="1"/>
    <col min="20" max="20" width="11.5703125" style="35" customWidth="1"/>
    <col min="21" max="21" width="9" style="35" customWidth="1"/>
    <col min="22" max="22" width="10.140625" style="35" customWidth="1"/>
    <col min="23" max="25" width="9.140625" style="35"/>
    <col min="26" max="26" width="20.42578125" style="35" customWidth="1"/>
    <col min="27" max="27" width="11.85546875" style="35" customWidth="1"/>
    <col min="28" max="28" width="11.5703125" style="35" customWidth="1"/>
    <col min="29" max="29" width="9" style="35" customWidth="1"/>
    <col min="30" max="30" width="10.140625" style="35" customWidth="1"/>
    <col min="31" max="32" width="6.42578125" style="35" customWidth="1"/>
    <col min="33" max="33" width="4.28515625" style="35" customWidth="1"/>
    <col min="34" max="35" width="7.85546875" style="35" customWidth="1"/>
    <col min="36" max="37" width="6.42578125" style="35" customWidth="1"/>
    <col min="38" max="38" width="4.28515625" style="35" customWidth="1"/>
    <col min="39" max="40" width="7.85546875" style="35" customWidth="1"/>
    <col min="41" max="50" width="9.140625" style="35"/>
  </cols>
  <sheetData>
    <row r="1" spans="1:50 1501:1506" s="34" customFormat="1" ht="15">
      <c r="A1" s="36" t="s">
        <v>0</v>
      </c>
      <c r="B1" s="36" t="s">
        <v>1</v>
      </c>
      <c r="C1" s="36">
        <v>1</v>
      </c>
      <c r="D1" s="36">
        <v>2</v>
      </c>
      <c r="E1" s="36">
        <v>3</v>
      </c>
      <c r="F1" s="36" t="s">
        <v>2</v>
      </c>
      <c r="G1" s="36" t="s">
        <v>3</v>
      </c>
      <c r="H1" s="36" t="s">
        <v>4</v>
      </c>
      <c r="I1" s="36" t="s">
        <v>5</v>
      </c>
      <c r="J1" s="36" t="s">
        <v>6</v>
      </c>
      <c r="K1" s="36" t="s">
        <v>7</v>
      </c>
      <c r="L1" s="36" t="s">
        <v>8</v>
      </c>
      <c r="M1" s="36" t="s">
        <v>9</v>
      </c>
      <c r="N1" s="36" t="s">
        <v>10</v>
      </c>
      <c r="O1" s="37" t="s">
        <v>11</v>
      </c>
      <c r="P1" s="36" t="s">
        <v>12</v>
      </c>
      <c r="Q1" s="36" t="s">
        <v>13</v>
      </c>
      <c r="R1" s="36" t="s">
        <v>14</v>
      </c>
      <c r="S1" s="36" t="s">
        <v>15</v>
      </c>
      <c r="T1" s="36" t="s">
        <v>16</v>
      </c>
      <c r="U1" s="36" t="s">
        <v>17</v>
      </c>
      <c r="V1" s="36" t="s">
        <v>18</v>
      </c>
      <c r="W1" s="38"/>
      <c r="X1" s="38"/>
      <c r="Y1" s="38"/>
      <c r="Z1" s="36" t="s">
        <v>19</v>
      </c>
      <c r="AA1" s="36" t="s">
        <v>15</v>
      </c>
      <c r="AB1" s="36" t="s">
        <v>16</v>
      </c>
      <c r="AC1" s="39" t="s">
        <v>17</v>
      </c>
      <c r="AD1" s="36" t="s">
        <v>18</v>
      </c>
      <c r="AE1" s="39" t="s">
        <v>20</v>
      </c>
      <c r="AF1" s="39" t="s">
        <v>21</v>
      </c>
      <c r="AG1" s="39" t="s">
        <v>22</v>
      </c>
      <c r="AH1" s="39" t="s">
        <v>23</v>
      </c>
      <c r="AI1" s="39" t="s">
        <v>24</v>
      </c>
      <c r="AJ1" s="39" t="s">
        <v>20</v>
      </c>
      <c r="AK1" s="39" t="s">
        <v>21</v>
      </c>
      <c r="AL1" s="39" t="s">
        <v>22</v>
      </c>
      <c r="AM1" s="39" t="s">
        <v>23</v>
      </c>
      <c r="AN1" s="39" t="s">
        <v>24</v>
      </c>
      <c r="AO1" s="38"/>
      <c r="AP1" s="38"/>
      <c r="AQ1" s="38"/>
      <c r="AR1" s="38"/>
      <c r="AS1" s="38"/>
      <c r="AT1" s="38"/>
      <c r="AU1" s="38"/>
      <c r="AV1" s="38"/>
      <c r="AW1" s="38"/>
      <c r="AX1" s="38"/>
      <c r="BES1" s="36" t="s">
        <v>25</v>
      </c>
      <c r="BET1" s="36" t="s">
        <v>15</v>
      </c>
      <c r="BEU1" s="36" t="s">
        <v>16</v>
      </c>
      <c r="BEV1" s="39" t="s">
        <v>17</v>
      </c>
      <c r="BEW1" s="36" t="s">
        <v>18</v>
      </c>
      <c r="BEX1" s="39" t="s">
        <v>23</v>
      </c>
    </row>
    <row r="2" spans="1:50 1501:1506">
      <c r="A2" s="35" t="s">
        <v>26</v>
      </c>
      <c r="B2" s="35">
        <f>55</f>
        <v>55</v>
      </c>
      <c r="C2" s="35">
        <f>B2-F2</f>
        <v>55</v>
      </c>
      <c r="D2" s="35">
        <f>H2/50</f>
        <v>2</v>
      </c>
      <c r="E2" s="35">
        <f>1.5*H2-C2-D2</f>
        <v>93</v>
      </c>
      <c r="F2" s="35">
        <v>0</v>
      </c>
      <c r="G2" s="35">
        <v>100</v>
      </c>
      <c r="H2" s="35">
        <f>G2-F2</f>
        <v>100</v>
      </c>
      <c r="I2" s="35" t="s">
        <v>27</v>
      </c>
      <c r="J2" s="35">
        <v>0</v>
      </c>
      <c r="K2" s="35">
        <v>9</v>
      </c>
      <c r="L2" s="35">
        <v>15</v>
      </c>
      <c r="M2" s="35">
        <v>70</v>
      </c>
      <c r="N2" s="35">
        <v>30</v>
      </c>
      <c r="O2" s="35">
        <v>255</v>
      </c>
      <c r="P2" s="35">
        <v>65535</v>
      </c>
      <c r="Q2" s="35">
        <v>65280</v>
      </c>
      <c r="R2" s="35" t="s">
        <v>28</v>
      </c>
      <c r="S2" s="35" t="str">
        <f ca="1">SUBSTITUTE(MID(_xlfn.FORMULATEXT(V2),2,FIND("!",_xlfn.FORMULATEXT(V2),1)-2),"'","")</f>
        <v>#REF</v>
      </c>
      <c r="T2" s="35" t="e">
        <f ca="1">_xlfn.SHEET(#REF!)</f>
        <v>#REF!</v>
      </c>
      <c r="V2" s="35" t="e">
        <f>#REF!</f>
        <v>#REF!</v>
      </c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pageSetUpPr fitToPage="1"/>
  </sheetPr>
  <dimension ref="B1:AE59"/>
  <sheetViews>
    <sheetView showGridLines="0" zoomScale="80" zoomScaleNormal="80" workbookViewId="0">
      <selection activeCell="AE17" sqref="AE17"/>
    </sheetView>
  </sheetViews>
  <sheetFormatPr defaultColWidth="12.7109375" defaultRowHeight="14.25"/>
  <cols>
    <col min="1" max="1" width="2.7109375" style="1" customWidth="1"/>
    <col min="2" max="2" width="14.5703125" style="1" customWidth="1"/>
    <col min="3" max="3" width="15.7109375" style="1" customWidth="1"/>
    <col min="4" max="4" width="9.42578125" style="1" bestFit="1" customWidth="1"/>
    <col min="5" max="7" width="7" style="1" customWidth="1"/>
    <col min="8" max="9" width="2.7109375" style="1" customWidth="1"/>
    <col min="10" max="10" width="2" style="1" customWidth="1"/>
    <col min="11" max="11" width="3" style="1" customWidth="1"/>
    <col min="12" max="15" width="6.5703125" style="1" customWidth="1"/>
    <col min="16" max="16" width="1.28515625" style="1" customWidth="1"/>
    <col min="17" max="17" width="1.85546875" style="1" customWidth="1"/>
    <col min="18" max="21" width="6.5703125" style="1" customWidth="1"/>
    <col min="22" max="22" width="4" style="1" customWidth="1"/>
    <col min="23" max="26" width="7.28515625" style="1" customWidth="1"/>
    <col min="27" max="16384" width="12.7109375" style="1"/>
  </cols>
  <sheetData>
    <row r="1" spans="2:31" s="2" customFormat="1"/>
    <row r="2" spans="2:31" s="2" customFormat="1" ht="30" customHeight="1">
      <c r="B2" s="3" t="s">
        <v>31</v>
      </c>
      <c r="C2" s="4"/>
      <c r="D2" s="4"/>
      <c r="E2" s="4"/>
      <c r="F2" s="4"/>
      <c r="G2" s="4"/>
      <c r="H2" s="5"/>
    </row>
    <row r="3" spans="2:31" s="2" customFormat="1" ht="12.75" customHeight="1">
      <c r="B3" s="6"/>
      <c r="C3" s="6"/>
      <c r="D3" s="5"/>
      <c r="E3" s="5"/>
      <c r="F3" s="5"/>
      <c r="G3" s="5"/>
      <c r="H3" s="7"/>
      <c r="I3" s="7"/>
    </row>
    <row r="4" spans="2:31" s="2" customFormat="1" ht="12.75" customHeight="1">
      <c r="B4" s="6" t="s">
        <v>32</v>
      </c>
      <c r="C4" s="8">
        <v>5</v>
      </c>
      <c r="D4" s="40">
        <v>1</v>
      </c>
      <c r="E4" s="5"/>
      <c r="F4" s="5"/>
      <c r="G4" s="5"/>
    </row>
    <row r="5" spans="2:31" s="2" customFormat="1" ht="12.75" customHeight="1">
      <c r="B5" s="9"/>
      <c r="C5" s="10"/>
      <c r="D5" s="5"/>
      <c r="E5" s="5"/>
      <c r="F5" s="5"/>
      <c r="G5" s="5"/>
      <c r="H5" s="5"/>
    </row>
    <row r="6" spans="2:31" s="2" customFormat="1" ht="20.100000000000001" customHeight="1">
      <c r="B6" s="11" t="s">
        <v>33</v>
      </c>
      <c r="C6" s="12"/>
      <c r="D6" s="12"/>
      <c r="E6" s="12"/>
      <c r="F6" s="12"/>
      <c r="G6" s="12"/>
      <c r="H6" s="12"/>
    </row>
    <row r="7" spans="2:31" s="2" customFormat="1">
      <c r="B7" s="13"/>
    </row>
    <row r="8" spans="2:31" s="2" customFormat="1">
      <c r="B8" s="13"/>
      <c r="D8" s="58" t="s">
        <v>34</v>
      </c>
      <c r="E8" s="59"/>
      <c r="F8" s="59"/>
      <c r="G8" s="60"/>
      <c r="H8" s="14"/>
      <c r="I8" s="7"/>
      <c r="L8" s="61" t="s">
        <v>29</v>
      </c>
      <c r="M8" s="62"/>
      <c r="N8" s="62"/>
      <c r="O8" s="63"/>
      <c r="R8" s="61" t="s">
        <v>35</v>
      </c>
      <c r="S8" s="62"/>
      <c r="T8" s="62"/>
      <c r="U8" s="63"/>
      <c r="W8" s="61" t="s">
        <v>30</v>
      </c>
      <c r="X8" s="62"/>
      <c r="Y8" s="62"/>
      <c r="Z8" s="63"/>
    </row>
    <row r="9" spans="2:31" s="2" customFormat="1">
      <c r="B9" s="15"/>
      <c r="C9" s="16" t="s">
        <v>36</v>
      </c>
      <c r="D9" s="17" t="s">
        <v>37</v>
      </c>
      <c r="E9" s="17" t="s">
        <v>38</v>
      </c>
      <c r="F9" s="17" t="s">
        <v>39</v>
      </c>
      <c r="G9" s="17" t="s">
        <v>40</v>
      </c>
      <c r="H9" s="5"/>
      <c r="L9" s="17" t="s">
        <v>37</v>
      </c>
      <c r="M9" s="17" t="s">
        <v>38</v>
      </c>
      <c r="N9" s="17" t="s">
        <v>39</v>
      </c>
      <c r="O9" s="17" t="s">
        <v>40</v>
      </c>
      <c r="P9" s="27"/>
      <c r="R9" s="29" t="s">
        <v>37</v>
      </c>
      <c r="S9" s="29" t="s">
        <v>38</v>
      </c>
      <c r="T9" s="29" t="s">
        <v>39</v>
      </c>
      <c r="U9" s="29" t="s">
        <v>40</v>
      </c>
      <c r="V9" s="27"/>
      <c r="W9" s="29" t="s">
        <v>37</v>
      </c>
      <c r="X9" s="29" t="s">
        <v>38</v>
      </c>
      <c r="Y9" s="29" t="s">
        <v>39</v>
      </c>
      <c r="Z9" s="29" t="s">
        <v>40</v>
      </c>
    </row>
    <row r="10" spans="2:31" s="2" customFormat="1">
      <c r="B10" s="13"/>
      <c r="R10" s="30"/>
      <c r="S10" s="30"/>
      <c r="T10" s="30"/>
      <c r="U10" s="30"/>
      <c r="W10" s="31"/>
      <c r="X10" s="32"/>
      <c r="Y10" s="32"/>
      <c r="Z10" s="32"/>
      <c r="AB10" s="28"/>
    </row>
    <row r="11" spans="2:31" s="2" customFormat="1">
      <c r="B11" s="18"/>
      <c r="C11" s="19">
        <v>1</v>
      </c>
      <c r="D11" s="20">
        <v>118</v>
      </c>
      <c r="E11" s="20">
        <v>69</v>
      </c>
      <c r="F11" s="20">
        <v>145</v>
      </c>
      <c r="G11" s="20">
        <v>84</v>
      </c>
      <c r="H11" s="5"/>
      <c r="J11" s="28"/>
      <c r="L11" s="28">
        <f>+D11</f>
        <v>118</v>
      </c>
      <c r="M11" s="28">
        <f>+E11</f>
        <v>69</v>
      </c>
      <c r="N11" s="28">
        <f>+F11</f>
        <v>145</v>
      </c>
      <c r="O11" s="28">
        <f>+G11</f>
        <v>84</v>
      </c>
      <c r="P11" s="28"/>
      <c r="R11" s="32">
        <v>8.0000000000000002E-3</v>
      </c>
      <c r="S11" s="32">
        <v>6.7000000000000004E-2</v>
      </c>
      <c r="T11" s="32">
        <v>0.01</v>
      </c>
      <c r="U11" s="32">
        <v>2E-3</v>
      </c>
      <c r="W11" s="33">
        <v>0.91149999999999998</v>
      </c>
      <c r="X11" s="33">
        <v>0.91100000000000003</v>
      </c>
      <c r="Y11" s="33">
        <v>0.91549999999999998</v>
      </c>
      <c r="Z11" s="33">
        <v>0.91559999999999997</v>
      </c>
      <c r="AB11" s="33"/>
      <c r="AC11" s="33"/>
      <c r="AD11" s="33"/>
      <c r="AE11" s="33"/>
    </row>
    <row r="12" spans="2:31" s="2" customFormat="1">
      <c r="B12" s="21"/>
      <c r="C12" s="22">
        <v>2</v>
      </c>
      <c r="D12" s="20">
        <v>129</v>
      </c>
      <c r="E12" s="20">
        <v>126</v>
      </c>
      <c r="F12" s="20">
        <v>165</v>
      </c>
      <c r="G12" s="20">
        <v>124</v>
      </c>
      <c r="H12" s="5"/>
      <c r="J12" s="28"/>
      <c r="L12" s="28">
        <f>+D11+D12</f>
        <v>247</v>
      </c>
      <c r="M12" s="28">
        <f>+E11+E12</f>
        <v>195</v>
      </c>
      <c r="N12" s="28">
        <f>+F11+F12</f>
        <v>310</v>
      </c>
      <c r="O12" s="28">
        <f>+G11+G12</f>
        <v>208</v>
      </c>
      <c r="P12" s="28"/>
      <c r="R12" s="32">
        <v>9.1999999999999998E-2</v>
      </c>
      <c r="S12" s="32">
        <v>7.2999999999999995E-2</v>
      </c>
      <c r="T12" s="32">
        <v>0.02</v>
      </c>
      <c r="U12" s="32">
        <v>5.8000000000000003E-2</v>
      </c>
      <c r="W12" s="33">
        <v>0.91439999999999999</v>
      </c>
      <c r="X12" s="33">
        <v>0.91610000000000003</v>
      </c>
      <c r="Y12" s="33">
        <v>0.9173</v>
      </c>
      <c r="Z12" s="33">
        <v>0.91049999999999998</v>
      </c>
      <c r="AB12" s="33"/>
      <c r="AC12" s="33"/>
      <c r="AD12" s="33"/>
      <c r="AE12" s="33"/>
    </row>
    <row r="13" spans="2:31" s="2" customFormat="1">
      <c r="B13" s="21"/>
      <c r="C13" s="22">
        <v>3</v>
      </c>
      <c r="D13" s="20">
        <v>167</v>
      </c>
      <c r="E13" s="20">
        <v>116</v>
      </c>
      <c r="F13" s="20">
        <v>103</v>
      </c>
      <c r="G13" s="20">
        <v>97</v>
      </c>
      <c r="H13" s="5"/>
      <c r="J13" s="28"/>
      <c r="L13" s="28">
        <f>+L12+D13</f>
        <v>414</v>
      </c>
      <c r="M13" s="28">
        <f>+M12+E13</f>
        <v>311</v>
      </c>
      <c r="N13" s="28">
        <f>+N12+F13</f>
        <v>413</v>
      </c>
      <c r="O13" s="28">
        <f>+O12+G13</f>
        <v>305</v>
      </c>
      <c r="P13" s="28"/>
      <c r="R13" s="32">
        <v>1.7999999999999999E-2</v>
      </c>
      <c r="S13" s="32">
        <v>7.0000000000000001E-3</v>
      </c>
      <c r="T13" s="32">
        <v>1.2999999999999999E-2</v>
      </c>
      <c r="U13" s="32">
        <v>2.5999999999999999E-2</v>
      </c>
      <c r="W13" s="33">
        <v>0.9093</v>
      </c>
      <c r="X13" s="33">
        <v>0.91879999999999995</v>
      </c>
      <c r="Y13" s="33">
        <v>0.91759999999999997</v>
      </c>
      <c r="Z13" s="33">
        <v>0.93</v>
      </c>
      <c r="AB13" s="33"/>
      <c r="AC13" s="33"/>
      <c r="AD13" s="33"/>
      <c r="AE13" s="33"/>
    </row>
    <row r="14" spans="2:31" s="2" customFormat="1">
      <c r="B14" s="21"/>
      <c r="C14" s="22">
        <v>4</v>
      </c>
      <c r="D14" s="20">
        <v>130</v>
      </c>
      <c r="E14" s="20">
        <v>131</v>
      </c>
      <c r="F14" s="20">
        <v>151</v>
      </c>
      <c r="G14" s="20">
        <v>106</v>
      </c>
      <c r="H14" s="5"/>
      <c r="J14" s="28"/>
      <c r="L14" s="28">
        <f t="shared" ref="L14:L58" si="0">+L13+D14</f>
        <v>544</v>
      </c>
      <c r="M14" s="28">
        <f t="shared" ref="M14:O58" si="1">+M13+E14</f>
        <v>442</v>
      </c>
      <c r="N14" s="28">
        <f t="shared" si="1"/>
        <v>564</v>
      </c>
      <c r="O14" s="28">
        <f t="shared" si="1"/>
        <v>411</v>
      </c>
      <c r="P14" s="28"/>
      <c r="R14" s="32">
        <v>3.4000000000000002E-2</v>
      </c>
      <c r="S14" s="32">
        <v>3.6999999999999998E-2</v>
      </c>
      <c r="T14" s="32">
        <v>4.5999999999999999E-2</v>
      </c>
      <c r="U14" s="32">
        <v>9.1999999999999998E-2</v>
      </c>
      <c r="W14" s="33">
        <v>0.9093</v>
      </c>
      <c r="X14" s="33">
        <v>0.91710000000000003</v>
      </c>
      <c r="Y14" s="33">
        <v>0.91759999999999997</v>
      </c>
      <c r="Z14" s="33">
        <v>0.91049999999999998</v>
      </c>
      <c r="AB14" s="33"/>
      <c r="AC14" s="33"/>
      <c r="AD14" s="33"/>
      <c r="AE14" s="33"/>
    </row>
    <row r="15" spans="2:31" s="2" customFormat="1">
      <c r="B15" s="21"/>
      <c r="C15" s="22">
        <v>5</v>
      </c>
      <c r="D15" s="20">
        <v>145</v>
      </c>
      <c r="E15" s="20">
        <v>118</v>
      </c>
      <c r="F15" s="20">
        <v>71</v>
      </c>
      <c r="G15" s="20">
        <v>88</v>
      </c>
      <c r="H15" s="5"/>
      <c r="J15" s="28"/>
      <c r="L15" s="28">
        <f t="shared" si="0"/>
        <v>689</v>
      </c>
      <c r="M15" s="28">
        <f t="shared" si="1"/>
        <v>560</v>
      </c>
      <c r="N15" s="28">
        <f t="shared" si="1"/>
        <v>635</v>
      </c>
      <c r="O15" s="28">
        <f t="shared" si="1"/>
        <v>499</v>
      </c>
      <c r="P15" s="28"/>
      <c r="R15" s="32">
        <v>2.5999999999999999E-2</v>
      </c>
      <c r="S15" s="32">
        <v>7.0999999999999994E-2</v>
      </c>
      <c r="T15" s="32">
        <v>1.7000000000000001E-2</v>
      </c>
      <c r="U15" s="32">
        <v>2.4E-2</v>
      </c>
      <c r="W15" s="33">
        <v>0.91810000000000003</v>
      </c>
      <c r="X15" s="33">
        <v>0.91069999999999995</v>
      </c>
      <c r="Y15" s="33">
        <v>0.91500000000000004</v>
      </c>
      <c r="Z15" s="33">
        <v>0.91869999999999996</v>
      </c>
      <c r="AB15" s="33"/>
      <c r="AC15" s="33"/>
      <c r="AD15" s="33"/>
      <c r="AE15" s="33"/>
    </row>
    <row r="16" spans="2:31" s="2" customFormat="1">
      <c r="B16" s="21"/>
      <c r="C16" s="22">
        <v>6</v>
      </c>
      <c r="D16" s="20">
        <v>107</v>
      </c>
      <c r="E16" s="20">
        <v>97</v>
      </c>
      <c r="F16" s="20">
        <v>163</v>
      </c>
      <c r="G16" s="20">
        <v>161</v>
      </c>
      <c r="H16" s="5"/>
      <c r="J16" s="28"/>
      <c r="L16" s="28">
        <f t="shared" si="0"/>
        <v>796</v>
      </c>
      <c r="M16" s="28">
        <f t="shared" si="1"/>
        <v>657</v>
      </c>
      <c r="N16" s="28">
        <f t="shared" si="1"/>
        <v>798</v>
      </c>
      <c r="O16" s="28">
        <f t="shared" si="1"/>
        <v>660</v>
      </c>
      <c r="P16" s="28"/>
      <c r="R16" s="32">
        <v>2.1000000000000001E-2</v>
      </c>
      <c r="S16" s="32">
        <v>2.5000000000000001E-2</v>
      </c>
      <c r="T16" s="32">
        <v>8.1000000000000003E-2</v>
      </c>
      <c r="U16" s="32">
        <v>3.7999999999999999E-2</v>
      </c>
      <c r="W16" s="33">
        <v>0.9103</v>
      </c>
      <c r="X16" s="33">
        <v>0.91180000000000005</v>
      </c>
      <c r="Y16" s="33">
        <v>0.90990000000000004</v>
      </c>
      <c r="Z16" s="33">
        <v>0.91510000000000002</v>
      </c>
      <c r="AB16" s="33"/>
      <c r="AC16" s="33"/>
      <c r="AD16" s="33"/>
      <c r="AE16" s="33"/>
    </row>
    <row r="17" spans="2:31" s="2" customFormat="1">
      <c r="B17" s="23"/>
      <c r="C17" s="22">
        <v>7</v>
      </c>
      <c r="D17" s="20">
        <v>69</v>
      </c>
      <c r="E17" s="20">
        <v>88</v>
      </c>
      <c r="F17" s="20">
        <v>168</v>
      </c>
      <c r="G17" s="20">
        <v>85</v>
      </c>
      <c r="H17" s="5"/>
      <c r="J17" s="28"/>
      <c r="L17" s="28">
        <f t="shared" si="0"/>
        <v>865</v>
      </c>
      <c r="M17" s="28">
        <f t="shared" si="1"/>
        <v>745</v>
      </c>
      <c r="N17" s="28">
        <f t="shared" si="1"/>
        <v>966</v>
      </c>
      <c r="O17" s="28">
        <f t="shared" si="1"/>
        <v>745</v>
      </c>
      <c r="P17" s="28"/>
      <c r="R17" s="32">
        <v>7.3999999999999996E-2</v>
      </c>
      <c r="S17" s="32">
        <v>5.0000000000000001E-3</v>
      </c>
      <c r="T17" s="32">
        <v>4.7E-2</v>
      </c>
      <c r="U17" s="32">
        <v>3.9E-2</v>
      </c>
      <c r="W17" s="33">
        <v>0.90959999999999996</v>
      </c>
      <c r="X17" s="33">
        <v>0.91669999999999996</v>
      </c>
      <c r="Y17" s="33">
        <v>0.91720000000000002</v>
      </c>
      <c r="Z17" s="33">
        <v>0.91720000000000002</v>
      </c>
      <c r="AB17" s="33"/>
      <c r="AC17" s="33"/>
      <c r="AD17" s="33"/>
      <c r="AE17" s="33"/>
    </row>
    <row r="18" spans="2:31" s="2" customFormat="1">
      <c r="B18" s="23"/>
      <c r="C18" s="22">
        <v>8</v>
      </c>
      <c r="D18" s="20">
        <v>163</v>
      </c>
      <c r="E18" s="20">
        <v>147</v>
      </c>
      <c r="F18" s="20">
        <v>109</v>
      </c>
      <c r="G18" s="20">
        <v>94</v>
      </c>
      <c r="H18" s="5"/>
      <c r="J18" s="28"/>
      <c r="L18" s="28">
        <f t="shared" si="0"/>
        <v>1028</v>
      </c>
      <c r="M18" s="28">
        <f t="shared" si="1"/>
        <v>892</v>
      </c>
      <c r="N18" s="28">
        <f t="shared" si="1"/>
        <v>1075</v>
      </c>
      <c r="O18" s="28">
        <f t="shared" si="1"/>
        <v>839</v>
      </c>
      <c r="P18" s="28"/>
      <c r="R18" s="32">
        <v>5.1999999999999998E-2</v>
      </c>
      <c r="S18" s="32">
        <v>1.2E-2</v>
      </c>
      <c r="T18" s="32">
        <v>0.05</v>
      </c>
      <c r="U18" s="32">
        <v>7.0999999999999994E-2</v>
      </c>
      <c r="W18" s="33">
        <v>0.9123</v>
      </c>
      <c r="X18" s="33">
        <v>0.91839999999999999</v>
      </c>
      <c r="Y18" s="33">
        <v>0.91279999999999994</v>
      </c>
      <c r="Z18" s="33">
        <v>0.91259999999999997</v>
      </c>
      <c r="AB18" s="33"/>
      <c r="AC18" s="33"/>
      <c r="AD18" s="33"/>
      <c r="AE18" s="33"/>
    </row>
    <row r="19" spans="2:31" s="2" customFormat="1">
      <c r="B19" s="23"/>
      <c r="C19" s="22">
        <v>9</v>
      </c>
      <c r="D19" s="20">
        <v>86</v>
      </c>
      <c r="E19" s="20">
        <v>66</v>
      </c>
      <c r="F19" s="20">
        <v>78</v>
      </c>
      <c r="G19" s="20">
        <v>117</v>
      </c>
      <c r="H19" s="5"/>
      <c r="J19" s="28"/>
      <c r="L19" s="28">
        <f t="shared" si="0"/>
        <v>1114</v>
      </c>
      <c r="M19" s="28">
        <f t="shared" si="1"/>
        <v>958</v>
      </c>
      <c r="N19" s="28">
        <f t="shared" si="1"/>
        <v>1153</v>
      </c>
      <c r="O19" s="28">
        <f t="shared" si="1"/>
        <v>956</v>
      </c>
      <c r="P19" s="28"/>
      <c r="R19" s="32">
        <v>3.7999999999999999E-2</v>
      </c>
      <c r="S19" s="32">
        <v>3.3000000000000002E-2</v>
      </c>
      <c r="T19" s="32">
        <v>4.7E-2</v>
      </c>
      <c r="U19" s="32">
        <v>1.4E-2</v>
      </c>
      <c r="W19" s="33">
        <v>0.9143</v>
      </c>
      <c r="X19" s="33">
        <v>0.91249999999999998</v>
      </c>
      <c r="Y19" s="33">
        <v>0.91710000000000003</v>
      </c>
      <c r="Z19" s="33">
        <v>0.91210000000000002</v>
      </c>
      <c r="AB19" s="33"/>
      <c r="AC19" s="33"/>
      <c r="AD19" s="33"/>
      <c r="AE19" s="33"/>
    </row>
    <row r="20" spans="2:31" s="2" customFormat="1">
      <c r="B20" s="23"/>
      <c r="C20" s="22">
        <v>10</v>
      </c>
      <c r="D20" s="20">
        <v>115</v>
      </c>
      <c r="E20" s="20">
        <v>69</v>
      </c>
      <c r="F20" s="20">
        <v>151</v>
      </c>
      <c r="G20" s="20">
        <v>140</v>
      </c>
      <c r="H20" s="5"/>
      <c r="J20" s="28"/>
      <c r="L20" s="28">
        <f t="shared" si="0"/>
        <v>1229</v>
      </c>
      <c r="M20" s="28">
        <f t="shared" si="1"/>
        <v>1027</v>
      </c>
      <c r="N20" s="28">
        <f t="shared" si="1"/>
        <v>1304</v>
      </c>
      <c r="O20" s="28">
        <f t="shared" si="1"/>
        <v>1096</v>
      </c>
      <c r="P20" s="28"/>
      <c r="R20" s="32">
        <v>7.2999999999999995E-2</v>
      </c>
      <c r="S20" s="32">
        <v>6.7000000000000004E-2</v>
      </c>
      <c r="T20" s="32">
        <v>6.3E-2</v>
      </c>
      <c r="U20" s="32">
        <v>1.7999999999999999E-2</v>
      </c>
      <c r="W20" s="33">
        <v>0.91290000000000004</v>
      </c>
      <c r="X20" s="33">
        <v>0.91759999999999997</v>
      </c>
      <c r="Y20" s="33">
        <v>0.91910000000000003</v>
      </c>
      <c r="Z20" s="33">
        <v>0.92</v>
      </c>
      <c r="AB20" s="33"/>
      <c r="AC20" s="33"/>
      <c r="AD20" s="33"/>
      <c r="AE20" s="33"/>
    </row>
    <row r="21" spans="2:31" s="2" customFormat="1">
      <c r="B21" s="23"/>
      <c r="C21" s="22">
        <v>11</v>
      </c>
      <c r="D21" s="20">
        <v>124</v>
      </c>
      <c r="E21" s="20">
        <v>149</v>
      </c>
      <c r="F21" s="20">
        <v>121</v>
      </c>
      <c r="G21" s="20">
        <v>142</v>
      </c>
      <c r="H21" s="5"/>
      <c r="J21" s="28"/>
      <c r="L21" s="28">
        <f t="shared" si="0"/>
        <v>1353</v>
      </c>
      <c r="M21" s="28">
        <f t="shared" si="1"/>
        <v>1176</v>
      </c>
      <c r="N21" s="28">
        <f t="shared" si="1"/>
        <v>1425</v>
      </c>
      <c r="O21" s="28">
        <f t="shared" si="1"/>
        <v>1238</v>
      </c>
      <c r="P21" s="28"/>
      <c r="R21" s="32">
        <v>6.4000000000000001E-2</v>
      </c>
      <c r="S21" s="32">
        <v>6.6000000000000003E-2</v>
      </c>
      <c r="T21" s="32">
        <v>8.1000000000000003E-2</v>
      </c>
      <c r="U21" s="32">
        <v>7.0000000000000007E-2</v>
      </c>
      <c r="W21" s="33">
        <v>0.91220000000000001</v>
      </c>
      <c r="X21" s="33">
        <v>0.91749999999999998</v>
      </c>
      <c r="Y21" s="33">
        <v>0.91600000000000004</v>
      </c>
      <c r="Z21" s="33">
        <v>0.91749999999999998</v>
      </c>
      <c r="AB21" s="33"/>
      <c r="AC21" s="33"/>
      <c r="AD21" s="33"/>
      <c r="AE21" s="33"/>
    </row>
    <row r="22" spans="2:31" s="2" customFormat="1">
      <c r="B22" s="24"/>
      <c r="C22" s="25">
        <v>12</v>
      </c>
      <c r="D22" s="20">
        <v>144</v>
      </c>
      <c r="E22" s="20">
        <v>80</v>
      </c>
      <c r="F22" s="20">
        <v>101</v>
      </c>
      <c r="G22" s="20">
        <v>138</v>
      </c>
      <c r="H22" s="5"/>
      <c r="J22" s="28"/>
      <c r="L22" s="28">
        <f t="shared" si="0"/>
        <v>1497</v>
      </c>
      <c r="M22" s="28">
        <f t="shared" si="1"/>
        <v>1256</v>
      </c>
      <c r="N22" s="28">
        <f t="shared" si="1"/>
        <v>1526</v>
      </c>
      <c r="O22" s="28">
        <f t="shared" si="1"/>
        <v>1376</v>
      </c>
      <c r="P22" s="28"/>
      <c r="R22" s="32">
        <v>3.1E-2</v>
      </c>
      <c r="S22" s="32">
        <v>9.2999999999999999E-2</v>
      </c>
      <c r="T22" s="32">
        <v>6.3E-2</v>
      </c>
      <c r="U22" s="32">
        <v>5.3999999999999999E-2</v>
      </c>
      <c r="W22" s="33">
        <v>0.9163</v>
      </c>
      <c r="X22" s="33">
        <v>0.91139999999999999</v>
      </c>
      <c r="Y22" s="33">
        <v>0.91310000000000002</v>
      </c>
      <c r="Z22" s="33">
        <v>0.91439999999999999</v>
      </c>
      <c r="AB22" s="33"/>
      <c r="AC22" s="33"/>
      <c r="AD22" s="33"/>
      <c r="AE22" s="33"/>
    </row>
    <row r="23" spans="2:31" s="2" customFormat="1">
      <c r="B23" s="26"/>
      <c r="C23" s="19">
        <v>13</v>
      </c>
      <c r="D23" s="20">
        <v>110</v>
      </c>
      <c r="E23" s="20">
        <v>69</v>
      </c>
      <c r="F23" s="20">
        <v>112</v>
      </c>
      <c r="G23" s="20">
        <v>163</v>
      </c>
      <c r="H23" s="5"/>
      <c r="J23" s="28"/>
      <c r="L23" s="28">
        <f t="shared" si="0"/>
        <v>1607</v>
      </c>
      <c r="M23" s="28">
        <f t="shared" si="1"/>
        <v>1325</v>
      </c>
      <c r="N23" s="28">
        <f t="shared" si="1"/>
        <v>1638</v>
      </c>
      <c r="O23" s="28">
        <f t="shared" si="1"/>
        <v>1539</v>
      </c>
      <c r="P23" s="28"/>
      <c r="R23" s="32">
        <v>0.08</v>
      </c>
      <c r="S23" s="32">
        <v>0.09</v>
      </c>
      <c r="T23" s="32">
        <v>2.3E-2</v>
      </c>
      <c r="U23" s="32">
        <v>6.0999999999999999E-2</v>
      </c>
      <c r="W23" s="33">
        <v>0.9123</v>
      </c>
      <c r="X23" s="33">
        <v>0.91500000000000004</v>
      </c>
      <c r="Y23" s="33">
        <v>0.91749999999999998</v>
      </c>
      <c r="Z23" s="33">
        <v>0.94</v>
      </c>
      <c r="AB23" s="33"/>
      <c r="AC23" s="33"/>
      <c r="AD23" s="33"/>
      <c r="AE23" s="33"/>
    </row>
    <row r="24" spans="2:31" s="2" customFormat="1">
      <c r="B24" s="23"/>
      <c r="C24" s="22">
        <v>14</v>
      </c>
      <c r="D24" s="20">
        <v>141</v>
      </c>
      <c r="E24" s="20">
        <v>83</v>
      </c>
      <c r="F24" s="20">
        <v>169</v>
      </c>
      <c r="G24" s="20">
        <v>166</v>
      </c>
      <c r="H24" s="5"/>
      <c r="J24" s="28"/>
      <c r="L24" s="28">
        <f t="shared" si="0"/>
        <v>1748</v>
      </c>
      <c r="M24" s="28">
        <f t="shared" si="1"/>
        <v>1408</v>
      </c>
      <c r="N24" s="28">
        <f t="shared" si="1"/>
        <v>1807</v>
      </c>
      <c r="O24" s="28">
        <f t="shared" si="1"/>
        <v>1705</v>
      </c>
      <c r="P24" s="28"/>
      <c r="R24" s="32">
        <v>7.3999999999999996E-2</v>
      </c>
      <c r="S24" s="32">
        <v>6.7000000000000004E-2</v>
      </c>
      <c r="T24" s="32">
        <v>2.3E-2</v>
      </c>
      <c r="U24" s="32">
        <v>2.9000000000000001E-2</v>
      </c>
      <c r="W24" s="33">
        <v>0.91090000000000004</v>
      </c>
      <c r="X24" s="33">
        <v>0.91900000000000004</v>
      </c>
      <c r="Y24" s="33">
        <v>0.90939999999999999</v>
      </c>
      <c r="Z24" s="33">
        <v>0.91369999999999996</v>
      </c>
      <c r="AB24" s="33"/>
      <c r="AC24" s="33"/>
      <c r="AD24" s="33"/>
      <c r="AE24" s="33"/>
    </row>
    <row r="25" spans="2:31" s="2" customFormat="1">
      <c r="B25" s="23"/>
      <c r="C25" s="22">
        <v>15</v>
      </c>
      <c r="D25" s="20">
        <v>91</v>
      </c>
      <c r="E25" s="20">
        <v>96</v>
      </c>
      <c r="F25" s="20">
        <v>109</v>
      </c>
      <c r="G25" s="20">
        <v>112</v>
      </c>
      <c r="H25" s="5"/>
      <c r="J25" s="28"/>
      <c r="L25" s="28">
        <f t="shared" si="0"/>
        <v>1839</v>
      </c>
      <c r="M25" s="28">
        <f t="shared" si="1"/>
        <v>1504</v>
      </c>
      <c r="N25" s="28">
        <f t="shared" si="1"/>
        <v>1916</v>
      </c>
      <c r="O25" s="28">
        <f t="shared" si="1"/>
        <v>1817</v>
      </c>
      <c r="P25" s="28"/>
      <c r="R25" s="32">
        <v>3.0000000000000001E-3</v>
      </c>
      <c r="S25" s="32">
        <v>9.8000000000000004E-2</v>
      </c>
      <c r="T25" s="32">
        <v>5.0000000000000001E-3</v>
      </c>
      <c r="U25" s="32">
        <v>8.0000000000000002E-3</v>
      </c>
      <c r="W25" s="33">
        <v>0.91359999999999997</v>
      </c>
      <c r="X25" s="33">
        <v>0.91649999999999998</v>
      </c>
      <c r="Y25" s="33">
        <v>0.91859999999999997</v>
      </c>
      <c r="Z25" s="33">
        <v>0.91400000000000003</v>
      </c>
      <c r="AB25" s="33"/>
      <c r="AC25" s="33"/>
      <c r="AD25" s="33"/>
      <c r="AE25" s="33"/>
    </row>
    <row r="26" spans="2:31" s="2" customFormat="1">
      <c r="B26" s="23"/>
      <c r="C26" s="22">
        <v>16</v>
      </c>
      <c r="D26" s="20">
        <v>83</v>
      </c>
      <c r="E26" s="20">
        <v>98</v>
      </c>
      <c r="F26" s="20">
        <v>82</v>
      </c>
      <c r="G26" s="20">
        <v>80</v>
      </c>
      <c r="H26" s="5"/>
      <c r="J26" s="28"/>
      <c r="L26" s="28">
        <f t="shared" si="0"/>
        <v>1922</v>
      </c>
      <c r="M26" s="28">
        <f t="shared" si="1"/>
        <v>1602</v>
      </c>
      <c r="N26" s="28">
        <f t="shared" si="1"/>
        <v>1998</v>
      </c>
      <c r="O26" s="28">
        <f t="shared" si="1"/>
        <v>1897</v>
      </c>
      <c r="P26" s="28"/>
      <c r="R26" s="32">
        <v>1.4E-2</v>
      </c>
      <c r="S26" s="32">
        <v>8.2000000000000003E-2</v>
      </c>
      <c r="T26" s="32">
        <v>0.09</v>
      </c>
      <c r="U26" s="32">
        <v>4.9000000000000002E-2</v>
      </c>
      <c r="W26" s="33">
        <v>0.91220000000000001</v>
      </c>
      <c r="X26" s="33">
        <v>0.91249999999999998</v>
      </c>
      <c r="Y26" s="33">
        <v>0.91059999999999997</v>
      </c>
      <c r="Z26" s="33">
        <v>0.90920000000000001</v>
      </c>
      <c r="AB26" s="33"/>
      <c r="AC26" s="33"/>
      <c r="AD26" s="33"/>
      <c r="AE26" s="33"/>
    </row>
    <row r="27" spans="2:31" s="2" customFormat="1">
      <c r="B27" s="23"/>
      <c r="C27" s="22">
        <v>17</v>
      </c>
      <c r="D27" s="20">
        <v>91</v>
      </c>
      <c r="E27" s="20">
        <v>94</v>
      </c>
      <c r="F27" s="20">
        <v>119</v>
      </c>
      <c r="G27" s="20">
        <v>68</v>
      </c>
      <c r="H27" s="5"/>
      <c r="J27" s="28"/>
      <c r="L27" s="28">
        <f t="shared" si="0"/>
        <v>2013</v>
      </c>
      <c r="M27" s="28">
        <f t="shared" si="1"/>
        <v>1696</v>
      </c>
      <c r="N27" s="28">
        <f t="shared" si="1"/>
        <v>2117</v>
      </c>
      <c r="O27" s="28">
        <f t="shared" si="1"/>
        <v>1965</v>
      </c>
      <c r="P27" s="28"/>
      <c r="R27" s="32">
        <v>3.3000000000000002E-2</v>
      </c>
      <c r="S27" s="32">
        <v>8.7999999999999995E-2</v>
      </c>
      <c r="T27" s="32">
        <v>0.05</v>
      </c>
      <c r="U27" s="32">
        <v>8.2000000000000003E-2</v>
      </c>
      <c r="W27" s="33">
        <v>0.91539999999999999</v>
      </c>
      <c r="X27" s="33">
        <v>0.91159999999999997</v>
      </c>
      <c r="Y27" s="33">
        <v>0.91049999999999998</v>
      </c>
      <c r="Z27" s="33">
        <v>0.91610000000000003</v>
      </c>
      <c r="AB27" s="33"/>
      <c r="AC27" s="33"/>
      <c r="AD27" s="33"/>
      <c r="AE27" s="33"/>
    </row>
    <row r="28" spans="2:31" s="2" customFormat="1">
      <c r="B28" s="23"/>
      <c r="C28" s="22">
        <v>18</v>
      </c>
      <c r="D28" s="20">
        <v>125</v>
      </c>
      <c r="E28" s="20">
        <v>169</v>
      </c>
      <c r="F28" s="20">
        <v>155</v>
      </c>
      <c r="G28" s="20">
        <v>156</v>
      </c>
      <c r="H28" s="5"/>
      <c r="J28" s="28"/>
      <c r="L28" s="28">
        <f t="shared" si="0"/>
        <v>2138</v>
      </c>
      <c r="M28" s="28">
        <f t="shared" si="1"/>
        <v>1865</v>
      </c>
      <c r="N28" s="28">
        <f t="shared" si="1"/>
        <v>2272</v>
      </c>
      <c r="O28" s="28">
        <f t="shared" si="1"/>
        <v>2121</v>
      </c>
      <c r="P28" s="28"/>
      <c r="R28" s="32">
        <v>0.01</v>
      </c>
      <c r="S28" s="32">
        <v>8.4000000000000005E-2</v>
      </c>
      <c r="T28" s="32">
        <v>6.3E-2</v>
      </c>
      <c r="U28" s="32">
        <v>2.7E-2</v>
      </c>
      <c r="W28" s="33">
        <v>0.91590000000000005</v>
      </c>
      <c r="X28" s="33">
        <v>0.91139999999999999</v>
      </c>
      <c r="Y28" s="33">
        <v>0.91579999999999995</v>
      </c>
      <c r="Z28" s="33">
        <v>0.91779999999999995</v>
      </c>
      <c r="AB28" s="33"/>
      <c r="AC28" s="33"/>
      <c r="AD28" s="33"/>
      <c r="AE28" s="33"/>
    </row>
    <row r="29" spans="2:31" s="2" customFormat="1">
      <c r="B29" s="23"/>
      <c r="C29" s="22">
        <v>19</v>
      </c>
      <c r="D29" s="20">
        <v>62</v>
      </c>
      <c r="E29" s="20">
        <v>145</v>
      </c>
      <c r="F29" s="20">
        <v>79</v>
      </c>
      <c r="G29" s="20">
        <v>145</v>
      </c>
      <c r="H29" s="5"/>
      <c r="J29" s="28"/>
      <c r="L29" s="28">
        <f t="shared" si="0"/>
        <v>2200</v>
      </c>
      <c r="M29" s="28">
        <f t="shared" si="1"/>
        <v>2010</v>
      </c>
      <c r="N29" s="28">
        <f t="shared" si="1"/>
        <v>2351</v>
      </c>
      <c r="O29" s="28">
        <f t="shared" si="1"/>
        <v>2266</v>
      </c>
      <c r="P29" s="28"/>
      <c r="R29" s="32">
        <v>3.7999999999999999E-2</v>
      </c>
      <c r="S29" s="32">
        <v>0.06</v>
      </c>
      <c r="T29" s="32">
        <v>9.7000000000000003E-2</v>
      </c>
      <c r="U29" s="32">
        <v>5.8000000000000003E-2</v>
      </c>
      <c r="W29" s="33">
        <v>0.91879999999999995</v>
      </c>
      <c r="X29" s="33">
        <v>0.91259999999999997</v>
      </c>
      <c r="Y29" s="33">
        <v>0.91339999999999999</v>
      </c>
      <c r="Z29" s="33">
        <v>0.91339999999999999</v>
      </c>
      <c r="AB29" s="33"/>
      <c r="AC29" s="33"/>
      <c r="AD29" s="33"/>
      <c r="AE29" s="33"/>
    </row>
    <row r="30" spans="2:31" s="2" customFormat="1">
      <c r="B30" s="23"/>
      <c r="C30" s="22">
        <v>20</v>
      </c>
      <c r="D30" s="20">
        <v>154</v>
      </c>
      <c r="E30" s="20">
        <v>88</v>
      </c>
      <c r="F30" s="20">
        <v>150</v>
      </c>
      <c r="G30" s="20">
        <v>127</v>
      </c>
      <c r="H30" s="5"/>
      <c r="J30" s="28"/>
      <c r="L30" s="28">
        <f t="shared" si="0"/>
        <v>2354</v>
      </c>
      <c r="M30" s="28">
        <f t="shared" si="1"/>
        <v>2098</v>
      </c>
      <c r="N30" s="28">
        <f t="shared" si="1"/>
        <v>2501</v>
      </c>
      <c r="O30" s="28">
        <f t="shared" si="1"/>
        <v>2393</v>
      </c>
      <c r="P30" s="28"/>
      <c r="R30" s="32">
        <v>5.8999999999999997E-2</v>
      </c>
      <c r="S30" s="32">
        <v>3.5000000000000003E-2</v>
      </c>
      <c r="T30" s="32">
        <v>7.2999999999999995E-2</v>
      </c>
      <c r="U30" s="32">
        <v>0.09</v>
      </c>
      <c r="W30" s="33">
        <v>0.91710000000000003</v>
      </c>
      <c r="X30" s="33">
        <v>0.91220000000000001</v>
      </c>
      <c r="Y30" s="33">
        <v>0.91839999999999999</v>
      </c>
      <c r="Z30" s="33">
        <v>0.91549999999999998</v>
      </c>
      <c r="AB30" s="33"/>
      <c r="AC30" s="33"/>
      <c r="AD30" s="33"/>
      <c r="AE30" s="33"/>
    </row>
    <row r="31" spans="2:31" s="2" customFormat="1">
      <c r="B31" s="23"/>
      <c r="C31" s="22">
        <v>21</v>
      </c>
      <c r="D31" s="20">
        <v>62</v>
      </c>
      <c r="E31" s="20">
        <v>140</v>
      </c>
      <c r="F31" s="20">
        <v>124</v>
      </c>
      <c r="G31" s="20">
        <v>110</v>
      </c>
      <c r="H31" s="5"/>
      <c r="J31" s="28"/>
      <c r="L31" s="28">
        <f t="shared" si="0"/>
        <v>2416</v>
      </c>
      <c r="M31" s="28">
        <f t="shared" si="1"/>
        <v>2238</v>
      </c>
      <c r="N31" s="28">
        <f t="shared" si="1"/>
        <v>2625</v>
      </c>
      <c r="O31" s="28">
        <f t="shared" si="1"/>
        <v>2503</v>
      </c>
      <c r="P31" s="28"/>
      <c r="R31" s="32">
        <v>6.6000000000000003E-2</v>
      </c>
      <c r="S31" s="32">
        <v>4.5999999999999999E-2</v>
      </c>
      <c r="T31" s="32">
        <v>5.2999999999999999E-2</v>
      </c>
      <c r="U31" s="32">
        <v>2.7E-2</v>
      </c>
      <c r="W31" s="33">
        <v>0.91820000000000002</v>
      </c>
      <c r="X31" s="33">
        <v>0.91779999999999995</v>
      </c>
      <c r="Y31" s="33">
        <v>0.91810000000000003</v>
      </c>
      <c r="Z31" s="33">
        <v>0.91469999999999996</v>
      </c>
      <c r="AB31" s="33"/>
      <c r="AC31" s="33"/>
      <c r="AD31" s="33"/>
      <c r="AE31" s="33"/>
    </row>
    <row r="32" spans="2:31" s="2" customFormat="1">
      <c r="B32" s="23"/>
      <c r="C32" s="22">
        <v>22</v>
      </c>
      <c r="D32" s="20">
        <v>74</v>
      </c>
      <c r="E32" s="20">
        <v>168</v>
      </c>
      <c r="F32" s="20">
        <v>127</v>
      </c>
      <c r="G32" s="20">
        <v>169</v>
      </c>
      <c r="H32" s="5"/>
      <c r="J32" s="28"/>
      <c r="L32" s="28">
        <f t="shared" si="0"/>
        <v>2490</v>
      </c>
      <c r="M32" s="28">
        <f t="shared" si="1"/>
        <v>2406</v>
      </c>
      <c r="N32" s="28">
        <f t="shared" si="1"/>
        <v>2752</v>
      </c>
      <c r="O32" s="28">
        <f t="shared" si="1"/>
        <v>2672</v>
      </c>
      <c r="P32" s="28"/>
      <c r="R32" s="32">
        <v>0.03</v>
      </c>
      <c r="S32" s="32">
        <v>9.9000000000000005E-2</v>
      </c>
      <c r="T32" s="32">
        <v>7.3999999999999996E-2</v>
      </c>
      <c r="U32" s="32">
        <v>4.9000000000000002E-2</v>
      </c>
      <c r="W32" s="33">
        <v>0.91200000000000003</v>
      </c>
      <c r="X32" s="33">
        <v>0.91830000000000001</v>
      </c>
      <c r="Y32" s="33">
        <v>0.91290000000000004</v>
      </c>
      <c r="Z32" s="33">
        <v>0.95</v>
      </c>
      <c r="AB32" s="33"/>
      <c r="AC32" s="33"/>
      <c r="AD32" s="33"/>
      <c r="AE32" s="33"/>
    </row>
    <row r="33" spans="2:31" s="2" customFormat="1">
      <c r="B33" s="23"/>
      <c r="C33" s="22">
        <v>23</v>
      </c>
      <c r="D33" s="20">
        <v>155</v>
      </c>
      <c r="E33" s="20">
        <v>95</v>
      </c>
      <c r="F33" s="20">
        <v>65</v>
      </c>
      <c r="G33" s="20">
        <v>112</v>
      </c>
      <c r="H33" s="5"/>
      <c r="J33" s="28"/>
      <c r="L33" s="28">
        <f>+DL32+D33</f>
        <v>155</v>
      </c>
      <c r="M33" s="28">
        <f t="shared" si="1"/>
        <v>2501</v>
      </c>
      <c r="N33" s="28">
        <f t="shared" si="1"/>
        <v>2817</v>
      </c>
      <c r="O33" s="28">
        <f t="shared" si="1"/>
        <v>2784</v>
      </c>
      <c r="P33" s="28"/>
      <c r="R33" s="32">
        <v>8.5000000000000006E-2</v>
      </c>
      <c r="S33" s="32">
        <v>9.8000000000000004E-2</v>
      </c>
      <c r="T33" s="32">
        <v>9.8000000000000004E-2</v>
      </c>
      <c r="U33" s="32">
        <v>2.7E-2</v>
      </c>
      <c r="W33" s="33">
        <v>0.91320000000000001</v>
      </c>
      <c r="X33" s="33">
        <v>0.91739999999999999</v>
      </c>
      <c r="Y33" s="33">
        <v>0.91479999999999995</v>
      </c>
      <c r="Z33" s="33">
        <v>0.9123</v>
      </c>
      <c r="AB33" s="33"/>
      <c r="AC33" s="33"/>
      <c r="AD33" s="33"/>
      <c r="AE33" s="33"/>
    </row>
    <row r="34" spans="2:31" s="2" customFormat="1">
      <c r="B34" s="24"/>
      <c r="C34" s="25">
        <v>24</v>
      </c>
      <c r="D34" s="20">
        <v>85</v>
      </c>
      <c r="E34" s="20">
        <v>139</v>
      </c>
      <c r="F34" s="20">
        <v>112</v>
      </c>
      <c r="G34" s="20">
        <v>135</v>
      </c>
      <c r="H34" s="5"/>
      <c r="J34" s="28"/>
      <c r="L34" s="28">
        <f t="shared" si="0"/>
        <v>240</v>
      </c>
      <c r="M34" s="28">
        <f t="shared" si="1"/>
        <v>2640</v>
      </c>
      <c r="N34" s="28">
        <f t="shared" si="1"/>
        <v>2929</v>
      </c>
      <c r="O34" s="28">
        <f t="shared" si="1"/>
        <v>2919</v>
      </c>
      <c r="P34" s="28"/>
      <c r="R34" s="32">
        <v>1.9E-2</v>
      </c>
      <c r="S34" s="32">
        <v>1.7999999999999999E-2</v>
      </c>
      <c r="T34" s="32">
        <v>4.3999999999999997E-2</v>
      </c>
      <c r="U34" s="32">
        <v>0.08</v>
      </c>
      <c r="W34" s="33">
        <v>0.91679999999999995</v>
      </c>
      <c r="X34" s="33">
        <v>0.91669999999999996</v>
      </c>
      <c r="Y34" s="33">
        <v>0.91020000000000001</v>
      </c>
      <c r="Z34" s="33">
        <v>0.91749999999999998</v>
      </c>
      <c r="AB34" s="33"/>
      <c r="AC34" s="33"/>
      <c r="AD34" s="33"/>
      <c r="AE34" s="33"/>
    </row>
    <row r="35" spans="2:31" s="2" customFormat="1">
      <c r="B35" s="26"/>
      <c r="C35" s="19">
        <v>25</v>
      </c>
      <c r="D35" s="20">
        <v>88</v>
      </c>
      <c r="E35" s="20">
        <v>84</v>
      </c>
      <c r="F35" s="20">
        <v>77</v>
      </c>
      <c r="G35" s="20">
        <v>152</v>
      </c>
      <c r="H35" s="5"/>
      <c r="J35" s="28"/>
      <c r="L35" s="28">
        <f t="shared" si="0"/>
        <v>328</v>
      </c>
      <c r="M35" s="28">
        <f t="shared" si="1"/>
        <v>2724</v>
      </c>
      <c r="N35" s="28">
        <f t="shared" si="1"/>
        <v>3006</v>
      </c>
      <c r="O35" s="28">
        <f t="shared" si="1"/>
        <v>3071</v>
      </c>
      <c r="P35" s="28"/>
      <c r="R35" s="32">
        <v>8.5000000000000006E-2</v>
      </c>
      <c r="S35" s="32">
        <v>2.1000000000000001E-2</v>
      </c>
      <c r="T35" s="32">
        <v>5.0000000000000001E-3</v>
      </c>
      <c r="U35" s="32">
        <v>9.0999999999999998E-2</v>
      </c>
      <c r="W35" s="33">
        <v>0.91669999999999996</v>
      </c>
      <c r="X35" s="33">
        <v>0.91069999999999995</v>
      </c>
      <c r="Y35" s="33">
        <v>0.91869999999999996</v>
      </c>
      <c r="Z35" s="33">
        <v>0.91139999999999999</v>
      </c>
      <c r="AB35" s="33"/>
      <c r="AC35" s="33"/>
      <c r="AD35" s="33"/>
      <c r="AE35" s="33"/>
    </row>
    <row r="36" spans="2:31" s="2" customFormat="1">
      <c r="B36" s="23"/>
      <c r="C36" s="22">
        <v>26</v>
      </c>
      <c r="D36" s="20">
        <v>120</v>
      </c>
      <c r="E36" s="20">
        <v>84</v>
      </c>
      <c r="F36" s="20">
        <v>103</v>
      </c>
      <c r="G36" s="20">
        <v>149</v>
      </c>
      <c r="H36" s="5"/>
      <c r="J36" s="28"/>
      <c r="L36" s="28">
        <f t="shared" si="0"/>
        <v>448</v>
      </c>
      <c r="M36" s="28">
        <f t="shared" si="1"/>
        <v>2808</v>
      </c>
      <c r="N36" s="28">
        <f t="shared" si="1"/>
        <v>3109</v>
      </c>
      <c r="O36" s="28">
        <f t="shared" si="1"/>
        <v>3220</v>
      </c>
      <c r="P36" s="28"/>
      <c r="R36" s="32">
        <v>3.5999999999999997E-2</v>
      </c>
      <c r="S36" s="32">
        <v>3.5000000000000003E-2</v>
      </c>
      <c r="T36" s="32">
        <v>4.3999999999999997E-2</v>
      </c>
      <c r="U36" s="32">
        <v>8.5999999999999993E-2</v>
      </c>
      <c r="W36" s="33">
        <v>0.91</v>
      </c>
      <c r="X36" s="33">
        <v>0.91739999999999999</v>
      </c>
      <c r="Y36" s="33">
        <v>0.91479999999999995</v>
      </c>
      <c r="Z36" s="33">
        <v>0.91859999999999997</v>
      </c>
      <c r="AB36" s="33"/>
      <c r="AC36" s="33"/>
      <c r="AD36" s="33"/>
      <c r="AE36" s="33"/>
    </row>
    <row r="37" spans="2:31" s="2" customFormat="1">
      <c r="B37" s="23"/>
      <c r="C37" s="22">
        <v>27</v>
      </c>
      <c r="D37" s="20">
        <v>91</v>
      </c>
      <c r="E37" s="20">
        <v>156</v>
      </c>
      <c r="F37" s="20">
        <v>139</v>
      </c>
      <c r="G37" s="20">
        <v>152</v>
      </c>
      <c r="H37" s="5"/>
      <c r="J37" s="28"/>
      <c r="L37" s="28">
        <f t="shared" si="0"/>
        <v>539</v>
      </c>
      <c r="M37" s="28">
        <f t="shared" si="1"/>
        <v>2964</v>
      </c>
      <c r="N37" s="28">
        <f t="shared" si="1"/>
        <v>3248</v>
      </c>
      <c r="O37" s="28">
        <f t="shared" si="1"/>
        <v>3372</v>
      </c>
      <c r="P37" s="28"/>
      <c r="R37" s="32">
        <v>9.8000000000000004E-2</v>
      </c>
      <c r="S37" s="32">
        <v>6.7000000000000004E-2</v>
      </c>
      <c r="T37" s="32">
        <v>4.7E-2</v>
      </c>
      <c r="U37" s="32">
        <v>2.5000000000000001E-2</v>
      </c>
      <c r="W37" s="33">
        <v>0.91669999999999996</v>
      </c>
      <c r="X37" s="33">
        <v>0.91669999999999996</v>
      </c>
      <c r="Y37" s="33">
        <v>0.91710000000000003</v>
      </c>
      <c r="Z37" s="33">
        <v>0.97</v>
      </c>
      <c r="AB37" s="33"/>
      <c r="AC37" s="33"/>
      <c r="AD37" s="33"/>
      <c r="AE37" s="33"/>
    </row>
    <row r="38" spans="2:31" s="2" customFormat="1">
      <c r="B38" s="23"/>
      <c r="C38" s="22">
        <v>28</v>
      </c>
      <c r="D38" s="20">
        <v>62</v>
      </c>
      <c r="E38" s="20">
        <v>96</v>
      </c>
      <c r="F38" s="20">
        <v>93</v>
      </c>
      <c r="G38" s="20">
        <v>128</v>
      </c>
      <c r="H38" s="5"/>
      <c r="J38" s="28"/>
      <c r="L38" s="28">
        <f t="shared" si="0"/>
        <v>601</v>
      </c>
      <c r="M38" s="28">
        <f t="shared" si="1"/>
        <v>3060</v>
      </c>
      <c r="N38" s="28">
        <f t="shared" si="1"/>
        <v>3341</v>
      </c>
      <c r="O38" s="28">
        <f t="shared" si="1"/>
        <v>3500</v>
      </c>
      <c r="P38" s="28"/>
      <c r="R38" s="32">
        <v>9.1999999999999998E-2</v>
      </c>
      <c r="S38" s="32">
        <v>1.4999999999999999E-2</v>
      </c>
      <c r="T38" s="32">
        <v>5.6000000000000001E-2</v>
      </c>
      <c r="U38" s="32">
        <v>6.7000000000000004E-2</v>
      </c>
      <c r="W38" s="33">
        <v>0.91439999999999999</v>
      </c>
      <c r="X38" s="33">
        <v>0.91710000000000003</v>
      </c>
      <c r="Y38" s="33">
        <v>0.91890000000000005</v>
      </c>
      <c r="Z38" s="33">
        <v>0.9143</v>
      </c>
      <c r="AB38" s="33"/>
      <c r="AC38" s="33"/>
      <c r="AD38" s="33"/>
      <c r="AE38" s="33"/>
    </row>
    <row r="39" spans="2:31" s="2" customFormat="1">
      <c r="B39" s="23"/>
      <c r="C39" s="22">
        <v>29</v>
      </c>
      <c r="D39" s="20">
        <v>157</v>
      </c>
      <c r="E39" s="20">
        <v>72</v>
      </c>
      <c r="F39" s="20">
        <v>149</v>
      </c>
      <c r="G39" s="20">
        <v>83</v>
      </c>
      <c r="H39" s="5"/>
      <c r="J39" s="28"/>
      <c r="L39" s="28">
        <f t="shared" si="0"/>
        <v>758</v>
      </c>
      <c r="M39" s="28">
        <f t="shared" si="1"/>
        <v>3132</v>
      </c>
      <c r="N39" s="28">
        <f t="shared" si="1"/>
        <v>3490</v>
      </c>
      <c r="O39" s="28">
        <f t="shared" si="1"/>
        <v>3583</v>
      </c>
      <c r="P39" s="28"/>
      <c r="R39" s="32">
        <v>8.4000000000000005E-2</v>
      </c>
      <c r="S39" s="32">
        <v>1.7999999999999999E-2</v>
      </c>
      <c r="T39" s="32">
        <v>9.8000000000000004E-2</v>
      </c>
      <c r="U39" s="32">
        <v>1.6E-2</v>
      </c>
      <c r="W39" s="33">
        <v>0.91449999999999998</v>
      </c>
      <c r="X39" s="33">
        <v>0.91220000000000001</v>
      </c>
      <c r="Y39" s="33">
        <v>0.9133</v>
      </c>
      <c r="Z39" s="33">
        <v>0.9153</v>
      </c>
      <c r="AB39" s="33"/>
      <c r="AC39" s="33"/>
      <c r="AD39" s="33"/>
      <c r="AE39" s="33"/>
    </row>
    <row r="40" spans="2:31" s="2" customFormat="1">
      <c r="B40" s="23"/>
      <c r="C40" s="22">
        <v>30</v>
      </c>
      <c r="D40" s="20">
        <v>109</v>
      </c>
      <c r="E40" s="20">
        <v>98</v>
      </c>
      <c r="F40" s="20">
        <v>130</v>
      </c>
      <c r="G40" s="20">
        <v>98</v>
      </c>
      <c r="H40" s="5"/>
      <c r="J40" s="28"/>
      <c r="L40" s="28">
        <f t="shared" si="0"/>
        <v>867</v>
      </c>
      <c r="M40" s="28">
        <f t="shared" si="1"/>
        <v>3230</v>
      </c>
      <c r="N40" s="28">
        <f t="shared" si="1"/>
        <v>3620</v>
      </c>
      <c r="O40" s="28">
        <f t="shared" si="1"/>
        <v>3681</v>
      </c>
      <c r="P40" s="28"/>
      <c r="R40" s="32">
        <v>1.0999999999999999E-2</v>
      </c>
      <c r="S40" s="32">
        <v>1.0999999999999999E-2</v>
      </c>
      <c r="T40" s="32">
        <v>4.2000000000000003E-2</v>
      </c>
      <c r="U40" s="32">
        <v>0.01</v>
      </c>
      <c r="W40" s="33">
        <v>0.90990000000000004</v>
      </c>
      <c r="X40" s="33">
        <v>0.91049999999999998</v>
      </c>
      <c r="Y40" s="33">
        <v>0.90990000000000004</v>
      </c>
      <c r="Z40" s="33">
        <v>0.91779999999999995</v>
      </c>
      <c r="AB40" s="33"/>
      <c r="AC40" s="33"/>
      <c r="AD40" s="33"/>
      <c r="AE40" s="33"/>
    </row>
    <row r="41" spans="2:31" s="2" customFormat="1">
      <c r="B41" s="23"/>
      <c r="C41" s="22">
        <v>31</v>
      </c>
      <c r="D41" s="20">
        <v>120</v>
      </c>
      <c r="E41" s="20">
        <v>106</v>
      </c>
      <c r="F41" s="20">
        <v>161</v>
      </c>
      <c r="G41" s="20">
        <v>155</v>
      </c>
      <c r="H41" s="5"/>
      <c r="J41" s="28"/>
      <c r="L41" s="28">
        <f t="shared" si="0"/>
        <v>987</v>
      </c>
      <c r="M41" s="28">
        <f t="shared" si="1"/>
        <v>3336</v>
      </c>
      <c r="N41" s="28">
        <f t="shared" si="1"/>
        <v>3781</v>
      </c>
      <c r="O41" s="28">
        <f t="shared" si="1"/>
        <v>3836</v>
      </c>
      <c r="P41" s="28"/>
      <c r="R41" s="32">
        <v>4.2000000000000003E-2</v>
      </c>
      <c r="S41" s="32">
        <v>7.3999999999999996E-2</v>
      </c>
      <c r="T41" s="32">
        <v>4.3999999999999997E-2</v>
      </c>
      <c r="U41" s="32">
        <v>9.1999999999999998E-2</v>
      </c>
      <c r="W41" s="33">
        <v>0.91269999999999996</v>
      </c>
      <c r="X41" s="33">
        <v>0.91820000000000002</v>
      </c>
      <c r="Y41" s="33">
        <v>0.91059999999999997</v>
      </c>
      <c r="Z41" s="33">
        <v>0.90939999999999999</v>
      </c>
      <c r="AB41" s="33"/>
      <c r="AC41" s="33"/>
      <c r="AD41" s="33"/>
      <c r="AE41" s="33"/>
    </row>
    <row r="42" spans="2:31" s="2" customFormat="1">
      <c r="B42" s="23"/>
      <c r="C42" s="22">
        <v>32</v>
      </c>
      <c r="D42" s="20">
        <v>130</v>
      </c>
      <c r="E42" s="20">
        <v>96</v>
      </c>
      <c r="F42" s="20">
        <v>127</v>
      </c>
      <c r="G42" s="20">
        <v>82</v>
      </c>
      <c r="H42" s="5"/>
      <c r="J42" s="28"/>
      <c r="L42" s="28">
        <f t="shared" si="0"/>
        <v>1117</v>
      </c>
      <c r="M42" s="28">
        <f t="shared" si="1"/>
        <v>3432</v>
      </c>
      <c r="N42" s="28">
        <f t="shared" si="1"/>
        <v>3908</v>
      </c>
      <c r="O42" s="28">
        <f t="shared" si="1"/>
        <v>3918</v>
      </c>
      <c r="P42" s="28"/>
      <c r="R42" s="32">
        <v>3.2000000000000001E-2</v>
      </c>
      <c r="S42" s="32">
        <v>9.5000000000000001E-2</v>
      </c>
      <c r="T42" s="32">
        <v>3.5000000000000003E-2</v>
      </c>
      <c r="U42" s="32">
        <v>2.8000000000000001E-2</v>
      </c>
      <c r="W42" s="33">
        <v>0.91739999999999999</v>
      </c>
      <c r="X42" s="33">
        <v>0.91269999999999996</v>
      </c>
      <c r="Y42" s="33">
        <v>0.91539999999999999</v>
      </c>
      <c r="Z42" s="33">
        <v>0.91479999999999995</v>
      </c>
      <c r="AB42" s="33"/>
      <c r="AC42" s="33"/>
      <c r="AD42" s="33"/>
      <c r="AE42" s="33"/>
    </row>
    <row r="43" spans="2:31" s="2" customFormat="1">
      <c r="B43" s="23"/>
      <c r="C43" s="22">
        <v>33</v>
      </c>
      <c r="D43" s="20">
        <v>92</v>
      </c>
      <c r="E43" s="20">
        <v>135</v>
      </c>
      <c r="F43" s="20">
        <v>104</v>
      </c>
      <c r="G43" s="20">
        <v>97</v>
      </c>
      <c r="H43" s="5"/>
      <c r="J43" s="28"/>
      <c r="L43" s="28">
        <f t="shared" si="0"/>
        <v>1209</v>
      </c>
      <c r="M43" s="28">
        <f t="shared" si="1"/>
        <v>3567</v>
      </c>
      <c r="N43" s="28">
        <f t="shared" si="1"/>
        <v>4012</v>
      </c>
      <c r="O43" s="28">
        <f t="shared" si="1"/>
        <v>4015</v>
      </c>
      <c r="P43" s="28"/>
      <c r="R43" s="32">
        <v>2.7E-2</v>
      </c>
      <c r="S43" s="32">
        <v>7.5999999999999998E-2</v>
      </c>
      <c r="T43" s="32">
        <v>6.3E-2</v>
      </c>
      <c r="U43" s="32">
        <v>7.0999999999999994E-2</v>
      </c>
      <c r="W43" s="33">
        <v>0.91200000000000003</v>
      </c>
      <c r="X43" s="33">
        <v>0.91559999999999997</v>
      </c>
      <c r="Y43" s="33">
        <v>0.9133</v>
      </c>
      <c r="Z43" s="33">
        <v>0.91869999999999996</v>
      </c>
      <c r="AB43" s="33"/>
      <c r="AC43" s="33"/>
      <c r="AD43" s="33"/>
      <c r="AE43" s="33"/>
    </row>
    <row r="44" spans="2:31" s="2" customFormat="1">
      <c r="B44" s="23"/>
      <c r="C44" s="22">
        <v>34</v>
      </c>
      <c r="D44" s="20">
        <v>116</v>
      </c>
      <c r="E44" s="20">
        <v>129</v>
      </c>
      <c r="F44" s="20">
        <v>132</v>
      </c>
      <c r="G44" s="20">
        <v>89</v>
      </c>
      <c r="H44" s="5"/>
      <c r="J44" s="28"/>
      <c r="L44" s="28">
        <f t="shared" si="0"/>
        <v>1325</v>
      </c>
      <c r="M44" s="28">
        <f t="shared" si="1"/>
        <v>3696</v>
      </c>
      <c r="N44" s="28">
        <f t="shared" si="1"/>
        <v>4144</v>
      </c>
      <c r="O44" s="28">
        <f t="shared" si="1"/>
        <v>4104</v>
      </c>
      <c r="P44" s="28"/>
      <c r="R44" s="32">
        <v>5.8000000000000003E-2</v>
      </c>
      <c r="S44" s="32">
        <v>5.8999999999999997E-2</v>
      </c>
      <c r="T44" s="32">
        <v>8.1000000000000003E-2</v>
      </c>
      <c r="U44" s="32">
        <v>0.04</v>
      </c>
      <c r="W44" s="33">
        <v>0.91320000000000001</v>
      </c>
      <c r="X44" s="33">
        <v>0.9143</v>
      </c>
      <c r="Y44" s="33">
        <v>0.91790000000000005</v>
      </c>
      <c r="Z44" s="33">
        <v>0.90910000000000002</v>
      </c>
      <c r="AB44" s="33"/>
      <c r="AC44" s="33"/>
      <c r="AD44" s="33"/>
      <c r="AE44" s="33"/>
    </row>
    <row r="45" spans="2:31" s="2" customFormat="1">
      <c r="B45" s="23"/>
      <c r="C45" s="22">
        <v>35</v>
      </c>
      <c r="D45" s="20">
        <v>148</v>
      </c>
      <c r="E45" s="20">
        <v>157</v>
      </c>
      <c r="F45" s="20">
        <v>106</v>
      </c>
      <c r="G45" s="20">
        <v>110</v>
      </c>
      <c r="H45" s="5"/>
      <c r="J45" s="28"/>
      <c r="L45" s="28">
        <f t="shared" si="0"/>
        <v>1473</v>
      </c>
      <c r="M45" s="28">
        <f t="shared" si="1"/>
        <v>3853</v>
      </c>
      <c r="N45" s="28">
        <f t="shared" si="1"/>
        <v>4250</v>
      </c>
      <c r="O45" s="28">
        <f t="shared" si="1"/>
        <v>4214</v>
      </c>
      <c r="P45" s="28"/>
      <c r="R45" s="32">
        <v>3.1E-2</v>
      </c>
      <c r="S45" s="32">
        <v>6.9000000000000006E-2</v>
      </c>
      <c r="T45" s="32">
        <v>8.6999999999999994E-2</v>
      </c>
      <c r="U45" s="32">
        <v>0.05</v>
      </c>
      <c r="W45" s="33">
        <v>0.91359999999999997</v>
      </c>
      <c r="X45" s="33">
        <v>0.91349999999999998</v>
      </c>
      <c r="Y45" s="33">
        <v>0.90980000000000005</v>
      </c>
      <c r="Z45" s="33">
        <v>0.91600000000000004</v>
      </c>
      <c r="AB45" s="33"/>
      <c r="AC45" s="33"/>
      <c r="AD45" s="33"/>
      <c r="AE45" s="33"/>
    </row>
    <row r="46" spans="2:31" s="2" customFormat="1">
      <c r="B46" s="24"/>
      <c r="C46" s="25">
        <v>36</v>
      </c>
      <c r="D46" s="20">
        <v>68</v>
      </c>
      <c r="E46" s="20">
        <v>120</v>
      </c>
      <c r="F46" s="20">
        <v>167</v>
      </c>
      <c r="G46" s="20">
        <v>118</v>
      </c>
      <c r="H46" s="5"/>
      <c r="J46" s="28"/>
      <c r="L46" s="28">
        <f t="shared" si="0"/>
        <v>1541</v>
      </c>
      <c r="M46" s="28">
        <f t="shared" si="1"/>
        <v>3973</v>
      </c>
      <c r="N46" s="28">
        <f t="shared" si="1"/>
        <v>4417</v>
      </c>
      <c r="O46" s="28">
        <f t="shared" si="1"/>
        <v>4332</v>
      </c>
      <c r="P46" s="28"/>
      <c r="R46" s="32">
        <v>6.7000000000000004E-2</v>
      </c>
      <c r="S46" s="32">
        <v>8.9999999999999993E-3</v>
      </c>
      <c r="T46" s="32">
        <v>6.7000000000000004E-2</v>
      </c>
      <c r="U46" s="32">
        <v>4.8000000000000001E-2</v>
      </c>
      <c r="W46" s="33">
        <v>0.91320000000000001</v>
      </c>
      <c r="X46" s="33">
        <v>0.91820000000000002</v>
      </c>
      <c r="Y46" s="33">
        <v>0.90949999999999998</v>
      </c>
      <c r="Z46" s="33">
        <v>0.91390000000000005</v>
      </c>
      <c r="AB46" s="33"/>
      <c r="AC46" s="33"/>
      <c r="AD46" s="33"/>
      <c r="AE46" s="33"/>
    </row>
    <row r="47" spans="2:31" s="2" customFormat="1">
      <c r="B47" s="26"/>
      <c r="C47" s="19">
        <v>37</v>
      </c>
      <c r="D47" s="20">
        <v>158</v>
      </c>
      <c r="E47" s="20">
        <v>105</v>
      </c>
      <c r="F47" s="20">
        <v>102</v>
      </c>
      <c r="G47" s="20">
        <v>82</v>
      </c>
      <c r="H47" s="5"/>
      <c r="J47" s="28"/>
      <c r="L47" s="28">
        <f t="shared" si="0"/>
        <v>1699</v>
      </c>
      <c r="M47" s="28">
        <f t="shared" si="1"/>
        <v>4078</v>
      </c>
      <c r="N47" s="28">
        <f t="shared" si="1"/>
        <v>4519</v>
      </c>
      <c r="O47" s="28">
        <f t="shared" si="1"/>
        <v>4414</v>
      </c>
      <c r="P47" s="28"/>
      <c r="R47" s="32">
        <v>1.0999999999999999E-2</v>
      </c>
      <c r="S47" s="32">
        <v>4.9000000000000002E-2</v>
      </c>
      <c r="T47" s="32">
        <v>1.0999999999999999E-2</v>
      </c>
      <c r="U47" s="32">
        <v>4.2999999999999997E-2</v>
      </c>
      <c r="W47" s="33">
        <v>0.91</v>
      </c>
      <c r="X47" s="33">
        <v>0.91090000000000004</v>
      </c>
      <c r="Y47" s="33">
        <v>0.91910000000000003</v>
      </c>
      <c r="Z47" s="33">
        <v>0.91600000000000004</v>
      </c>
      <c r="AB47" s="33"/>
      <c r="AC47" s="33"/>
      <c r="AD47" s="33"/>
      <c r="AE47" s="33"/>
    </row>
    <row r="48" spans="2:31" s="2" customFormat="1">
      <c r="B48" s="23"/>
      <c r="C48" s="22">
        <v>38</v>
      </c>
      <c r="D48" s="20">
        <v>140</v>
      </c>
      <c r="E48" s="20">
        <v>154</v>
      </c>
      <c r="F48" s="20">
        <v>157</v>
      </c>
      <c r="G48" s="20">
        <v>118</v>
      </c>
      <c r="H48" s="5"/>
      <c r="J48" s="28"/>
      <c r="L48" s="28">
        <f t="shared" si="0"/>
        <v>1839</v>
      </c>
      <c r="M48" s="28">
        <f t="shared" si="1"/>
        <v>4232</v>
      </c>
      <c r="N48" s="28">
        <f t="shared" si="1"/>
        <v>4676</v>
      </c>
      <c r="O48" s="28">
        <f t="shared" si="1"/>
        <v>4532</v>
      </c>
      <c r="P48" s="28"/>
      <c r="R48" s="32">
        <v>7.8E-2</v>
      </c>
      <c r="S48" s="32">
        <v>9.9000000000000005E-2</v>
      </c>
      <c r="T48" s="32">
        <v>5.8000000000000003E-2</v>
      </c>
      <c r="U48" s="32">
        <v>4.8000000000000001E-2</v>
      </c>
      <c r="W48" s="33">
        <v>0.91410000000000002</v>
      </c>
      <c r="X48" s="33">
        <v>0.91420000000000001</v>
      </c>
      <c r="Y48" s="33">
        <v>0.91190000000000004</v>
      </c>
      <c r="Z48" s="33">
        <v>0.9123</v>
      </c>
      <c r="AB48" s="33"/>
      <c r="AC48" s="33"/>
      <c r="AD48" s="33"/>
      <c r="AE48" s="33"/>
    </row>
    <row r="49" spans="2:31" s="2" customFormat="1">
      <c r="B49" s="23"/>
      <c r="C49" s="22">
        <v>39</v>
      </c>
      <c r="D49" s="20">
        <v>77</v>
      </c>
      <c r="E49" s="20">
        <v>86</v>
      </c>
      <c r="F49" s="20">
        <v>163</v>
      </c>
      <c r="G49" s="20">
        <v>131</v>
      </c>
      <c r="H49" s="5"/>
      <c r="J49" s="28"/>
      <c r="L49" s="28">
        <f t="shared" si="0"/>
        <v>1916</v>
      </c>
      <c r="M49" s="28">
        <f t="shared" si="1"/>
        <v>4318</v>
      </c>
      <c r="N49" s="28">
        <f t="shared" si="1"/>
        <v>4839</v>
      </c>
      <c r="O49" s="28">
        <f t="shared" si="1"/>
        <v>4663</v>
      </c>
      <c r="P49" s="28"/>
      <c r="R49" s="32">
        <v>4.2000000000000003E-2</v>
      </c>
      <c r="S49" s="32">
        <v>3.2000000000000001E-2</v>
      </c>
      <c r="T49" s="32">
        <v>3.6999999999999998E-2</v>
      </c>
      <c r="U49" s="32">
        <v>3.1E-2</v>
      </c>
      <c r="W49" s="33">
        <v>0.91239999999999999</v>
      </c>
      <c r="X49" s="33">
        <v>0.91180000000000005</v>
      </c>
      <c r="Y49" s="33">
        <v>0.90939999999999999</v>
      </c>
      <c r="Z49" s="33">
        <v>0.91139999999999999</v>
      </c>
      <c r="AB49" s="33"/>
      <c r="AC49" s="33"/>
      <c r="AD49" s="33"/>
      <c r="AE49" s="33"/>
    </row>
    <row r="50" spans="2:31" s="2" customFormat="1">
      <c r="B50" s="23"/>
      <c r="C50" s="22">
        <v>40</v>
      </c>
      <c r="D50" s="20">
        <v>165</v>
      </c>
      <c r="E50" s="20">
        <v>92</v>
      </c>
      <c r="F50" s="20">
        <v>167</v>
      </c>
      <c r="G50" s="20">
        <v>94</v>
      </c>
      <c r="H50" s="5"/>
      <c r="J50" s="28"/>
      <c r="L50" s="28">
        <f t="shared" si="0"/>
        <v>2081</v>
      </c>
      <c r="M50" s="28">
        <f t="shared" si="1"/>
        <v>4410</v>
      </c>
      <c r="N50" s="28">
        <f t="shared" si="1"/>
        <v>5006</v>
      </c>
      <c r="O50" s="28">
        <f t="shared" si="1"/>
        <v>4757</v>
      </c>
      <c r="P50" s="28"/>
      <c r="R50" s="32">
        <v>0</v>
      </c>
      <c r="S50" s="32">
        <v>1.2E-2</v>
      </c>
      <c r="T50" s="32">
        <v>6.7000000000000004E-2</v>
      </c>
      <c r="U50" s="32">
        <v>0.09</v>
      </c>
      <c r="W50" s="33">
        <v>0.90980000000000005</v>
      </c>
      <c r="X50" s="33">
        <v>0.91110000000000002</v>
      </c>
      <c r="Y50" s="33">
        <v>0.91300000000000003</v>
      </c>
      <c r="Z50" s="33">
        <v>0.91059999999999997</v>
      </c>
      <c r="AB50" s="33"/>
      <c r="AC50" s="33"/>
      <c r="AD50" s="33"/>
      <c r="AE50" s="33"/>
    </row>
    <row r="51" spans="2:31" s="2" customFormat="1">
      <c r="B51" s="23"/>
      <c r="C51" s="22">
        <v>41</v>
      </c>
      <c r="D51" s="20">
        <v>118</v>
      </c>
      <c r="E51" s="20">
        <v>79</v>
      </c>
      <c r="F51" s="20">
        <v>61</v>
      </c>
      <c r="G51" s="20">
        <v>166</v>
      </c>
      <c r="H51" s="5"/>
      <c r="J51" s="28"/>
      <c r="L51" s="28">
        <f t="shared" si="0"/>
        <v>2199</v>
      </c>
      <c r="M51" s="28">
        <f t="shared" si="1"/>
        <v>4489</v>
      </c>
      <c r="N51" s="28">
        <f t="shared" si="1"/>
        <v>5067</v>
      </c>
      <c r="O51" s="28">
        <f t="shared" si="1"/>
        <v>4923</v>
      </c>
      <c r="P51" s="28"/>
      <c r="R51" s="32">
        <v>2.5999999999999999E-2</v>
      </c>
      <c r="S51" s="32">
        <v>8.7999999999999995E-2</v>
      </c>
      <c r="T51" s="32">
        <v>0.08</v>
      </c>
      <c r="U51" s="32">
        <v>2.1000000000000001E-2</v>
      </c>
      <c r="W51" s="33">
        <v>0.91320000000000001</v>
      </c>
      <c r="X51" s="33">
        <v>0.91259999999999997</v>
      </c>
      <c r="Y51" s="33">
        <v>0.91739999999999999</v>
      </c>
      <c r="Z51" s="33">
        <v>0.91090000000000004</v>
      </c>
      <c r="AB51" s="33"/>
      <c r="AC51" s="33"/>
      <c r="AD51" s="33"/>
      <c r="AE51" s="33"/>
    </row>
    <row r="52" spans="2:31" s="2" customFormat="1">
      <c r="B52" s="23"/>
      <c r="C52" s="22">
        <v>42</v>
      </c>
      <c r="D52" s="20">
        <v>167</v>
      </c>
      <c r="E52" s="20">
        <v>87</v>
      </c>
      <c r="F52" s="20">
        <v>72</v>
      </c>
      <c r="G52" s="20">
        <v>89</v>
      </c>
      <c r="H52" s="5"/>
      <c r="J52" s="28"/>
      <c r="L52" s="28">
        <f t="shared" si="0"/>
        <v>2366</v>
      </c>
      <c r="M52" s="28">
        <f t="shared" si="1"/>
        <v>4576</v>
      </c>
      <c r="N52" s="28">
        <f t="shared" si="1"/>
        <v>5139</v>
      </c>
      <c r="O52" s="28">
        <f t="shared" si="1"/>
        <v>5012</v>
      </c>
      <c r="P52" s="28"/>
      <c r="R52" s="32">
        <v>2.8000000000000001E-2</v>
      </c>
      <c r="S52" s="32">
        <v>6.5000000000000002E-2</v>
      </c>
      <c r="T52" s="32">
        <v>3.5999999999999997E-2</v>
      </c>
      <c r="U52" s="32">
        <v>7.4999999999999997E-2</v>
      </c>
      <c r="W52" s="33">
        <v>0.91120000000000001</v>
      </c>
      <c r="X52" s="33">
        <v>0.9133</v>
      </c>
      <c r="Y52" s="33">
        <v>0.9143</v>
      </c>
      <c r="Z52" s="33">
        <v>0.91579999999999995</v>
      </c>
      <c r="AB52" s="33"/>
      <c r="AC52" s="33"/>
      <c r="AD52" s="33"/>
      <c r="AE52" s="33"/>
    </row>
    <row r="53" spans="2:31" s="2" customFormat="1">
      <c r="B53" s="23"/>
      <c r="C53" s="22">
        <v>43</v>
      </c>
      <c r="D53" s="20">
        <v>120</v>
      </c>
      <c r="E53" s="20">
        <v>123</v>
      </c>
      <c r="F53" s="20">
        <v>81</v>
      </c>
      <c r="G53" s="20">
        <v>117</v>
      </c>
      <c r="H53" s="5"/>
      <c r="J53" s="28"/>
      <c r="L53" s="28">
        <f t="shared" si="0"/>
        <v>2486</v>
      </c>
      <c r="M53" s="28">
        <f t="shared" si="1"/>
        <v>4699</v>
      </c>
      <c r="N53" s="28">
        <f t="shared" si="1"/>
        <v>5220</v>
      </c>
      <c r="O53" s="28">
        <f t="shared" si="1"/>
        <v>5129</v>
      </c>
      <c r="P53" s="28"/>
      <c r="R53" s="32">
        <v>6.5000000000000002E-2</v>
      </c>
      <c r="S53" s="32">
        <v>4.1000000000000002E-2</v>
      </c>
      <c r="T53" s="32">
        <v>9.8000000000000004E-2</v>
      </c>
      <c r="U53" s="32">
        <v>2.7E-2</v>
      </c>
      <c r="W53" s="33">
        <v>0.91590000000000005</v>
      </c>
      <c r="X53" s="33">
        <v>0.9123</v>
      </c>
      <c r="Y53" s="33">
        <v>0.91759999999999997</v>
      </c>
      <c r="Z53" s="33">
        <v>0.91100000000000003</v>
      </c>
      <c r="AB53" s="33"/>
      <c r="AC53" s="33"/>
      <c r="AD53" s="33"/>
      <c r="AE53" s="33"/>
    </row>
    <row r="54" spans="2:31" s="2" customFormat="1">
      <c r="B54" s="23"/>
      <c r="C54" s="22">
        <v>44</v>
      </c>
      <c r="D54" s="20">
        <v>123</v>
      </c>
      <c r="E54" s="20">
        <v>136</v>
      </c>
      <c r="F54" s="20">
        <v>139</v>
      </c>
      <c r="G54" s="20">
        <v>89</v>
      </c>
      <c r="H54" s="5"/>
      <c r="J54" s="28"/>
      <c r="L54" s="28">
        <f t="shared" si="0"/>
        <v>2609</v>
      </c>
      <c r="M54" s="28">
        <f t="shared" si="1"/>
        <v>4835</v>
      </c>
      <c r="N54" s="28">
        <f t="shared" si="1"/>
        <v>5359</v>
      </c>
      <c r="O54" s="28">
        <f t="shared" si="1"/>
        <v>5218</v>
      </c>
      <c r="P54" s="28"/>
      <c r="R54" s="32">
        <v>5.6000000000000001E-2</v>
      </c>
      <c r="S54" s="32">
        <v>2.3E-2</v>
      </c>
      <c r="T54" s="32">
        <v>7.4999999999999997E-2</v>
      </c>
      <c r="U54" s="32">
        <v>1.4E-2</v>
      </c>
      <c r="W54" s="33">
        <v>0.91269999999999996</v>
      </c>
      <c r="X54" s="33">
        <v>0.91169999999999995</v>
      </c>
      <c r="Y54" s="33">
        <v>0.91700000000000004</v>
      </c>
      <c r="Z54" s="33">
        <v>0.90949999999999998</v>
      </c>
      <c r="AB54" s="33"/>
      <c r="AC54" s="33"/>
      <c r="AD54" s="33"/>
      <c r="AE54" s="33"/>
    </row>
    <row r="55" spans="2:31" s="2" customFormat="1">
      <c r="B55" s="23"/>
      <c r="C55" s="22">
        <v>45</v>
      </c>
      <c r="D55" s="20">
        <v>64</v>
      </c>
      <c r="E55" s="20">
        <v>163</v>
      </c>
      <c r="F55" s="20">
        <v>146</v>
      </c>
      <c r="G55" s="20">
        <v>67</v>
      </c>
      <c r="H55" s="5"/>
      <c r="J55" s="28"/>
      <c r="L55" s="28">
        <f t="shared" si="0"/>
        <v>2673</v>
      </c>
      <c r="M55" s="28">
        <f t="shared" si="1"/>
        <v>4998</v>
      </c>
      <c r="N55" s="28">
        <f t="shared" si="1"/>
        <v>5505</v>
      </c>
      <c r="O55" s="28">
        <f t="shared" si="1"/>
        <v>5285</v>
      </c>
      <c r="P55" s="28"/>
      <c r="R55" s="32">
        <v>8.9999999999999993E-3</v>
      </c>
      <c r="S55" s="32">
        <v>2.1000000000000001E-2</v>
      </c>
      <c r="T55" s="32">
        <v>4.5999999999999999E-2</v>
      </c>
      <c r="U55" s="32">
        <v>2.3E-2</v>
      </c>
      <c r="W55" s="33">
        <v>0.9173</v>
      </c>
      <c r="X55" s="33">
        <v>0.90980000000000005</v>
      </c>
      <c r="Y55" s="33">
        <v>0.91710000000000003</v>
      </c>
      <c r="Z55" s="33">
        <v>0.91090000000000004</v>
      </c>
      <c r="AB55" s="33"/>
      <c r="AC55" s="33"/>
      <c r="AD55" s="33"/>
      <c r="AE55" s="33"/>
    </row>
    <row r="56" spans="2:31" s="2" customFormat="1">
      <c r="B56" s="23"/>
      <c r="C56" s="22">
        <v>46</v>
      </c>
      <c r="D56" s="20">
        <v>124</v>
      </c>
      <c r="E56" s="20">
        <v>85</v>
      </c>
      <c r="F56" s="20">
        <v>100</v>
      </c>
      <c r="G56" s="20">
        <v>142</v>
      </c>
      <c r="H56" s="5"/>
      <c r="J56" s="28"/>
      <c r="L56" s="28">
        <f t="shared" si="0"/>
        <v>2797</v>
      </c>
      <c r="M56" s="28">
        <f t="shared" si="1"/>
        <v>5083</v>
      </c>
      <c r="N56" s="28">
        <f t="shared" si="1"/>
        <v>5605</v>
      </c>
      <c r="O56" s="28">
        <f t="shared" si="1"/>
        <v>5427</v>
      </c>
      <c r="P56" s="28"/>
      <c r="R56" s="32">
        <v>1E-3</v>
      </c>
      <c r="S56" s="32">
        <v>5.3999999999999999E-2</v>
      </c>
      <c r="T56" s="32">
        <v>3.6999999999999998E-2</v>
      </c>
      <c r="U56" s="32">
        <v>3.7999999999999999E-2</v>
      </c>
      <c r="W56" s="33">
        <v>0.90910000000000002</v>
      </c>
      <c r="X56" s="33">
        <v>0.91659999999999997</v>
      </c>
      <c r="Y56" s="33">
        <v>0.91159999999999997</v>
      </c>
      <c r="Z56" s="33">
        <v>0.9123</v>
      </c>
      <c r="AB56" s="33"/>
      <c r="AC56" s="33"/>
      <c r="AD56" s="33"/>
      <c r="AE56" s="33"/>
    </row>
    <row r="57" spans="2:31" s="2" customFormat="1">
      <c r="B57" s="23"/>
      <c r="C57" s="22">
        <v>47</v>
      </c>
      <c r="D57" s="20">
        <v>69</v>
      </c>
      <c r="E57" s="20">
        <v>158</v>
      </c>
      <c r="F57" s="20">
        <v>61</v>
      </c>
      <c r="G57" s="20">
        <v>81</v>
      </c>
      <c r="H57" s="5"/>
      <c r="J57" s="28"/>
      <c r="L57" s="28">
        <f t="shared" si="0"/>
        <v>2866</v>
      </c>
      <c r="M57" s="28">
        <f t="shared" si="1"/>
        <v>5241</v>
      </c>
      <c r="N57" s="28">
        <f t="shared" si="1"/>
        <v>5666</v>
      </c>
      <c r="O57" s="28">
        <f t="shared" si="1"/>
        <v>5508</v>
      </c>
      <c r="P57" s="28"/>
      <c r="R57" s="32">
        <v>1.2999999999999999E-2</v>
      </c>
      <c r="S57" s="32">
        <v>1.0999999999999999E-2</v>
      </c>
      <c r="T57" s="32">
        <v>6.4000000000000001E-2</v>
      </c>
      <c r="U57" s="32">
        <v>2E-3</v>
      </c>
      <c r="W57" s="33">
        <v>0.91720000000000002</v>
      </c>
      <c r="X57" s="33">
        <v>0.91910000000000003</v>
      </c>
      <c r="Y57" s="33">
        <v>0.91600000000000004</v>
      </c>
      <c r="Z57" s="33">
        <v>0.91279999999999994</v>
      </c>
      <c r="AB57" s="33"/>
      <c r="AC57" s="33"/>
      <c r="AD57" s="33"/>
      <c r="AE57" s="33"/>
    </row>
    <row r="58" spans="2:31" s="2" customFormat="1">
      <c r="B58" s="24"/>
      <c r="C58" s="25">
        <v>48</v>
      </c>
      <c r="D58" s="20">
        <v>107</v>
      </c>
      <c r="E58" s="20">
        <v>105</v>
      </c>
      <c r="F58" s="20">
        <v>108</v>
      </c>
      <c r="G58" s="20">
        <v>123</v>
      </c>
      <c r="H58" s="5"/>
      <c r="J58" s="28"/>
      <c r="L58" s="28">
        <f t="shared" si="0"/>
        <v>2973</v>
      </c>
      <c r="M58" s="28">
        <f t="shared" si="1"/>
        <v>5346</v>
      </c>
      <c r="N58" s="28">
        <f t="shared" si="1"/>
        <v>5774</v>
      </c>
      <c r="O58" s="28">
        <f t="shared" si="1"/>
        <v>5631</v>
      </c>
      <c r="P58" s="28"/>
      <c r="R58" s="32">
        <v>6.6000000000000003E-2</v>
      </c>
      <c r="S58" s="32">
        <v>5.2999999999999999E-2</v>
      </c>
      <c r="T58" s="32">
        <v>0.09</v>
      </c>
      <c r="U58" s="32">
        <v>7.4999999999999997E-2</v>
      </c>
      <c r="W58" s="33">
        <v>0.9113</v>
      </c>
      <c r="X58" s="33">
        <v>0.9113</v>
      </c>
      <c r="Y58" s="33">
        <v>0.91310000000000002</v>
      </c>
      <c r="Z58" s="33">
        <v>0.91110000000000002</v>
      </c>
      <c r="AB58" s="33"/>
      <c r="AC58" s="33"/>
      <c r="AD58" s="33"/>
      <c r="AE58" s="33"/>
    </row>
    <row r="59" spans="2:31" s="2" customFormat="1"/>
  </sheetData>
  <mergeCells count="4">
    <mergeCell ref="D8:G8"/>
    <mergeCell ref="L8:O8"/>
    <mergeCell ref="R8:U8"/>
    <mergeCell ref="W8:Z8"/>
  </mergeCells>
  <printOptions horizontalCentered="1"/>
  <pageMargins left="0.196527777777778" right="0.196527777777778" top="0.39305555555555599" bottom="0.39305555555555599" header="0.196527777777778" footer="0.196527777777778"/>
  <pageSetup paperSize="9" scale="45" fitToHeight="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9"/>
  <sheetViews>
    <sheetView workbookViewId="0">
      <selection activeCell="P22" sqref="P22"/>
    </sheetView>
  </sheetViews>
  <sheetFormatPr defaultRowHeight="12.75"/>
  <cols>
    <col min="13" max="13" width="10.85546875" customWidth="1"/>
  </cols>
  <sheetData>
    <row r="2" spans="2:19">
      <c r="D2" s="64" t="s">
        <v>47</v>
      </c>
      <c r="E2" s="65"/>
      <c r="M2" s="48">
        <f>S3</f>
        <v>3</v>
      </c>
    </row>
    <row r="3" spans="2:19">
      <c r="C3" t="s">
        <v>41</v>
      </c>
      <c r="D3" t="s">
        <v>42</v>
      </c>
      <c r="E3" t="s">
        <v>43</v>
      </c>
      <c r="F3" t="s">
        <v>44</v>
      </c>
      <c r="I3" t="str">
        <f>INDEX(C3:F3,1,M2)</f>
        <v>User3</v>
      </c>
      <c r="S3" s="45">
        <v>3</v>
      </c>
    </row>
    <row r="4" spans="2:19">
      <c r="B4" s="43" t="s">
        <v>49</v>
      </c>
      <c r="C4" s="41">
        <f>SUM(Data!D11:D22)</f>
        <v>1497</v>
      </c>
      <c r="D4" s="41">
        <f>SUM(Data!E11:E22)</f>
        <v>1256</v>
      </c>
      <c r="E4" s="41">
        <f>SUM(Data!F11:F22)</f>
        <v>1526</v>
      </c>
      <c r="F4" s="47">
        <f>SUM(Data!G11:G22)</f>
        <v>1376</v>
      </c>
      <c r="H4" s="43" t="s">
        <v>49</v>
      </c>
      <c r="I4">
        <f>VLOOKUP(H4,$B$3:$F$7,$M$2+1,FALSE)</f>
        <v>1526</v>
      </c>
      <c r="O4" s="43" t="s">
        <v>41</v>
      </c>
    </row>
    <row r="5" spans="2:19">
      <c r="B5" s="43" t="s">
        <v>50</v>
      </c>
      <c r="C5" s="41">
        <f>SUM(Data!D23:D34)</f>
        <v>1233</v>
      </c>
      <c r="D5" s="41">
        <f>SUM(Data!E23:E34)</f>
        <v>1384</v>
      </c>
      <c r="E5" s="41">
        <f>SUM(Data!F23:F34)</f>
        <v>1403</v>
      </c>
      <c r="F5" s="41">
        <f>SUM(Data!G23:G34)</f>
        <v>1543</v>
      </c>
      <c r="H5" s="43" t="s">
        <v>50</v>
      </c>
      <c r="I5">
        <f>VLOOKUP(H5,$B$3:$F$7,$M$2+1,FALSE)</f>
        <v>1403</v>
      </c>
      <c r="O5" s="43" t="s">
        <v>42</v>
      </c>
    </row>
    <row r="6" spans="2:19">
      <c r="B6" s="43" t="s">
        <v>51</v>
      </c>
      <c r="C6" s="41">
        <f>SUM(Data!D35:D46)</f>
        <v>1301</v>
      </c>
      <c r="D6" s="41">
        <f>SUM(Data!E35:E46)</f>
        <v>1333</v>
      </c>
      <c r="E6" s="41">
        <f>SUM(Data!F35:F46)</f>
        <v>1488</v>
      </c>
      <c r="F6" s="41">
        <f>SUM(Data!G35:G46)</f>
        <v>1413</v>
      </c>
      <c r="H6" s="43" t="s">
        <v>51</v>
      </c>
      <c r="I6">
        <f>VLOOKUP(H6,$B$3:$F$7,$M$2+1,FALSE)</f>
        <v>1488</v>
      </c>
      <c r="O6" s="43" t="s">
        <v>43</v>
      </c>
    </row>
    <row r="7" spans="2:19">
      <c r="B7" s="43" t="s">
        <v>52</v>
      </c>
      <c r="C7" s="41">
        <f>SUM(Data!D47:D58)</f>
        <v>1432</v>
      </c>
      <c r="D7" s="41">
        <f>SUM(Data!E47:E58)</f>
        <v>1373</v>
      </c>
      <c r="E7" s="41">
        <f>SUM(Data!F47:F58)</f>
        <v>1357</v>
      </c>
      <c r="F7" s="41">
        <f>SUM(Data!G47:G58)</f>
        <v>1299</v>
      </c>
      <c r="H7" s="43" t="s">
        <v>52</v>
      </c>
      <c r="I7">
        <f>VLOOKUP(H7,$B$3:$F$7,$M$2+1,FALSE)</f>
        <v>1357</v>
      </c>
      <c r="O7" s="43" t="s">
        <v>44</v>
      </c>
      <c r="R7" t="s">
        <v>45</v>
      </c>
    </row>
    <row r="8" spans="2:19">
      <c r="O8" s="43"/>
      <c r="Q8" s="43" t="s">
        <v>49</v>
      </c>
      <c r="R8">
        <f>VLOOKUP(Q8,$B$16:$G$19,$S$3+1,FALSE)</f>
        <v>10314</v>
      </c>
    </row>
    <row r="9" spans="2:19">
      <c r="Q9" s="43" t="s">
        <v>50</v>
      </c>
      <c r="R9">
        <f>VLOOKUP(Q9,$B$16:$G$19,$S$3+1,FALSE)</f>
        <v>27723</v>
      </c>
    </row>
    <row r="10" spans="2:19">
      <c r="Q10" s="43" t="s">
        <v>51</v>
      </c>
      <c r="R10">
        <f t="shared" ref="R10:R11" si="0">VLOOKUP(Q10,$B$16:$G$19,$S$3+1,FALSE)</f>
        <v>44326</v>
      </c>
    </row>
    <row r="11" spans="2:19">
      <c r="Q11" s="43" t="s">
        <v>52</v>
      </c>
      <c r="R11">
        <f t="shared" si="0"/>
        <v>62375</v>
      </c>
    </row>
    <row r="14" spans="2:19">
      <c r="D14" s="64" t="s">
        <v>45</v>
      </c>
      <c r="E14" s="65"/>
    </row>
    <row r="15" spans="2:19">
      <c r="C15" t="s">
        <v>41</v>
      </c>
      <c r="D15" t="s">
        <v>42</v>
      </c>
      <c r="E15" t="s">
        <v>43</v>
      </c>
      <c r="F15" t="s">
        <v>44</v>
      </c>
      <c r="J15" t="s">
        <v>45</v>
      </c>
      <c r="M15" s="48">
        <v>3</v>
      </c>
    </row>
    <row r="16" spans="2:19">
      <c r="B16" s="43" t="s">
        <v>49</v>
      </c>
      <c r="C16" s="41">
        <v>9894</v>
      </c>
      <c r="D16" s="41">
        <v>8288</v>
      </c>
      <c r="E16" s="41">
        <v>10314</v>
      </c>
      <c r="F16" s="41">
        <v>8417</v>
      </c>
      <c r="I16" s="43" t="s">
        <v>49</v>
      </c>
      <c r="J16">
        <f>VLOOKUP(I16,$B$16:$G$19,$M$15+1,FALSE)</f>
        <v>10314</v>
      </c>
      <c r="R16" t="s">
        <v>46</v>
      </c>
    </row>
    <row r="17" spans="2:18">
      <c r="B17" s="43" t="s">
        <v>50</v>
      </c>
      <c r="C17" s="41">
        <v>26102</v>
      </c>
      <c r="D17" s="41">
        <v>23293</v>
      </c>
      <c r="E17" s="41">
        <v>27723</v>
      </c>
      <c r="F17" s="41">
        <v>26581</v>
      </c>
      <c r="I17" s="43" t="s">
        <v>50</v>
      </c>
      <c r="J17">
        <f>VLOOKUP(I17,$B$16:$G$19,$M$15+1,FALSE)</f>
        <v>27723</v>
      </c>
      <c r="Q17" s="43" t="s">
        <v>49</v>
      </c>
      <c r="R17" s="42">
        <f>VLOOKUP(Q17,$B$26:$F$29,$S$3+1,FALSE)</f>
        <v>0.53800000000000003</v>
      </c>
    </row>
    <row r="18" spans="2:18">
      <c r="B18" s="43" t="s">
        <v>51</v>
      </c>
      <c r="C18" s="41">
        <v>41073</v>
      </c>
      <c r="D18" s="41">
        <v>39775</v>
      </c>
      <c r="E18" s="41">
        <v>44326</v>
      </c>
      <c r="F18" s="41">
        <v>44846</v>
      </c>
      <c r="I18" s="43" t="s">
        <v>51</v>
      </c>
      <c r="J18">
        <f>VLOOKUP(I18,$B$16:$G$19,$M$15+1,FALSE)</f>
        <v>44326</v>
      </c>
      <c r="M18" s="66"/>
      <c r="Q18" s="43" t="s">
        <v>50</v>
      </c>
      <c r="R18" s="42">
        <f t="shared" ref="R18:R20" si="1">VLOOKUP(Q18,$B$26:$F$29,$S$3+1,FALSE)</f>
        <v>0.69299999999999995</v>
      </c>
    </row>
    <row r="19" spans="2:18">
      <c r="B19" s="43" t="s">
        <v>52</v>
      </c>
      <c r="C19" s="41">
        <v>58384</v>
      </c>
      <c r="D19" s="41">
        <v>56305</v>
      </c>
      <c r="E19" s="41">
        <v>62375</v>
      </c>
      <c r="F19" s="41">
        <v>60499</v>
      </c>
      <c r="I19" s="43" t="s">
        <v>52</v>
      </c>
      <c r="J19">
        <f>VLOOKUP(I19,$B$16:$G$19,$M$15+1,FALSE)</f>
        <v>62375</v>
      </c>
      <c r="Q19" s="43" t="s">
        <v>51</v>
      </c>
      <c r="R19" s="42">
        <f t="shared" si="1"/>
        <v>0.66900000000000004</v>
      </c>
    </row>
    <row r="20" spans="2:18">
      <c r="C20" s="41">
        <f>AVERAGE(C16:C19)</f>
        <v>33863.25</v>
      </c>
      <c r="D20" s="41">
        <f>AVERAGE(D16:D19)</f>
        <v>31915.25</v>
      </c>
      <c r="E20" s="41">
        <f>AVERAGE(E16:E19)</f>
        <v>36184.5</v>
      </c>
      <c r="F20" s="41">
        <f>AVERAGE(F16:F19)</f>
        <v>35085.75</v>
      </c>
      <c r="Q20" s="43" t="s">
        <v>52</v>
      </c>
      <c r="R20" s="42">
        <f t="shared" si="1"/>
        <v>0.69899999999999995</v>
      </c>
    </row>
    <row r="24" spans="2:18">
      <c r="D24" t="s">
        <v>46</v>
      </c>
      <c r="I24" s="64"/>
      <c r="J24" s="65"/>
      <c r="M24" s="48">
        <v>4</v>
      </c>
      <c r="R24" t="s">
        <v>30</v>
      </c>
    </row>
    <row r="25" spans="2:18">
      <c r="C25" t="s">
        <v>41</v>
      </c>
      <c r="D25" t="s">
        <v>42</v>
      </c>
      <c r="E25" t="s">
        <v>43</v>
      </c>
      <c r="F25" t="s">
        <v>44</v>
      </c>
      <c r="I25" t="s">
        <v>46</v>
      </c>
      <c r="Q25" s="43" t="s">
        <v>49</v>
      </c>
      <c r="R25" s="42">
        <f>VLOOKUP(Q25,$B$35:$F$38,$S$3+1,0)</f>
        <v>0.9156833333333334</v>
      </c>
    </row>
    <row r="26" spans="2:18">
      <c r="B26" s="43" t="s">
        <v>49</v>
      </c>
      <c r="C26" s="42">
        <v>0.53100000000000003</v>
      </c>
      <c r="D26" s="42">
        <v>0.55600000000000005</v>
      </c>
      <c r="E26" s="42">
        <v>0.53800000000000003</v>
      </c>
      <c r="F26" s="42">
        <v>0.50600000000000001</v>
      </c>
      <c r="H26" s="43" t="s">
        <v>49</v>
      </c>
      <c r="I26" s="42">
        <f>VLOOKUP(H26,$B$26:$F$29,$M$24+1,FALSE)</f>
        <v>0.50600000000000001</v>
      </c>
      <c r="Q26" s="43" t="s">
        <v>50</v>
      </c>
      <c r="R26" s="42">
        <f t="shared" ref="R26:R28" si="2">VLOOKUP(Q26,$B$35:$F$38,$S$3+1,0)</f>
        <v>0.91585000000000016</v>
      </c>
    </row>
    <row r="27" spans="2:18">
      <c r="B27" s="43" t="s">
        <v>50</v>
      </c>
      <c r="C27" s="42">
        <v>0.51100000000000001</v>
      </c>
      <c r="D27" s="42">
        <v>0.86499999999999999</v>
      </c>
      <c r="E27" s="42">
        <v>0.69299999999999995</v>
      </c>
      <c r="F27" s="42">
        <v>0.58699999999999997</v>
      </c>
      <c r="H27" s="43" t="s">
        <v>50</v>
      </c>
      <c r="I27" s="42">
        <f>VLOOKUP(H27,$B$26:$F$29,$M$24+1,FALSE)</f>
        <v>0.58699999999999997</v>
      </c>
      <c r="Q27" s="43" t="s">
        <v>51</v>
      </c>
      <c r="R27" s="42">
        <f t="shared" si="2"/>
        <v>0.91519166666666674</v>
      </c>
    </row>
    <row r="28" spans="2:18">
      <c r="B28" s="43" t="s">
        <v>51</v>
      </c>
      <c r="C28" s="42">
        <v>0.66300000000000003</v>
      </c>
      <c r="D28" s="42">
        <v>0.54900000000000004</v>
      </c>
      <c r="E28" s="42">
        <v>0.66900000000000004</v>
      </c>
      <c r="F28" s="42">
        <v>0.62400000000000011</v>
      </c>
      <c r="H28" s="43" t="s">
        <v>51</v>
      </c>
      <c r="I28" s="42">
        <f>VLOOKUP(H28,$B$26:$F$29,$M$24+1,FALSE)</f>
        <v>0.62400000000000011</v>
      </c>
      <c r="Q28" s="43" t="s">
        <v>52</v>
      </c>
      <c r="R28" s="42">
        <f t="shared" si="2"/>
        <v>0.91527499999999995</v>
      </c>
    </row>
    <row r="29" spans="2:18">
      <c r="B29" s="43" t="s">
        <v>52</v>
      </c>
      <c r="C29" s="42">
        <v>0.39500000000000002</v>
      </c>
      <c r="D29" s="42">
        <v>0.54800000000000004</v>
      </c>
      <c r="E29" s="42">
        <v>0.69899999999999995</v>
      </c>
      <c r="F29" s="42">
        <v>0.48700000000000004</v>
      </c>
      <c r="H29" s="43" t="s">
        <v>52</v>
      </c>
      <c r="I29" s="42">
        <f>VLOOKUP(H29,$B$26:$F$29,$M$24+1,FALSE)</f>
        <v>0.48700000000000004</v>
      </c>
    </row>
    <row r="30" spans="2:18">
      <c r="B30" s="43" t="s">
        <v>55</v>
      </c>
      <c r="C30" s="42">
        <f>AVERAGE(C26:C29)</f>
        <v>0.52500000000000002</v>
      </c>
      <c r="D30" s="42">
        <f>AVERAGE(D26:D29)</f>
        <v>0.62950000000000006</v>
      </c>
      <c r="E30" s="42">
        <f>AVERAGE(E26:E29)</f>
        <v>0.64974999999999994</v>
      </c>
      <c r="F30" s="42">
        <f>AVERAGE(F26:F29)</f>
        <v>0.55100000000000005</v>
      </c>
      <c r="I30" s="42"/>
    </row>
    <row r="33" spans="2:13">
      <c r="D33" t="s">
        <v>30</v>
      </c>
      <c r="M33" s="44">
        <v>4</v>
      </c>
    </row>
    <row r="34" spans="2:13">
      <c r="C34" t="s">
        <v>41</v>
      </c>
      <c r="D34" t="s">
        <v>42</v>
      </c>
      <c r="E34" t="s">
        <v>43</v>
      </c>
      <c r="F34" t="s">
        <v>44</v>
      </c>
      <c r="I34" t="s">
        <v>30</v>
      </c>
    </row>
    <row r="35" spans="2:13">
      <c r="B35" s="43" t="s">
        <v>49</v>
      </c>
      <c r="C35" s="42">
        <v>0.91254166666666681</v>
      </c>
      <c r="D35" s="42">
        <v>0.91496666666666682</v>
      </c>
      <c r="E35" s="42">
        <v>0.9156833333333334</v>
      </c>
      <c r="F35" s="42">
        <v>0.91618333333333346</v>
      </c>
      <c r="H35" s="43" t="s">
        <v>49</v>
      </c>
      <c r="I35" s="42">
        <f>VLOOKUP(H35,$B$35:$F$38,$M$33+1,0)</f>
        <v>0.91618333333333346</v>
      </c>
    </row>
    <row r="36" spans="2:13">
      <c r="B36" s="43" t="s">
        <v>50</v>
      </c>
      <c r="C36" s="42">
        <v>0.91260833333333335</v>
      </c>
      <c r="D36" s="42">
        <v>0.91529999999999989</v>
      </c>
      <c r="E36" s="42">
        <v>0.91585000000000016</v>
      </c>
      <c r="F36" s="42">
        <v>0.91821666666666679</v>
      </c>
      <c r="H36" s="43" t="s">
        <v>50</v>
      </c>
      <c r="I36" s="42">
        <f>VLOOKUP(H36,$B$35:$F$38,$M$33+1,0)</f>
        <v>0.91821666666666679</v>
      </c>
    </row>
    <row r="37" spans="2:13">
      <c r="B37" s="43" t="s">
        <v>51</v>
      </c>
      <c r="C37" s="42">
        <v>0.91231666666666655</v>
      </c>
      <c r="D37" s="42">
        <v>0.91554166666666659</v>
      </c>
      <c r="E37" s="42">
        <v>0.91519166666666674</v>
      </c>
      <c r="F37" s="42">
        <v>0.91848333333333343</v>
      </c>
      <c r="H37" s="43" t="s">
        <v>51</v>
      </c>
      <c r="I37" s="42">
        <f>VLOOKUP(H37,$B$35:$F$38,$M$33+1,0)</f>
        <v>0.91848333333333343</v>
      </c>
    </row>
    <row r="38" spans="2:13">
      <c r="B38" s="43" t="s">
        <v>52</v>
      </c>
      <c r="C38" s="42">
        <v>0.91267500000000001</v>
      </c>
      <c r="D38" s="42">
        <v>0.91535000000000011</v>
      </c>
      <c r="E38" s="42">
        <v>0.91527499999999995</v>
      </c>
      <c r="F38" s="42">
        <v>0.91715000000000002</v>
      </c>
      <c r="H38" s="43" t="s">
        <v>52</v>
      </c>
      <c r="I38" s="42">
        <f>VLOOKUP(H38,$B$35:$F$38,$M$33+1,0)</f>
        <v>0.91715000000000002</v>
      </c>
    </row>
    <row r="39" spans="2:13">
      <c r="B39" s="43" t="s">
        <v>55</v>
      </c>
      <c r="C39" s="42">
        <f>AVERAGE(C35:C38)</f>
        <v>0.91253541666666671</v>
      </c>
      <c r="D39" s="42">
        <f>AVERAGE(D35:D38)</f>
        <v>0.91528958333333332</v>
      </c>
      <c r="E39" s="42">
        <f>AVERAGE(E35:E38)</f>
        <v>0.91550000000000009</v>
      </c>
      <c r="F39" s="42">
        <f>AVERAGE(F35:F38)</f>
        <v>0.91750833333333337</v>
      </c>
    </row>
  </sheetData>
  <mergeCells count="3">
    <mergeCell ref="D2:E2"/>
    <mergeCell ref="D14:E14"/>
    <mergeCell ref="I24:J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99"/>
  <sheetViews>
    <sheetView tabSelected="1" zoomScale="90" zoomScaleNormal="90" workbookViewId="0">
      <selection activeCell="M18" sqref="M18"/>
    </sheetView>
  </sheetViews>
  <sheetFormatPr defaultRowHeight="12.75"/>
  <cols>
    <col min="8" max="8" width="18.42578125" customWidth="1"/>
    <col min="20" max="20" width="18.85546875" bestFit="1" customWidth="1"/>
  </cols>
  <sheetData>
    <row r="1" spans="1:33">
      <c r="A1" s="45"/>
      <c r="B1" s="45"/>
      <c r="C1" s="45"/>
      <c r="D1" s="45"/>
      <c r="E1" s="45"/>
      <c r="F1" s="45"/>
      <c r="G1" s="45"/>
      <c r="H1" s="45"/>
      <c r="I1" s="45"/>
      <c r="J1" s="45"/>
      <c r="K1" s="57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</row>
    <row r="2" spans="1:33" ht="51.75" customHeight="1">
      <c r="A2" s="45"/>
      <c r="B2" s="46"/>
      <c r="C2" s="55"/>
      <c r="D2" s="55"/>
      <c r="E2" s="55"/>
      <c r="F2" s="55"/>
      <c r="G2" s="55"/>
      <c r="H2" s="55"/>
      <c r="I2" s="53"/>
      <c r="J2" s="45"/>
      <c r="K2" s="57"/>
      <c r="L2" s="45"/>
      <c r="M2" s="46"/>
      <c r="N2" s="45"/>
      <c r="O2" s="46" t="s">
        <v>45</v>
      </c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3" spans="1:33" ht="47.25" customHeight="1">
      <c r="A3" s="45"/>
      <c r="B3" s="45"/>
      <c r="C3" s="53"/>
      <c r="D3" s="54" t="s">
        <v>59</v>
      </c>
      <c r="E3" s="52"/>
      <c r="F3" s="52"/>
      <c r="G3" s="52"/>
      <c r="H3" s="52"/>
      <c r="I3" s="53"/>
      <c r="J3" s="45"/>
      <c r="K3" s="57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</row>
    <row r="4" spans="1:33" ht="0.75" hidden="1" customHeight="1">
      <c r="A4" s="45"/>
      <c r="B4" s="45"/>
      <c r="C4" s="53"/>
      <c r="D4" s="52"/>
      <c r="E4" s="52"/>
      <c r="F4" s="52"/>
      <c r="G4" s="52"/>
      <c r="H4" s="52"/>
      <c r="I4" s="53"/>
      <c r="J4" s="45"/>
      <c r="K4" s="57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</row>
    <row r="5" spans="1:33" ht="6" customHeight="1">
      <c r="A5" s="45"/>
      <c r="B5" s="45"/>
      <c r="C5" s="53"/>
      <c r="D5" s="52"/>
      <c r="E5" s="52"/>
      <c r="F5" s="52"/>
      <c r="G5" s="52"/>
      <c r="H5" s="52"/>
      <c r="I5" s="53"/>
      <c r="J5" s="45"/>
      <c r="K5" s="57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</row>
    <row r="6" spans="1:33" ht="50.25" customHeight="1">
      <c r="A6" s="45"/>
      <c r="B6" s="45"/>
      <c r="C6" s="53"/>
      <c r="D6" s="52"/>
      <c r="E6" s="54" t="s">
        <v>60</v>
      </c>
      <c r="F6" s="52"/>
      <c r="G6" s="52"/>
      <c r="H6" s="52"/>
      <c r="I6" s="53"/>
      <c r="J6" s="45"/>
      <c r="K6" s="57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</row>
    <row r="7" spans="1:33" hidden="1">
      <c r="A7" s="45"/>
      <c r="B7" s="45"/>
      <c r="C7" s="53"/>
      <c r="D7" s="52"/>
      <c r="E7" s="52"/>
      <c r="F7" s="52"/>
      <c r="G7" s="52"/>
      <c r="H7" s="52"/>
      <c r="I7" s="53"/>
      <c r="J7" s="45"/>
      <c r="K7" s="57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</row>
    <row r="8" spans="1:33" hidden="1">
      <c r="A8" s="45"/>
      <c r="B8" s="45"/>
      <c r="C8" s="53"/>
      <c r="D8" s="52"/>
      <c r="E8" s="52"/>
      <c r="F8" s="52"/>
      <c r="G8" s="52"/>
      <c r="H8" s="52"/>
      <c r="I8" s="53"/>
      <c r="J8" s="45"/>
      <c r="K8" s="57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</row>
    <row r="9" spans="1:33" ht="59.25">
      <c r="A9" s="45"/>
      <c r="B9" s="45"/>
      <c r="C9" s="53"/>
      <c r="D9" s="54" t="s">
        <v>61</v>
      </c>
      <c r="E9" s="52"/>
      <c r="F9" s="52"/>
      <c r="G9" s="52"/>
      <c r="H9" s="52"/>
      <c r="I9" s="53"/>
      <c r="J9" s="45"/>
      <c r="K9" s="57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</row>
    <row r="10" spans="1:33">
      <c r="A10" s="45"/>
      <c r="B10" s="45"/>
      <c r="C10" s="53"/>
      <c r="D10" s="53"/>
      <c r="E10" s="53"/>
      <c r="F10" s="53"/>
      <c r="G10" s="53"/>
      <c r="H10" s="53"/>
      <c r="I10" s="53"/>
      <c r="J10" s="45"/>
      <c r="K10" s="57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</row>
    <row r="11" spans="1:33">
      <c r="A11" s="45"/>
      <c r="B11" s="45"/>
      <c r="C11" s="53"/>
      <c r="D11" s="53"/>
      <c r="E11" s="53"/>
      <c r="F11" s="53"/>
      <c r="G11" s="53"/>
      <c r="H11" s="53"/>
      <c r="I11" s="53"/>
      <c r="J11" s="45"/>
      <c r="K11" s="57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</row>
    <row r="12" spans="1:33">
      <c r="A12" s="45"/>
      <c r="B12" s="45"/>
      <c r="C12" s="53"/>
      <c r="D12" s="53"/>
      <c r="E12" s="53"/>
      <c r="F12" s="53"/>
      <c r="G12" s="53"/>
      <c r="H12" s="53"/>
      <c r="I12" s="53"/>
      <c r="J12" s="45"/>
      <c r="K12" s="57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</row>
    <row r="13" spans="1:33">
      <c r="A13" s="45"/>
      <c r="B13" s="45"/>
      <c r="C13" s="53"/>
      <c r="D13" s="53"/>
      <c r="E13" s="53"/>
      <c r="F13" s="53"/>
      <c r="G13" s="53"/>
      <c r="H13" s="53"/>
      <c r="I13" s="53"/>
      <c r="J13" s="45"/>
      <c r="K13" s="57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</row>
    <row r="14" spans="1:33">
      <c r="A14" s="45"/>
      <c r="B14" s="45"/>
      <c r="C14" s="53"/>
      <c r="D14" s="53"/>
      <c r="E14" s="53"/>
      <c r="F14" s="53"/>
      <c r="G14" s="53"/>
      <c r="H14" s="53"/>
      <c r="I14" s="53"/>
      <c r="J14" s="45"/>
      <c r="K14" s="57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</row>
    <row r="15" spans="1:33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57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spans="1:3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57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spans="1:33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57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</row>
    <row r="18" spans="1:33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57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</row>
    <row r="19" spans="1:33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</row>
    <row r="20" spans="1:33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</row>
    <row r="21" spans="1:33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</row>
    <row r="22" spans="1:33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</row>
    <row r="23" spans="1:33" ht="33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9" t="s">
        <v>62</v>
      </c>
      <c r="O23" s="45"/>
      <c r="P23" s="45"/>
      <c r="Q23" s="45"/>
      <c r="R23" s="45"/>
      <c r="S23" s="45"/>
      <c r="T23" s="49">
        <f>INDEX('Processed Data'!C20:F20,1,'Processed Data'!M15)</f>
        <v>36184.5</v>
      </c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</row>
    <row r="24" spans="1:33" ht="30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</row>
    <row r="25" spans="1:33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</row>
    <row r="26" spans="1:33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</row>
    <row r="27" spans="1:33" ht="44.25">
      <c r="A27" s="45"/>
      <c r="B27" s="46" t="s">
        <v>48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6" t="s">
        <v>30</v>
      </c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</row>
    <row r="28" spans="1:33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</row>
    <row r="29" spans="1:33">
      <c r="A29" s="45"/>
      <c r="B29" s="45"/>
      <c r="C29" s="45"/>
      <c r="D29" s="45"/>
      <c r="E29" s="45"/>
      <c r="F29" s="45"/>
      <c r="G29" s="45"/>
      <c r="H29" s="45"/>
      <c r="I29" s="45"/>
      <c r="J29" s="45" t="s">
        <v>56</v>
      </c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</row>
    <row r="30" spans="1:33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</row>
    <row r="31" spans="1:33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</row>
    <row r="32" spans="1:33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</row>
    <row r="33" spans="1:3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</row>
    <row r="34" spans="1:33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</row>
    <row r="35" spans="1:3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</row>
    <row r="36" spans="1:33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</row>
    <row r="37" spans="1:33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</row>
    <row r="38" spans="1:3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</row>
    <row r="39" spans="1:3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</row>
    <row r="40" spans="1:33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</row>
    <row r="41" spans="1:33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</row>
    <row r="42" spans="1:33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</row>
    <row r="43" spans="1:3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</row>
    <row r="44" spans="1:33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</row>
    <row r="45" spans="1:33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</row>
    <row r="46" spans="1:33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</row>
    <row r="47" spans="1:33" ht="11.2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</row>
    <row r="48" spans="1:33" hidden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</row>
    <row r="49" spans="1:33" hidden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</row>
    <row r="50" spans="1:33" ht="33">
      <c r="A50" s="45"/>
      <c r="B50" s="49" t="s">
        <v>54</v>
      </c>
      <c r="C50" s="49"/>
      <c r="D50" s="45"/>
      <c r="E50" s="45"/>
      <c r="F50" s="45"/>
      <c r="G50" s="45"/>
      <c r="H50" s="50">
        <f>INDEX('Processed Data'!C30:F30,1,'Processed Data'!M24)</f>
        <v>0.55100000000000005</v>
      </c>
      <c r="I50" s="45"/>
      <c r="J50" s="45"/>
      <c r="K50" s="45"/>
      <c r="L50" s="45"/>
      <c r="M50" s="45"/>
      <c r="N50" s="45"/>
      <c r="O50" s="45"/>
      <c r="P50" s="49" t="s">
        <v>53</v>
      </c>
      <c r="Q50" s="45"/>
      <c r="R50" s="45"/>
      <c r="S50" s="45"/>
      <c r="T50" s="50">
        <f>INDEX('Processed Data'!C39:F39,1,'Processed Data'!$M$33)</f>
        <v>0.91750833333333337</v>
      </c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</row>
    <row r="51" spans="1:33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</row>
    <row r="52" spans="1:33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</row>
    <row r="53" spans="1:3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</row>
    <row r="54" spans="1:33" ht="11.2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</row>
    <row r="55" spans="1:33" hidden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</row>
    <row r="56" spans="1:33" hidden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</row>
    <row r="57" spans="1:33" hidden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</row>
    <row r="58" spans="1:33" hidden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</row>
    <row r="59" spans="1:33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</row>
    <row r="60" spans="1:33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</row>
    <row r="61" spans="1:33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</row>
    <row r="62" spans="1:33" ht="34.5">
      <c r="A62" s="45"/>
      <c r="B62" s="45"/>
      <c r="C62" s="45"/>
      <c r="D62" s="45"/>
      <c r="E62" s="45"/>
      <c r="F62" s="45"/>
      <c r="G62" s="45"/>
      <c r="H62" s="51" t="s">
        <v>57</v>
      </c>
      <c r="I62" s="49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</row>
    <row r="63" spans="1:3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</row>
    <row r="64" spans="1:33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</row>
    <row r="65" spans="1:33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</row>
    <row r="66" spans="1:33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</row>
    <row r="67" spans="1:33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</row>
    <row r="68" spans="1:33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</row>
    <row r="69" spans="1:33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</row>
    <row r="70" spans="1:33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</row>
    <row r="71" spans="1:33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</row>
    <row r="72" spans="1:33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</row>
    <row r="73" spans="1:3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</row>
    <row r="74" spans="1:33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</row>
    <row r="75" spans="1:33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</row>
    <row r="76" spans="1:33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</row>
    <row r="77" spans="1:33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</row>
    <row r="78" spans="1:33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</row>
    <row r="79" spans="1:33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</row>
    <row r="80" spans="1:33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</row>
    <row r="81" spans="1:33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</row>
    <row r="82" spans="1:33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</row>
    <row r="83" spans="1:3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</row>
    <row r="84" spans="1:33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</row>
    <row r="85" spans="1:33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</row>
    <row r="86" spans="1:33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</row>
    <row r="87" spans="1:33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</row>
    <row r="88" spans="1:33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</row>
    <row r="89" spans="1:33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</row>
    <row r="90" spans="1:33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</row>
    <row r="91" spans="1:33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</row>
    <row r="92" spans="1:33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</row>
    <row r="93" spans="1:3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</row>
    <row r="94" spans="1:33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</row>
    <row r="95" spans="1:33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</row>
    <row r="96" spans="1:33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</row>
    <row r="97" spans="1:33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</row>
    <row r="98" spans="1:33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</row>
    <row r="99" spans="1:33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</row>
    <row r="100" spans="1:33" ht="8.2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</row>
    <row r="101" spans="1:33" hidden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</row>
    <row r="102" spans="1:33" hidden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</row>
    <row r="103" spans="1:33" hidden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</row>
    <row r="104" spans="1:33" hidden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</row>
    <row r="105" spans="1:33" hidden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</row>
    <row r="106" spans="1:33" hidden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</row>
    <row r="107" spans="1:33" ht="18.75" hidden="1" customHeight="1">
      <c r="A107" s="45"/>
      <c r="B107" s="45"/>
      <c r="C107" s="45"/>
      <c r="D107" s="45"/>
      <c r="E107" s="46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</row>
    <row r="108" spans="1:33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</row>
    <row r="109" spans="1:33" ht="64.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</row>
    <row r="110" spans="1:33" ht="44.25">
      <c r="A110" s="45"/>
      <c r="B110" s="45"/>
      <c r="C110" s="45"/>
      <c r="D110" s="45"/>
      <c r="E110" s="46" t="s">
        <v>58</v>
      </c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</row>
    <row r="111" spans="1:33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</row>
    <row r="112" spans="1:33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</row>
    <row r="113" spans="1:3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</row>
    <row r="114" spans="1:33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</row>
    <row r="115" spans="1:33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</row>
    <row r="116" spans="1:33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</row>
    <row r="117" spans="1:33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</row>
    <row r="118" spans="1:33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</row>
    <row r="119" spans="1:33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</row>
    <row r="120" spans="1:33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</row>
    <row r="121" spans="1:33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</row>
    <row r="122" spans="1:33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</row>
    <row r="123" spans="1:3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</row>
    <row r="124" spans="1:33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</row>
    <row r="125" spans="1:33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</row>
    <row r="126" spans="1:33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</row>
    <row r="127" spans="1:33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</row>
    <row r="128" spans="1:33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</row>
    <row r="129" spans="1:33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</row>
    <row r="130" spans="1:33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</row>
    <row r="131" spans="1:33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</row>
    <row r="132" spans="1:33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</row>
    <row r="133" spans="1: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</row>
    <row r="134" spans="1:33" ht="44.25">
      <c r="A134" s="45"/>
      <c r="B134" s="46" t="s">
        <v>46</v>
      </c>
      <c r="C134" s="45"/>
      <c r="D134" s="45"/>
      <c r="E134" s="45"/>
      <c r="F134" s="45"/>
      <c r="G134" s="45"/>
      <c r="H134" s="45"/>
      <c r="I134" s="46" t="s">
        <v>45</v>
      </c>
      <c r="J134" s="45"/>
      <c r="K134" s="45"/>
      <c r="L134" s="45"/>
      <c r="M134" s="45"/>
      <c r="N134" s="45"/>
      <c r="O134" s="45"/>
      <c r="P134" s="45"/>
      <c r="Q134" s="45"/>
      <c r="R134" s="45"/>
      <c r="S134" s="46" t="s">
        <v>30</v>
      </c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</row>
    <row r="135" spans="1:33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</row>
    <row r="136" spans="1:33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</row>
    <row r="137" spans="1:33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</row>
    <row r="138" spans="1:33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</row>
    <row r="139" spans="1:33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</row>
    <row r="140" spans="1:33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</row>
    <row r="141" spans="1:33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</row>
    <row r="142" spans="1:33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</row>
    <row r="143" spans="1:3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</row>
    <row r="144" spans="1:33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</row>
    <row r="145" spans="1:33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</row>
    <row r="146" spans="1:33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</row>
    <row r="147" spans="1:33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</row>
    <row r="148" spans="1:33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</row>
    <row r="149" spans="1:33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</row>
    <row r="150" spans="1:33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</row>
    <row r="151" spans="1:33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</row>
    <row r="152" spans="1:33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</row>
    <row r="153" spans="1:3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</row>
    <row r="154" spans="1:33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</row>
    <row r="155" spans="1:33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</row>
    <row r="156" spans="1:33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</row>
    <row r="157" spans="1:33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</row>
    <row r="158" spans="1:33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</row>
    <row r="159" spans="1:33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</row>
    <row r="160" spans="1:33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</row>
    <row r="161" spans="1:33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</row>
    <row r="162" spans="1:33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</row>
    <row r="163" spans="1:3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</row>
    <row r="164" spans="1:33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</row>
    <row r="165" spans="1:33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</row>
    <row r="166" spans="1:33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</row>
    <row r="167" spans="1:33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</row>
    <row r="168" spans="1:33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</row>
    <row r="169" spans="1:33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</row>
    <row r="170" spans="1:33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</row>
    <row r="171" spans="1:33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</row>
    <row r="172" spans="1:33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</row>
    <row r="173" spans="1:3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</row>
    <row r="174" spans="1:33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</row>
    <row r="175" spans="1:33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</row>
    <row r="176" spans="1:33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</row>
    <row r="177" spans="1:33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</row>
    <row r="178" spans="1:33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</row>
    <row r="179" spans="1:33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</row>
    <row r="180" spans="1:33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</row>
    <row r="181" spans="1:33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</row>
    <row r="182" spans="1:33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</row>
    <row r="183" spans="1:3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</row>
    <row r="184" spans="1:33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</row>
    <row r="185" spans="1:33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</row>
    <row r="186" spans="1:33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</row>
    <row r="187" spans="1:33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</row>
    <row r="188" spans="1:33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</row>
    <row r="189" spans="1:33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</row>
    <row r="190" spans="1:33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</row>
    <row r="191" spans="1:33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</row>
    <row r="192" spans="1:33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</row>
    <row r="193" spans="1:3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</row>
    <row r="194" spans="1:33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</row>
    <row r="195" spans="1:33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</row>
    <row r="196" spans="1:33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</row>
    <row r="197" spans="1:33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</row>
    <row r="198" spans="1:33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</row>
    <row r="199" spans="1:33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</row>
    <row r="200" spans="1:33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</row>
    <row r="201" spans="1:33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</row>
    <row r="202" spans="1:33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</row>
    <row r="203" spans="1:3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</row>
    <row r="204" spans="1:33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</row>
    <row r="205" spans="1:33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</row>
    <row r="206" spans="1:33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</row>
    <row r="207" spans="1:33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</row>
    <row r="208" spans="1:33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</row>
    <row r="209" spans="1:33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</row>
    <row r="210" spans="1:33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</row>
    <row r="211" spans="1:33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</row>
    <row r="212" spans="1:33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</row>
    <row r="213" spans="1:3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</row>
    <row r="214" spans="1:33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</row>
    <row r="215" spans="1:33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</row>
    <row r="216" spans="1:33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</row>
    <row r="217" spans="1:33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</row>
    <row r="218" spans="1:33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</row>
    <row r="219" spans="1:33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</row>
    <row r="220" spans="1:33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</row>
    <row r="221" spans="1:33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</row>
    <row r="222" spans="1:33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</row>
    <row r="223" spans="1:3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</row>
    <row r="224" spans="1:33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</row>
    <row r="225" spans="1:33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</row>
    <row r="226" spans="1:33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</row>
    <row r="227" spans="1:33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</row>
    <row r="228" spans="1:33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</row>
    <row r="229" spans="1:33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</row>
    <row r="230" spans="1:33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</row>
    <row r="231" spans="1:33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</row>
    <row r="232" spans="1:33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</row>
    <row r="233" spans="1: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</row>
    <row r="234" spans="1:33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</row>
    <row r="235" spans="1:33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</row>
    <row r="236" spans="1:33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</row>
    <row r="237" spans="1:33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</row>
    <row r="238" spans="1:33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</row>
    <row r="239" spans="1:33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</row>
    <row r="240" spans="1:33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</row>
    <row r="241" spans="1:33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</row>
    <row r="242" spans="1:33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</row>
    <row r="243" spans="1:3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</row>
    <row r="244" spans="1:33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</row>
    <row r="245" spans="1:33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</row>
    <row r="246" spans="1:33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</row>
    <row r="247" spans="1:33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</row>
    <row r="248" spans="1:33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</row>
    <row r="249" spans="1:33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</row>
    <row r="250" spans="1:33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</row>
    <row r="251" spans="1:33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</row>
    <row r="252" spans="1:33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</row>
    <row r="253" spans="1:3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</row>
    <row r="254" spans="1:33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</row>
    <row r="255" spans="1:33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</row>
    <row r="256" spans="1:33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</row>
    <row r="257" spans="1:33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</row>
    <row r="258" spans="1:33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</row>
    <row r="259" spans="1:33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</row>
    <row r="260" spans="1:33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</row>
    <row r="261" spans="1:33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</row>
    <row r="262" spans="1:33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</row>
    <row r="263" spans="1:3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</row>
    <row r="264" spans="1:33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</row>
    <row r="265" spans="1:33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</row>
    <row r="266" spans="1:33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</row>
    <row r="267" spans="1:33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</row>
    <row r="268" spans="1:33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</row>
    <row r="269" spans="1:33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</row>
    <row r="270" spans="1:33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</row>
    <row r="271" spans="1:33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</row>
    <row r="272" spans="1:33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</row>
    <row r="273" spans="1:3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</row>
    <row r="274" spans="1:33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</row>
    <row r="275" spans="1:33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</row>
    <row r="276" spans="1:33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</row>
    <row r="277" spans="1:33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</row>
    <row r="278" spans="1:33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</row>
    <row r="279" spans="1:33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</row>
    <row r="280" spans="1:33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</row>
    <row r="281" spans="1:33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</row>
    <row r="282" spans="1:33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</row>
    <row r="283" spans="1:3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</row>
    <row r="284" spans="1:33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</row>
    <row r="285" spans="1:33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</row>
    <row r="286" spans="1:33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</row>
    <row r="287" spans="1:33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</row>
    <row r="288" spans="1:33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</row>
    <row r="289" spans="1:33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</row>
    <row r="290" spans="1:33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</row>
    <row r="291" spans="1:33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</row>
    <row r="292" spans="1:33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</row>
    <row r="293" spans="1:3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</row>
    <row r="294" spans="1:33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</row>
    <row r="295" spans="1:33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</row>
    <row r="296" spans="1:33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</row>
    <row r="297" spans="1:33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</row>
    <row r="298" spans="1:33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</row>
    <row r="299" spans="1:33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</row>
    <row r="300" spans="1:33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</row>
    <row r="301" spans="1:33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</row>
    <row r="302" spans="1:33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</row>
    <row r="303" spans="1:3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</row>
    <row r="304" spans="1:33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</row>
    <row r="305" spans="1:33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</row>
    <row r="306" spans="1:33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</row>
    <row r="307" spans="1:33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</row>
    <row r="308" spans="1:33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</row>
    <row r="309" spans="1:33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</row>
    <row r="310" spans="1:33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</row>
    <row r="311" spans="1:33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</row>
    <row r="312" spans="1:33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</row>
    <row r="313" spans="1:3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</row>
    <row r="314" spans="1:33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</row>
    <row r="315" spans="1:33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</row>
    <row r="316" spans="1:33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</row>
    <row r="317" spans="1:33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</row>
    <row r="318" spans="1:33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</row>
    <row r="319" spans="1:33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</row>
    <row r="320" spans="1:33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</row>
    <row r="321" spans="1:33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</row>
    <row r="322" spans="1:33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</row>
    <row r="323" spans="1:3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</row>
    <row r="324" spans="1:33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</row>
    <row r="325" spans="1:33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</row>
    <row r="326" spans="1:33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</row>
    <row r="327" spans="1:33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</row>
    <row r="328" spans="1:33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</row>
    <row r="329" spans="1:33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</row>
    <row r="330" spans="1:33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</row>
    <row r="331" spans="1:33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</row>
    <row r="332" spans="1:33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</row>
    <row r="333" spans="1: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</row>
    <row r="334" spans="1:33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</row>
    <row r="335" spans="1:33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</row>
    <row r="336" spans="1:33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</row>
    <row r="337" spans="1:33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</row>
    <row r="338" spans="1:33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</row>
    <row r="339" spans="1:33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</row>
    <row r="340" spans="1:33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</row>
    <row r="341" spans="1:33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</row>
    <row r="342" spans="1:33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</row>
    <row r="343" spans="1:3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</row>
    <row r="344" spans="1:33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</row>
    <row r="345" spans="1:33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</row>
    <row r="346" spans="1:33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</row>
    <row r="347" spans="1:33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</row>
    <row r="348" spans="1:33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</row>
    <row r="349" spans="1:33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</row>
    <row r="350" spans="1:33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</row>
    <row r="351" spans="1:33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</row>
    <row r="352" spans="1:33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</row>
    <row r="353" spans="1:3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</row>
    <row r="354" spans="1:33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</row>
    <row r="355" spans="1:33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</row>
    <row r="356" spans="1:33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</row>
    <row r="357" spans="1:33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</row>
    <row r="358" spans="1:33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</row>
    <row r="359" spans="1:33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</row>
    <row r="360" spans="1:33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</row>
    <row r="361" spans="1:33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</row>
    <row r="362" spans="1:33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</row>
    <row r="363" spans="1:3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</row>
    <row r="364" spans="1:33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</row>
    <row r="365" spans="1:33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</row>
    <row r="366" spans="1:33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</row>
    <row r="367" spans="1:33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</row>
    <row r="368" spans="1:33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</row>
    <row r="369" spans="1:33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</row>
    <row r="370" spans="1:33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</row>
    <row r="371" spans="1:33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</row>
    <row r="372" spans="1:33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</row>
    <row r="373" spans="1:3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</row>
    <row r="374" spans="1:33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</row>
    <row r="375" spans="1:33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</row>
    <row r="376" spans="1:33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</row>
    <row r="377" spans="1:33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</row>
    <row r="378" spans="1:33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</row>
    <row r="379" spans="1:33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</row>
    <row r="380" spans="1:33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</row>
    <row r="381" spans="1:33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</row>
    <row r="382" spans="1:33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</row>
    <row r="383" spans="1:3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</row>
    <row r="384" spans="1:33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</row>
    <row r="385" spans="1:33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</row>
    <row r="386" spans="1:33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</row>
    <row r="387" spans="1:33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</row>
    <row r="388" spans="1:33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</row>
    <row r="389" spans="1:33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</row>
    <row r="390" spans="1:33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</row>
    <row r="391" spans="1:33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</row>
    <row r="392" spans="1:33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</row>
    <row r="393" spans="1:3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</row>
    <row r="394" spans="1:33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</row>
    <row r="395" spans="1:33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</row>
    <row r="396" spans="1:33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</row>
    <row r="397" spans="1:33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</row>
    <row r="398" spans="1:33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</row>
    <row r="399" spans="1:33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</row>
    <row r="400" spans="1:33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</row>
    <row r="401" spans="1:33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</row>
    <row r="402" spans="1:33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</row>
    <row r="403" spans="1:3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</row>
    <row r="404" spans="1:33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</row>
    <row r="405" spans="1:33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</row>
    <row r="406" spans="1:33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</row>
    <row r="407" spans="1:33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</row>
    <row r="408" spans="1:33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</row>
    <row r="409" spans="1:33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</row>
    <row r="410" spans="1:33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</row>
    <row r="411" spans="1:33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</row>
    <row r="412" spans="1:33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</row>
    <row r="413" spans="1:3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</row>
    <row r="414" spans="1:33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</row>
    <row r="415" spans="1:33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</row>
    <row r="416" spans="1:33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</row>
    <row r="417" spans="1:33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</row>
    <row r="418" spans="1:33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</row>
    <row r="419" spans="1:33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</row>
    <row r="420" spans="1:33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</row>
    <row r="421" spans="1:33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</row>
    <row r="422" spans="1:33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</row>
    <row r="423" spans="1:3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</row>
    <row r="424" spans="1:33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</row>
    <row r="425" spans="1:33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</row>
    <row r="426" spans="1:33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</row>
    <row r="427" spans="1:33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</row>
    <row r="428" spans="1:33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</row>
    <row r="429" spans="1:33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</row>
    <row r="430" spans="1:33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</row>
    <row r="431" spans="1:33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</row>
    <row r="432" spans="1:33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</row>
    <row r="433" spans="1: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</row>
    <row r="434" spans="1:33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</row>
    <row r="435" spans="1:33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</row>
    <row r="436" spans="1:33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</row>
    <row r="437" spans="1:33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</row>
    <row r="438" spans="1:33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</row>
    <row r="439" spans="1:33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</row>
    <row r="440" spans="1:33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</row>
    <row r="441" spans="1:33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</row>
    <row r="442" spans="1:33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</row>
    <row r="443" spans="1:3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</row>
    <row r="444" spans="1:33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</row>
    <row r="445" spans="1:33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</row>
    <row r="446" spans="1:33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</row>
    <row r="447" spans="1:33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</row>
    <row r="448" spans="1:33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</row>
    <row r="449" spans="1:33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</row>
    <row r="450" spans="1:33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</row>
    <row r="451" spans="1:33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</row>
    <row r="452" spans="1:33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</row>
    <row r="453" spans="1:3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</row>
    <row r="454" spans="1:33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</row>
    <row r="455" spans="1:33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</row>
    <row r="456" spans="1:33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</row>
    <row r="457" spans="1:33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</row>
    <row r="458" spans="1:33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</row>
    <row r="459" spans="1:33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</row>
    <row r="460" spans="1:33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</row>
    <row r="461" spans="1:33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</row>
    <row r="462" spans="1:33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</row>
    <row r="463" spans="1:3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</row>
    <row r="464" spans="1:33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</row>
    <row r="465" spans="1:33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</row>
    <row r="466" spans="1:33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</row>
    <row r="467" spans="1:33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</row>
    <row r="468" spans="1:33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</row>
    <row r="469" spans="1:33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</row>
    <row r="470" spans="1:33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</row>
    <row r="471" spans="1:33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</row>
    <row r="472" spans="1:33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</row>
    <row r="473" spans="1:3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</row>
    <row r="474" spans="1:33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</row>
    <row r="475" spans="1:33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</row>
    <row r="476" spans="1:33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</row>
    <row r="477" spans="1:33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</row>
    <row r="478" spans="1:33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</row>
    <row r="479" spans="1:33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</row>
    <row r="480" spans="1:33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</row>
    <row r="481" spans="1:33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</row>
    <row r="482" spans="1:33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</row>
    <row r="483" spans="1:3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</row>
    <row r="484" spans="1:33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</row>
    <row r="485" spans="1:33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</row>
    <row r="486" spans="1:33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</row>
    <row r="487" spans="1:33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</row>
    <row r="488" spans="1:33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</row>
    <row r="489" spans="1:33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</row>
    <row r="490" spans="1:33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</row>
    <row r="491" spans="1:33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</row>
    <row r="492" spans="1:33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</row>
    <row r="493" spans="1:3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</row>
    <row r="494" spans="1:33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</row>
    <row r="495" spans="1:33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</row>
    <row r="496" spans="1:33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</row>
    <row r="497" spans="1:33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</row>
    <row r="498" spans="1:33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</row>
    <row r="499" spans="1:33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4" name="List Box 5">
              <controlPr defaultSize="0" autoLine="0" autoPict="0">
                <anchor moveWithCells="1">
                  <from>
                    <xdr:col>8</xdr:col>
                    <xdr:colOff>304800</xdr:colOff>
                    <xdr:row>29</xdr:row>
                    <xdr:rowOff>9525</xdr:rowOff>
                  </from>
                  <to>
                    <xdr:col>10</xdr:col>
                    <xdr:colOff>123825</xdr:colOff>
                    <xdr:row>33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5" name="List Box 6">
              <controlPr defaultSize="0" autoLine="0" autoPict="0">
                <anchor moveWithCells="1">
                  <from>
                    <xdr:col>20</xdr:col>
                    <xdr:colOff>323850</xdr:colOff>
                    <xdr:row>28</xdr:row>
                    <xdr:rowOff>142875</xdr:rowOff>
                  </from>
                  <to>
                    <xdr:col>21</xdr:col>
                    <xdr:colOff>419100</xdr:colOff>
                    <xdr:row>36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List Box 4">
              <controlPr defaultSize="0" autoLine="0" autoPict="0">
                <anchor moveWithCells="1">
                  <from>
                    <xdr:col>20</xdr:col>
                    <xdr:colOff>123825</xdr:colOff>
                    <xdr:row>3</xdr:row>
                    <xdr:rowOff>76200</xdr:rowOff>
                  </from>
                  <to>
                    <xdr:col>21</xdr:col>
                    <xdr:colOff>400050</xdr:colOff>
                    <xdr:row>8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7" name="List Box 7">
              <controlPr defaultSize="0" autoLine="0" autoPict="0">
                <anchor moveWithCells="1">
                  <from>
                    <xdr:col>16</xdr:col>
                    <xdr:colOff>571500</xdr:colOff>
                    <xdr:row>84</xdr:row>
                    <xdr:rowOff>104775</xdr:rowOff>
                  </from>
                  <to>
                    <xdr:col>18</xdr:col>
                    <xdr:colOff>409575</xdr:colOff>
                    <xdr:row>93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F33" sqref="F33"/>
    </sheetView>
  </sheetViews>
  <sheetFormatPr defaultRowHeight="12.75"/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List Box 1">
              <controlPr defaultSize="0" autoLine="0" autoPict="0">
                <anchor moveWithCells="1">
                  <from>
                    <xdr:col>8</xdr:col>
                    <xdr:colOff>371475</xdr:colOff>
                    <xdr:row>1</xdr:row>
                    <xdr:rowOff>9525</xdr:rowOff>
                  </from>
                  <to>
                    <xdr:col>10</xdr:col>
                    <xdr:colOff>57150</xdr:colOff>
                    <xdr:row>6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jektphase xmlns="104ed873-9faf-46cc-91ae-f1be11c64168" xsi:nil="true"/>
    <Datum xmlns="61b22550-9d70-4111-8ff1-625934f6cbb4" xsi:nil="true"/>
    <Dokumententyp xmlns="104ed873-9faf-46cc-91ae-f1be11c64168" xsi:nil="true"/>
    <Adressat xmlns="61b22550-9d70-4111-8ff1-625934f6cbb4">Steering Board</Adressat>
    <Status xmlns="61b22550-9d70-4111-8ff1-625934f6cbb4">Entwurf</Statu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8E1A83B2152A44B8A3DF1E2A67D874" ma:contentTypeVersion="7" ma:contentTypeDescription="Ein neues Dokument erstellen." ma:contentTypeScope="" ma:versionID="3a88f8b31e2db569ee5eecc7291a0e0e">
  <xsd:schema xmlns:xsd="http://www.w3.org/2001/XMLSchema" xmlns:p="http://schemas.microsoft.com/office/2006/metadata/properties" xmlns:ns2="104ed873-9faf-46cc-91ae-f1be11c64168" xmlns:ns3="61b22550-9d70-4111-8ff1-625934f6cbb4" targetNamespace="http://schemas.microsoft.com/office/2006/metadata/properties" ma:root="true" ma:fieldsID="6fd617fdad0ab8ebcc1b99029a72ca97" ns2:_="" ns3:_="">
    <xsd:import namespace="104ed873-9faf-46cc-91ae-f1be11c64168"/>
    <xsd:import namespace="61b22550-9d70-4111-8ff1-625934f6cbb4"/>
    <xsd:element name="properties">
      <xsd:complexType>
        <xsd:sequence>
          <xsd:element name="documentManagement">
            <xsd:complexType>
              <xsd:all>
                <xsd:element ref="ns2:Dokumententyp" minOccurs="0"/>
                <xsd:element ref="ns2:Projektphase" minOccurs="0"/>
                <xsd:element ref="ns3:Status" minOccurs="0"/>
                <xsd:element ref="ns3:Adressat" minOccurs="0"/>
                <xsd:element ref="ns3:Datum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04ed873-9faf-46cc-91ae-f1be11c64168" elementFormDefault="qualified">
    <xsd:import namespace="http://schemas.microsoft.com/office/2006/documentManagement/types"/>
    <xsd:element name="Dokumententyp" ma:index="8" nillable="true" ma:displayName="Dokumententyp" ma:list="{5C3883A0-7E69-44B4-B367-16631F8F63B8}" ma:internalName="Dokumententyp" ma:showField="Title">
      <xsd:simpleType>
        <xsd:restriction base="dms:Lookup"/>
      </xsd:simpleType>
    </xsd:element>
    <xsd:element name="Projektphase" ma:index="9" nillable="true" ma:displayName="Projektphase" ma:list="{E1D7B9C6-8741-4462-8829-1CA1E674A191}" ma:internalName="Projektphase" ma:readOnly="false" ma:showField="Title">
      <xsd:simpleType>
        <xsd:restriction base="dms:Lookup"/>
      </xsd:simpleType>
    </xsd:element>
  </xsd:schema>
  <xsd:schema xmlns:xsd="http://www.w3.org/2001/XMLSchema" xmlns:dms="http://schemas.microsoft.com/office/2006/documentManagement/types" targetNamespace="61b22550-9d70-4111-8ff1-625934f6cbb4" elementFormDefault="qualified">
    <xsd:import namespace="http://schemas.microsoft.com/office/2006/documentManagement/types"/>
    <xsd:element name="Status" ma:index="10" nillable="true" ma:displayName="Status" ma:default="Entwurf" ma:format="Dropdown" ma:internalName="Status">
      <xsd:simpleType>
        <xsd:restriction base="dms:Choice">
          <xsd:enumeration value="Entwurf"/>
          <xsd:enumeration value="Zur Abstimmung"/>
          <xsd:enumeration value="Freigegeben"/>
          <xsd:enumeration value="In Review"/>
          <xsd:enumeration value="Zurückgezogen"/>
        </xsd:restriction>
      </xsd:simpleType>
    </xsd:element>
    <xsd:element name="Adressat" ma:index="11" nillable="true" ma:displayName="Adressat" ma:default="Steering Board" ma:description="Zur Differenzierung von Präsentationen, Reports etc." ma:format="Dropdown" ma:internalName="Adressat">
      <xsd:simpleType>
        <xsd:restriction base="dms:Choice">
          <xsd:enumeration value="Steering Board"/>
          <xsd:enumeration value="Business Board"/>
          <xsd:enumeration value="Project Board"/>
        </xsd:restriction>
      </xsd:simpleType>
    </xsd:element>
    <xsd:element name="Datum" ma:index="12" nillable="true" ma:displayName="Datum" ma:description="Datum des Meetings, der Freigabe etc. Format: tt.mm.yyyy" ma:format="DateOnly" ma:internalName="Datum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3D888205-C8D3-431D-BD16-6DECBC6CA41B}">
  <ds:schemaRefs/>
</ds:datastoreItem>
</file>

<file path=customXml/itemProps2.xml><?xml version="1.0" encoding="utf-8"?>
<ds:datastoreItem xmlns:ds="http://schemas.openxmlformats.org/officeDocument/2006/customXml" ds:itemID="{831D60F1-7F30-45C7-BA1A-1A024B148270}">
  <ds:schemaRefs>
    <ds:schemaRef ds:uri="104ed873-9faf-46cc-91ae-f1be11c64168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61b22550-9d70-4111-8ff1-625934f6cbb4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AEF257-B382-4EB8-83F8-D1C31BBF83CA}">
  <ds:schemaRefs/>
</ds:datastoreItem>
</file>

<file path=customXml/itemProps4.xml><?xml version="1.0" encoding="utf-8"?>
<ds:datastoreItem xmlns:ds="http://schemas.openxmlformats.org/officeDocument/2006/customXml" ds:itemID="{CF5CAE4F-B4A3-4304-B0EB-0BA70591FD0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Processed Data</vt:lpstr>
      <vt:lpstr>Dashboardd</vt:lpstr>
      <vt:lpstr>Sheet1</vt:lpstr>
    </vt:vector>
  </TitlesOfParts>
  <Manager>ExcelDashboards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István Vozár</dc:creator>
  <dc:description>exceldashboardschool.com</dc:description>
  <cp:lastModifiedBy>Vineet</cp:lastModifiedBy>
  <cp:lastPrinted>2010-01-31T15:37:00Z</cp:lastPrinted>
  <dcterms:created xsi:type="dcterms:W3CDTF">2007-09-07T07:07:00Z</dcterms:created>
  <dcterms:modified xsi:type="dcterms:W3CDTF">2019-09-23T05:38:40Z</dcterms:modified>
  <cp:category>Excel dashboards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