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331f96c9674b7/Desktop/Coachx Excel/"/>
    </mc:Choice>
  </mc:AlternateContent>
  <xr:revisionPtr revIDLastSave="0" documentId="14_{DF25554C-4747-4981-9F2E-0212B2D91134}" xr6:coauthVersionLast="47" xr6:coauthVersionMax="47" xr10:uidLastSave="{00000000-0000-0000-0000-000000000000}"/>
  <bookViews>
    <workbookView xWindow="-108" yWindow="-108" windowWidth="23256" windowHeight="12456" tabRatio="626" activeTab="11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8" r:id="rId7"/>
    <sheet name="Q8" sheetId="9" r:id="rId8"/>
    <sheet name="Q9" sheetId="11" r:id="rId9"/>
    <sheet name="Q10" sheetId="12" r:id="rId10"/>
    <sheet name="Q11" sheetId="13" r:id="rId11"/>
    <sheet name="Q12" sheetId="17" r:id="rId12"/>
    <sheet name="Sheet10" sheetId="10" state="hidden" r:id="rId13"/>
  </sheets>
  <definedNames>
    <definedName name="_xlnm._FilterDatabase" localSheetId="9" hidden="1">'Q10'!$A$29:$C$34</definedName>
    <definedName name="_xlnm._FilterDatabase" localSheetId="2" hidden="1">'Q3'!$A$1:$F$17</definedName>
  </definedNames>
  <calcPr calcId="191029"/>
  <pivotCaches>
    <pivotCache cacheId="4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7" l="1"/>
  <c r="B13" i="17"/>
  <c r="B12" i="17"/>
  <c r="U21" i="13"/>
  <c r="U20" i="13"/>
  <c r="U19" i="13"/>
  <c r="T20" i="13"/>
  <c r="T21" i="13"/>
  <c r="T19" i="13"/>
  <c r="S21" i="13"/>
  <c r="S20" i="13"/>
  <c r="S19" i="13"/>
  <c r="C31" i="12"/>
  <c r="C32" i="12"/>
  <c r="C33" i="12"/>
  <c r="C34" i="12"/>
  <c r="C30" i="12"/>
  <c r="B23" i="11"/>
  <c r="L5" i="9"/>
  <c r="L4" i="9"/>
  <c r="L3" i="9"/>
  <c r="E22" i="9"/>
  <c r="E21" i="9"/>
  <c r="E20" i="9"/>
  <c r="B13" i="8"/>
  <c r="B11" i="17"/>
  <c r="C22" i="12"/>
  <c r="C23" i="12"/>
  <c r="C24" i="12"/>
  <c r="C25" i="12"/>
  <c r="C21" i="12"/>
  <c r="B25" i="12"/>
  <c r="B24" i="12"/>
  <c r="B23" i="12"/>
  <c r="B22" i="12"/>
  <c r="B21" i="12"/>
  <c r="B12" i="8"/>
  <c r="E18" i="6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2" i="12"/>
  <c r="B14" i="13"/>
  <c r="B13" i="13"/>
  <c r="B12" i="13"/>
  <c r="C4" i="17" l="1"/>
  <c r="C5" i="17"/>
  <c r="C6" i="17"/>
  <c r="C7" i="17"/>
  <c r="C8" i="17"/>
  <c r="C9" i="17"/>
  <c r="C3" i="17"/>
  <c r="B22" i="11"/>
  <c r="B24" i="11"/>
  <c r="M11" i="11"/>
  <c r="B16" i="11"/>
  <c r="B15" i="11"/>
  <c r="B14" i="11"/>
  <c r="L6" i="11"/>
  <c r="D12" i="1"/>
  <c r="K13" i="9"/>
  <c r="J13" i="9"/>
  <c r="I13" i="9"/>
  <c r="A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ndDate" description="Connection to the 'EndDate' query in the workbook." type="5" refreshedVersion="0" background="1">
    <dbPr connection="Provider=Microsoft.Mashup.OleDb.1;Data Source=$Workbook$;Location=EndDate;Extended Properties=&quot;&quot;" command="SELECT * FROM [EndDate]"/>
  </connection>
  <connection id="2" xr16:uid="{00000000-0015-0000-FFFF-FFFF01000000}" keepAlive="1" name="Query - StartDate" description="Connection to the 'StartDate' query in the workbook." type="5" refreshedVersion="0" background="1">
    <dbPr connection="Provider=Microsoft.Mashup.OleDb.1;Data Source=$Workbook$;Location=StartDate;Extended Properties=&quot;&quot;" command="SELECT * FROM [StartDate]"/>
  </connection>
</connections>
</file>

<file path=xl/sharedStrings.xml><?xml version="1.0" encoding="utf-8"?>
<sst xmlns="http://schemas.openxmlformats.org/spreadsheetml/2006/main" count="415" uniqueCount="139">
  <si>
    <t>First Name</t>
  </si>
  <si>
    <t>Last Name</t>
  </si>
  <si>
    <t>Salary</t>
  </si>
  <si>
    <t>Hari</t>
  </si>
  <si>
    <t>Sharma</t>
  </si>
  <si>
    <t>Jia</t>
  </si>
  <si>
    <t>Khan</t>
  </si>
  <si>
    <t>Harish</t>
  </si>
  <si>
    <t>Mittal</t>
  </si>
  <si>
    <t>Robert</t>
  </si>
  <si>
    <t>Kurt</t>
  </si>
  <si>
    <t>Ram</t>
  </si>
  <si>
    <t>Verma</t>
  </si>
  <si>
    <t>Venkat</t>
  </si>
  <si>
    <t>Raman</t>
  </si>
  <si>
    <t>Shefali</t>
  </si>
  <si>
    <t>Tomar</t>
  </si>
  <si>
    <t>Das</t>
  </si>
  <si>
    <t>Feroz</t>
  </si>
  <si>
    <t>Namrata</t>
  </si>
  <si>
    <t>Singh</t>
  </si>
  <si>
    <t>Company Name</t>
  </si>
  <si>
    <t>Hp</t>
  </si>
  <si>
    <t>Lenovo</t>
  </si>
  <si>
    <t>Apple</t>
  </si>
  <si>
    <t>Barclays</t>
  </si>
  <si>
    <t>Fritolay</t>
  </si>
  <si>
    <t>Accenture</t>
  </si>
  <si>
    <t>Raymonds</t>
  </si>
  <si>
    <t>Samsung</t>
  </si>
  <si>
    <t>Xiaome</t>
  </si>
  <si>
    <t>Realme</t>
  </si>
  <si>
    <t>Delhi</t>
  </si>
  <si>
    <t>Agra</t>
  </si>
  <si>
    <t>Ranchi</t>
  </si>
  <si>
    <t>Haridwar</t>
  </si>
  <si>
    <t>Bengaluru</t>
  </si>
  <si>
    <t>Mumbai</t>
  </si>
  <si>
    <t>Cochin</t>
  </si>
  <si>
    <t>Quarter</t>
  </si>
  <si>
    <t>Q1</t>
  </si>
  <si>
    <t>Q2</t>
  </si>
  <si>
    <t>Q3</t>
  </si>
  <si>
    <t>Q4</t>
  </si>
  <si>
    <t>Ghanshaym</t>
  </si>
  <si>
    <t>Kumar</t>
  </si>
  <si>
    <t>Kiran</t>
  </si>
  <si>
    <t>Gupta</t>
  </si>
  <si>
    <t>Country</t>
  </si>
  <si>
    <t xml:space="preserve">India </t>
  </si>
  <si>
    <t>US</t>
  </si>
  <si>
    <t>UK</t>
  </si>
  <si>
    <t>Australia</t>
  </si>
  <si>
    <t>Bangladesh</t>
  </si>
  <si>
    <t xml:space="preserve">Jogi </t>
  </si>
  <si>
    <t>Aryan</t>
  </si>
  <si>
    <t>Mukherji</t>
  </si>
  <si>
    <t xml:space="preserve">Ashish </t>
  </si>
  <si>
    <t>Mehra</t>
  </si>
  <si>
    <t>Binod</t>
  </si>
  <si>
    <t>Mishra</t>
  </si>
  <si>
    <t>Reporting Date</t>
  </si>
  <si>
    <t>Year</t>
  </si>
  <si>
    <t>X Product</t>
  </si>
  <si>
    <t>Y Product</t>
  </si>
  <si>
    <t>Z Product</t>
  </si>
  <si>
    <t>Total</t>
  </si>
  <si>
    <t>Item No</t>
  </si>
  <si>
    <t>Item Name</t>
  </si>
  <si>
    <t>Car Keys</t>
  </si>
  <si>
    <t>Mobile</t>
  </si>
  <si>
    <t>Wallet</t>
  </si>
  <si>
    <t xml:space="preserve">Laptop </t>
  </si>
  <si>
    <t>Charger</t>
  </si>
  <si>
    <t>Bag</t>
  </si>
  <si>
    <t>Tiffin</t>
  </si>
  <si>
    <t>ID</t>
  </si>
  <si>
    <t>No of Items</t>
  </si>
  <si>
    <t>No of Checked</t>
  </si>
  <si>
    <t>Cost</t>
  </si>
  <si>
    <t>Product</t>
  </si>
  <si>
    <t>Average</t>
  </si>
  <si>
    <t>Count</t>
  </si>
  <si>
    <t>Remarks</t>
  </si>
  <si>
    <t>Price</t>
  </si>
  <si>
    <t>Percentage</t>
  </si>
  <si>
    <t>Full Name</t>
  </si>
  <si>
    <t>Product Price Finder</t>
  </si>
  <si>
    <t xml:space="preserve">Product </t>
  </si>
  <si>
    <t>HP</t>
  </si>
  <si>
    <t>APPLE</t>
  </si>
  <si>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</si>
  <si>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</si>
  <si>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</si>
  <si>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</si>
  <si>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</si>
  <si>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</si>
  <si>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</si>
  <si>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</si>
  <si>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</si>
  <si>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</si>
  <si>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</si>
  <si>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</si>
  <si>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</si>
  <si>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Sales Billing System</t>
  </si>
  <si>
    <t>GST</t>
  </si>
  <si>
    <t xml:space="preserve">Total </t>
  </si>
  <si>
    <t xml:space="preserve">City </t>
  </si>
  <si>
    <t>Code</t>
  </si>
  <si>
    <t>Check Box</t>
  </si>
  <si>
    <t>Validation</t>
  </si>
  <si>
    <t>TABLE-A</t>
  </si>
  <si>
    <t>TABLE-B</t>
  </si>
  <si>
    <t>Table-C</t>
  </si>
  <si>
    <t>Table-B</t>
  </si>
  <si>
    <t>Employee</t>
  </si>
  <si>
    <t>Products</t>
  </si>
  <si>
    <t xml:space="preserve">Year </t>
  </si>
  <si>
    <t xml:space="preserve">Table-A </t>
  </si>
  <si>
    <t>Sum of Salary</t>
  </si>
  <si>
    <t>Grand Total</t>
  </si>
  <si>
    <t>Row Labels</t>
  </si>
  <si>
    <t>2015</t>
  </si>
  <si>
    <t>2016</t>
  </si>
  <si>
    <t>2017</t>
  </si>
  <si>
    <t>2018</t>
  </si>
  <si>
    <t>2019</t>
  </si>
  <si>
    <t>2020</t>
  </si>
  <si>
    <t>2021</t>
  </si>
  <si>
    <t>Column Labels</t>
  </si>
  <si>
    <t>Average of Salary</t>
  </si>
  <si>
    <t>S.No</t>
  </si>
  <si>
    <t>Names</t>
  </si>
  <si>
    <t>Sum of X Product</t>
  </si>
  <si>
    <t>Sum of Y Product</t>
  </si>
  <si>
    <t>Sum of Z Product</t>
  </si>
  <si>
    <t>Avg of X product</t>
  </si>
  <si>
    <t>Avg of Y product</t>
  </si>
  <si>
    <t>Avg of Z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</si>
</sst>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[$-14009]dddd\,\ d\ mmmm\,\ yyyy;@"/>
    <numFmt numFmtId="165" formatCode="_ &quot;₹&quot;\ * #,##0.0_ ;_ &quot;₹&quot;\ * \-#,##0.0_ ;_ &quot;₹&quot;\ * &quot;-&quot;??_ ;_ @_ "/>
    <numFmt numFmtId="166" formatCode="##,##0.00;\-#,##0.00"/>
    <numFmt numFmtId="167" formatCode="&quot;$&quot;\ ##000&quot;,&quot;##0;\-##0,##0"/>
    <numFmt numFmtId="168" formatCode="&quot;$&quot;\ ##00&quot;,&quot;##0;\-##0,##0"/>
    <numFmt numFmtId="169" formatCode="&quot;₹&quot;\ #,##0.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</cellStyleXfs>
  <cellXfs count="106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1" fillId="0" borderId="0" xfId="0" applyFont="1"/>
    <xf numFmtId="8" fontId="2" fillId="0" borderId="4" xfId="0" applyNumberFormat="1" applyFont="1" applyBorder="1"/>
    <xf numFmtId="8" fontId="2" fillId="0" borderId="10" xfId="0" applyNumberFormat="1" applyFont="1" applyBorder="1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0" fontId="3" fillId="0" borderId="1" xfId="0" applyFont="1" applyBorder="1"/>
    <xf numFmtId="0" fontId="7" fillId="2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3" fillId="0" borderId="11" xfId="0" applyFont="1" applyBorder="1"/>
    <xf numFmtId="0" fontId="2" fillId="0" borderId="11" xfId="0" applyFont="1" applyBorder="1"/>
    <xf numFmtId="0" fontId="7" fillId="2" borderId="2" xfId="0" applyFont="1" applyFill="1" applyBorder="1"/>
    <xf numFmtId="0" fontId="9" fillId="6" borderId="0" xfId="0" applyFont="1" applyFill="1"/>
    <xf numFmtId="0" fontId="2" fillId="0" borderId="0" xfId="0" applyFont="1"/>
    <xf numFmtId="0" fontId="8" fillId="6" borderId="1" xfId="0" applyFont="1" applyFill="1" applyBorder="1"/>
    <xf numFmtId="0" fontId="10" fillId="0" borderId="1" xfId="0" applyFont="1" applyBorder="1"/>
    <xf numFmtId="164" fontId="0" fillId="0" borderId="0" xfId="0" applyNumberFormat="1"/>
    <xf numFmtId="0" fontId="13" fillId="7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13" fillId="7" borderId="16" xfId="0" applyFont="1" applyFill="1" applyBorder="1"/>
    <xf numFmtId="0" fontId="2" fillId="3" borderId="17" xfId="0" applyFont="1" applyFill="1" applyBorder="1" applyAlignment="1">
      <alignment horizontal="center"/>
    </xf>
    <xf numFmtId="15" fontId="15" fillId="0" borderId="0" xfId="0" applyNumberFormat="1" applyFont="1"/>
    <xf numFmtId="0" fontId="0" fillId="0" borderId="18" xfId="0" applyBorder="1"/>
    <xf numFmtId="0" fontId="1" fillId="3" borderId="19" xfId="0" applyFont="1" applyFill="1" applyBorder="1"/>
    <xf numFmtId="0" fontId="0" fillId="0" borderId="20" xfId="0" applyBorder="1"/>
    <xf numFmtId="0" fontId="0" fillId="0" borderId="21" xfId="0" applyBorder="1"/>
    <xf numFmtId="0" fontId="1" fillId="0" borderId="20" xfId="0" applyFont="1" applyBorder="1"/>
    <xf numFmtId="0" fontId="0" fillId="0" borderId="21" xfId="0" applyBorder="1" applyAlignment="1">
      <alignment horizontal="right"/>
    </xf>
    <xf numFmtId="0" fontId="1" fillId="0" borderId="22" xfId="0" applyFont="1" applyBorder="1"/>
    <xf numFmtId="0" fontId="0" fillId="0" borderId="23" xfId="0" applyBorder="1"/>
    <xf numFmtId="14" fontId="3" fillId="2" borderId="1" xfId="0" applyNumberFormat="1" applyFont="1" applyFill="1" applyBorder="1"/>
    <xf numFmtId="165" fontId="3" fillId="2" borderId="1" xfId="1" applyNumberFormat="1" applyFont="1" applyFill="1" applyBorder="1"/>
    <xf numFmtId="165" fontId="2" fillId="0" borderId="1" xfId="1" applyNumberFormat="1" applyFont="1" applyBorder="1"/>
    <xf numFmtId="165" fontId="2" fillId="0" borderId="1" xfId="1" applyNumberFormat="1" applyFont="1" applyFill="1" applyBorder="1"/>
    <xf numFmtId="165" fontId="0" fillId="0" borderId="0" xfId="1" applyNumberFormat="1" applyFont="1"/>
    <xf numFmtId="0" fontId="18" fillId="11" borderId="1" xfId="0" applyFont="1" applyFill="1" applyBorder="1"/>
    <xf numFmtId="0" fontId="6" fillId="12" borderId="18" xfId="0" applyFont="1" applyFill="1" applyBorder="1"/>
    <xf numFmtId="0" fontId="9" fillId="12" borderId="19" xfId="0" applyFont="1" applyFill="1" applyBorder="1"/>
    <xf numFmtId="0" fontId="6" fillId="12" borderId="22" xfId="0" applyFont="1" applyFill="1" applyBorder="1"/>
    <xf numFmtId="0" fontId="6" fillId="12" borderId="23" xfId="0" applyFont="1" applyFill="1" applyBorder="1"/>
    <xf numFmtId="0" fontId="2" fillId="16" borderId="12" xfId="0" applyFont="1" applyFill="1" applyBorder="1"/>
    <xf numFmtId="10" fontId="2" fillId="13" borderId="13" xfId="2" applyNumberFormat="1" applyFont="1" applyFill="1" applyBorder="1"/>
    <xf numFmtId="0" fontId="0" fillId="0" borderId="24" xfId="0" applyBorder="1"/>
    <xf numFmtId="0" fontId="0" fillId="0" borderId="15" xfId="0" applyBorder="1"/>
    <xf numFmtId="0" fontId="0" fillId="0" borderId="26" xfId="0" applyBorder="1"/>
    <xf numFmtId="0" fontId="17" fillId="0" borderId="25" xfId="0" applyFont="1" applyBorder="1"/>
    <xf numFmtId="0" fontId="17" fillId="0" borderId="0" xfId="0" applyFont="1"/>
    <xf numFmtId="0" fontId="0" fillId="0" borderId="27" xfId="0" applyBorder="1"/>
    <xf numFmtId="0" fontId="0" fillId="0" borderId="17" xfId="0" applyBorder="1"/>
    <xf numFmtId="0" fontId="0" fillId="0" borderId="25" xfId="0" applyBorder="1"/>
    <xf numFmtId="0" fontId="0" fillId="0" borderId="16" xfId="0" applyBorder="1"/>
    <xf numFmtId="0" fontId="10" fillId="4" borderId="1" xfId="0" applyFont="1" applyFill="1" applyBorder="1"/>
    <xf numFmtId="0" fontId="21" fillId="11" borderId="1" xfId="0" applyFont="1" applyFill="1" applyBorder="1"/>
    <xf numFmtId="0" fontId="22" fillId="4" borderId="1" xfId="0" applyFont="1" applyFill="1" applyBorder="1"/>
    <xf numFmtId="0" fontId="20" fillId="0" borderId="0" xfId="0" applyFont="1"/>
    <xf numFmtId="49" fontId="1" fillId="0" borderId="1" xfId="1" applyNumberFormat="1" applyFont="1" applyBorder="1"/>
    <xf numFmtId="49" fontId="0" fillId="0" borderId="0" xfId="1" applyNumberFormat="1" applyFont="1"/>
    <xf numFmtId="166" fontId="0" fillId="0" borderId="1" xfId="1" applyNumberFormat="1" applyFont="1" applyBorder="1" applyProtection="1">
      <protection locked="0"/>
    </xf>
    <xf numFmtId="167" fontId="0" fillId="0" borderId="0" xfId="0" applyNumberFormat="1"/>
    <xf numFmtId="168" fontId="3" fillId="2" borderId="7" xfId="0" applyNumberFormat="1" applyFont="1" applyFill="1" applyBorder="1"/>
    <xf numFmtId="168" fontId="2" fillId="0" borderId="4" xfId="0" applyNumberFormat="1" applyFont="1" applyBorder="1"/>
    <xf numFmtId="168" fontId="2" fillId="0" borderId="10" xfId="0" applyNumberFormat="1" applyFont="1" applyBorder="1"/>
    <xf numFmtId="0" fontId="24" fillId="4" borderId="21" xfId="0" applyFont="1" applyFill="1" applyBorder="1"/>
    <xf numFmtId="2" fontId="24" fillId="4" borderId="23" xfId="0" applyNumberFormat="1" applyFont="1" applyFill="1" applyBorder="1"/>
    <xf numFmtId="0" fontId="25" fillId="4" borderId="20" xfId="0" applyFont="1" applyFill="1" applyBorder="1"/>
    <xf numFmtId="0" fontId="25" fillId="4" borderId="22" xfId="0" applyFont="1" applyFill="1" applyBorder="1"/>
    <xf numFmtId="0" fontId="10" fillId="7" borderId="1" xfId="0" applyFont="1" applyFill="1" applyBorder="1"/>
    <xf numFmtId="0" fontId="10" fillId="17" borderId="1" xfId="0" applyFont="1" applyFill="1" applyBorder="1"/>
    <xf numFmtId="168" fontId="2" fillId="18" borderId="10" xfId="0" applyNumberFormat="1" applyFont="1" applyFill="1" applyBorder="1"/>
    <xf numFmtId="8" fontId="2" fillId="18" borderId="10" xfId="0" applyNumberFormat="1" applyFont="1" applyFill="1" applyBorder="1"/>
    <xf numFmtId="0" fontId="1" fillId="18" borderId="2" xfId="0" applyFont="1" applyFill="1" applyBorder="1"/>
    <xf numFmtId="0" fontId="1" fillId="19" borderId="30" xfId="0" applyFont="1" applyFill="1" applyBorder="1"/>
    <xf numFmtId="0" fontId="20" fillId="19" borderId="0" xfId="0" applyFont="1" applyFill="1"/>
    <xf numFmtId="0" fontId="17" fillId="10" borderId="18" xfId="4" applyFont="1" applyBorder="1"/>
    <xf numFmtId="44" fontId="17" fillId="20" borderId="19" xfId="4" applyNumberFormat="1" applyFont="1" applyFill="1" applyBorder="1"/>
    <xf numFmtId="0" fontId="17" fillId="10" borderId="20" xfId="4" applyFont="1" applyBorder="1"/>
    <xf numFmtId="44" fontId="17" fillId="20" borderId="21" xfId="4" applyNumberFormat="1" applyFont="1" applyFill="1" applyBorder="1"/>
    <xf numFmtId="0" fontId="17" fillId="10" borderId="22" xfId="4" applyFont="1" applyBorder="1"/>
    <xf numFmtId="44" fontId="17" fillId="20" borderId="23" xfId="4" applyNumberFormat="1" applyFont="1" applyFill="1" applyBorder="1"/>
    <xf numFmtId="0" fontId="19" fillId="14" borderId="1" xfId="0" applyFont="1" applyFill="1" applyBorder="1"/>
    <xf numFmtId="0" fontId="17" fillId="9" borderId="1" xfId="3" applyFont="1" applyBorder="1"/>
    <xf numFmtId="44" fontId="17" fillId="9" borderId="1" xfId="3" applyNumberFormat="1" applyFont="1" applyBorder="1"/>
    <xf numFmtId="0" fontId="16" fillId="15" borderId="1" xfId="0" applyFont="1" applyFill="1" applyBorder="1"/>
    <xf numFmtId="44" fontId="17" fillId="9" borderId="1" xfId="3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1" fontId="0" fillId="0" borderId="0" xfId="0" applyNumberFormat="1"/>
    <xf numFmtId="0" fontId="12" fillId="7" borderId="12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23" fillId="7" borderId="28" xfId="0" applyFont="1" applyFill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 vertical="center"/>
    </xf>
  </cellXfs>
  <cellStyles count="5">
    <cellStyle name="20% - Accent4" xfId="3" builtinId="42"/>
    <cellStyle name="20% - Accent6" xfId="4" builtinId="50"/>
    <cellStyle name="Currency" xfId="1" builtinId="4"/>
    <cellStyle name="Normal" xfId="0" builtinId="0"/>
    <cellStyle name="Percent" xfId="2" builtinId="5"/>
  </cellStyles>
  <dxfs count="86"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9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2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2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8" formatCode="&quot;$&quot;\ ##00&quot;,&quot;##0;\-##0,##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8" formatCode="&quot;$&quot;\ ##00&quot;,&quot;##0;\-##0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AB9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1548556430447"/>
          <c:y val="0.17972413793103451"/>
          <c:w val="0.83432895888014003"/>
          <c:h val="0.57932591184722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7-4A0E-9B82-B654D2CD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597295"/>
        <c:axId val="760230063"/>
      </c:barChart>
      <c:catAx>
        <c:axId val="39259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30063"/>
        <c:crosses val="autoZero"/>
        <c:auto val="1"/>
        <c:lblAlgn val="ctr"/>
        <c:lblOffset val="100"/>
        <c:noMultiLvlLbl val="0"/>
      </c:catAx>
      <c:valAx>
        <c:axId val="7602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972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solidFill>
                  <a:schemeClr val="accent1"/>
                </a:solidFill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11-4583-A222-AF43059AC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11-4583-A222-AF43059AC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11-4583-A222-AF43059AC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11-4583-A222-AF43059AC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11-4583-A222-AF43059AC64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F11-4583-A222-AF43059AC64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F11-4583-A222-AF43059AC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F-4DCB-8309-030C6D91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[_21_Question_Assignment-8 (1).xlsx]Q3!PivotTable1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Salary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'Q3'!$D$22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'Q3'!$C$23:$C$29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'Q3'!$D$23:$D$29</c:f>
              <c:numCache>
                <c:formatCode>General</c:formatCode>
                <c:ptCount val="7"/>
                <c:pt idx="0">
                  <c:v>705000</c:v>
                </c:pt>
                <c:pt idx="1">
                  <c:v>450000</c:v>
                </c:pt>
                <c:pt idx="2">
                  <c:v>949000</c:v>
                </c:pt>
                <c:pt idx="3">
                  <c:v>150000</c:v>
                </c:pt>
                <c:pt idx="4">
                  <c:v>250000</c:v>
                </c:pt>
                <c:pt idx="5">
                  <c:v>250000</c:v>
                </c:pt>
                <c:pt idx="6">
                  <c:v>1950000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4631-8D6B-30010C60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8303"/>
        <c:axId val="917646575"/>
      </c:lineChart>
      <c:catAx>
        <c:axId val="251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46575"/>
        <c:crosses val="autoZero"/>
        <c:auto val="1"/>
        <c:lblAlgn val="ctr"/>
        <c:lblOffset val="100"/>
        <c:noMultiLvlLbl val="0"/>
      </c:catAx>
      <c:valAx>
        <c:axId val="9176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X Product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'Q4'!$B$2:$B$11</c:f>
              <c:numCache>
                <c:formatCode>General</c:formatCode>
                <c:ptCount val="10"/>
                <c:pt idx="0">
                  <c:v>20000</c:v>
                </c:pt>
                <c:pt idx="1">
                  <c:v>5000</c:v>
                </c:pt>
                <c:pt idx="2">
                  <c:v>40000</c:v>
                </c:pt>
                <c:pt idx="3">
                  <c:v>50000</c:v>
                </c:pt>
                <c:pt idx="4">
                  <c:v>600000</c:v>
                </c:pt>
                <c:pt idx="5">
                  <c:v>55000</c:v>
                </c:pt>
                <c:pt idx="6">
                  <c:v>5200</c:v>
                </c:pt>
                <c:pt idx="7">
                  <c:v>4200</c:v>
                </c:pt>
                <c:pt idx="8">
                  <c:v>10000</c:v>
                </c:pt>
                <c:pt idx="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0-4D09-9347-93A8AEC9A0CD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Y Product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'Q4'!$C$2:$C$11</c:f>
              <c:numCache>
                <c:formatCode>General</c:formatCode>
                <c:ptCount val="10"/>
                <c:pt idx="0">
                  <c:v>6500</c:v>
                </c:pt>
                <c:pt idx="1">
                  <c:v>8500</c:v>
                </c:pt>
                <c:pt idx="2">
                  <c:v>25000</c:v>
                </c:pt>
                <c:pt idx="3">
                  <c:v>3600</c:v>
                </c:pt>
                <c:pt idx="4">
                  <c:v>45000</c:v>
                </c:pt>
                <c:pt idx="5">
                  <c:v>25000</c:v>
                </c:pt>
                <c:pt idx="6">
                  <c:v>47000</c:v>
                </c:pt>
                <c:pt idx="7">
                  <c:v>65000</c:v>
                </c:pt>
                <c:pt idx="8">
                  <c:v>45000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0-4D09-9347-93A8AEC9A0CD}"/>
            </c:ext>
          </c:extLst>
        </c:ser>
        <c:ser>
          <c:idx val="2"/>
          <c:order val="2"/>
          <c:tx>
            <c:strRef>
              <c:f>'Q4'!$D$1</c:f>
              <c:strCache>
                <c:ptCount val="1"/>
                <c:pt idx="0">
                  <c:v>Z Product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'Q4'!$D$2:$D$11</c:f>
              <c:numCache>
                <c:formatCode>##,##0.00;\-#,##0.00</c:formatCode>
                <c:ptCount val="10"/>
                <c:pt idx="0">
                  <c:v>250000</c:v>
                </c:pt>
                <c:pt idx="1">
                  <c:v>888888</c:v>
                </c:pt>
                <c:pt idx="2">
                  <c:v>450000</c:v>
                </c:pt>
                <c:pt idx="3">
                  <c:v>25000</c:v>
                </c:pt>
                <c:pt idx="4">
                  <c:v>65000</c:v>
                </c:pt>
                <c:pt idx="5">
                  <c:v>45000</c:v>
                </c:pt>
                <c:pt idx="6">
                  <c:v>450000</c:v>
                </c:pt>
                <c:pt idx="7">
                  <c:v>650000</c:v>
                </c:pt>
                <c:pt idx="8">
                  <c:v>45000</c:v>
                </c:pt>
                <c:pt idx="9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0-4D09-9347-93A8AEC9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05024"/>
        <c:axId val="547366512"/>
      </c:lineChart>
      <c:catAx>
        <c:axId val="371505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6512"/>
        <c:crosses val="autoZero"/>
        <c:auto val="1"/>
        <c:lblAlgn val="ctr"/>
        <c:lblOffset val="100"/>
        <c:noMultiLvlLbl val="0"/>
      </c:catAx>
      <c:valAx>
        <c:axId val="5473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'Q4'!$B$2:$B$11</c:f>
              <c:numCache>
                <c:formatCode>General</c:formatCode>
                <c:ptCount val="10"/>
                <c:pt idx="0">
                  <c:v>20000</c:v>
                </c:pt>
                <c:pt idx="1">
                  <c:v>5000</c:v>
                </c:pt>
                <c:pt idx="2">
                  <c:v>40000</c:v>
                </c:pt>
                <c:pt idx="3">
                  <c:v>50000</c:v>
                </c:pt>
                <c:pt idx="4">
                  <c:v>600000</c:v>
                </c:pt>
                <c:pt idx="5">
                  <c:v>55000</c:v>
                </c:pt>
                <c:pt idx="6">
                  <c:v>5200</c:v>
                </c:pt>
                <c:pt idx="7">
                  <c:v>4200</c:v>
                </c:pt>
                <c:pt idx="8">
                  <c:v>10000</c:v>
                </c:pt>
                <c:pt idx="9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E-4726-8832-DA10DDE6F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'Q4'!$C$2:$C$11</c:f>
              <c:numCache>
                <c:formatCode>General</c:formatCode>
                <c:ptCount val="10"/>
                <c:pt idx="0">
                  <c:v>6500</c:v>
                </c:pt>
                <c:pt idx="1">
                  <c:v>8500</c:v>
                </c:pt>
                <c:pt idx="2">
                  <c:v>25000</c:v>
                </c:pt>
                <c:pt idx="3">
                  <c:v>3600</c:v>
                </c:pt>
                <c:pt idx="4">
                  <c:v>45000</c:v>
                </c:pt>
                <c:pt idx="5">
                  <c:v>25000</c:v>
                </c:pt>
                <c:pt idx="6">
                  <c:v>47000</c:v>
                </c:pt>
                <c:pt idx="7">
                  <c:v>65000</c:v>
                </c:pt>
                <c:pt idx="8">
                  <c:v>45000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E-4726-8832-DA10DDE6F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'Q4'!$D$2:$D$11</c:f>
              <c:numCache>
                <c:formatCode>##,##0.00;\-#,##0.00</c:formatCode>
                <c:ptCount val="10"/>
                <c:pt idx="0">
                  <c:v>250000</c:v>
                </c:pt>
                <c:pt idx="1">
                  <c:v>888888</c:v>
                </c:pt>
                <c:pt idx="2">
                  <c:v>450000</c:v>
                </c:pt>
                <c:pt idx="3">
                  <c:v>25000</c:v>
                </c:pt>
                <c:pt idx="4">
                  <c:v>65000</c:v>
                </c:pt>
                <c:pt idx="5">
                  <c:v>45000</c:v>
                </c:pt>
                <c:pt idx="6">
                  <c:v>450000</c:v>
                </c:pt>
                <c:pt idx="7">
                  <c:v>650000</c:v>
                </c:pt>
                <c:pt idx="8">
                  <c:v>45000</c:v>
                </c:pt>
                <c:pt idx="9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E-4726-8832-DA10DDE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14976"/>
        <c:axId val="594544688"/>
      </c:areaChart>
      <c:catAx>
        <c:axId val="118931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44688"/>
        <c:crosses val="autoZero"/>
        <c:auto val="1"/>
        <c:lblAlgn val="ctr"/>
        <c:lblOffset val="100"/>
        <c:noMultiLvlLbl val="0"/>
      </c:catAx>
      <c:valAx>
        <c:axId val="5945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Billing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'Q12'!$B$1:$B$2</c:f>
              <c:strCache>
                <c:ptCount val="2"/>
                <c:pt idx="0">
                  <c:v>Sales Billing System</c:v>
                </c:pt>
                <c:pt idx="1">
                  <c:v>Item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F3-4D23-B59E-7CD5E53844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F3-4D23-B59E-7CD5E53844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F3-4D23-B59E-7CD5E53844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F3-4D23-B59E-7CD5E53844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F3-4D23-B59E-7CD5E53844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F3-4D23-B59E-7CD5E53844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F3-4D23-B59E-7CD5E538443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'Q12'!$B$3:$B$9</c:f>
              <c:numCache>
                <c:formatCode>_("₹"* #,##0.00_);_("₹"* \(#,##0.00\);_("₹"* "-"??_);_(@_)</c:formatCode>
                <c:ptCount val="7"/>
                <c:pt idx="0">
                  <c:v>200</c:v>
                </c:pt>
                <c:pt idx="1">
                  <c:v>600</c:v>
                </c:pt>
                <c:pt idx="2">
                  <c:v>1200</c:v>
                </c:pt>
                <c:pt idx="3">
                  <c:v>300</c:v>
                </c:pt>
                <c:pt idx="4">
                  <c:v>700</c:v>
                </c:pt>
                <c:pt idx="5">
                  <c:v>1200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F3-4D23-B59E-7CD5E5384438}"/>
            </c:ext>
          </c:extLst>
        </c:ser>
        <c:ser>
          <c:idx val="1"/>
          <c:order val="1"/>
          <c:tx>
            <c:strRef>
              <c:f>'Q12'!$C$1:$C$2</c:f>
              <c:strCache>
                <c:ptCount val="2"/>
                <c:pt idx="0">
                  <c:v>Sales Billing System</c:v>
                </c:pt>
                <c:pt idx="1">
                  <c:v>Price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1F3-4D23-B59E-7CD5E53844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1F3-4D23-B59E-7CD5E53844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81F3-4D23-B59E-7CD5E53844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81F3-4D23-B59E-7CD5E53844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81F3-4D23-B59E-7CD5E53844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81F3-4D23-B59E-7CD5E53844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81F3-4D23-B59E-7CD5E538443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'Q12'!$C$3:$C$9</c:f>
              <c:numCache>
                <c:formatCode>_("₹"* #,##0.00_);_("₹"* \(#,##0.00\);_("₹"* "-"??_);_(@_)</c:formatCode>
                <c:ptCount val="7"/>
                <c:pt idx="0">
                  <c:v>2000</c:v>
                </c:pt>
                <c:pt idx="1">
                  <c:v>1200</c:v>
                </c:pt>
                <c:pt idx="2">
                  <c:v>3600</c:v>
                </c:pt>
                <c:pt idx="3">
                  <c:v>1200</c:v>
                </c:pt>
                <c:pt idx="4">
                  <c:v>3500</c:v>
                </c:pt>
                <c:pt idx="5">
                  <c:v>7200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1F3-4D23-B59E-7CD5E5384438}"/>
            </c:ext>
          </c:extLst>
        </c:ser>
        <c:ser>
          <c:idx val="2"/>
          <c:order val="2"/>
          <c:tx>
            <c:strRef>
              <c:f>'Q12'!$D$1:$D$2</c:f>
              <c:strCache>
                <c:ptCount val="2"/>
                <c:pt idx="0">
                  <c:v>Sales Billing System</c:v>
                </c:pt>
                <c:pt idx="1">
                  <c:v>Shop cart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1F3-4D23-B59E-7CD5E53844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1F3-4D23-B59E-7CD5E53844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1F3-4D23-B59E-7CD5E53844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1F3-4D23-B59E-7CD5E53844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1F3-4D23-B59E-7CD5E53844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1F3-4D23-B59E-7CD5E53844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1F3-4D23-B59E-7CD5E538443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'Q12'!$D$3:$D$9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1F3-4D23-B59E-7CD5E53844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Billing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53937007874015"/>
          <c:y val="2.5428331875182269E-2"/>
          <c:w val="0.81001618547681542"/>
          <c:h val="0.49294655876348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'Q12'!$B$1:$B$2</c:f>
              <c:strCache>
                <c:ptCount val="2"/>
                <c:pt idx="0">
                  <c:v>Sales Billing System</c:v>
                </c:pt>
                <c:pt idx="1">
                  <c:v>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'Q12'!$B$3:$B$9</c:f>
              <c:numCache>
                <c:formatCode>_("₹"* #,##0.00_);_("₹"* \(#,##0.00\);_("₹"* "-"??_);_(@_)</c:formatCode>
                <c:ptCount val="7"/>
                <c:pt idx="0">
                  <c:v>200</c:v>
                </c:pt>
                <c:pt idx="1">
                  <c:v>600</c:v>
                </c:pt>
                <c:pt idx="2">
                  <c:v>1200</c:v>
                </c:pt>
                <c:pt idx="3">
                  <c:v>300</c:v>
                </c:pt>
                <c:pt idx="4">
                  <c:v>700</c:v>
                </c:pt>
                <c:pt idx="5">
                  <c:v>1200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C-4060-AD10-5D80E3C82DFC}"/>
            </c:ext>
          </c:extLst>
        </c:ser>
        <c:ser>
          <c:idx val="1"/>
          <c:order val="1"/>
          <c:tx>
            <c:strRef>
              <c:f>'Q12'!$C$1:$C$2</c:f>
              <c:strCache>
                <c:ptCount val="2"/>
                <c:pt idx="0">
                  <c:v>Sales Billing System</c:v>
                </c:pt>
                <c:pt idx="1">
                  <c:v>Price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'Q12'!$C$3:$C$9</c:f>
              <c:numCache>
                <c:formatCode>_("₹"* #,##0.00_);_("₹"* \(#,##0.00\);_("₹"* "-"??_);_(@_)</c:formatCode>
                <c:ptCount val="7"/>
                <c:pt idx="0">
                  <c:v>2000</c:v>
                </c:pt>
                <c:pt idx="1">
                  <c:v>1200</c:v>
                </c:pt>
                <c:pt idx="2">
                  <c:v>3600</c:v>
                </c:pt>
                <c:pt idx="3">
                  <c:v>1200</c:v>
                </c:pt>
                <c:pt idx="4">
                  <c:v>3500</c:v>
                </c:pt>
                <c:pt idx="5">
                  <c:v>7200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C-4060-AD10-5D80E3C82DFC}"/>
            </c:ext>
          </c:extLst>
        </c:ser>
        <c:ser>
          <c:idx val="2"/>
          <c:order val="2"/>
          <c:tx>
            <c:strRef>
              <c:f>'Q12'!$D$1:$D$2</c:f>
              <c:strCache>
                <c:ptCount val="2"/>
                <c:pt idx="0">
                  <c:v>Sales Billing System</c:v>
                </c:pt>
                <c:pt idx="1">
                  <c:v>Shop cart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'Q12'!$D$3:$D$9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C-4060-AD10-5D80E3C8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652607"/>
        <c:axId val="1849891951"/>
      </c:barChart>
      <c:catAx>
        <c:axId val="18416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91951"/>
        <c:crosses val="autoZero"/>
        <c:auto val="1"/>
        <c:lblAlgn val="ctr"/>
        <c:lblOffset val="100"/>
        <c:noMultiLvlLbl val="0"/>
      </c:catAx>
      <c:valAx>
        <c:axId val="18498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52607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313210848643929E-2"/>
          <c:y val="0.80257314039933492"/>
          <c:w val="0.78470691163604545"/>
          <c:h val="0.17124884912946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D$2" lockText="1"/>
</file>

<file path=xl/ctrlProps/ctrlProp10.xml><?xml version="1.0" encoding="utf-8"?>
<formControlPr xmlns="http://schemas.microsoft.com/office/spreadsheetml/2009/9/main" objectType="CheckBox" fmlaLink="$D$2" lockText="1"/>
</file>

<file path=xl/ctrlProps/ctrlProp11.xml><?xml version="1.0" encoding="utf-8"?>
<formControlPr xmlns="http://schemas.microsoft.com/office/spreadsheetml/2009/9/main" objectType="CheckBox" fmlaLink="$D$2" lockText="1"/>
</file>

<file path=xl/ctrlProps/ctrlProp12.xml><?xml version="1.0" encoding="utf-8"?>
<formControlPr xmlns="http://schemas.microsoft.com/office/spreadsheetml/2009/9/main" objectType="CheckBox" fmlaLink="$D$2" lockText="1"/>
</file>

<file path=xl/ctrlProps/ctrlProp13.xml><?xml version="1.0" encoding="utf-8"?>
<formControlPr xmlns="http://schemas.microsoft.com/office/spreadsheetml/2009/9/main" objectType="CheckBox" fmlaLink="$D$2" lockText="1"/>
</file>

<file path=xl/ctrlProps/ctrlProp14.xml><?xml version="1.0" encoding="utf-8"?>
<formControlPr xmlns="http://schemas.microsoft.com/office/spreadsheetml/2009/9/main" objectType="CheckBox" fmlaLink="$D$6" lockText="1" noThreeD="1"/>
</file>

<file path=xl/ctrlProps/ctrlProp15.xml><?xml version="1.0" encoding="utf-8"?>
<formControlPr xmlns="http://schemas.microsoft.com/office/spreadsheetml/2009/9/main" objectType="CheckBox" checked="Checked" fmlaLink="$D$7" lockText="1" noThreeD="1"/>
</file>

<file path=xl/ctrlProps/ctrlProp16.xml><?xml version="1.0" encoding="utf-8"?>
<formControlPr xmlns="http://schemas.microsoft.com/office/spreadsheetml/2009/9/main" objectType="CheckBox" checked="Checked" fmlaLink="$D$8" lockText="1" noThreeD="1"/>
</file>

<file path=xl/ctrlProps/ctrlProp17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#REF!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#REF!" lockText="1" noThreeD="1"/>
</file>

<file path=xl/ctrlProps/ctrlProp21.xml><?xml version="1.0" encoding="utf-8"?>
<formControlPr xmlns="http://schemas.microsoft.com/office/spreadsheetml/2009/9/main" objectType="CheckBox" fmlaLink="#REF!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#REF!" lockText="1" noThreeD="1"/>
</file>

<file path=xl/ctrlProps/ctrlProp24.xml><?xml version="1.0" encoding="utf-8"?>
<formControlPr xmlns="http://schemas.microsoft.com/office/spreadsheetml/2009/9/main" objectType="CheckBox" checked="Checked" fmlaLink="#REF!" lockText="1" noThreeD="1"/>
</file>

<file path=xl/ctrlProps/ctrlProp25.xml><?xml version="1.0" encoding="utf-8"?>
<formControlPr xmlns="http://schemas.microsoft.com/office/spreadsheetml/2009/9/main" objectType="CheckBox" checked="Checked" fmlaLink="#REF!" lockText="1" noThreeD="1"/>
</file>

<file path=xl/ctrlProps/ctrlProp26.xml><?xml version="1.0" encoding="utf-8"?>
<formControlPr xmlns="http://schemas.microsoft.com/office/spreadsheetml/2009/9/main" objectType="CheckBox" checked="Checked" fmlaLink="#REF!" lockText="1" noThreeD="1"/>
</file>

<file path=xl/ctrlProps/ctrlProp3.xml><?xml version="1.0" encoding="utf-8"?>
<formControlPr xmlns="http://schemas.microsoft.com/office/spreadsheetml/2009/9/main" objectType="CheckBox" checked="Checked" fmlaLink="$D$4" lockText="1" noThreeD="1"/>
</file>

<file path=xl/ctrlProps/ctrlProp4.xml><?xml version="1.0" encoding="utf-8"?>
<formControlPr xmlns="http://schemas.microsoft.com/office/spreadsheetml/2009/9/main" objectType="CheckBox" fmlaLink="$D$5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$D$3" lockText="1"/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9525</xdr:rowOff>
    </xdr:from>
    <xdr:to>
      <xdr:col>15</xdr:col>
      <xdr:colOff>533400</xdr:colOff>
      <xdr:row>8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91425" y="723900"/>
          <a:ext cx="4543425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2400">
            <a:effectLst/>
          </a:endParaRPr>
        </a:p>
        <a:p>
          <a:r>
            <a:rPr lang="en-US" sz="1800"/>
            <a:t>Qs) Find the total Salary 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0</xdr:row>
      <xdr:rowOff>209550</xdr:rowOff>
    </xdr:from>
    <xdr:to>
      <xdr:col>10</xdr:col>
      <xdr:colOff>1009650</xdr:colOff>
      <xdr:row>14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8153400" y="209550"/>
          <a:ext cx="7077075" cy="328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u="sng"/>
            <a:t>Questions:</a:t>
          </a:r>
        </a:p>
        <a:p>
          <a:endParaRPr lang="en-US" sz="1600" b="1" u="sng"/>
        </a:p>
        <a:p>
          <a:r>
            <a:rPr lang="en-US" sz="1600" b="0" u="none"/>
            <a:t>Q1) Write</a:t>
          </a:r>
          <a:r>
            <a:rPr lang="en-US" sz="1600" b="0" u="none" baseline="0"/>
            <a:t> the full name by mergin two column cells</a:t>
          </a:r>
        </a:p>
        <a:p>
          <a:endParaRPr lang="en-US" sz="1600" b="0" u="none" baseline="0"/>
        </a:p>
        <a:p>
          <a:r>
            <a:rPr lang="en-US" sz="1600" b="0" u="none" baseline="0"/>
            <a:t>Q2) How I can finc the Salary of each Employee in Table-B</a:t>
          </a:r>
        </a:p>
        <a:p>
          <a:endParaRPr lang="en-US" sz="1600" b="0" u="none" baseline="0"/>
        </a:p>
        <a:p>
          <a:r>
            <a:rPr lang="en-US" sz="1600" b="0" u="none" baseline="0"/>
            <a:t>Q3) Find the Cost of Each employee with respect to each product and Product data you will get from previous sheets?</a:t>
          </a:r>
        </a:p>
        <a:p>
          <a:endParaRPr lang="en-US" sz="1100" b="0" u="none" baseline="0"/>
        </a:p>
        <a:p>
          <a:endParaRPr lang="en-US" sz="1100" b="0" u="none" baseline="0"/>
        </a:p>
        <a:p>
          <a:endParaRPr lang="en-US" sz="1100" b="0" u="none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152400</xdr:rowOff>
    </xdr:from>
    <xdr:to>
      <xdr:col>13</xdr:col>
      <xdr:colOff>390525</xdr:colOff>
      <xdr:row>13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5648325" y="552450"/>
          <a:ext cx="390525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b="1" u="sng"/>
        </a:p>
        <a:p>
          <a:r>
            <a:rPr lang="en-US" sz="1400" b="0" u="none"/>
            <a:t>Q1) Find the Minimum </a:t>
          </a:r>
          <a:r>
            <a:rPr lang="en-US" sz="1400" b="0" u="none" baseline="0"/>
            <a:t> value for X-Product  ,Y Product and Z Product in Table-A</a:t>
          </a:r>
        </a:p>
        <a:p>
          <a:endParaRPr lang="en-US" sz="1400" b="0" u="none" baseline="0"/>
        </a:p>
        <a:p>
          <a:r>
            <a:rPr lang="en-US" sz="1400" b="0" u="none" baseline="0"/>
            <a:t>Q2) Find the X Product  , Y Product and Z Product Value for year 2019 , 2020 , 2021 in Table-B</a:t>
          </a:r>
        </a:p>
        <a:p>
          <a:endParaRPr lang="en-US" sz="1100" b="0" u="none" baseline="0"/>
        </a:p>
        <a:p>
          <a:endParaRPr lang="en-US" sz="1100" b="0" u="none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142874</xdr:rowOff>
    </xdr:from>
    <xdr:to>
      <xdr:col>15</xdr:col>
      <xdr:colOff>504825</xdr:colOff>
      <xdr:row>9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982200" y="733424"/>
          <a:ext cx="3429000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</a:t>
          </a:r>
        </a:p>
        <a:p>
          <a:endParaRPr lang="en-US" sz="1400"/>
        </a:p>
        <a:p>
          <a:r>
            <a:rPr lang="en-US" sz="1400"/>
            <a:t>Q1) Calculate the Price Column</a:t>
          </a:r>
        </a:p>
        <a:p>
          <a:endParaRPr lang="en-US" sz="1400"/>
        </a:p>
        <a:p>
          <a:r>
            <a:rPr lang="en-US" sz="1400"/>
            <a:t>Q2) Find the Subtotal value , Discount </a:t>
          </a:r>
          <a:r>
            <a:rPr lang="en-US" sz="1400" baseline="0"/>
            <a:t> , GST and Total</a:t>
          </a:r>
        </a:p>
        <a:p>
          <a:br>
            <a:rPr lang="en-US" sz="1400" baseline="0"/>
          </a:br>
          <a:r>
            <a:rPr lang="en-US" sz="1400" baseline="0"/>
            <a:t>Q3) Create a Pie Chart  and Bar chart for this Sales Billing System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  <a:p>
          <a:endParaRPr lang="en-US" sz="1100"/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4</xdr:col>
      <xdr:colOff>266700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26</xdr:row>
      <xdr:rowOff>15240</xdr:rowOff>
    </xdr:from>
    <xdr:to>
      <xdr:col>11</xdr:col>
      <xdr:colOff>381000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5ECB03-178F-4450-859B-89E7B07CF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19051</xdr:rowOff>
    </xdr:from>
    <xdr:to>
      <xdr:col>10</xdr:col>
      <xdr:colOff>66675</xdr:colOff>
      <xdr:row>7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209925" y="209551"/>
          <a:ext cx="2952750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100"/>
        </a:p>
        <a:p>
          <a:r>
            <a:rPr lang="en-US" sz="1400"/>
            <a:t>Qs) Create</a:t>
          </a:r>
          <a:r>
            <a:rPr lang="en-US" sz="1400" baseline="0"/>
            <a:t> a two different   visual represention for  City  Vs Code</a:t>
          </a:r>
          <a:endParaRPr lang="en-US" sz="1400"/>
        </a:p>
      </xdr:txBody>
    </xdr:sp>
    <xdr:clientData/>
  </xdr:twoCellAnchor>
  <xdr:twoCellAnchor>
    <xdr:from>
      <xdr:col>2</xdr:col>
      <xdr:colOff>525780</xdr:colOff>
      <xdr:row>11</xdr:row>
      <xdr:rowOff>11430</xdr:rowOff>
    </xdr:from>
    <xdr:to>
      <xdr:col>10</xdr:col>
      <xdr:colOff>220980</xdr:colOff>
      <xdr:row>26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8</xdr:row>
      <xdr:rowOff>34290</xdr:rowOff>
    </xdr:from>
    <xdr:to>
      <xdr:col>18</xdr:col>
      <xdr:colOff>586740</xdr:colOff>
      <xdr:row>23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45720</xdr:rowOff>
    </xdr:from>
    <xdr:to>
      <xdr:col>16</xdr:col>
      <xdr:colOff>194310</xdr:colOff>
      <xdr:row>20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791450" y="45720"/>
          <a:ext cx="5676900" cy="457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Q1)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Salary Analysis by Country: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pivot table to analyze the average salary for each country.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Include the country as rows and the average salary as the values.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 the countries in descending order based on average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 the salary values as currency.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Q2) Quarterly Salary Trends: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line chart to visualize the quarterly salary trends over time.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reporting date as the x-axis and the salary as the y-axis.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the data by quarter and year to show quarterly trends.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a title to the chart and label the axes appropriately.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Q3) Top Earners Analysis: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the top 3 earners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total salary for each individual by summing their salary across all quarters.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the individuals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Display the top 3 earners along with their total salary in a separate table.</a:t>
          </a:r>
        </a:p>
      </xdr:txBody>
    </xdr:sp>
    <xdr:clientData/>
  </xdr:twoCellAnchor>
  <xdr:twoCellAnchor>
    <xdr:from>
      <xdr:col>4</xdr:col>
      <xdr:colOff>502920</xdr:colOff>
      <xdr:row>22</xdr:row>
      <xdr:rowOff>140970</xdr:rowOff>
    </xdr:from>
    <xdr:to>
      <xdr:col>9</xdr:col>
      <xdr:colOff>60960</xdr:colOff>
      <xdr:row>37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28574</xdr:rowOff>
    </xdr:from>
    <xdr:to>
      <xdr:col>15</xdr:col>
      <xdr:colOff>257175</xdr:colOff>
      <xdr:row>10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057775" y="409574"/>
          <a:ext cx="558165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 Create</a:t>
          </a:r>
          <a:r>
            <a:rPr lang="en-US" sz="1400" baseline="0"/>
            <a:t> a line chart for  XProduct , Y Product and Z Product </a:t>
          </a:r>
        </a:p>
        <a:p>
          <a:endParaRPr lang="en-US" sz="1400" baseline="0"/>
        </a:p>
        <a:p>
          <a:r>
            <a:rPr lang="en-US" sz="1400" baseline="0"/>
            <a:t>Q2) Create a Area Chart for Year and All Products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</xdr:col>
      <xdr:colOff>144780</xdr:colOff>
      <xdr:row>13</xdr:row>
      <xdr:rowOff>49530</xdr:rowOff>
    </xdr:from>
    <xdr:to>
      <xdr:col>6</xdr:col>
      <xdr:colOff>464820</xdr:colOff>
      <xdr:row>28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12</xdr:row>
      <xdr:rowOff>133350</xdr:rowOff>
    </xdr:from>
    <xdr:to>
      <xdr:col>14</xdr:col>
      <xdr:colOff>457200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9524</xdr:rowOff>
    </xdr:from>
    <xdr:to>
      <xdr:col>18</xdr:col>
      <xdr:colOff>419100</xdr:colOff>
      <xdr:row>13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124700" y="390524"/>
          <a:ext cx="564832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Highlight</a:t>
          </a:r>
          <a:r>
            <a:rPr lang="en-US" sz="1400" baseline="0"/>
            <a:t> those with red whose value is less than equal to 5000 and those values with green greater than equal to 5000 for X Product and Y Product Columns </a:t>
          </a:r>
        </a:p>
        <a:p>
          <a:endParaRPr lang="en-US" sz="1400" baseline="0"/>
        </a:p>
        <a:p>
          <a:r>
            <a:rPr lang="en-US" sz="1400" baseline="0"/>
            <a:t>Q2) Show the databars in Z Product Columns </a:t>
          </a:r>
        </a:p>
        <a:p>
          <a:endParaRPr lang="en-US" sz="1400" baseline="0"/>
        </a:p>
        <a:p>
          <a:r>
            <a:rPr lang="en-US" sz="1400" baseline="0"/>
            <a:t>Q3) Highlight First Name Column  with yellow color letter starting with N</a:t>
          </a:r>
          <a:endParaRPr 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</xdr:row>
      <xdr:rowOff>190500</xdr:rowOff>
    </xdr:from>
    <xdr:to>
      <xdr:col>12</xdr:col>
      <xdr:colOff>581025</xdr:colOff>
      <xdr:row>13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8429625" y="904875"/>
          <a:ext cx="34290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Qs)</a:t>
          </a:r>
          <a:r>
            <a:rPr lang="en-US" sz="1400" baseline="0"/>
            <a:t> Create a Pivot table for this dataset in which I want the total Salary for each country</a:t>
          </a:r>
          <a:endParaRPr 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0</xdr:row>
          <xdr:rowOff>144780</xdr:rowOff>
        </xdr:from>
        <xdr:to>
          <xdr:col>2</xdr:col>
          <xdr:colOff>845820</xdr:colOff>
          <xdr:row>2</xdr:row>
          <xdr:rowOff>22860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</xdr:row>
          <xdr:rowOff>144780</xdr:rowOff>
        </xdr:from>
        <xdr:to>
          <xdr:col>2</xdr:col>
          <xdr:colOff>845820</xdr:colOff>
          <xdr:row>3</xdr:row>
          <xdr:rowOff>22860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2</xdr:row>
          <xdr:rowOff>144780</xdr:rowOff>
        </xdr:from>
        <xdr:to>
          <xdr:col>2</xdr:col>
          <xdr:colOff>845820</xdr:colOff>
          <xdr:row>4</xdr:row>
          <xdr:rowOff>22860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3</xdr:row>
          <xdr:rowOff>144780</xdr:rowOff>
        </xdr:from>
        <xdr:to>
          <xdr:col>2</xdr:col>
          <xdr:colOff>845820</xdr:colOff>
          <xdr:row>5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</xdr:row>
          <xdr:rowOff>144780</xdr:rowOff>
        </xdr:from>
        <xdr:to>
          <xdr:col>2</xdr:col>
          <xdr:colOff>845820</xdr:colOff>
          <xdr:row>3</xdr:row>
          <xdr:rowOff>22860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6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6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6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6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6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6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6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6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22860</xdr:rowOff>
        </xdr:from>
        <xdr:to>
          <xdr:col>7</xdr:col>
          <xdr:colOff>762000</xdr:colOff>
          <xdr:row>11</xdr:row>
          <xdr:rowOff>7620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6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190500</xdr:rowOff>
        </xdr:from>
        <xdr:to>
          <xdr:col>7</xdr:col>
          <xdr:colOff>762000</xdr:colOff>
          <xdr:row>4</xdr:row>
          <xdr:rowOff>190500</xdr:rowOff>
        </xdr:to>
        <xdr:sp macro="" textlink="">
          <xdr:nvSpPr>
            <xdr:cNvPr id="7189" name="Check Box 21" descr="Status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6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Status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6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182880</xdr:colOff>
          <xdr:row>15</xdr:row>
          <xdr:rowOff>114300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6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30480</xdr:rowOff>
        </xdr:from>
        <xdr:to>
          <xdr:col>7</xdr:col>
          <xdr:colOff>160020</xdr:colOff>
          <xdr:row>8</xdr:row>
          <xdr:rowOff>160020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6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6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6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6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304800</xdr:colOff>
          <xdr:row>16</xdr:row>
          <xdr:rowOff>30480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6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161925</xdr:colOff>
      <xdr:row>3</xdr:row>
      <xdr:rowOff>180975</xdr:rowOff>
    </xdr:from>
    <xdr:to>
      <xdr:col>16</xdr:col>
      <xdr:colOff>76200</xdr:colOff>
      <xdr:row>10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762875" y="781050"/>
          <a:ext cx="4181475" cy="1219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100"/>
        </a:p>
        <a:p>
          <a:r>
            <a:rPr lang="en-US" sz="1400"/>
            <a:t>Qs) How many number of items</a:t>
          </a:r>
          <a:r>
            <a:rPr lang="en-US" sz="1400" baseline="0"/>
            <a:t> are there and How many number of items are checked</a:t>
          </a:r>
          <a:endParaRPr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1</xdr:row>
      <xdr:rowOff>28575</xdr:rowOff>
    </xdr:from>
    <xdr:to>
      <xdr:col>18</xdr:col>
      <xdr:colOff>476250</xdr:colOff>
      <xdr:row>15</xdr:row>
      <xdr:rowOff>47624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906250" y="219075"/>
          <a:ext cx="2752725" cy="2686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400">
            <a:effectLst/>
          </a:endParaRPr>
        </a:p>
        <a:p>
          <a:endParaRPr lang="en-US" sz="1400"/>
        </a:p>
        <a:p>
          <a:r>
            <a:rPr lang="en-US" sz="1400"/>
            <a:t>Q1) Find</a:t>
          </a:r>
          <a:r>
            <a:rPr lang="en-US" sz="1400" baseline="0"/>
            <a:t> the total value of each product in Total Columns in TABLE-A</a:t>
          </a:r>
        </a:p>
        <a:p>
          <a:endParaRPr lang="en-US" sz="1400" baseline="0"/>
        </a:p>
        <a:p>
          <a:r>
            <a:rPr lang="en-US" sz="1400" baseline="0"/>
            <a:t>Q2) Find the average value of each Product in Average Column of TABLE-B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38101</xdr:rowOff>
    </xdr:from>
    <xdr:to>
      <xdr:col>9</xdr:col>
      <xdr:colOff>742950</xdr:colOff>
      <xdr:row>14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5476875" y="304801"/>
          <a:ext cx="5019675" cy="3362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u="sng"/>
        </a:p>
        <a:p>
          <a:r>
            <a:rPr lang="en-US" sz="1400"/>
            <a:t>Q1) Find</a:t>
          </a:r>
          <a:r>
            <a:rPr lang="en-US" sz="1400" baseline="0"/>
            <a:t> the price of the APPLE  Product</a:t>
          </a:r>
        </a:p>
        <a:p>
          <a:endParaRPr lang="en-US" sz="1400" baseline="0"/>
        </a:p>
        <a:p>
          <a:r>
            <a:rPr lang="en-US" sz="1400" baseline="0"/>
            <a:t>Q2) Find the Price of HP Product in Product Price Finder</a:t>
          </a:r>
        </a:p>
        <a:p>
          <a:endParaRPr lang="en-US" sz="1400" baseline="0"/>
        </a:p>
        <a:p>
          <a:r>
            <a:rPr lang="en-US" sz="1400" baseline="0"/>
            <a:t>Q3) What is the count of Bad remarks for Realme brand</a:t>
          </a:r>
        </a:p>
        <a:p>
          <a:endParaRPr lang="en-US" sz="1400" baseline="0"/>
        </a:p>
        <a:p>
          <a:r>
            <a:rPr lang="en-US" sz="1400" baseline="0"/>
            <a:t>Q4) Calculate the Total Cost , Average Cost and Count of the Cost in Table-C</a:t>
          </a:r>
        </a:p>
        <a:p>
          <a:endParaRPr lang="en-US" sz="1400" baseline="0"/>
        </a:p>
        <a:p>
          <a:r>
            <a:rPr lang="en-US" sz="1400"/>
            <a:t>Q5) What is the total value for realme product in</a:t>
          </a:r>
          <a:r>
            <a:rPr lang="en-US" sz="1400" baseline="0"/>
            <a:t> Table-C</a:t>
          </a:r>
        </a:p>
        <a:p>
          <a:endParaRPr lang="en-US" sz="1400" baseline="0"/>
        </a:p>
        <a:p>
          <a:r>
            <a:rPr lang="en-US" sz="1400" baseline="0"/>
            <a:t>Q6) Show me the Remarks for the realme Product in Table-C 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45.787944212963" createdVersion="8" refreshedVersion="8" minRefreshableVersion="3" recordCount="16" xr:uid="{9C5D8602-4280-4414-AB15-4CEE6C4F77A6}">
  <cacheSource type="worksheet">
    <worksheetSource ref="A1:F17" sheet="Q3"/>
  </cacheSource>
  <cacheFields count="8">
    <cacheField name="First Name" numFmtId="0">
      <sharedItems count="15">
        <s v="Feroz"/>
        <s v="Hari"/>
        <s v="Harish"/>
        <s v="Jia"/>
        <s v="Namrata"/>
        <s v="Ram"/>
        <s v="Robert"/>
        <s v="Shefali"/>
        <s v="Venkat"/>
        <s v="Ghanshaym"/>
        <s v="Kiran"/>
        <s v="Jogi "/>
        <s v="Aryan"/>
        <s v="Ashish "/>
        <s v="Binod"/>
      </sharedItems>
    </cacheField>
    <cacheField name="Last Name" numFmtId="0">
      <sharedItems/>
    </cacheField>
    <cacheField name="Country" numFmtId="0">
      <sharedItems count="5">
        <s v="India "/>
        <s v="US"/>
        <s v="UK"/>
        <s v="Australia"/>
        <s v="Bangladesh"/>
      </sharedItems>
    </cacheField>
    <cacheField name="Quarter" numFmtId="0">
      <sharedItems count="4">
        <s v="Q1"/>
        <s v="Q2"/>
        <s v="Q3"/>
        <s v="Q4"/>
      </sharedItems>
    </cacheField>
    <cacheField name="Salary" numFmtId="165">
      <sharedItems containsSemiMixedTypes="0" containsString="0" containsNumber="1" containsInteger="1" minValue="49000" maxValue="650000" count="11">
        <n v="650000"/>
        <n v="100000"/>
        <n v="150000"/>
        <n v="250000"/>
        <n v="49000"/>
        <n v="55000"/>
        <n v="450000"/>
        <n v="300000"/>
        <n v="550000"/>
        <n v="350000"/>
        <n v="50000"/>
      </sharedItems>
    </cacheField>
    <cacheField name="Reporting Date" numFmtId="14">
      <sharedItems containsSemiMixedTypes="0" containsNonDate="0" containsDate="1" containsString="0" minDate="2015-09-26T00:00:00" maxDate="2021-10-23T00:00:00" count="12">
        <d v="2017-10-22T00:00:00"/>
        <d v="2021-09-26T00:00:00"/>
        <d v="2021-06-15T00:00:00"/>
        <d v="2019-08-14T00:00:00"/>
        <d v="2015-09-26T00:00:00"/>
        <d v="2021-10-22T00:00:00"/>
        <d v="2016-06-15T00:00:00"/>
        <d v="2021-03-05T00:00:00"/>
        <d v="2017-11-23T00:00:00"/>
        <d v="2018-08-13T00:00:00"/>
        <d v="2021-05-03T00:00:00"/>
        <d v="2020-01-21T00:00:00"/>
      </sharedItems>
      <fieldGroup par="7"/>
    </cacheField>
    <cacheField name="Quarters (Reporting Date)" numFmtId="0" databaseField="0">
      <fieldGroup base="5">
        <rangePr groupBy="quarters" startDate="2015-09-26T00:00:00" endDate="2021-10-23T00:00:00"/>
        <groupItems count="6">
          <s v="&lt;26-09-2015"/>
          <s v="Qtr1"/>
          <s v="Qtr2"/>
          <s v="Qtr3"/>
          <s v="Qtr4"/>
          <s v="&gt;23-10-2021"/>
        </groupItems>
      </fieldGroup>
    </cacheField>
    <cacheField name="Years (Reporting Date)" numFmtId="0" databaseField="0">
      <fieldGroup base="5">
        <rangePr groupBy="years" startDate="2015-09-26T00:00:00" endDate="2021-10-23T00:00:00"/>
        <groupItems count="9">
          <s v="&lt;26-09-2015"/>
          <s v="2015"/>
          <s v="2016"/>
          <s v="2017"/>
          <s v="2018"/>
          <s v="2019"/>
          <s v="2020"/>
          <s v="2021"/>
          <s v="&gt;23-10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46.560892824076" createdVersion="8" refreshedVersion="8" minRefreshableVersion="3" recordCount="17" xr:uid="{1F40BF63-96EF-4534-8D3A-3076B1CC44CC}">
  <cacheSource type="worksheet">
    <worksheetSource name="Table2"/>
  </cacheSource>
  <cacheFields count="5">
    <cacheField name="First Name" numFmtId="0">
      <sharedItems/>
    </cacheField>
    <cacheField name="Last Name" numFmtId="0">
      <sharedItems containsBlank="1"/>
    </cacheField>
    <cacheField name="Country" numFmtId="0">
      <sharedItems containsBlank="1" count="6">
        <s v="India "/>
        <s v="US"/>
        <s v="UK"/>
        <s v="Australia"/>
        <s v="Bangladesh"/>
        <m/>
      </sharedItems>
    </cacheField>
    <cacheField name="Quarter" numFmtId="0">
      <sharedItems containsBlank="1"/>
    </cacheField>
    <cacheField name="Salary" numFmtId="8">
      <sharedItems containsString="0" containsBlank="1" containsNumber="1" containsInteger="1" minValue="49000" maxValue="6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Khan"/>
    <x v="0"/>
    <x v="0"/>
    <x v="0"/>
    <x v="0"/>
  </r>
  <r>
    <x v="1"/>
    <s v="Sharma"/>
    <x v="1"/>
    <x v="1"/>
    <x v="1"/>
    <x v="1"/>
  </r>
  <r>
    <x v="2"/>
    <s v="Mittal"/>
    <x v="2"/>
    <x v="2"/>
    <x v="2"/>
    <x v="2"/>
  </r>
  <r>
    <x v="3"/>
    <s v="Khan"/>
    <x v="3"/>
    <x v="3"/>
    <x v="3"/>
    <x v="3"/>
  </r>
  <r>
    <x v="4"/>
    <s v="Singh"/>
    <x v="4"/>
    <x v="0"/>
    <x v="4"/>
    <x v="0"/>
  </r>
  <r>
    <x v="4"/>
    <s v="Das"/>
    <x v="0"/>
    <x v="1"/>
    <x v="5"/>
    <x v="4"/>
  </r>
  <r>
    <x v="5"/>
    <s v="Verma"/>
    <x v="1"/>
    <x v="2"/>
    <x v="6"/>
    <x v="2"/>
  </r>
  <r>
    <x v="6"/>
    <s v="Kurt"/>
    <x v="2"/>
    <x v="3"/>
    <x v="7"/>
    <x v="5"/>
  </r>
  <r>
    <x v="7"/>
    <s v="Tomar"/>
    <x v="3"/>
    <x v="0"/>
    <x v="0"/>
    <x v="4"/>
  </r>
  <r>
    <x v="8"/>
    <s v="Raman"/>
    <x v="4"/>
    <x v="1"/>
    <x v="8"/>
    <x v="1"/>
  </r>
  <r>
    <x v="9"/>
    <s v="Kumar"/>
    <x v="0"/>
    <x v="2"/>
    <x v="6"/>
    <x v="6"/>
  </r>
  <r>
    <x v="10"/>
    <s v="Gupta"/>
    <x v="1"/>
    <x v="3"/>
    <x v="9"/>
    <x v="7"/>
  </r>
  <r>
    <x v="11"/>
    <s v="Das"/>
    <x v="0"/>
    <x v="0"/>
    <x v="3"/>
    <x v="8"/>
  </r>
  <r>
    <x v="12"/>
    <s v="Mukherji"/>
    <x v="1"/>
    <x v="1"/>
    <x v="2"/>
    <x v="9"/>
  </r>
  <r>
    <x v="13"/>
    <s v="Mehra"/>
    <x v="2"/>
    <x v="2"/>
    <x v="10"/>
    <x v="10"/>
  </r>
  <r>
    <x v="14"/>
    <s v="Mishra"/>
    <x v="2"/>
    <x v="3"/>
    <x v="3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Feroz"/>
    <s v="Khan"/>
    <x v="0"/>
    <s v="Q1"/>
    <n v="650000"/>
  </r>
  <r>
    <s v="Hari"/>
    <s v="Sharma"/>
    <x v="1"/>
    <s v="Q2"/>
    <n v="100000"/>
  </r>
  <r>
    <s v="Harish"/>
    <s v="Mittal"/>
    <x v="2"/>
    <s v="Q3"/>
    <n v="150000"/>
  </r>
  <r>
    <s v="Jia"/>
    <s v="Khan"/>
    <x v="3"/>
    <s v="Q4"/>
    <n v="250000"/>
  </r>
  <r>
    <s v="Namrata"/>
    <s v="Singh"/>
    <x v="4"/>
    <s v="Q1"/>
    <n v="49000"/>
  </r>
  <r>
    <s v="Namrata"/>
    <s v="Das"/>
    <x v="0"/>
    <s v="Q2"/>
    <n v="55000"/>
  </r>
  <r>
    <s v="Ram"/>
    <s v="Verma"/>
    <x v="1"/>
    <s v="Q3"/>
    <n v="450000"/>
  </r>
  <r>
    <s v="Robert"/>
    <s v="Kurt"/>
    <x v="2"/>
    <s v="Q4"/>
    <n v="300000"/>
  </r>
  <r>
    <s v="Shefali"/>
    <s v="Tomar"/>
    <x v="3"/>
    <s v="Q1"/>
    <n v="650000"/>
  </r>
  <r>
    <s v="Venkat"/>
    <s v="Raman"/>
    <x v="4"/>
    <s v="Q2"/>
    <n v="550000"/>
  </r>
  <r>
    <s v="Ghanshaym"/>
    <s v="Kumar"/>
    <x v="0"/>
    <s v="Q3"/>
    <n v="450000"/>
  </r>
  <r>
    <s v="Kiran"/>
    <s v="Gupta"/>
    <x v="1"/>
    <s v="Q4"/>
    <n v="350000"/>
  </r>
  <r>
    <s v="Jogi "/>
    <s v="Das"/>
    <x v="0"/>
    <s v="Q1"/>
    <n v="250000"/>
  </r>
  <r>
    <s v="Aryan"/>
    <s v="Mukherji"/>
    <x v="1"/>
    <s v="Q2"/>
    <n v="150000"/>
  </r>
  <r>
    <s v="Ashish "/>
    <s v="Mehra"/>
    <x v="2"/>
    <s v="Q3"/>
    <n v="50000"/>
  </r>
  <r>
    <s v="Binod"/>
    <s v="Mishra"/>
    <x v="2"/>
    <s v="Q4"/>
    <n v="250000"/>
  </r>
  <r>
    <s v="Total"/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34B61-40B1-47C4-8B5D-D6B710F04371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4:S71" firstHeaderRow="1" firstDataRow="2" firstDataCol="1"/>
  <pivotFields count="8">
    <pivotField axis="axisRow" showAll="0" sortType="descending">
      <items count="16">
        <item x="12"/>
        <item x="13"/>
        <item x="14"/>
        <item x="0"/>
        <item x="9"/>
        <item x="1"/>
        <item x="2"/>
        <item x="3"/>
        <item x="11"/>
        <item x="10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numFmtId="165" showAll="0"/>
    <pivotField numFmtId="14" showAll="0">
      <items count="13">
        <item x="4"/>
        <item x="6"/>
        <item x="0"/>
        <item x="8"/>
        <item x="9"/>
        <item x="3"/>
        <item x="11"/>
        <item x="7"/>
        <item x="10"/>
        <item x="2"/>
        <item x="1"/>
        <item x="5"/>
        <item t="default"/>
      </items>
    </pivotField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6">
    <i>
      <x v="13"/>
    </i>
    <i>
      <x v="3"/>
    </i>
    <i>
      <x v="14"/>
    </i>
    <i>
      <x v="11"/>
    </i>
    <i>
      <x v="4"/>
    </i>
    <i>
      <x v="9"/>
    </i>
    <i>
      <x v="12"/>
    </i>
    <i>
      <x v="2"/>
    </i>
    <i>
      <x v="8"/>
    </i>
    <i>
      <x v="7"/>
    </i>
    <i>
      <x v="6"/>
    </i>
    <i>
      <x/>
    </i>
    <i>
      <x v="10"/>
    </i>
    <i>
      <x v="5"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A3034-6BD2-4FFD-A5B3-C21ABE214AC7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4:C60" firstHeaderRow="1" firstDataRow="1" firstDataCol="1"/>
  <pivotFields count="8">
    <pivotField showAll="0"/>
    <pivotField showAll="0"/>
    <pivotField axis="axisRow" showAll="0" sortType="descending">
      <items count="6">
        <item x="3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numFmtId="14" showAll="0">
      <items count="13">
        <item x="4"/>
        <item x="6"/>
        <item x="0"/>
        <item x="8"/>
        <item x="9"/>
        <item x="3"/>
        <item x="11"/>
        <item x="7"/>
        <item x="10"/>
        <item x="2"/>
        <item x="1"/>
        <item x="5"/>
        <item t="default"/>
      </items>
    </pivotField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Average of Salary" fld="4" subtotal="average" baseField="2" baseItem="0"/>
  </dataFields>
  <formats count="1">
    <format dxfId="73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4E136-BE7E-432E-89B1-371323F44060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C22:D29" firstHeaderRow="1" firstDataRow="1" firstDataCol="1"/>
  <pivotFields count="8">
    <pivotField showAll="0"/>
    <pivotField showAll="0"/>
    <pivotField showAll="0"/>
    <pivotField showAll="0"/>
    <pivotField dataField="1" numFmtId="165" showAll="0"/>
    <pivotField numFmtId="14" showAll="0">
      <items count="13">
        <item x="4"/>
        <item x="6"/>
        <item x="0"/>
        <item x="8"/>
        <item x="9"/>
        <item x="3"/>
        <item x="11"/>
        <item x="7"/>
        <item x="10"/>
        <item x="2"/>
        <item x="1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0"/>
        <item sd="0" x="1"/>
        <item sd="0" x="2"/>
        <item sd="0" x="3"/>
        <item sd="0" x="4"/>
        <item sd="0" x="5"/>
        <item sd="0" x="6"/>
        <item sd="0" x="7"/>
        <item x="8"/>
        <item t="default"/>
      </items>
    </pivotField>
  </pivotFields>
  <rowFields count="2">
    <field x="7"/>
    <field x="6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Salary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757CD-6336-4C39-98AA-EBBEF861563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9:F35" firstHeaderRow="1" firstDataRow="1" firstDataCol="1"/>
  <pivotFields count="5">
    <pivotField showAll="0"/>
    <pivotField showAll="0"/>
    <pivotField axis="axisRow" showAll="0">
      <items count="7">
        <item x="3"/>
        <item x="4"/>
        <item x="0"/>
        <item x="2"/>
        <item x="1"/>
        <item h="1" x="5"/>
        <item t="default"/>
      </items>
    </pivotField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" totalsRowShown="0" headerRowDxfId="85" headerRowBorderDxfId="84" tableBorderDxfId="83" totalsRowBorderDxfId="82">
  <autoFilter ref="A1:D12" xr:uid="{00000000-0009-0000-0100-000001000000}"/>
  <tableColumns count="4">
    <tableColumn id="1" xr3:uid="{00000000-0010-0000-0000-000001000000}" name="First Name" dataDxfId="81" totalsRowDxfId="80"/>
    <tableColumn id="2" xr3:uid="{00000000-0010-0000-0000-000002000000}" name="Last Name" dataDxfId="79" totalsRowDxfId="78"/>
    <tableColumn id="3" xr3:uid="{00000000-0010-0000-0000-000003000000}" name="Company Name" dataDxfId="77" totalsRowDxfId="76"/>
    <tableColumn id="4" xr3:uid="{00000000-0010-0000-0000-000004000000}" name="Salary" dataDxfId="75" totalsRowDxfId="74"/>
  </tableColumns>
  <tableStyleInfo name="TableStyleDark10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C2ED8-0D46-47B7-8CE4-E739B6630AA6}" name="Table3" displayName="Table3" ref="V58:X62" totalsRowShown="0">
  <autoFilter ref="V58:X62" xr:uid="{075C2ED8-0D46-47B7-8CE4-E739B6630AA6}"/>
  <tableColumns count="3">
    <tableColumn id="1" xr3:uid="{C89E8026-F387-4D2C-84FC-3C128AAD4157}" name="S.No"/>
    <tableColumn id="2" xr3:uid="{D59FCD0B-D134-4173-84D1-59CA7758393B}" name="Names"/>
    <tableColumn id="3" xr3:uid="{74639BB4-7848-4674-81A6-E31144432E77}" name="Sal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8" totalsRowShown="0" headerRowDxfId="72" headerRowBorderDxfId="71" tableBorderDxfId="70" totalsRowBorderDxfId="69">
  <autoFilter ref="A1:E18" xr:uid="{00000000-0009-0000-0100-000002000000}">
    <filterColumn colId="2">
      <filters>
        <filter val="Australia"/>
        <filter val="India"/>
        <filter val="US"/>
      </filters>
    </filterColumn>
  </autoFilter>
  <tableColumns count="5">
    <tableColumn id="1" xr3:uid="{00000000-0010-0000-0100-000001000000}" name="First Name" dataDxfId="68" totalsRowDxfId="67"/>
    <tableColumn id="2" xr3:uid="{00000000-0010-0000-0100-000002000000}" name="Last Name" dataDxfId="66" totalsRowDxfId="65"/>
    <tableColumn id="3" xr3:uid="{00000000-0010-0000-0100-000003000000}" name="Country" dataDxfId="64" totalsRowDxfId="63"/>
    <tableColumn id="4" xr3:uid="{00000000-0010-0000-0100-000004000000}" name="Quarter" dataDxfId="62" totalsRowDxfId="61"/>
    <tableColumn id="5" xr3:uid="{00000000-0010-0000-0100-000005000000}" name="Salary" dataDxfId="60" totalsRowDxfId="59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"/>
  <sheetViews>
    <sheetView topLeftCell="A3" workbookViewId="0">
      <selection activeCell="D12" sqref="D12"/>
    </sheetView>
  </sheetViews>
  <sheetFormatPr defaultRowHeight="14.4" x14ac:dyDescent="0.3"/>
  <cols>
    <col min="1" max="1" width="15.5546875" customWidth="1"/>
    <col min="2" max="2" width="15" customWidth="1"/>
    <col min="3" max="3" width="20.88671875" customWidth="1"/>
    <col min="4" max="4" width="22" style="71" customWidth="1"/>
  </cols>
  <sheetData>
    <row r="1" spans="1:4" ht="18" x14ac:dyDescent="0.35">
      <c r="A1" s="9" t="s">
        <v>0</v>
      </c>
      <c r="B1" s="10" t="s">
        <v>1</v>
      </c>
      <c r="C1" s="10" t="s">
        <v>21</v>
      </c>
      <c r="D1" s="72" t="s">
        <v>2</v>
      </c>
    </row>
    <row r="2" spans="1:4" ht="18" x14ac:dyDescent="0.35">
      <c r="A2" s="6" t="s">
        <v>18</v>
      </c>
      <c r="B2" s="1" t="s">
        <v>6</v>
      </c>
      <c r="C2" s="1" t="s">
        <v>30</v>
      </c>
      <c r="D2" s="73">
        <v>650000</v>
      </c>
    </row>
    <row r="3" spans="1:4" ht="18" x14ac:dyDescent="0.35">
      <c r="A3" s="6" t="s">
        <v>3</v>
      </c>
      <c r="B3" s="1" t="s">
        <v>4</v>
      </c>
      <c r="C3" s="1" t="s">
        <v>22</v>
      </c>
      <c r="D3" s="73">
        <v>100000</v>
      </c>
    </row>
    <row r="4" spans="1:4" ht="18" x14ac:dyDescent="0.35">
      <c r="A4" s="6" t="s">
        <v>7</v>
      </c>
      <c r="B4" s="1" t="s">
        <v>8</v>
      </c>
      <c r="C4" s="1" t="s">
        <v>24</v>
      </c>
      <c r="D4" s="73">
        <v>150000</v>
      </c>
    </row>
    <row r="5" spans="1:4" ht="18" x14ac:dyDescent="0.35">
      <c r="A5" s="6" t="s">
        <v>5</v>
      </c>
      <c r="B5" s="1" t="s">
        <v>6</v>
      </c>
      <c r="C5" s="1" t="s">
        <v>23</v>
      </c>
      <c r="D5" s="73">
        <v>250000</v>
      </c>
    </row>
    <row r="6" spans="1:4" ht="18" x14ac:dyDescent="0.35">
      <c r="A6" s="6" t="s">
        <v>19</v>
      </c>
      <c r="B6" s="1" t="s">
        <v>20</v>
      </c>
      <c r="C6" s="1" t="s">
        <v>31</v>
      </c>
      <c r="D6" s="73">
        <v>49000</v>
      </c>
    </row>
    <row r="7" spans="1:4" ht="18" x14ac:dyDescent="0.35">
      <c r="A7" s="6" t="s">
        <v>19</v>
      </c>
      <c r="B7" s="1" t="s">
        <v>17</v>
      </c>
      <c r="C7" s="1" t="s">
        <v>29</v>
      </c>
      <c r="D7" s="73">
        <v>55000</v>
      </c>
    </row>
    <row r="8" spans="1:4" ht="18" x14ac:dyDescent="0.35">
      <c r="A8" s="6" t="s">
        <v>11</v>
      </c>
      <c r="B8" s="1" t="s">
        <v>12</v>
      </c>
      <c r="C8" s="1" t="s">
        <v>26</v>
      </c>
      <c r="D8" s="73">
        <v>450000</v>
      </c>
    </row>
    <row r="9" spans="1:4" ht="18" x14ac:dyDescent="0.35">
      <c r="A9" s="6" t="s">
        <v>9</v>
      </c>
      <c r="B9" s="1" t="s">
        <v>10</v>
      </c>
      <c r="C9" s="1" t="s">
        <v>25</v>
      </c>
      <c r="D9" s="73">
        <v>300000</v>
      </c>
    </row>
    <row r="10" spans="1:4" ht="18" x14ac:dyDescent="0.35">
      <c r="A10" s="6" t="s">
        <v>15</v>
      </c>
      <c r="B10" s="1" t="s">
        <v>16</v>
      </c>
      <c r="C10" s="1" t="s">
        <v>28</v>
      </c>
      <c r="D10" s="73">
        <v>650000</v>
      </c>
    </row>
    <row r="11" spans="1:4" ht="18" x14ac:dyDescent="0.35">
      <c r="A11" s="7" t="s">
        <v>13</v>
      </c>
      <c r="B11" s="8" t="s">
        <v>14</v>
      </c>
      <c r="C11" s="8" t="s">
        <v>27</v>
      </c>
      <c r="D11" s="74">
        <v>550000</v>
      </c>
    </row>
    <row r="12" spans="1:4" ht="18" x14ac:dyDescent="0.35">
      <c r="A12" s="7" t="s">
        <v>106</v>
      </c>
      <c r="B12" s="8"/>
      <c r="C12" s="8"/>
      <c r="D12" s="81">
        <f>SUM(D2:D11)</f>
        <v>3204000</v>
      </c>
    </row>
    <row r="13" spans="1:4" ht="28.5" customHeight="1" x14ac:dyDescent="0.3"/>
  </sheetData>
  <sortState xmlns:xlrd2="http://schemas.microsoft.com/office/spreadsheetml/2017/richdata2" ref="D22:E29">
    <sortCondition ref="D21:D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34"/>
  <sheetViews>
    <sheetView topLeftCell="A24" workbookViewId="0">
      <selection activeCell="C30" sqref="C30:C34"/>
    </sheetView>
  </sheetViews>
  <sheetFormatPr defaultRowHeight="14.4" x14ac:dyDescent="0.3"/>
  <cols>
    <col min="1" max="1" width="22.44140625" customWidth="1"/>
    <col min="2" max="2" width="39.6640625" customWidth="1"/>
    <col min="3" max="3" width="24.5546875" customWidth="1"/>
    <col min="4" max="4" width="16.44140625" customWidth="1"/>
    <col min="5" max="5" width="21.6640625" customWidth="1"/>
    <col min="6" max="6" width="15.6640625" customWidth="1"/>
    <col min="10" max="10" width="45.33203125" customWidth="1"/>
    <col min="11" max="11" width="27.88671875" customWidth="1"/>
    <col min="12" max="12" width="27.109375" customWidth="1"/>
    <col min="13" max="13" width="23.6640625" customWidth="1"/>
  </cols>
  <sheetData>
    <row r="1" spans="1:4" ht="18" x14ac:dyDescent="0.35">
      <c r="A1" s="19" t="s">
        <v>0</v>
      </c>
      <c r="B1" s="19" t="s">
        <v>1</v>
      </c>
      <c r="C1" s="19" t="s">
        <v>86</v>
      </c>
      <c r="D1" s="24" t="s">
        <v>2</v>
      </c>
    </row>
    <row r="2" spans="1:4" ht="18" x14ac:dyDescent="0.35">
      <c r="A2" s="20" t="s">
        <v>18</v>
      </c>
      <c r="B2" s="21" t="s">
        <v>6</v>
      </c>
      <c r="C2" s="21" t="str">
        <f>_xlfn.CONCAT(A2," ",B2)</f>
        <v>Feroz Khan</v>
      </c>
      <c r="D2" s="20">
        <v>650000</v>
      </c>
    </row>
    <row r="3" spans="1:4" ht="18" x14ac:dyDescent="0.35">
      <c r="A3" s="18" t="s">
        <v>3</v>
      </c>
      <c r="B3" s="1" t="s">
        <v>4</v>
      </c>
      <c r="C3" s="21" t="str">
        <f t="shared" ref="C3:C17" si="0">_xlfn.CONCAT(A3," ",B3)</f>
        <v>Hari Sharma</v>
      </c>
      <c r="D3" s="18">
        <v>100000</v>
      </c>
    </row>
    <row r="4" spans="1:4" ht="18" x14ac:dyDescent="0.35">
      <c r="A4" s="20" t="s">
        <v>7</v>
      </c>
      <c r="B4" s="21" t="s">
        <v>8</v>
      </c>
      <c r="C4" s="21" t="str">
        <f t="shared" si="0"/>
        <v>Harish Mittal</v>
      </c>
      <c r="D4" s="20">
        <v>150000</v>
      </c>
    </row>
    <row r="5" spans="1:4" ht="18" x14ac:dyDescent="0.35">
      <c r="A5" s="18" t="s">
        <v>5</v>
      </c>
      <c r="B5" s="1" t="s">
        <v>6</v>
      </c>
      <c r="C5" s="21" t="str">
        <f t="shared" si="0"/>
        <v>Jia Khan</v>
      </c>
      <c r="D5" s="18">
        <v>250000</v>
      </c>
    </row>
    <row r="6" spans="1:4" ht="18" x14ac:dyDescent="0.35">
      <c r="A6" s="20" t="s">
        <v>19</v>
      </c>
      <c r="B6" s="21" t="s">
        <v>20</v>
      </c>
      <c r="C6" s="21" t="str">
        <f t="shared" si="0"/>
        <v>Namrata Singh</v>
      </c>
      <c r="D6" s="20">
        <v>49000</v>
      </c>
    </row>
    <row r="7" spans="1:4" ht="18" x14ac:dyDescent="0.35">
      <c r="A7" s="18" t="s">
        <v>19</v>
      </c>
      <c r="B7" s="1" t="s">
        <v>17</v>
      </c>
      <c r="C7" s="21" t="str">
        <f t="shared" si="0"/>
        <v>Namrata Das</v>
      </c>
      <c r="D7" s="18">
        <v>55000</v>
      </c>
    </row>
    <row r="8" spans="1:4" ht="18" x14ac:dyDescent="0.35">
      <c r="A8" s="20" t="s">
        <v>11</v>
      </c>
      <c r="B8" s="21" t="s">
        <v>12</v>
      </c>
      <c r="C8" s="21" t="str">
        <f t="shared" si="0"/>
        <v>Ram Verma</v>
      </c>
      <c r="D8" s="20">
        <v>25000</v>
      </c>
    </row>
    <row r="9" spans="1:4" ht="18" x14ac:dyDescent="0.35">
      <c r="A9" s="18" t="s">
        <v>9</v>
      </c>
      <c r="B9" s="1" t="s">
        <v>10</v>
      </c>
      <c r="C9" s="21" t="str">
        <f t="shared" si="0"/>
        <v>Robert Kurt</v>
      </c>
      <c r="D9" s="18">
        <v>450000</v>
      </c>
    </row>
    <row r="10" spans="1:4" ht="18" x14ac:dyDescent="0.35">
      <c r="A10" s="20" t="s">
        <v>15</v>
      </c>
      <c r="B10" s="21" t="s">
        <v>16</v>
      </c>
      <c r="C10" s="21" t="str">
        <f t="shared" si="0"/>
        <v>Shefali Tomar</v>
      </c>
      <c r="D10" s="20">
        <v>300000</v>
      </c>
    </row>
    <row r="11" spans="1:4" ht="18" x14ac:dyDescent="0.35">
      <c r="A11" s="18" t="s">
        <v>13</v>
      </c>
      <c r="B11" s="1" t="s">
        <v>14</v>
      </c>
      <c r="C11" s="21" t="str">
        <f t="shared" si="0"/>
        <v>Venkat Raman</v>
      </c>
      <c r="D11" s="18">
        <v>650000</v>
      </c>
    </row>
    <row r="12" spans="1:4" ht="18" x14ac:dyDescent="0.35">
      <c r="A12" s="20" t="s">
        <v>44</v>
      </c>
      <c r="B12" s="21" t="s">
        <v>45</v>
      </c>
      <c r="C12" s="21" t="str">
        <f t="shared" si="0"/>
        <v>Ghanshaym Kumar</v>
      </c>
      <c r="D12" s="20">
        <v>550000</v>
      </c>
    </row>
    <row r="13" spans="1:4" ht="18" x14ac:dyDescent="0.35">
      <c r="A13" s="18" t="s">
        <v>46</v>
      </c>
      <c r="B13" s="1" t="s">
        <v>47</v>
      </c>
      <c r="C13" s="21" t="str">
        <f t="shared" si="0"/>
        <v>Kiran Gupta</v>
      </c>
      <c r="D13" s="18">
        <v>431327.272727273</v>
      </c>
    </row>
    <row r="14" spans="1:4" ht="18" x14ac:dyDescent="0.35">
      <c r="A14" s="20" t="s">
        <v>54</v>
      </c>
      <c r="B14" s="21" t="s">
        <v>17</v>
      </c>
      <c r="C14" s="21" t="str">
        <f t="shared" si="0"/>
        <v>Jogi  Das</v>
      </c>
      <c r="D14" s="20">
        <v>454290.909090909</v>
      </c>
    </row>
    <row r="15" spans="1:4" ht="18" x14ac:dyDescent="0.35">
      <c r="A15" s="18" t="s">
        <v>55</v>
      </c>
      <c r="B15" s="1" t="s">
        <v>56</v>
      </c>
      <c r="C15" s="21" t="str">
        <f t="shared" si="0"/>
        <v>Aryan Mukherji</v>
      </c>
      <c r="D15" s="18">
        <v>477254.54545454599</v>
      </c>
    </row>
    <row r="16" spans="1:4" ht="18" x14ac:dyDescent="0.35">
      <c r="A16" s="20" t="s">
        <v>57</v>
      </c>
      <c r="B16" s="21" t="s">
        <v>58</v>
      </c>
      <c r="C16" s="21" t="str">
        <f t="shared" si="0"/>
        <v>Ashish  Mehra</v>
      </c>
      <c r="D16" s="20">
        <v>500218.181818182</v>
      </c>
    </row>
    <row r="17" spans="1:7" ht="18" x14ac:dyDescent="0.35">
      <c r="A17" s="22" t="s">
        <v>59</v>
      </c>
      <c r="B17" s="23" t="s">
        <v>60</v>
      </c>
      <c r="C17" s="21" t="str">
        <f t="shared" si="0"/>
        <v>Binod Mishra</v>
      </c>
      <c r="D17" s="22">
        <v>523181.81818181899</v>
      </c>
    </row>
    <row r="19" spans="1:7" x14ac:dyDescent="0.3">
      <c r="A19" t="s">
        <v>114</v>
      </c>
    </row>
    <row r="20" spans="1:7" ht="21" x14ac:dyDescent="0.4">
      <c r="A20" s="25" t="s">
        <v>115</v>
      </c>
      <c r="B20" s="24" t="s">
        <v>2</v>
      </c>
      <c r="C20" s="24"/>
    </row>
    <row r="21" spans="1:7" ht="18" x14ac:dyDescent="0.35">
      <c r="A21" s="20" t="s">
        <v>11</v>
      </c>
      <c r="B21" s="1">
        <f>VLOOKUP(A8,A2:D17,4,0)</f>
        <v>25000</v>
      </c>
      <c r="C21">
        <f>VLOOKUP(A21,A1:D17,4,0)</f>
        <v>25000</v>
      </c>
    </row>
    <row r="22" spans="1:7" ht="18" x14ac:dyDescent="0.35">
      <c r="A22" s="18" t="s">
        <v>9</v>
      </c>
      <c r="B22" s="1">
        <f>VLOOKUP(A9,A3:D18,4,0)</f>
        <v>450000</v>
      </c>
      <c r="C22">
        <f t="shared" ref="C22:C25" si="1">VLOOKUP(A22,A2:D18,4,0)</f>
        <v>450000</v>
      </c>
      <c r="G22">
        <v>2.5</v>
      </c>
    </row>
    <row r="23" spans="1:7" ht="18" x14ac:dyDescent="0.35">
      <c r="A23" s="20" t="s">
        <v>15</v>
      </c>
      <c r="B23" s="1">
        <f>VLOOKUP(A10,A4:D19,4,0)</f>
        <v>300000</v>
      </c>
      <c r="C23">
        <f t="shared" si="1"/>
        <v>300000</v>
      </c>
    </row>
    <row r="24" spans="1:7" ht="18" x14ac:dyDescent="0.35">
      <c r="A24" s="18" t="s">
        <v>13</v>
      </c>
      <c r="B24" s="1">
        <f>VLOOKUP(A11,A5:D20,4,0)</f>
        <v>650000</v>
      </c>
      <c r="C24">
        <f t="shared" si="1"/>
        <v>650000</v>
      </c>
    </row>
    <row r="25" spans="1:7" ht="18" x14ac:dyDescent="0.35">
      <c r="A25" s="20" t="s">
        <v>44</v>
      </c>
      <c r="B25" s="1">
        <f>VLOOKUP(A12,A6:D21,4,0)</f>
        <v>550000</v>
      </c>
      <c r="C25">
        <f t="shared" si="1"/>
        <v>550000</v>
      </c>
    </row>
    <row r="26" spans="1:7" ht="18" x14ac:dyDescent="0.35">
      <c r="B26" s="26"/>
    </row>
    <row r="27" spans="1:7" ht="18" x14ac:dyDescent="0.35">
      <c r="B27" s="26"/>
    </row>
    <row r="28" spans="1:7" x14ac:dyDescent="0.3">
      <c r="A28" t="s">
        <v>113</v>
      </c>
    </row>
    <row r="29" spans="1:7" ht="21" x14ac:dyDescent="0.4">
      <c r="A29" s="25" t="s">
        <v>115</v>
      </c>
      <c r="B29" s="25" t="s">
        <v>116</v>
      </c>
      <c r="C29" s="24" t="s">
        <v>79</v>
      </c>
    </row>
    <row r="30" spans="1:7" ht="18" x14ac:dyDescent="0.35">
      <c r="A30" s="20" t="s">
        <v>11</v>
      </c>
      <c r="B30" s="21" t="s">
        <v>30</v>
      </c>
      <c r="C30">
        <f>VLOOKUP(B30,'Q9'!A1:B13,2,0)</f>
        <v>650000</v>
      </c>
    </row>
    <row r="31" spans="1:7" ht="18" x14ac:dyDescent="0.35">
      <c r="A31" s="18" t="s">
        <v>9</v>
      </c>
      <c r="B31" s="1" t="s">
        <v>22</v>
      </c>
      <c r="C31">
        <f>VLOOKUP(B31,'Q9'!A2:B14,2,0)</f>
        <v>100000</v>
      </c>
    </row>
    <row r="32" spans="1:7" ht="18" x14ac:dyDescent="0.35">
      <c r="A32" s="20" t="s">
        <v>15</v>
      </c>
      <c r="B32" s="21" t="s">
        <v>24</v>
      </c>
      <c r="C32">
        <f>VLOOKUP(B32,'Q9'!A3:B15,2,0)</f>
        <v>250000</v>
      </c>
    </row>
    <row r="33" spans="1:3" ht="18" x14ac:dyDescent="0.35">
      <c r="A33" s="18" t="s">
        <v>13</v>
      </c>
      <c r="B33" s="1" t="s">
        <v>23</v>
      </c>
      <c r="C33">
        <f>VLOOKUP(B33,'Q9'!A4:B16,2,0)</f>
        <v>150000</v>
      </c>
    </row>
    <row r="34" spans="1:3" ht="18" x14ac:dyDescent="0.35">
      <c r="A34" s="20" t="s">
        <v>44</v>
      </c>
      <c r="B34" s="21" t="s">
        <v>31</v>
      </c>
      <c r="C34">
        <f>VLOOKUP(B34,'Q9'!A5:B17,2,0)</f>
        <v>55000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U21"/>
  <sheetViews>
    <sheetView topLeftCell="I9" workbookViewId="0">
      <selection activeCell="U21" sqref="U21"/>
    </sheetView>
  </sheetViews>
  <sheetFormatPr defaultRowHeight="14.4" x14ac:dyDescent="0.3"/>
  <cols>
    <col min="1" max="1" width="14" customWidth="1"/>
    <col min="2" max="2" width="12.88671875" customWidth="1"/>
    <col min="3" max="3" width="13.5546875" customWidth="1"/>
    <col min="4" max="4" width="14.6640625" customWidth="1"/>
    <col min="18" max="18" width="42.5546875" customWidth="1"/>
    <col min="19" max="19" width="13.88671875" customWidth="1"/>
    <col min="20" max="20" width="14.44140625" customWidth="1"/>
    <col min="21" max="21" width="14.88671875" customWidth="1"/>
  </cols>
  <sheetData>
    <row r="1" spans="1:4" ht="15.6" x14ac:dyDescent="0.3">
      <c r="A1" s="27" t="s">
        <v>62</v>
      </c>
      <c r="B1" s="27" t="s">
        <v>63</v>
      </c>
      <c r="C1" s="27" t="s">
        <v>64</v>
      </c>
      <c r="D1" s="27" t="s">
        <v>65</v>
      </c>
    </row>
    <row r="2" spans="1:4" ht="15.6" x14ac:dyDescent="0.3">
      <c r="A2" s="28">
        <v>2017</v>
      </c>
      <c r="B2" s="80">
        <v>5000</v>
      </c>
      <c r="C2" s="28">
        <v>8500</v>
      </c>
      <c r="D2" s="28">
        <v>65000</v>
      </c>
    </row>
    <row r="3" spans="1:4" ht="15.6" x14ac:dyDescent="0.3">
      <c r="A3" s="28">
        <v>2018</v>
      </c>
      <c r="B3" s="79">
        <v>40000</v>
      </c>
      <c r="C3" s="28">
        <v>25000</v>
      </c>
      <c r="D3" s="28">
        <v>450000</v>
      </c>
    </row>
    <row r="4" spans="1:4" ht="15.6" x14ac:dyDescent="0.3">
      <c r="A4" s="28">
        <v>2019</v>
      </c>
      <c r="B4" s="79">
        <v>50000</v>
      </c>
      <c r="C4" s="28">
        <v>3600</v>
      </c>
      <c r="D4" s="28">
        <v>25000</v>
      </c>
    </row>
    <row r="5" spans="1:4" ht="15.6" x14ac:dyDescent="0.3">
      <c r="A5" s="28">
        <v>2020</v>
      </c>
      <c r="B5" s="79">
        <v>600000</v>
      </c>
      <c r="C5" s="28">
        <v>45000</v>
      </c>
      <c r="D5" s="28">
        <v>65000</v>
      </c>
    </row>
    <row r="6" spans="1:4" ht="15.6" x14ac:dyDescent="0.3">
      <c r="A6" s="28">
        <v>2021</v>
      </c>
      <c r="B6" s="79">
        <v>55000</v>
      </c>
      <c r="C6" s="28">
        <v>25000</v>
      </c>
      <c r="D6" s="28">
        <v>45000</v>
      </c>
    </row>
    <row r="11" spans="1:4" x14ac:dyDescent="0.3">
      <c r="A11" t="s">
        <v>118</v>
      </c>
    </row>
    <row r="12" spans="1:4" ht="15.6" x14ac:dyDescent="0.3">
      <c r="A12" s="27" t="s">
        <v>63</v>
      </c>
      <c r="B12">
        <f>MIN(B2:B6)</f>
        <v>5000</v>
      </c>
    </row>
    <row r="13" spans="1:4" ht="15.6" x14ac:dyDescent="0.3">
      <c r="A13" s="27" t="s">
        <v>64</v>
      </c>
      <c r="B13">
        <f>MIN(C2:C6)</f>
        <v>3600</v>
      </c>
    </row>
    <row r="14" spans="1:4" ht="15.6" x14ac:dyDescent="0.3">
      <c r="A14" s="27" t="s">
        <v>65</v>
      </c>
      <c r="B14">
        <f>MIN(D2:D6)</f>
        <v>25000</v>
      </c>
    </row>
    <row r="17" spans="18:21" x14ac:dyDescent="0.3">
      <c r="R17" t="s">
        <v>114</v>
      </c>
    </row>
    <row r="18" spans="18:21" ht="21" x14ac:dyDescent="0.4">
      <c r="R18" s="25" t="s">
        <v>117</v>
      </c>
      <c r="S18" s="25" t="s">
        <v>63</v>
      </c>
      <c r="T18" s="25" t="s">
        <v>64</v>
      </c>
      <c r="U18" s="25" t="s">
        <v>65</v>
      </c>
    </row>
    <row r="19" spans="18:21" ht="15.6" x14ac:dyDescent="0.3">
      <c r="R19" s="28">
        <v>2019</v>
      </c>
      <c r="S19">
        <f>VLOOKUP(R19,A1:B6,2,0)</f>
        <v>50000</v>
      </c>
      <c r="T19">
        <f>VLOOKUP(R19,A1:C6,3,0)</f>
        <v>3600</v>
      </c>
      <c r="U19">
        <f>VLOOKUP(R19,A1:D6,4,0)</f>
        <v>25000</v>
      </c>
    </row>
    <row r="20" spans="18:21" ht="15.6" x14ac:dyDescent="0.3">
      <c r="R20" s="28">
        <v>2020</v>
      </c>
      <c r="S20">
        <f>VLOOKUP(R20,A2:B7,2,0)</f>
        <v>600000</v>
      </c>
      <c r="T20">
        <f t="shared" ref="T20:T21" si="0">VLOOKUP(R20,A2:C7,3,0)</f>
        <v>45000</v>
      </c>
      <c r="U20">
        <f>VLOOKUP(R20,A2:D7,4,0)</f>
        <v>65000</v>
      </c>
    </row>
    <row r="21" spans="18:21" ht="15.6" x14ac:dyDescent="0.3">
      <c r="R21" s="28">
        <v>2021</v>
      </c>
      <c r="S21">
        <f>VLOOKUP(R21,A3:B8,2,0)</f>
        <v>55000</v>
      </c>
      <c r="T21">
        <f t="shared" si="0"/>
        <v>25000</v>
      </c>
      <c r="U21">
        <f>VLOOKUP(R21,A3:D8,4,0)</f>
        <v>45000</v>
      </c>
    </row>
  </sheetData>
  <conditionalFormatting sqref="A12:A14">
    <cfRule type="expression" dxfId="17" priority="1">
      <formula>"if(mod(row(),2)=0,""TRUE"",""FALSE"")"</formula>
    </cfRule>
    <cfRule type="expression" dxfId="16" priority="2">
      <formula>"if(mod(row(),2)=0,""TRUE"",""FALSE"")"</formula>
    </cfRule>
    <cfRule type="expression" dxfId="15" priority="3">
      <formula>"if(mod(row(),2=0),""TRUE"",""FALSE"")"</formula>
    </cfRule>
  </conditionalFormatting>
  <conditionalFormatting sqref="A1:D6">
    <cfRule type="expression" dxfId="14" priority="41">
      <formula>"if(mod(row(),2)=0,""TRUE"",""FALSE"")"</formula>
    </cfRule>
    <cfRule type="expression" dxfId="13" priority="42">
      <formula>"if(mod(row(),2)=0,""TRUE"",""FALSE"")"</formula>
    </cfRule>
    <cfRule type="expression" dxfId="12" priority="43">
      <formula>"if(mod(row(),2=0),""TRUE"",""FALSE"")"</formula>
    </cfRule>
    <cfRule type="expression" dxfId="11" priority="43">
      <formula>"if(mod(row(),2)=0,""TRUE"",""FALSE"")"</formula>
    </cfRule>
  </conditionalFormatting>
  <conditionalFormatting sqref="A2:D6">
    <cfRule type="expression" dxfId="10" priority="40">
      <formula>"if(mod(row(),2)=0,""TRUE"",""FALSE"")"</formula>
    </cfRule>
  </conditionalFormatting>
  <conditionalFormatting sqref="R19:R21">
    <cfRule type="expression" dxfId="9" priority="34">
      <formula>"if(mod(row(),2)=0,""TRUE"",""FALSE"")"</formula>
    </cfRule>
    <cfRule type="expression" dxfId="8" priority="35">
      <formula>"if(mod(row(),2)=0,""TRUE"",""FALSE"")"</formula>
    </cfRule>
    <cfRule type="expression" dxfId="7" priority="36">
      <formula>"if(mod(row(),2)=0,""TRUE"",""FALSE"")"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I17"/>
  <sheetViews>
    <sheetView showGridLines="0" tabSelected="1" topLeftCell="A18" workbookViewId="0">
      <selection activeCell="G21" sqref="G21"/>
    </sheetView>
  </sheetViews>
  <sheetFormatPr defaultRowHeight="14.4" x14ac:dyDescent="0.3"/>
  <cols>
    <col min="1" max="1" width="25.33203125" customWidth="1"/>
    <col min="2" max="2" width="22.6640625" customWidth="1"/>
    <col min="3" max="3" width="16.88671875" customWidth="1"/>
    <col min="4" max="4" width="22.109375" customWidth="1"/>
    <col min="5" max="5" width="11.6640625" customWidth="1"/>
    <col min="6" max="6" width="12.5546875" bestFit="1" customWidth="1"/>
  </cols>
  <sheetData>
    <row r="1" spans="1:9" ht="23.4" x14ac:dyDescent="0.3">
      <c r="A1" s="105" t="s">
        <v>104</v>
      </c>
      <c r="B1" s="105"/>
      <c r="C1" s="105"/>
      <c r="D1" s="105"/>
      <c r="E1" s="55"/>
      <c r="F1" s="55"/>
      <c r="G1" s="55"/>
      <c r="H1" s="55"/>
      <c r="I1" s="56"/>
    </row>
    <row r="2" spans="1:9" ht="23.4" x14ac:dyDescent="0.45">
      <c r="A2" s="92" t="s">
        <v>91</v>
      </c>
      <c r="B2" s="92" t="s">
        <v>92</v>
      </c>
      <c r="C2" s="92" t="s">
        <v>93</v>
      </c>
      <c r="D2" s="92" t="s">
        <v>94</v>
      </c>
      <c r="I2" s="57"/>
    </row>
    <row r="3" spans="1:9" ht="23.4" x14ac:dyDescent="0.45">
      <c r="A3" s="93" t="s">
        <v>95</v>
      </c>
      <c r="B3" s="94">
        <v>200</v>
      </c>
      <c r="C3" s="94">
        <f>B3*D3</f>
        <v>2000</v>
      </c>
      <c r="D3" s="95">
        <v>10</v>
      </c>
      <c r="I3" s="57"/>
    </row>
    <row r="4" spans="1:9" ht="23.4" x14ac:dyDescent="0.45">
      <c r="A4" s="93" t="s">
        <v>96</v>
      </c>
      <c r="B4" s="96">
        <v>600</v>
      </c>
      <c r="C4" s="94">
        <f t="shared" ref="C4:C9" si="0">B4*D4</f>
        <v>1200</v>
      </c>
      <c r="D4" s="95">
        <v>2</v>
      </c>
      <c r="I4" s="57"/>
    </row>
    <row r="5" spans="1:9" ht="23.4" x14ac:dyDescent="0.45">
      <c r="A5" s="93" t="s">
        <v>97</v>
      </c>
      <c r="B5" s="94">
        <v>1200</v>
      </c>
      <c r="C5" s="94">
        <f t="shared" si="0"/>
        <v>3600</v>
      </c>
      <c r="D5" s="95">
        <v>3</v>
      </c>
      <c r="I5" s="57"/>
    </row>
    <row r="6" spans="1:9" ht="23.4" x14ac:dyDescent="0.45">
      <c r="A6" s="93" t="s">
        <v>98</v>
      </c>
      <c r="B6" s="94">
        <v>300</v>
      </c>
      <c r="C6" s="94">
        <f t="shared" si="0"/>
        <v>1200</v>
      </c>
      <c r="D6" s="95">
        <v>4</v>
      </c>
      <c r="I6" s="57"/>
    </row>
    <row r="7" spans="1:9" ht="23.4" x14ac:dyDescent="0.45">
      <c r="A7" s="93" t="s">
        <v>99</v>
      </c>
      <c r="B7" s="94">
        <v>700</v>
      </c>
      <c r="C7" s="94">
        <f t="shared" si="0"/>
        <v>3500</v>
      </c>
      <c r="D7" s="95">
        <v>5</v>
      </c>
      <c r="I7" s="57"/>
    </row>
    <row r="8" spans="1:9" ht="23.4" x14ac:dyDescent="0.45">
      <c r="A8" s="93" t="s">
        <v>100</v>
      </c>
      <c r="B8" s="94">
        <v>1200</v>
      </c>
      <c r="C8" s="94">
        <f t="shared" si="0"/>
        <v>7200</v>
      </c>
      <c r="D8" s="95">
        <v>6</v>
      </c>
      <c r="I8" s="57"/>
    </row>
    <row r="9" spans="1:9" ht="23.4" x14ac:dyDescent="0.45">
      <c r="A9" s="93" t="s">
        <v>101</v>
      </c>
      <c r="B9" s="94">
        <v>100</v>
      </c>
      <c r="C9" s="94">
        <f t="shared" si="0"/>
        <v>200</v>
      </c>
      <c r="D9" s="95">
        <v>2</v>
      </c>
      <c r="I9" s="57"/>
    </row>
    <row r="10" spans="1:9" ht="24" thickBot="1" x14ac:dyDescent="0.5">
      <c r="A10" s="58"/>
      <c r="B10" s="59"/>
      <c r="C10" s="59"/>
      <c r="D10" s="59"/>
      <c r="I10" s="57"/>
    </row>
    <row r="11" spans="1:9" ht="24" thickBot="1" x14ac:dyDescent="0.5">
      <c r="A11" s="86" t="s">
        <v>102</v>
      </c>
      <c r="B11" s="87">
        <f>SUBTOTAL(9,C3:C9)</f>
        <v>18900</v>
      </c>
      <c r="C11" s="59"/>
      <c r="D11" s="59"/>
      <c r="I11" s="57"/>
    </row>
    <row r="12" spans="1:9" ht="24" thickBot="1" x14ac:dyDescent="0.5">
      <c r="A12" s="88" t="s">
        <v>103</v>
      </c>
      <c r="B12" s="89">
        <f>B11*F12</f>
        <v>1890</v>
      </c>
      <c r="C12" s="59"/>
      <c r="D12" s="59"/>
      <c r="E12" s="53" t="s">
        <v>103</v>
      </c>
      <c r="F12" s="54">
        <v>0.1</v>
      </c>
      <c r="I12" s="57"/>
    </row>
    <row r="13" spans="1:9" ht="24" thickBot="1" x14ac:dyDescent="0.5">
      <c r="A13" s="88" t="s">
        <v>105</v>
      </c>
      <c r="B13" s="89">
        <f>B11*F13</f>
        <v>2268</v>
      </c>
      <c r="C13" s="59"/>
      <c r="D13" s="59"/>
      <c r="E13" s="53" t="s">
        <v>105</v>
      </c>
      <c r="F13" s="54">
        <v>0.12</v>
      </c>
      <c r="I13" s="57"/>
    </row>
    <row r="14" spans="1:9" ht="24" thickBot="1" x14ac:dyDescent="0.5">
      <c r="A14" s="90" t="s">
        <v>66</v>
      </c>
      <c r="B14" s="91">
        <f>B11-B12+B13</f>
        <v>19278</v>
      </c>
      <c r="C14" s="59"/>
      <c r="D14" s="59"/>
      <c r="I14" s="57"/>
    </row>
    <row r="15" spans="1:9" x14ac:dyDescent="0.3">
      <c r="A15" s="62"/>
      <c r="I15" s="57"/>
    </row>
    <row r="16" spans="1:9" x14ac:dyDescent="0.3">
      <c r="A16" s="62"/>
      <c r="I16" s="57"/>
    </row>
    <row r="17" spans="1:9" ht="15" thickBot="1" x14ac:dyDescent="0.35">
      <c r="A17" s="63"/>
      <c r="B17" s="60"/>
      <c r="C17" s="60"/>
      <c r="D17" s="60"/>
      <c r="E17" s="60"/>
      <c r="F17" s="60"/>
      <c r="G17" s="60"/>
      <c r="H17" s="60"/>
      <c r="I17" s="61"/>
    </row>
  </sheetData>
  <mergeCells count="1">
    <mergeCell ref="A1:D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D11"/>
  <sheetViews>
    <sheetView workbookViewId="0">
      <selection activeCell="C5" sqref="C5"/>
    </sheetView>
  </sheetViews>
  <sheetFormatPr defaultRowHeight="14.4" x14ac:dyDescent="0.3"/>
  <cols>
    <col min="1" max="1" width="5" bestFit="1" customWidth="1"/>
    <col min="2" max="2" width="9.44140625" bestFit="1" customWidth="1"/>
    <col min="3" max="3" width="5" bestFit="1" customWidth="1"/>
    <col min="4" max="4" width="9.33203125" bestFit="1" customWidth="1"/>
  </cols>
  <sheetData>
    <row r="1" spans="1:4" x14ac:dyDescent="0.3">
      <c r="A1" s="4" t="s">
        <v>62</v>
      </c>
      <c r="B1" s="4" t="s">
        <v>63</v>
      </c>
      <c r="C1" s="4" t="s">
        <v>64</v>
      </c>
      <c r="D1" s="4" t="s">
        <v>65</v>
      </c>
    </row>
    <row r="2" spans="1:4" x14ac:dyDescent="0.3">
      <c r="A2" s="5">
        <v>2014</v>
      </c>
      <c r="B2" s="5">
        <v>20000</v>
      </c>
      <c r="C2" s="5">
        <v>6500</v>
      </c>
      <c r="D2" s="5">
        <v>250000</v>
      </c>
    </row>
    <row r="3" spans="1:4" x14ac:dyDescent="0.3">
      <c r="A3" s="5">
        <v>2017</v>
      </c>
      <c r="B3" s="5">
        <v>5000</v>
      </c>
      <c r="C3" s="5">
        <v>8500</v>
      </c>
      <c r="D3" s="5">
        <v>65000</v>
      </c>
    </row>
    <row r="4" spans="1:4" x14ac:dyDescent="0.3">
      <c r="A4" s="5">
        <v>2018</v>
      </c>
      <c r="B4" s="5">
        <v>40000</v>
      </c>
      <c r="C4" s="5">
        <v>25000</v>
      </c>
      <c r="D4" s="5">
        <v>450000</v>
      </c>
    </row>
    <row r="5" spans="1:4" x14ac:dyDescent="0.3">
      <c r="A5" s="5">
        <v>2019</v>
      </c>
      <c r="B5" s="5">
        <v>50000</v>
      </c>
      <c r="C5" s="5">
        <v>3600</v>
      </c>
      <c r="D5" s="5">
        <v>25000</v>
      </c>
    </row>
    <row r="6" spans="1:4" x14ac:dyDescent="0.3">
      <c r="A6" s="5">
        <v>2020</v>
      </c>
      <c r="B6" s="5">
        <v>600000</v>
      </c>
      <c r="C6" s="5">
        <v>45000</v>
      </c>
      <c r="D6" s="5">
        <v>65000</v>
      </c>
    </row>
    <row r="7" spans="1:4" x14ac:dyDescent="0.3">
      <c r="A7" s="5">
        <v>2021</v>
      </c>
      <c r="B7" s="5">
        <v>55000</v>
      </c>
      <c r="C7" s="5">
        <v>25000</v>
      </c>
      <c r="D7" s="5">
        <v>45000</v>
      </c>
    </row>
    <row r="8" spans="1:4" x14ac:dyDescent="0.3">
      <c r="A8" s="5">
        <v>2018</v>
      </c>
      <c r="B8" s="5">
        <v>5200</v>
      </c>
      <c r="C8" s="5">
        <v>47000</v>
      </c>
      <c r="D8" s="5">
        <v>450000</v>
      </c>
    </row>
    <row r="9" spans="1:4" x14ac:dyDescent="0.3">
      <c r="A9" s="5">
        <v>2017</v>
      </c>
      <c r="B9" s="5">
        <v>4200</v>
      </c>
      <c r="C9" s="5">
        <v>65000</v>
      </c>
      <c r="D9" s="5">
        <v>650000</v>
      </c>
    </row>
    <row r="10" spans="1:4" x14ac:dyDescent="0.3">
      <c r="A10" s="5">
        <v>2015</v>
      </c>
      <c r="B10" s="5">
        <v>10000</v>
      </c>
      <c r="C10" s="5">
        <v>45000</v>
      </c>
      <c r="D10" s="5">
        <v>45000</v>
      </c>
    </row>
    <row r="11" spans="1:4" x14ac:dyDescent="0.3">
      <c r="A11" s="5">
        <v>2016</v>
      </c>
      <c r="B11" s="5">
        <v>80000</v>
      </c>
      <c r="C11" s="5">
        <v>2500</v>
      </c>
      <c r="D11" s="5">
        <v>85000</v>
      </c>
    </row>
  </sheetData>
  <conditionalFormatting sqref="A2">
    <cfRule type="expression" dxfId="6" priority="7">
      <formula>"if(mod(row(),2)=0,""TRUE"",""FALSE"")"</formula>
    </cfRule>
    <cfRule type="expression" dxfId="5" priority="8">
      <formula>"if(mod(row(),2=0,""TRUE"",""FALSE"")"</formula>
    </cfRule>
    <cfRule type="expression" priority="9">
      <formula>"if(mod(row(),2=0,""TRUE"",""FALSE"")"</formula>
    </cfRule>
  </conditionalFormatting>
  <conditionalFormatting sqref="A1:D11">
    <cfRule type="expression" dxfId="4" priority="1">
      <formula>"if(mod(row(),2=0),""TRUE"",""FALSE"")"</formula>
    </cfRule>
    <cfRule type="expression" dxfId="3" priority="2">
      <formula>"if(mod(row(),2)=0,""TRUE"",""FALSE"")"</formula>
    </cfRule>
    <cfRule type="expression" dxfId="2" priority="3">
      <formula>"if(mod(row(),2)=0,""TRUE"",""FALSE"")"</formula>
    </cfRule>
    <cfRule type="expression" dxfId="1" priority="5">
      <formula>"if(mod(row(),2)=0,""TRUE"",""FALSE"")"</formula>
    </cfRule>
  </conditionalFormatting>
  <conditionalFormatting sqref="A2:D11">
    <cfRule type="expression" dxfId="0" priority="6">
      <formula>"if(mod(row(),2)=0,""TRUE"",""FALSE"")"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8"/>
  <sheetViews>
    <sheetView topLeftCell="A13" workbookViewId="0">
      <selection activeCell="X1" sqref="X1"/>
    </sheetView>
  </sheetViews>
  <sheetFormatPr defaultRowHeight="14.4" x14ac:dyDescent="0.3"/>
  <sheetData>
    <row r="1" spans="1:2" x14ac:dyDescent="0.3">
      <c r="A1" t="s">
        <v>107</v>
      </c>
      <c r="B1" t="s">
        <v>108</v>
      </c>
    </row>
    <row r="2" spans="1:2" x14ac:dyDescent="0.3">
      <c r="A2" t="s">
        <v>34</v>
      </c>
      <c r="B2">
        <v>5</v>
      </c>
    </row>
    <row r="3" spans="1:2" x14ac:dyDescent="0.3">
      <c r="A3" t="s">
        <v>37</v>
      </c>
      <c r="B3">
        <v>2</v>
      </c>
    </row>
    <row r="4" spans="1:2" x14ac:dyDescent="0.3">
      <c r="A4" t="s">
        <v>35</v>
      </c>
      <c r="B4">
        <v>4</v>
      </c>
    </row>
    <row r="5" spans="1:2" x14ac:dyDescent="0.3">
      <c r="A5" t="s">
        <v>32</v>
      </c>
      <c r="B5">
        <v>1</v>
      </c>
    </row>
    <row r="6" spans="1:2" x14ac:dyDescent="0.3">
      <c r="A6" t="s">
        <v>38</v>
      </c>
      <c r="B6">
        <v>7</v>
      </c>
    </row>
    <row r="7" spans="1:2" x14ac:dyDescent="0.3">
      <c r="A7" t="s">
        <v>36</v>
      </c>
      <c r="B7">
        <v>3</v>
      </c>
    </row>
    <row r="8" spans="1:2" x14ac:dyDescent="0.3">
      <c r="A8" t="s">
        <v>33</v>
      </c>
      <c r="B8">
        <v>6</v>
      </c>
    </row>
  </sheetData>
  <sortState xmlns:xlrd2="http://schemas.microsoft.com/office/spreadsheetml/2017/richdata2" ref="A2:B8">
    <sortCondition descending="1" ref="A2:A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X71"/>
  <sheetViews>
    <sheetView topLeftCell="O53" zoomScale="85" zoomScaleNormal="85" workbookViewId="0">
      <selection activeCell="Y59" sqref="Y59"/>
    </sheetView>
  </sheetViews>
  <sheetFormatPr defaultRowHeight="14.4" x14ac:dyDescent="0.3"/>
  <cols>
    <col min="1" max="1" width="14.5546875" customWidth="1"/>
    <col min="2" max="2" width="12.33203125" bestFit="1" customWidth="1"/>
    <col min="3" max="3" width="13.21875" bestFit="1" customWidth="1"/>
    <col min="4" max="4" width="12.21875" bestFit="1" customWidth="1"/>
    <col min="5" max="5" width="26.88671875" style="47" customWidth="1"/>
    <col min="6" max="6" width="19.5546875" style="17" customWidth="1"/>
    <col min="14" max="14" width="13.21875" bestFit="1" customWidth="1"/>
    <col min="15" max="15" width="15.77734375" bestFit="1" customWidth="1"/>
    <col min="16" max="16" width="7.33203125" bestFit="1" customWidth="1"/>
    <col min="17" max="18" width="8.44140625" bestFit="1" customWidth="1"/>
    <col min="19" max="19" width="10.77734375" bestFit="1" customWidth="1"/>
    <col min="20" max="25" width="12" bestFit="1" customWidth="1"/>
    <col min="26" max="26" width="11.6640625" bestFit="1" customWidth="1"/>
  </cols>
  <sheetData>
    <row r="1" spans="1:6" ht="18" x14ac:dyDescent="0.35">
      <c r="A1" s="2" t="s">
        <v>0</v>
      </c>
      <c r="B1" s="2" t="s">
        <v>1</v>
      </c>
      <c r="C1" s="2" t="s">
        <v>48</v>
      </c>
      <c r="D1" s="2" t="s">
        <v>39</v>
      </c>
      <c r="E1" s="44" t="s">
        <v>2</v>
      </c>
      <c r="F1" s="43" t="s">
        <v>61</v>
      </c>
    </row>
    <row r="2" spans="1:6" ht="18" x14ac:dyDescent="0.35">
      <c r="A2" s="1" t="s">
        <v>18</v>
      </c>
      <c r="B2" s="1" t="s">
        <v>6</v>
      </c>
      <c r="C2" s="1" t="s">
        <v>49</v>
      </c>
      <c r="D2" s="1" t="s">
        <v>40</v>
      </c>
      <c r="E2" s="45">
        <v>650000</v>
      </c>
      <c r="F2" s="3">
        <v>43030</v>
      </c>
    </row>
    <row r="3" spans="1:6" ht="18" x14ac:dyDescent="0.35">
      <c r="A3" s="1" t="s">
        <v>3</v>
      </c>
      <c r="B3" s="1" t="s">
        <v>4</v>
      </c>
      <c r="C3" s="1" t="s">
        <v>50</v>
      </c>
      <c r="D3" s="1" t="s">
        <v>41</v>
      </c>
      <c r="E3" s="45">
        <v>100000</v>
      </c>
      <c r="F3" s="3">
        <v>44465</v>
      </c>
    </row>
    <row r="4" spans="1:6" ht="18" x14ac:dyDescent="0.35">
      <c r="A4" s="1" t="s">
        <v>7</v>
      </c>
      <c r="B4" s="1" t="s">
        <v>8</v>
      </c>
      <c r="C4" s="1" t="s">
        <v>51</v>
      </c>
      <c r="D4" s="1" t="s">
        <v>42</v>
      </c>
      <c r="E4" s="45">
        <v>150000</v>
      </c>
      <c r="F4" s="3">
        <v>44362</v>
      </c>
    </row>
    <row r="5" spans="1:6" ht="18" x14ac:dyDescent="0.35">
      <c r="A5" s="1" t="s">
        <v>5</v>
      </c>
      <c r="B5" s="1" t="s">
        <v>6</v>
      </c>
      <c r="C5" s="1" t="s">
        <v>52</v>
      </c>
      <c r="D5" s="1" t="s">
        <v>43</v>
      </c>
      <c r="E5" s="45">
        <v>250000</v>
      </c>
      <c r="F5" s="3">
        <v>43691</v>
      </c>
    </row>
    <row r="6" spans="1:6" ht="18" x14ac:dyDescent="0.35">
      <c r="A6" s="1" t="s">
        <v>19</v>
      </c>
      <c r="B6" s="1" t="s">
        <v>20</v>
      </c>
      <c r="C6" s="1" t="s">
        <v>53</v>
      </c>
      <c r="D6" s="1" t="s">
        <v>40</v>
      </c>
      <c r="E6" s="45">
        <v>49000</v>
      </c>
      <c r="F6" s="3">
        <v>43030</v>
      </c>
    </row>
    <row r="7" spans="1:6" ht="18" x14ac:dyDescent="0.35">
      <c r="A7" s="1" t="s">
        <v>19</v>
      </c>
      <c r="B7" s="1" t="s">
        <v>17</v>
      </c>
      <c r="C7" s="1" t="s">
        <v>49</v>
      </c>
      <c r="D7" s="1" t="s">
        <v>41</v>
      </c>
      <c r="E7" s="45">
        <v>55000</v>
      </c>
      <c r="F7" s="3">
        <v>42273</v>
      </c>
    </row>
    <row r="8" spans="1:6" ht="18" x14ac:dyDescent="0.35">
      <c r="A8" s="1" t="s">
        <v>11</v>
      </c>
      <c r="B8" s="1" t="s">
        <v>12</v>
      </c>
      <c r="C8" s="1" t="s">
        <v>50</v>
      </c>
      <c r="D8" s="1" t="s">
        <v>42</v>
      </c>
      <c r="E8" s="45">
        <v>450000</v>
      </c>
      <c r="F8" s="3">
        <v>44362</v>
      </c>
    </row>
    <row r="9" spans="1:6" ht="18" x14ac:dyDescent="0.35">
      <c r="A9" s="1" t="s">
        <v>9</v>
      </c>
      <c r="B9" s="1" t="s">
        <v>10</v>
      </c>
      <c r="C9" s="1" t="s">
        <v>51</v>
      </c>
      <c r="D9" s="1" t="s">
        <v>43</v>
      </c>
      <c r="E9" s="45">
        <v>300000</v>
      </c>
      <c r="F9" s="3">
        <v>44491</v>
      </c>
    </row>
    <row r="10" spans="1:6" ht="18" x14ac:dyDescent="0.35">
      <c r="A10" s="1" t="s">
        <v>15</v>
      </c>
      <c r="B10" s="1" t="s">
        <v>16</v>
      </c>
      <c r="C10" s="1" t="s">
        <v>52</v>
      </c>
      <c r="D10" s="1" t="s">
        <v>40</v>
      </c>
      <c r="E10" s="45">
        <v>650000</v>
      </c>
      <c r="F10" s="3">
        <v>42273</v>
      </c>
    </row>
    <row r="11" spans="1:6" ht="18" x14ac:dyDescent="0.35">
      <c r="A11" s="1" t="s">
        <v>13</v>
      </c>
      <c r="B11" s="1" t="s">
        <v>14</v>
      </c>
      <c r="C11" s="1" t="s">
        <v>53</v>
      </c>
      <c r="D11" s="1" t="s">
        <v>41</v>
      </c>
      <c r="E11" s="45">
        <v>550000</v>
      </c>
      <c r="F11" s="3">
        <v>44465</v>
      </c>
    </row>
    <row r="12" spans="1:6" ht="18" x14ac:dyDescent="0.35">
      <c r="A12" s="1" t="s">
        <v>44</v>
      </c>
      <c r="B12" s="1" t="s">
        <v>45</v>
      </c>
      <c r="C12" s="1" t="s">
        <v>49</v>
      </c>
      <c r="D12" s="1" t="s">
        <v>42</v>
      </c>
      <c r="E12" s="45">
        <v>450000</v>
      </c>
      <c r="F12" s="3">
        <v>42536</v>
      </c>
    </row>
    <row r="13" spans="1:6" ht="18" x14ac:dyDescent="0.35">
      <c r="A13" s="1" t="s">
        <v>46</v>
      </c>
      <c r="B13" s="1" t="s">
        <v>47</v>
      </c>
      <c r="C13" s="1" t="s">
        <v>50</v>
      </c>
      <c r="D13" s="1" t="s">
        <v>43</v>
      </c>
      <c r="E13" s="45">
        <v>350000</v>
      </c>
      <c r="F13" s="3">
        <v>44260</v>
      </c>
    </row>
    <row r="14" spans="1:6" ht="18" x14ac:dyDescent="0.35">
      <c r="A14" s="1" t="s">
        <v>54</v>
      </c>
      <c r="B14" s="1" t="s">
        <v>17</v>
      </c>
      <c r="C14" s="1" t="s">
        <v>49</v>
      </c>
      <c r="D14" s="1" t="s">
        <v>40</v>
      </c>
      <c r="E14" s="46">
        <v>250000</v>
      </c>
      <c r="F14" s="3">
        <v>43062</v>
      </c>
    </row>
    <row r="15" spans="1:6" ht="18" x14ac:dyDescent="0.35">
      <c r="A15" s="1" t="s">
        <v>55</v>
      </c>
      <c r="B15" s="1" t="s">
        <v>56</v>
      </c>
      <c r="C15" s="1" t="s">
        <v>50</v>
      </c>
      <c r="D15" s="1" t="s">
        <v>41</v>
      </c>
      <c r="E15" s="45">
        <v>150000</v>
      </c>
      <c r="F15" s="3">
        <v>43325</v>
      </c>
    </row>
    <row r="16" spans="1:6" ht="18" x14ac:dyDescent="0.35">
      <c r="A16" s="1" t="s">
        <v>57</v>
      </c>
      <c r="B16" s="1" t="s">
        <v>58</v>
      </c>
      <c r="C16" s="1" t="s">
        <v>51</v>
      </c>
      <c r="D16" s="1" t="s">
        <v>42</v>
      </c>
      <c r="E16" s="46">
        <v>50000</v>
      </c>
      <c r="F16" s="3">
        <v>44319</v>
      </c>
    </row>
    <row r="17" spans="1:6" ht="18" x14ac:dyDescent="0.35">
      <c r="A17" s="1" t="s">
        <v>59</v>
      </c>
      <c r="B17" s="1" t="s">
        <v>60</v>
      </c>
      <c r="C17" s="1" t="s">
        <v>51</v>
      </c>
      <c r="D17" s="1" t="s">
        <v>43</v>
      </c>
      <c r="E17" s="45">
        <v>250000</v>
      </c>
      <c r="F17" s="3">
        <v>43851</v>
      </c>
    </row>
    <row r="22" spans="1:6" x14ac:dyDescent="0.3">
      <c r="C22" s="97" t="s">
        <v>121</v>
      </c>
      <c r="D22" t="s">
        <v>119</v>
      </c>
      <c r="E22"/>
    </row>
    <row r="23" spans="1:6" x14ac:dyDescent="0.3">
      <c r="C23" s="98" t="s">
        <v>122</v>
      </c>
      <c r="D23">
        <v>705000</v>
      </c>
      <c r="E23"/>
    </row>
    <row r="24" spans="1:6" x14ac:dyDescent="0.3">
      <c r="C24" s="98" t="s">
        <v>123</v>
      </c>
      <c r="D24">
        <v>450000</v>
      </c>
      <c r="E24"/>
    </row>
    <row r="25" spans="1:6" x14ac:dyDescent="0.3">
      <c r="C25" s="98" t="s">
        <v>124</v>
      </c>
      <c r="D25">
        <v>949000</v>
      </c>
      <c r="E25"/>
    </row>
    <row r="26" spans="1:6" x14ac:dyDescent="0.3">
      <c r="C26" s="98" t="s">
        <v>125</v>
      </c>
      <c r="D26">
        <v>150000</v>
      </c>
      <c r="E26"/>
    </row>
    <row r="27" spans="1:6" x14ac:dyDescent="0.3">
      <c r="C27" s="98" t="s">
        <v>126</v>
      </c>
      <c r="D27">
        <v>250000</v>
      </c>
      <c r="E27"/>
    </row>
    <row r="28" spans="1:6" x14ac:dyDescent="0.3">
      <c r="C28" s="98" t="s">
        <v>127</v>
      </c>
      <c r="D28">
        <v>250000</v>
      </c>
      <c r="E28"/>
    </row>
    <row r="29" spans="1:6" x14ac:dyDescent="0.3">
      <c r="C29" s="98" t="s">
        <v>128</v>
      </c>
      <c r="D29">
        <v>1950000</v>
      </c>
      <c r="E29"/>
    </row>
    <row r="30" spans="1:6" x14ac:dyDescent="0.3">
      <c r="E30"/>
    </row>
    <row r="31" spans="1:6" x14ac:dyDescent="0.3">
      <c r="E31"/>
    </row>
    <row r="32" spans="1:6" x14ac:dyDescent="0.3">
      <c r="E32"/>
    </row>
    <row r="33" spans="5:5" x14ac:dyDescent="0.3">
      <c r="E33"/>
    </row>
    <row r="34" spans="5:5" x14ac:dyDescent="0.3">
      <c r="E34"/>
    </row>
    <row r="35" spans="5:5" x14ac:dyDescent="0.3">
      <c r="E35"/>
    </row>
    <row r="36" spans="5:5" x14ac:dyDescent="0.3">
      <c r="E36"/>
    </row>
    <row r="37" spans="5:5" x14ac:dyDescent="0.3">
      <c r="E37"/>
    </row>
    <row r="38" spans="5:5" x14ac:dyDescent="0.3">
      <c r="E38"/>
    </row>
    <row r="39" spans="5:5" x14ac:dyDescent="0.3">
      <c r="E39"/>
    </row>
    <row r="54" spans="2:24" x14ac:dyDescent="0.3">
      <c r="B54" s="97" t="s">
        <v>121</v>
      </c>
      <c r="C54" t="s">
        <v>130</v>
      </c>
      <c r="N54" s="97" t="s">
        <v>119</v>
      </c>
      <c r="O54" s="97" t="s">
        <v>129</v>
      </c>
    </row>
    <row r="55" spans="2:24" x14ac:dyDescent="0.3">
      <c r="B55" s="98" t="s">
        <v>52</v>
      </c>
      <c r="C55" s="99">
        <v>450000</v>
      </c>
      <c r="N55" s="97" t="s">
        <v>121</v>
      </c>
      <c r="O55" t="s">
        <v>40</v>
      </c>
      <c r="P55" t="s">
        <v>41</v>
      </c>
      <c r="Q55" t="s">
        <v>42</v>
      </c>
      <c r="R55" t="s">
        <v>43</v>
      </c>
      <c r="S55" t="s">
        <v>120</v>
      </c>
    </row>
    <row r="56" spans="2:24" x14ac:dyDescent="0.3">
      <c r="B56" s="98" t="s">
        <v>49</v>
      </c>
      <c r="C56" s="99">
        <v>351250</v>
      </c>
      <c r="N56" s="98" t="s">
        <v>15</v>
      </c>
      <c r="O56">
        <v>650000</v>
      </c>
      <c r="S56">
        <v>650000</v>
      </c>
    </row>
    <row r="57" spans="2:24" x14ac:dyDescent="0.3">
      <c r="B57" s="98" t="s">
        <v>53</v>
      </c>
      <c r="C57" s="99">
        <v>299500</v>
      </c>
      <c r="N57" s="98" t="s">
        <v>18</v>
      </c>
      <c r="O57">
        <v>650000</v>
      </c>
      <c r="S57">
        <v>650000</v>
      </c>
    </row>
    <row r="58" spans="2:24" x14ac:dyDescent="0.3">
      <c r="B58" s="98" t="s">
        <v>50</v>
      </c>
      <c r="C58" s="99">
        <v>262500</v>
      </c>
      <c r="N58" s="98" t="s">
        <v>13</v>
      </c>
      <c r="P58">
        <v>550000</v>
      </c>
      <c r="S58">
        <v>550000</v>
      </c>
      <c r="V58" t="s">
        <v>131</v>
      </c>
      <c r="W58" t="s">
        <v>132</v>
      </c>
      <c r="X58" t="s">
        <v>2</v>
      </c>
    </row>
    <row r="59" spans="2:24" x14ac:dyDescent="0.3">
      <c r="B59" s="98" t="s">
        <v>51</v>
      </c>
      <c r="C59" s="99">
        <v>187500</v>
      </c>
      <c r="N59" s="98" t="s">
        <v>11</v>
      </c>
      <c r="Q59">
        <v>450000</v>
      </c>
      <c r="S59">
        <v>450000</v>
      </c>
      <c r="V59" s="98">
        <v>1</v>
      </c>
      <c r="W59" s="98" t="s">
        <v>15</v>
      </c>
      <c r="X59">
        <v>650000</v>
      </c>
    </row>
    <row r="60" spans="2:24" x14ac:dyDescent="0.3">
      <c r="B60" s="98" t="s">
        <v>120</v>
      </c>
      <c r="C60">
        <v>294000</v>
      </c>
      <c r="N60" s="98" t="s">
        <v>44</v>
      </c>
      <c r="Q60">
        <v>450000</v>
      </c>
      <c r="S60">
        <v>450000</v>
      </c>
      <c r="V60" s="98">
        <v>2</v>
      </c>
      <c r="W60" s="98" t="s">
        <v>18</v>
      </c>
      <c r="X60">
        <v>650000</v>
      </c>
    </row>
    <row r="61" spans="2:24" x14ac:dyDescent="0.3">
      <c r="N61" s="98" t="s">
        <v>46</v>
      </c>
      <c r="R61">
        <v>350000</v>
      </c>
      <c r="S61">
        <v>350000</v>
      </c>
      <c r="V61" s="98">
        <v>3</v>
      </c>
      <c r="W61" s="98" t="s">
        <v>13</v>
      </c>
      <c r="X61">
        <v>550000</v>
      </c>
    </row>
    <row r="62" spans="2:24" x14ac:dyDescent="0.3">
      <c r="N62" s="98" t="s">
        <v>9</v>
      </c>
      <c r="R62">
        <v>300000</v>
      </c>
      <c r="S62">
        <v>300000</v>
      </c>
    </row>
    <row r="63" spans="2:24" x14ac:dyDescent="0.3">
      <c r="N63" s="98" t="s">
        <v>59</v>
      </c>
      <c r="R63">
        <v>250000</v>
      </c>
      <c r="S63">
        <v>250000</v>
      </c>
    </row>
    <row r="64" spans="2:24" x14ac:dyDescent="0.3">
      <c r="N64" s="98" t="s">
        <v>54</v>
      </c>
      <c r="O64">
        <v>250000</v>
      </c>
      <c r="S64">
        <v>250000</v>
      </c>
    </row>
    <row r="65" spans="14:19" x14ac:dyDescent="0.3">
      <c r="N65" s="98" t="s">
        <v>5</v>
      </c>
      <c r="R65">
        <v>250000</v>
      </c>
      <c r="S65">
        <v>250000</v>
      </c>
    </row>
    <row r="66" spans="14:19" x14ac:dyDescent="0.3">
      <c r="N66" s="98" t="s">
        <v>7</v>
      </c>
      <c r="Q66">
        <v>150000</v>
      </c>
      <c r="S66">
        <v>150000</v>
      </c>
    </row>
    <row r="67" spans="14:19" x14ac:dyDescent="0.3">
      <c r="N67" s="98" t="s">
        <v>55</v>
      </c>
      <c r="P67">
        <v>150000</v>
      </c>
      <c r="S67">
        <v>150000</v>
      </c>
    </row>
    <row r="68" spans="14:19" x14ac:dyDescent="0.3">
      <c r="N68" s="98" t="s">
        <v>19</v>
      </c>
      <c r="O68">
        <v>49000</v>
      </c>
      <c r="P68">
        <v>55000</v>
      </c>
      <c r="S68">
        <v>104000</v>
      </c>
    </row>
    <row r="69" spans="14:19" x14ac:dyDescent="0.3">
      <c r="N69" s="98" t="s">
        <v>3</v>
      </c>
      <c r="P69">
        <v>100000</v>
      </c>
      <c r="S69">
        <v>100000</v>
      </c>
    </row>
    <row r="70" spans="14:19" x14ac:dyDescent="0.3">
      <c r="N70" s="98" t="s">
        <v>57</v>
      </c>
      <c r="Q70">
        <v>50000</v>
      </c>
      <c r="S70">
        <v>50000</v>
      </c>
    </row>
    <row r="71" spans="14:19" x14ac:dyDescent="0.3">
      <c r="N71" s="98" t="s">
        <v>120</v>
      </c>
      <c r="O71">
        <v>1599000</v>
      </c>
      <c r="P71">
        <v>855000</v>
      </c>
      <c r="Q71">
        <v>1100000</v>
      </c>
      <c r="R71">
        <v>1150000</v>
      </c>
      <c r="S71">
        <v>4704000</v>
      </c>
    </row>
  </sheetData>
  <autoFilter ref="A1:F17" xr:uid="{00000000-0009-0000-0000-000002000000}"/>
  <phoneticPr fontId="4" type="noConversion"/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1"/>
  <sheetViews>
    <sheetView topLeftCell="A13" workbookViewId="0">
      <selection activeCell="O12" sqref="O12"/>
    </sheetView>
  </sheetViews>
  <sheetFormatPr defaultRowHeight="14.4" x14ac:dyDescent="0.3"/>
  <cols>
    <col min="1" max="1" width="10.88671875" customWidth="1"/>
    <col min="2" max="2" width="15.6640625" customWidth="1"/>
    <col min="3" max="3" width="14" customWidth="1"/>
    <col min="4" max="4" width="14.5546875" style="69" customWidth="1"/>
  </cols>
  <sheetData>
    <row r="1" spans="1:4" x14ac:dyDescent="0.3">
      <c r="A1" s="4" t="s">
        <v>62</v>
      </c>
      <c r="B1" s="4" t="s">
        <v>63</v>
      </c>
      <c r="C1" s="4" t="s">
        <v>64</v>
      </c>
      <c r="D1" s="68" t="s">
        <v>65</v>
      </c>
    </row>
    <row r="2" spans="1:4" x14ac:dyDescent="0.3">
      <c r="A2" s="5">
        <v>2014</v>
      </c>
      <c r="B2" s="5">
        <v>20000</v>
      </c>
      <c r="C2" s="5">
        <v>6500</v>
      </c>
      <c r="D2" s="70">
        <v>250000</v>
      </c>
    </row>
    <row r="3" spans="1:4" x14ac:dyDescent="0.3">
      <c r="A3" s="5">
        <v>2017</v>
      </c>
      <c r="B3" s="5">
        <v>5000</v>
      </c>
      <c r="C3" s="5">
        <v>8500</v>
      </c>
      <c r="D3" s="70">
        <v>888888</v>
      </c>
    </row>
    <row r="4" spans="1:4" x14ac:dyDescent="0.3">
      <c r="A4" s="5">
        <v>2018</v>
      </c>
      <c r="B4" s="5">
        <v>40000</v>
      </c>
      <c r="C4" s="5">
        <v>25000</v>
      </c>
      <c r="D4" s="70">
        <v>450000</v>
      </c>
    </row>
    <row r="5" spans="1:4" x14ac:dyDescent="0.3">
      <c r="A5" s="5">
        <v>2019</v>
      </c>
      <c r="B5" s="5">
        <v>50000</v>
      </c>
      <c r="C5" s="5">
        <v>3600</v>
      </c>
      <c r="D5" s="70">
        <v>25000</v>
      </c>
    </row>
    <row r="6" spans="1:4" x14ac:dyDescent="0.3">
      <c r="A6" s="5">
        <v>2020</v>
      </c>
      <c r="B6" s="5">
        <v>600000</v>
      </c>
      <c r="C6" s="5">
        <v>45000</v>
      </c>
      <c r="D6" s="70">
        <v>65000</v>
      </c>
    </row>
    <row r="7" spans="1:4" x14ac:dyDescent="0.3">
      <c r="A7" s="5">
        <v>2021</v>
      </c>
      <c r="B7" s="5">
        <v>55000</v>
      </c>
      <c r="C7" s="5">
        <v>25000</v>
      </c>
      <c r="D7" s="70">
        <v>45000</v>
      </c>
    </row>
    <row r="8" spans="1:4" x14ac:dyDescent="0.3">
      <c r="A8" s="5">
        <v>2018</v>
      </c>
      <c r="B8" s="5">
        <v>5200</v>
      </c>
      <c r="C8" s="5">
        <v>47000</v>
      </c>
      <c r="D8" s="70">
        <v>450000</v>
      </c>
    </row>
    <row r="9" spans="1:4" x14ac:dyDescent="0.3">
      <c r="A9" s="5">
        <v>2017</v>
      </c>
      <c r="B9" s="5">
        <v>4200</v>
      </c>
      <c r="C9" s="5">
        <v>65000</v>
      </c>
      <c r="D9" s="70">
        <v>650000</v>
      </c>
    </row>
    <row r="10" spans="1:4" x14ac:dyDescent="0.3">
      <c r="A10" s="5">
        <v>2015</v>
      </c>
      <c r="B10" s="5">
        <v>10000</v>
      </c>
      <c r="C10" s="5">
        <v>45000</v>
      </c>
      <c r="D10" s="70">
        <v>45000</v>
      </c>
    </row>
    <row r="11" spans="1:4" x14ac:dyDescent="0.3">
      <c r="A11" s="5">
        <v>2016</v>
      </c>
      <c r="B11" s="5">
        <v>80000</v>
      </c>
      <c r="C11" s="5">
        <v>2500</v>
      </c>
      <c r="D11" s="70">
        <v>85000</v>
      </c>
    </row>
  </sheetData>
  <conditionalFormatting sqref="A2">
    <cfRule type="expression" dxfId="58" priority="8">
      <formula>"if(mod(row(),2)=0,""TRUE"",""FALSE"")"</formula>
    </cfRule>
    <cfRule type="expression" dxfId="57" priority="9">
      <formula>"if(mod(row(),2=0,""TRUE"",""FALSE"")"</formula>
    </cfRule>
    <cfRule type="expression" priority="10">
      <formula>"if(mod(row(),2=0,""TRUE"",""FALSE"")"</formula>
    </cfRule>
  </conditionalFormatting>
  <conditionalFormatting sqref="A1:D11">
    <cfRule type="expression" dxfId="56" priority="3">
      <formula>"if(mod(row(),2)=0,""TRUE"",""FALSE"")"</formula>
    </cfRule>
    <cfRule type="expression" dxfId="55" priority="5">
      <formula>"if(mod(row(),2)=0,""TRUE"",""FALSE"")"</formula>
    </cfRule>
  </conditionalFormatting>
  <conditionalFormatting sqref="A1:D1048576">
    <cfRule type="expression" dxfId="54" priority="1">
      <formula>"if(mod(row(),2=0),""TRUE"",""FALSE"")"</formula>
    </cfRule>
    <cfRule type="expression" dxfId="53" priority="2">
      <formula>"if(mod(row(),2)=0,""TRUE"",""FALSE"")"</formula>
    </cfRule>
  </conditionalFormatting>
  <conditionalFormatting sqref="A2:D11">
    <cfRule type="expression" dxfId="52" priority="7">
      <formula>"if(mod(row(),2)=0,""TRUE"",""FALSE"")"</formula>
    </cfRule>
  </conditionalFormatting>
  <conditionalFormatting sqref="F9">
    <cfRule type="expression" dxfId="51" priority="6">
      <formula>"if(mod(row(),2)=0,""TRUE"",""FALSE"")"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2"/>
  <sheetViews>
    <sheetView topLeftCell="D1" workbookViewId="0">
      <selection activeCell="F5" sqref="F5"/>
    </sheetView>
  </sheetViews>
  <sheetFormatPr defaultRowHeight="14.4" x14ac:dyDescent="0.3"/>
  <cols>
    <col min="1" max="1" width="11.44140625" customWidth="1"/>
    <col min="2" max="2" width="12.88671875" customWidth="1"/>
    <col min="3" max="3" width="13.33203125" customWidth="1"/>
    <col min="4" max="4" width="15.5546875" customWidth="1"/>
    <col min="5" max="5" width="13.33203125" customWidth="1"/>
  </cols>
  <sheetData>
    <row r="1" spans="1:5" x14ac:dyDescent="0.3">
      <c r="A1" s="4" t="s">
        <v>62</v>
      </c>
      <c r="B1" t="s">
        <v>63</v>
      </c>
      <c r="C1" t="s">
        <v>64</v>
      </c>
      <c r="D1" t="s">
        <v>65</v>
      </c>
      <c r="E1" t="s">
        <v>0</v>
      </c>
    </row>
    <row r="2" spans="1:5" x14ac:dyDescent="0.3">
      <c r="A2" s="5">
        <v>2014</v>
      </c>
      <c r="B2">
        <v>20000</v>
      </c>
      <c r="C2">
        <v>6500</v>
      </c>
      <c r="D2">
        <v>250000</v>
      </c>
      <c r="E2" t="s">
        <v>18</v>
      </c>
    </row>
    <row r="3" spans="1:5" x14ac:dyDescent="0.3">
      <c r="A3" s="5">
        <v>2017</v>
      </c>
      <c r="B3">
        <v>5000</v>
      </c>
      <c r="C3">
        <v>8500</v>
      </c>
      <c r="D3">
        <v>65000</v>
      </c>
      <c r="E3" t="s">
        <v>3</v>
      </c>
    </row>
    <row r="4" spans="1:5" x14ac:dyDescent="0.3">
      <c r="A4" s="5">
        <v>2018</v>
      </c>
      <c r="B4">
        <v>40000</v>
      </c>
      <c r="C4">
        <v>25000</v>
      </c>
      <c r="D4">
        <v>450000</v>
      </c>
      <c r="E4" t="s">
        <v>7</v>
      </c>
    </row>
    <row r="5" spans="1:5" x14ac:dyDescent="0.3">
      <c r="A5" s="5">
        <v>2019</v>
      </c>
      <c r="B5">
        <v>50000</v>
      </c>
      <c r="C5">
        <v>3600</v>
      </c>
      <c r="D5">
        <v>25000</v>
      </c>
      <c r="E5" t="s">
        <v>5</v>
      </c>
    </row>
    <row r="6" spans="1:5" x14ac:dyDescent="0.3">
      <c r="A6" s="5">
        <v>2020</v>
      </c>
      <c r="B6">
        <v>600000</v>
      </c>
      <c r="C6">
        <v>45000</v>
      </c>
      <c r="D6">
        <v>65000</v>
      </c>
      <c r="E6" t="s">
        <v>19</v>
      </c>
    </row>
    <row r="7" spans="1:5" x14ac:dyDescent="0.3">
      <c r="A7" s="5">
        <v>2021</v>
      </c>
      <c r="B7">
        <v>55000</v>
      </c>
      <c r="C7">
        <v>25000</v>
      </c>
      <c r="D7">
        <v>45000</v>
      </c>
      <c r="E7" t="s">
        <v>19</v>
      </c>
    </row>
    <row r="8" spans="1:5" x14ac:dyDescent="0.3">
      <c r="A8" s="5">
        <v>2018</v>
      </c>
      <c r="B8">
        <v>5200</v>
      </c>
      <c r="C8">
        <v>47000</v>
      </c>
      <c r="D8">
        <v>450000</v>
      </c>
      <c r="E8" t="s">
        <v>11</v>
      </c>
    </row>
    <row r="9" spans="1:5" x14ac:dyDescent="0.3">
      <c r="A9" s="5">
        <v>2017</v>
      </c>
      <c r="B9">
        <v>4200</v>
      </c>
      <c r="C9">
        <v>65000</v>
      </c>
      <c r="D9">
        <v>650000</v>
      </c>
      <c r="E9" t="s">
        <v>9</v>
      </c>
    </row>
    <row r="10" spans="1:5" x14ac:dyDescent="0.3">
      <c r="A10" s="5">
        <v>2015</v>
      </c>
      <c r="B10">
        <v>10000</v>
      </c>
      <c r="C10">
        <v>45000</v>
      </c>
      <c r="D10">
        <v>45000</v>
      </c>
      <c r="E10" t="s">
        <v>15</v>
      </c>
    </row>
    <row r="11" spans="1:5" x14ac:dyDescent="0.3">
      <c r="A11" s="5">
        <v>2016</v>
      </c>
      <c r="B11">
        <v>80000</v>
      </c>
      <c r="C11">
        <v>2500</v>
      </c>
      <c r="D11">
        <v>85000</v>
      </c>
      <c r="E11" t="s">
        <v>13</v>
      </c>
    </row>
    <row r="12" spans="1:5" x14ac:dyDescent="0.3">
      <c r="B12">
        <v>2000</v>
      </c>
    </row>
  </sheetData>
  <conditionalFormatting sqref="A1:A11">
    <cfRule type="expression" dxfId="50" priority="17">
      <formula>"if(mod(row(),2=0),""TRUE"",""FALSE"")"</formula>
    </cfRule>
    <cfRule type="expression" dxfId="49" priority="18">
      <formula>"if(mod(row(),2)=0,""TRUE"",""FALSE"")"</formula>
    </cfRule>
    <cfRule type="expression" dxfId="48" priority="19">
      <formula>"if(mod(row(),2)=0,""TRUE"",""FALSE"")"</formula>
    </cfRule>
    <cfRule type="expression" dxfId="47" priority="21">
      <formula>"if(mod(row(),2)=0,""TRUE"",""FALSE"")"</formula>
    </cfRule>
  </conditionalFormatting>
  <conditionalFormatting sqref="A2">
    <cfRule type="expression" dxfId="46" priority="24">
      <formula>"if(mod(row(),2=0,""TRUE"",""FALSE"")"</formula>
    </cfRule>
    <cfRule type="expression" priority="25">
      <formula>"if(mod(row(),2=0,""TRUE"",""FALSE"")"</formula>
    </cfRule>
  </conditionalFormatting>
  <conditionalFormatting sqref="A2:A11">
    <cfRule type="expression" dxfId="45" priority="22">
      <formula>"if(mod(row(),2)=0,""TRUE"",""FALSE"")"</formula>
    </cfRule>
  </conditionalFormatting>
  <conditionalFormatting sqref="B2:C12">
    <cfRule type="cellIs" dxfId="44" priority="8" operator="lessThan">
      <formula>5000</formula>
    </cfRule>
    <cfRule type="cellIs" dxfId="43" priority="9" operator="greaterThan">
      <formula>5000</formula>
    </cfRule>
  </conditionalFormatting>
  <conditionalFormatting sqref="D2:D1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{E8BF95E8-E650-444B-89EE-9943E120E97D}</x14:id>
        </ext>
      </extLst>
    </cfRule>
  </conditionalFormatting>
  <conditionalFormatting sqref="D12:D1048576"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{6A351F9E-F972-41C6-AE0B-B13B4BA2BD2E}</x14:id>
        </ext>
      </extLst>
    </cfRule>
  </conditionalFormatting>
  <conditionalFormatting sqref="E1:E1048576">
    <cfRule type="colorScale" priority="4">
      <colorScale>
        <cfvo type="min"/>
        <cfvo type="max"/>
        <color rgb="FFFF7128"/>
        <color rgb="FFFFEF9C"/>
      </colorScale>
    </cfRule>
    <cfRule type="cellIs" dxfId="41" priority="5" operator="equal">
      <formula>"First Name with N"</formula>
    </cfRule>
  </conditionalFormatting>
  <conditionalFormatting sqref="E2:E11">
    <cfRule type="beginsWith" dxfId="40" priority="2" operator="beginsWith" text="N">
      <formula>LEFT(E2,LEN("N"))="N"</formula>
    </cfRule>
    <cfRule type="cellIs" dxfId="39" priority="6" operator="equal">
      <formula>"N"</formula>
    </cfRule>
  </conditionalFormatting>
  <conditionalFormatting sqref="E12:E1048576">
    <cfRule type="containsText" dxfId="38" priority="14" operator="containsText" text="a">
      <formula>NOT(ISERROR(SEARCH("a",E12)))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F95E8-E650-444B-89EE-9943E120E9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6A351F9E-F972-41C6-AE0B-B13B4BA2BD2E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D12:D1048576</xm:sqref>
        </x14:conditionalFormatting>
        <x14:conditionalFormatting xmlns:xm="http://schemas.microsoft.com/office/excel/2006/main">
          <x14:cfRule type="containsText" priority="3" operator="containsText" id="{44F9902D-C88D-418D-978C-761293A53F11}">
            <xm:f>NOT(ISERROR(SEARCH(LEFT(E2,1)="N",E1)))</xm:f>
            <xm:f>LEFT(E2,1)="N"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35"/>
  <sheetViews>
    <sheetView topLeftCell="A21" workbookViewId="0">
      <selection activeCell="H31" sqref="H31"/>
    </sheetView>
  </sheetViews>
  <sheetFormatPr defaultRowHeight="14.4" x14ac:dyDescent="0.3"/>
  <cols>
    <col min="1" max="1" width="18.6640625" customWidth="1"/>
    <col min="2" max="2" width="22.88671875" customWidth="1"/>
    <col min="3" max="4" width="14.33203125" customWidth="1"/>
    <col min="5" max="5" width="17" bestFit="1" customWidth="1"/>
    <col min="6" max="6" width="12.5546875" bestFit="1" customWidth="1"/>
  </cols>
  <sheetData>
    <row r="1" spans="1:5" ht="18" x14ac:dyDescent="0.35">
      <c r="A1" s="9" t="s">
        <v>0</v>
      </c>
      <c r="B1" s="10" t="s">
        <v>1</v>
      </c>
      <c r="C1" s="10" t="s">
        <v>48</v>
      </c>
      <c r="D1" s="10" t="s">
        <v>39</v>
      </c>
      <c r="E1" s="11" t="s">
        <v>2</v>
      </c>
    </row>
    <row r="2" spans="1:5" ht="18" x14ac:dyDescent="0.35">
      <c r="A2" s="6" t="s">
        <v>18</v>
      </c>
      <c r="B2" s="1" t="s">
        <v>6</v>
      </c>
      <c r="C2" s="1" t="s">
        <v>49</v>
      </c>
      <c r="D2" s="1" t="s">
        <v>40</v>
      </c>
      <c r="E2" s="13">
        <v>650000</v>
      </c>
    </row>
    <row r="3" spans="1:5" ht="18" x14ac:dyDescent="0.35">
      <c r="A3" s="6" t="s">
        <v>3</v>
      </c>
      <c r="B3" s="1" t="s">
        <v>4</v>
      </c>
      <c r="C3" s="1" t="s">
        <v>50</v>
      </c>
      <c r="D3" s="1" t="s">
        <v>41</v>
      </c>
      <c r="E3" s="13">
        <v>100000</v>
      </c>
    </row>
    <row r="4" spans="1:5" ht="18" hidden="1" x14ac:dyDescent="0.35">
      <c r="A4" s="6" t="s">
        <v>7</v>
      </c>
      <c r="B4" s="1" t="s">
        <v>8</v>
      </c>
      <c r="C4" s="1" t="s">
        <v>51</v>
      </c>
      <c r="D4" s="1" t="s">
        <v>42</v>
      </c>
      <c r="E4" s="13">
        <v>150000</v>
      </c>
    </row>
    <row r="5" spans="1:5" ht="18" x14ac:dyDescent="0.35">
      <c r="A5" s="6" t="s">
        <v>5</v>
      </c>
      <c r="B5" s="1" t="s">
        <v>6</v>
      </c>
      <c r="C5" s="1" t="s">
        <v>52</v>
      </c>
      <c r="D5" s="1" t="s">
        <v>43</v>
      </c>
      <c r="E5" s="13">
        <v>250000</v>
      </c>
    </row>
    <row r="6" spans="1:5" ht="18" hidden="1" x14ac:dyDescent="0.35">
      <c r="A6" s="6" t="s">
        <v>19</v>
      </c>
      <c r="B6" s="1" t="s">
        <v>20</v>
      </c>
      <c r="C6" s="1" t="s">
        <v>53</v>
      </c>
      <c r="D6" s="1" t="s">
        <v>40</v>
      </c>
      <c r="E6" s="13">
        <v>49000</v>
      </c>
    </row>
    <row r="7" spans="1:5" ht="18" x14ac:dyDescent="0.35">
      <c r="A7" s="6" t="s">
        <v>19</v>
      </c>
      <c r="B7" s="1" t="s">
        <v>17</v>
      </c>
      <c r="C7" s="1" t="s">
        <v>49</v>
      </c>
      <c r="D7" s="1" t="s">
        <v>41</v>
      </c>
      <c r="E7" s="13">
        <v>55000</v>
      </c>
    </row>
    <row r="8" spans="1:5" ht="18" x14ac:dyDescent="0.35">
      <c r="A8" s="6" t="s">
        <v>11</v>
      </c>
      <c r="B8" s="1" t="s">
        <v>12</v>
      </c>
      <c r="C8" s="1" t="s">
        <v>50</v>
      </c>
      <c r="D8" s="1" t="s">
        <v>42</v>
      </c>
      <c r="E8" s="13">
        <v>450000</v>
      </c>
    </row>
    <row r="9" spans="1:5" ht="18" hidden="1" x14ac:dyDescent="0.35">
      <c r="A9" s="6" t="s">
        <v>9</v>
      </c>
      <c r="B9" s="1" t="s">
        <v>10</v>
      </c>
      <c r="C9" s="1" t="s">
        <v>51</v>
      </c>
      <c r="D9" s="1" t="s">
        <v>43</v>
      </c>
      <c r="E9" s="13">
        <v>300000</v>
      </c>
    </row>
    <row r="10" spans="1:5" ht="18" x14ac:dyDescent="0.35">
      <c r="A10" s="6" t="s">
        <v>15</v>
      </c>
      <c r="B10" s="1" t="s">
        <v>16</v>
      </c>
      <c r="C10" s="1" t="s">
        <v>52</v>
      </c>
      <c r="D10" s="1" t="s">
        <v>40</v>
      </c>
      <c r="E10" s="13">
        <v>650000</v>
      </c>
    </row>
    <row r="11" spans="1:5" ht="18" hidden="1" x14ac:dyDescent="0.35">
      <c r="A11" s="6" t="s">
        <v>13</v>
      </c>
      <c r="B11" s="1" t="s">
        <v>14</v>
      </c>
      <c r="C11" s="1" t="s">
        <v>53</v>
      </c>
      <c r="D11" s="1" t="s">
        <v>41</v>
      </c>
      <c r="E11" s="13">
        <v>550000</v>
      </c>
    </row>
    <row r="12" spans="1:5" ht="18" x14ac:dyDescent="0.35">
      <c r="A12" s="6" t="s">
        <v>44</v>
      </c>
      <c r="B12" s="1" t="s">
        <v>45</v>
      </c>
      <c r="C12" s="1" t="s">
        <v>49</v>
      </c>
      <c r="D12" s="1" t="s">
        <v>42</v>
      </c>
      <c r="E12" s="13">
        <v>450000</v>
      </c>
    </row>
    <row r="13" spans="1:5" ht="18" x14ac:dyDescent="0.35">
      <c r="A13" s="6" t="s">
        <v>46</v>
      </c>
      <c r="B13" s="1" t="s">
        <v>47</v>
      </c>
      <c r="C13" s="1" t="s">
        <v>50</v>
      </c>
      <c r="D13" s="1" t="s">
        <v>43</v>
      </c>
      <c r="E13" s="13">
        <v>350000</v>
      </c>
    </row>
    <row r="14" spans="1:5" ht="18" x14ac:dyDescent="0.35">
      <c r="A14" s="6" t="s">
        <v>54</v>
      </c>
      <c r="B14" s="1" t="s">
        <v>17</v>
      </c>
      <c r="C14" s="1" t="s">
        <v>49</v>
      </c>
      <c r="D14" s="1" t="s">
        <v>40</v>
      </c>
      <c r="E14" s="13">
        <v>250000</v>
      </c>
    </row>
    <row r="15" spans="1:5" ht="18" x14ac:dyDescent="0.35">
      <c r="A15" s="6" t="s">
        <v>55</v>
      </c>
      <c r="B15" s="1" t="s">
        <v>56</v>
      </c>
      <c r="C15" s="1" t="s">
        <v>50</v>
      </c>
      <c r="D15" s="1" t="s">
        <v>41</v>
      </c>
      <c r="E15" s="13">
        <v>150000</v>
      </c>
    </row>
    <row r="16" spans="1:5" ht="18" hidden="1" x14ac:dyDescent="0.35">
      <c r="A16" s="6" t="s">
        <v>57</v>
      </c>
      <c r="B16" s="1" t="s">
        <v>58</v>
      </c>
      <c r="C16" s="1" t="s">
        <v>51</v>
      </c>
      <c r="D16" s="1" t="s">
        <v>42</v>
      </c>
      <c r="E16" s="13">
        <v>50000</v>
      </c>
    </row>
    <row r="17" spans="1:6" ht="18" hidden="1" x14ac:dyDescent="0.35">
      <c r="A17" s="7" t="s">
        <v>59</v>
      </c>
      <c r="B17" s="8" t="s">
        <v>60</v>
      </c>
      <c r="C17" s="8" t="s">
        <v>51</v>
      </c>
      <c r="D17" s="8" t="s">
        <v>43</v>
      </c>
      <c r="E17" s="14">
        <v>250000</v>
      </c>
    </row>
    <row r="18" spans="1:6" ht="18" x14ac:dyDescent="0.35">
      <c r="A18" s="7" t="s">
        <v>66</v>
      </c>
      <c r="B18" s="8"/>
      <c r="C18" s="8"/>
      <c r="D18" s="8"/>
      <c r="E18" s="82">
        <f>SUM(E2:E15)</f>
        <v>4404000</v>
      </c>
    </row>
    <row r="29" spans="1:6" x14ac:dyDescent="0.3">
      <c r="E29" s="97" t="s">
        <v>121</v>
      </c>
      <c r="F29" t="s">
        <v>119</v>
      </c>
    </row>
    <row r="30" spans="1:6" x14ac:dyDescent="0.3">
      <c r="E30" s="98" t="s">
        <v>52</v>
      </c>
      <c r="F30">
        <v>900000</v>
      </c>
    </row>
    <row r="31" spans="1:6" x14ac:dyDescent="0.3">
      <c r="E31" s="98" t="s">
        <v>53</v>
      </c>
      <c r="F31">
        <v>599000</v>
      </c>
    </row>
    <row r="32" spans="1:6" x14ac:dyDescent="0.3">
      <c r="E32" s="98" t="s">
        <v>49</v>
      </c>
      <c r="F32">
        <v>1405000</v>
      </c>
    </row>
    <row r="33" spans="5:6" x14ac:dyDescent="0.3">
      <c r="E33" s="98" t="s">
        <v>51</v>
      </c>
      <c r="F33">
        <v>750000</v>
      </c>
    </row>
    <row r="34" spans="5:6" x14ac:dyDescent="0.3">
      <c r="E34" s="98" t="s">
        <v>50</v>
      </c>
      <c r="F34">
        <v>1050000</v>
      </c>
    </row>
    <row r="35" spans="5:6" x14ac:dyDescent="0.3">
      <c r="E35" s="98" t="s">
        <v>120</v>
      </c>
      <c r="F35">
        <v>4704000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D15"/>
  <sheetViews>
    <sheetView workbookViewId="0">
      <selection activeCell="B13" sqref="B13"/>
    </sheetView>
  </sheetViews>
  <sheetFormatPr defaultRowHeight="14.4" x14ac:dyDescent="0.3"/>
  <cols>
    <col min="1" max="1" width="19.88671875" customWidth="1"/>
    <col min="2" max="2" width="16.33203125" customWidth="1"/>
    <col min="3" max="3" width="13.6640625" customWidth="1"/>
    <col min="4" max="4" width="12.33203125" style="67" customWidth="1"/>
    <col min="6" max="6" width="12.5546875" customWidth="1"/>
    <col min="8" max="8" width="11.88671875" customWidth="1"/>
  </cols>
  <sheetData>
    <row r="1" spans="1:4" ht="15.6" x14ac:dyDescent="0.3">
      <c r="A1" s="48" t="s">
        <v>67</v>
      </c>
      <c r="B1" s="48" t="s">
        <v>68</v>
      </c>
      <c r="C1" s="48" t="s">
        <v>109</v>
      </c>
      <c r="D1" s="65" t="s">
        <v>110</v>
      </c>
    </row>
    <row r="2" spans="1:4" ht="15.6" x14ac:dyDescent="0.3">
      <c r="A2" s="64">
        <v>1</v>
      </c>
      <c r="B2" s="64" t="s">
        <v>69</v>
      </c>
      <c r="C2" s="64"/>
      <c r="D2" s="66" t="b">
        <v>0</v>
      </c>
    </row>
    <row r="3" spans="1:4" ht="15.6" x14ac:dyDescent="0.3">
      <c r="A3" s="64">
        <v>2</v>
      </c>
      <c r="B3" s="64" t="s">
        <v>70</v>
      </c>
      <c r="C3" s="64"/>
      <c r="D3" s="66" t="b">
        <v>0</v>
      </c>
    </row>
    <row r="4" spans="1:4" ht="15.6" x14ac:dyDescent="0.3">
      <c r="A4" s="64">
        <v>3</v>
      </c>
      <c r="B4" s="64" t="s">
        <v>71</v>
      </c>
      <c r="C4" s="64"/>
      <c r="D4" s="66" t="b">
        <v>1</v>
      </c>
    </row>
    <row r="5" spans="1:4" ht="15.6" x14ac:dyDescent="0.3">
      <c r="A5" s="64">
        <v>4</v>
      </c>
      <c r="B5" s="64" t="s">
        <v>72</v>
      </c>
      <c r="C5" s="64"/>
      <c r="D5" s="66" t="b">
        <v>0</v>
      </c>
    </row>
    <row r="6" spans="1:4" ht="15.6" x14ac:dyDescent="0.3">
      <c r="A6" s="64">
        <v>5</v>
      </c>
      <c r="B6" s="64" t="s">
        <v>73</v>
      </c>
      <c r="C6" s="64"/>
      <c r="D6" s="66" t="b">
        <v>0</v>
      </c>
    </row>
    <row r="7" spans="1:4" ht="15.6" x14ac:dyDescent="0.3">
      <c r="A7" s="64">
        <v>6</v>
      </c>
      <c r="B7" s="64" t="s">
        <v>74</v>
      </c>
      <c r="C7" s="64"/>
      <c r="D7" s="66" t="b">
        <v>1</v>
      </c>
    </row>
    <row r="8" spans="1:4" ht="15.6" x14ac:dyDescent="0.3">
      <c r="A8" s="64">
        <v>7</v>
      </c>
      <c r="B8" s="64" t="s">
        <v>75</v>
      </c>
      <c r="C8" s="64"/>
      <c r="D8" s="66" t="b">
        <v>1</v>
      </c>
    </row>
    <row r="9" spans="1:4" ht="15.6" x14ac:dyDescent="0.3">
      <c r="A9" s="64">
        <v>8</v>
      </c>
      <c r="B9" s="64" t="s">
        <v>76</v>
      </c>
      <c r="C9" s="64"/>
      <c r="D9" s="66" t="b">
        <v>1</v>
      </c>
    </row>
    <row r="10" spans="1:4" x14ac:dyDescent="0.3">
      <c r="A10" s="12">
        <f>SUM(A2:A9)</f>
        <v>36</v>
      </c>
    </row>
    <row r="11" spans="1:4" ht="15" thickBot="1" x14ac:dyDescent="0.35"/>
    <row r="12" spans="1:4" ht="21" x14ac:dyDescent="0.4">
      <c r="A12" s="49" t="s">
        <v>77</v>
      </c>
      <c r="B12" s="50">
        <f>COUNTA(A2:A9)</f>
        <v>8</v>
      </c>
    </row>
    <row r="13" spans="1:4" ht="21.6" thickBot="1" x14ac:dyDescent="0.45">
      <c r="A13" s="51" t="s">
        <v>78</v>
      </c>
      <c r="B13" s="52">
        <f>COUNTIF(D2:D9,"True")</f>
        <v>4</v>
      </c>
    </row>
    <row r="14" spans="1:4" ht="42" customHeight="1" x14ac:dyDescent="0.3"/>
    <row r="15" spans="1:4" hidden="1" x14ac:dyDescent="0.3"/>
  </sheetData>
  <conditionalFormatting sqref="D1:D1048576">
    <cfRule type="cellIs" dxfId="37" priority="5" operator="equal">
      <formula>TRUE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45720</xdr:colOff>
                    <xdr:row>0</xdr:row>
                    <xdr:rowOff>144780</xdr:rowOff>
                  </from>
                  <to>
                    <xdr:col>2</xdr:col>
                    <xdr:colOff>845820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2</xdr:col>
                    <xdr:colOff>45720</xdr:colOff>
                    <xdr:row>1</xdr:row>
                    <xdr:rowOff>144780</xdr:rowOff>
                  </from>
                  <to>
                    <xdr:col>2</xdr:col>
                    <xdr:colOff>845820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2</xdr:col>
                    <xdr:colOff>45720</xdr:colOff>
                    <xdr:row>2</xdr:row>
                    <xdr:rowOff>144780</xdr:rowOff>
                  </from>
                  <to>
                    <xdr:col>2</xdr:col>
                    <xdr:colOff>845820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2</xdr:col>
                    <xdr:colOff>45720</xdr:colOff>
                    <xdr:row>3</xdr:row>
                    <xdr:rowOff>144780</xdr:rowOff>
                  </from>
                  <to>
                    <xdr:col>2</xdr:col>
                    <xdr:colOff>845820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2</xdr:col>
                    <xdr:colOff>45720</xdr:colOff>
                    <xdr:row>1</xdr:row>
                    <xdr:rowOff>144780</xdr:rowOff>
                  </from>
                  <to>
                    <xdr:col>2</xdr:col>
                    <xdr:colOff>845820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3" name="Check Box 12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4" name="Check Box 13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5" name="Check Box 14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6" name="Check Box 15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7" name="Check Box 16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8" name="Check Box 17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9" name="Check Box 18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0" name="Check Box 19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1" name="Check Box 20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22860</xdr:rowOff>
                  </from>
                  <to>
                    <xdr:col>7</xdr:col>
                    <xdr:colOff>762000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2" name="Check Box 21">
              <controlPr defaultSize="0" autoFill="0" autoLine="0" autoPict="0" altText="Status">
                <anchor moveWithCells="1">
                  <from>
                    <xdr:col>7</xdr:col>
                    <xdr:colOff>0</xdr:colOff>
                    <xdr:row>3</xdr:row>
                    <xdr:rowOff>190500</xdr:rowOff>
                  </from>
                  <to>
                    <xdr:col>7</xdr:col>
                    <xdr:colOff>762000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3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4" name="Check Box 26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182880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5" name="Check Box 27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30480</xdr:rowOff>
                  </from>
                  <to>
                    <xdr:col>7</xdr:col>
                    <xdr:colOff>160020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26" name="Check Box 28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27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28" name="Check Box 30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29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6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P29"/>
  <sheetViews>
    <sheetView topLeftCell="C6" workbookViewId="0">
      <selection activeCell="F13" sqref="F13"/>
    </sheetView>
  </sheetViews>
  <sheetFormatPr defaultRowHeight="14.4" x14ac:dyDescent="0.3"/>
  <cols>
    <col min="1" max="1" width="24.33203125" customWidth="1"/>
    <col min="2" max="2" width="37.109375" customWidth="1"/>
    <col min="5" max="5" width="20.77734375" customWidth="1"/>
    <col min="9" max="9" width="11.44140625" customWidth="1"/>
    <col min="11" max="11" width="10.5546875" customWidth="1"/>
    <col min="16" max="16" width="10.44140625" bestFit="1" customWidth="1"/>
  </cols>
  <sheetData>
    <row r="1" spans="1:13" x14ac:dyDescent="0.3">
      <c r="H1" t="s">
        <v>112</v>
      </c>
    </row>
    <row r="2" spans="1:13" x14ac:dyDescent="0.3">
      <c r="A2" s="15">
        <v>43831</v>
      </c>
      <c r="B2" s="29">
        <v>44562</v>
      </c>
      <c r="H2" s="4" t="s">
        <v>62</v>
      </c>
      <c r="I2" s="4" t="s">
        <v>63</v>
      </c>
      <c r="J2" s="4" t="s">
        <v>64</v>
      </c>
      <c r="K2" s="4" t="s">
        <v>65</v>
      </c>
      <c r="L2" s="84" t="s">
        <v>81</v>
      </c>
    </row>
    <row r="3" spans="1:13" x14ac:dyDescent="0.3">
      <c r="A3" s="15">
        <v>43832</v>
      </c>
      <c r="B3" s="29">
        <v>44594</v>
      </c>
      <c r="H3" s="5">
        <v>2014</v>
      </c>
      <c r="I3" s="5">
        <v>20000</v>
      </c>
      <c r="J3" s="5">
        <v>6500</v>
      </c>
      <c r="K3" s="5">
        <v>250000</v>
      </c>
      <c r="L3">
        <f>AVERAGE(I3:I12)</f>
        <v>86940</v>
      </c>
      <c r="M3" t="s">
        <v>136</v>
      </c>
    </row>
    <row r="4" spans="1:13" x14ac:dyDescent="0.3">
      <c r="A4" s="15">
        <v>43833</v>
      </c>
      <c r="B4" s="29">
        <v>44626</v>
      </c>
      <c r="H4" s="5">
        <v>2017</v>
      </c>
      <c r="I4" s="5">
        <v>5000</v>
      </c>
      <c r="J4" s="5">
        <v>8500</v>
      </c>
      <c r="K4" s="5">
        <v>65000</v>
      </c>
      <c r="L4">
        <f>AVERAGE(J3:J12)</f>
        <v>27310</v>
      </c>
      <c r="M4" t="s">
        <v>137</v>
      </c>
    </row>
    <row r="5" spans="1:13" x14ac:dyDescent="0.3">
      <c r="A5" s="15">
        <v>43834</v>
      </c>
      <c r="B5" s="29">
        <v>44658</v>
      </c>
      <c r="H5" s="5">
        <v>2018</v>
      </c>
      <c r="I5" s="5">
        <v>40000</v>
      </c>
      <c r="J5" s="5">
        <v>25000</v>
      </c>
      <c r="K5" s="5">
        <v>450000</v>
      </c>
      <c r="L5">
        <f>AVERAGE(K3:K12)</f>
        <v>213000</v>
      </c>
      <c r="M5" t="s">
        <v>138</v>
      </c>
    </row>
    <row r="6" spans="1:13" x14ac:dyDescent="0.3">
      <c r="A6" s="15">
        <v>43835</v>
      </c>
      <c r="B6" s="29">
        <v>44690</v>
      </c>
      <c r="H6" s="5">
        <v>2019</v>
      </c>
      <c r="I6" s="5">
        <v>50000</v>
      </c>
      <c r="J6" s="5">
        <v>3600</v>
      </c>
      <c r="K6" s="5">
        <v>25000</v>
      </c>
    </row>
    <row r="7" spans="1:13" x14ac:dyDescent="0.3">
      <c r="A7" s="15">
        <v>43836</v>
      </c>
      <c r="B7" s="29">
        <v>44722</v>
      </c>
      <c r="H7" s="5">
        <v>2020</v>
      </c>
      <c r="I7" s="5">
        <v>600000</v>
      </c>
      <c r="J7" s="5">
        <v>45000</v>
      </c>
      <c r="K7" s="5">
        <v>65000</v>
      </c>
    </row>
    <row r="8" spans="1:13" x14ac:dyDescent="0.3">
      <c r="A8" s="15">
        <v>43837</v>
      </c>
      <c r="B8" s="29">
        <v>44754</v>
      </c>
      <c r="H8" s="5">
        <v>2021</v>
      </c>
      <c r="I8" s="5">
        <v>55000</v>
      </c>
      <c r="J8" s="5">
        <v>25000</v>
      </c>
      <c r="K8" s="5">
        <v>45000</v>
      </c>
    </row>
    <row r="9" spans="1:13" x14ac:dyDescent="0.3">
      <c r="A9" s="15">
        <v>43838</v>
      </c>
      <c r="B9" s="29">
        <v>44786</v>
      </c>
      <c r="H9" s="5">
        <v>2018</v>
      </c>
      <c r="I9" s="5">
        <v>5200</v>
      </c>
      <c r="J9" s="5">
        <v>47000</v>
      </c>
      <c r="K9" s="5">
        <v>450000</v>
      </c>
    </row>
    <row r="10" spans="1:13" x14ac:dyDescent="0.3">
      <c r="A10" s="15">
        <v>43839</v>
      </c>
      <c r="B10" s="29">
        <v>44818</v>
      </c>
      <c r="H10" s="5">
        <v>2017</v>
      </c>
      <c r="I10" s="5">
        <v>4200</v>
      </c>
      <c r="J10" s="5">
        <v>65000</v>
      </c>
      <c r="K10" s="5">
        <v>650000</v>
      </c>
    </row>
    <row r="11" spans="1:13" x14ac:dyDescent="0.3">
      <c r="A11" s="15">
        <v>43839</v>
      </c>
      <c r="B11" s="29">
        <v>44850</v>
      </c>
      <c r="H11" s="5">
        <v>2015</v>
      </c>
      <c r="I11" s="5">
        <v>10000</v>
      </c>
      <c r="J11" s="5">
        <v>45000</v>
      </c>
      <c r="K11" s="5">
        <v>45000</v>
      </c>
    </row>
    <row r="12" spans="1:13" x14ac:dyDescent="0.3">
      <c r="H12" s="5">
        <v>2016</v>
      </c>
      <c r="I12" s="5">
        <v>80000</v>
      </c>
      <c r="J12" s="5">
        <v>2500</v>
      </c>
      <c r="K12" s="5">
        <v>85000</v>
      </c>
    </row>
    <row r="13" spans="1:13" x14ac:dyDescent="0.3">
      <c r="I13">
        <f>SUM(I3:I12)</f>
        <v>869400</v>
      </c>
      <c r="J13">
        <f>SUM(J3:J12)</f>
        <v>273100</v>
      </c>
      <c r="K13">
        <f>SUM(K3:K12)</f>
        <v>2130000</v>
      </c>
    </row>
    <row r="18" spans="1:16" x14ac:dyDescent="0.3">
      <c r="A18" t="s">
        <v>111</v>
      </c>
    </row>
    <row r="19" spans="1:16" x14ac:dyDescent="0.3">
      <c r="A19" s="4" t="s">
        <v>62</v>
      </c>
      <c r="B19" s="4" t="s">
        <v>63</v>
      </c>
      <c r="C19" s="4" t="s">
        <v>64</v>
      </c>
      <c r="D19" s="4" t="s">
        <v>65</v>
      </c>
      <c r="E19" s="83" t="s">
        <v>106</v>
      </c>
    </row>
    <row r="20" spans="1:16" x14ac:dyDescent="0.3">
      <c r="A20" s="5">
        <v>2014</v>
      </c>
      <c r="B20" s="5">
        <v>20000</v>
      </c>
      <c r="C20" s="5">
        <v>6500</v>
      </c>
      <c r="D20" s="5">
        <v>250000</v>
      </c>
      <c r="E20" s="100">
        <f>SUM(B20:B29)</f>
        <v>869400</v>
      </c>
      <c r="F20" t="s">
        <v>133</v>
      </c>
    </row>
    <row r="21" spans="1:16" x14ac:dyDescent="0.3">
      <c r="A21" s="5">
        <v>2017</v>
      </c>
      <c r="B21" s="5">
        <v>5000</v>
      </c>
      <c r="C21" s="5">
        <v>8500</v>
      </c>
      <c r="D21" s="5">
        <v>65000</v>
      </c>
      <c r="E21">
        <f>SUM(C20:C29)</f>
        <v>273100</v>
      </c>
      <c r="F21" t="s">
        <v>134</v>
      </c>
      <c r="P21" s="16"/>
    </row>
    <row r="22" spans="1:16" x14ac:dyDescent="0.3">
      <c r="A22" s="5">
        <v>2018</v>
      </c>
      <c r="B22" s="5">
        <v>40000</v>
      </c>
      <c r="C22" s="5">
        <v>25000</v>
      </c>
      <c r="D22" s="5">
        <v>450000</v>
      </c>
      <c r="E22">
        <f>SUM(D20:D29)</f>
        <v>2130000</v>
      </c>
      <c r="F22" t="s">
        <v>135</v>
      </c>
      <c r="P22" s="16"/>
    </row>
    <row r="23" spans="1:16" x14ac:dyDescent="0.3">
      <c r="A23" s="5">
        <v>2019</v>
      </c>
      <c r="B23" s="5">
        <v>50000</v>
      </c>
      <c r="C23" s="5">
        <v>3600</v>
      </c>
      <c r="D23" s="5">
        <v>25000</v>
      </c>
    </row>
    <row r="24" spans="1:16" x14ac:dyDescent="0.3">
      <c r="A24" s="5">
        <v>2020</v>
      </c>
      <c r="B24" s="5">
        <v>600000</v>
      </c>
      <c r="C24" s="5">
        <v>45000</v>
      </c>
      <c r="D24" s="5">
        <v>65000</v>
      </c>
      <c r="P24" s="17"/>
    </row>
    <row r="25" spans="1:16" x14ac:dyDescent="0.3">
      <c r="A25" s="5">
        <v>2021</v>
      </c>
      <c r="B25" s="5">
        <v>55000</v>
      </c>
      <c r="C25" s="5">
        <v>25000</v>
      </c>
      <c r="D25" s="5">
        <v>45000</v>
      </c>
    </row>
    <row r="26" spans="1:16" x14ac:dyDescent="0.3">
      <c r="A26" s="5">
        <v>2018</v>
      </c>
      <c r="B26" s="5">
        <v>5200</v>
      </c>
      <c r="C26" s="5">
        <v>47000</v>
      </c>
      <c r="D26" s="5">
        <v>450000</v>
      </c>
    </row>
    <row r="27" spans="1:16" x14ac:dyDescent="0.3">
      <c r="A27" s="5">
        <v>2017</v>
      </c>
      <c r="B27" s="5">
        <v>4200</v>
      </c>
      <c r="C27" s="5">
        <v>65000</v>
      </c>
      <c r="D27" s="5">
        <v>650000</v>
      </c>
    </row>
    <row r="28" spans="1:16" x14ac:dyDescent="0.3">
      <c r="A28" s="5">
        <v>2015</v>
      </c>
      <c r="B28" s="5">
        <v>10000</v>
      </c>
      <c r="C28" s="5">
        <v>45000</v>
      </c>
      <c r="D28" s="5">
        <v>45000</v>
      </c>
      <c r="P28" s="16"/>
    </row>
    <row r="29" spans="1:16" x14ac:dyDescent="0.3">
      <c r="A29" s="5">
        <v>2016</v>
      </c>
      <c r="B29" s="5">
        <v>80000</v>
      </c>
      <c r="C29" s="5">
        <v>2500</v>
      </c>
      <c r="D29" s="5">
        <v>85000</v>
      </c>
    </row>
  </sheetData>
  <conditionalFormatting sqref="A20">
    <cfRule type="expression" dxfId="36" priority="7">
      <formula>"if(mod(row(),2)=0,""TRUE"",""FALSE"")"</formula>
    </cfRule>
    <cfRule type="expression" dxfId="35" priority="8">
      <formula>"if(mod(row(),2=0,""TRUE"",""FALSE"")"</formula>
    </cfRule>
    <cfRule type="expression" priority="9">
      <formula>"if(mod(row(),2=0,""TRUE"",""FALSE"")"</formula>
    </cfRule>
  </conditionalFormatting>
  <conditionalFormatting sqref="A20:D29">
    <cfRule type="expression" dxfId="34" priority="6">
      <formula>"if(mod(row(),2)=0,""TRUE"",""FALSE"")"</formula>
    </cfRule>
  </conditionalFormatting>
  <conditionalFormatting sqref="E19 A19:D29">
    <cfRule type="expression" dxfId="33" priority="1">
      <formula>"if(mod(row(),2=0),""TRUE"",""FALSE"")"</formula>
    </cfRule>
    <cfRule type="expression" dxfId="32" priority="2">
      <formula>"if(mod(row(),2)=0,""TRUE"",""FALSE"")"</formula>
    </cfRule>
    <cfRule type="expression" dxfId="31" priority="3">
      <formula>"if(mod(row(),2)=0,""TRUE"",""FALSE"")"</formula>
    </cfRule>
    <cfRule type="expression" dxfId="30" priority="5">
      <formula>"if(mod(row(),2)=0,""TRUE"",""FALSE"")"</formula>
    </cfRule>
  </conditionalFormatting>
  <conditionalFormatting sqref="H3">
    <cfRule type="expression" dxfId="29" priority="22">
      <formula>"if(mod(row(),2)=0,""TRUE"",""FALSE"")"</formula>
    </cfRule>
    <cfRule type="expression" dxfId="28" priority="23">
      <formula>"if(mod(row(),2=0,""TRUE"",""FALSE"")"</formula>
    </cfRule>
    <cfRule type="expression" priority="24">
      <formula>"if(mod(row(),2=0,""TRUE"",""FALSE"")"</formula>
    </cfRule>
  </conditionalFormatting>
  <conditionalFormatting sqref="H3:K12">
    <cfRule type="expression" dxfId="27" priority="21">
      <formula>"if(mod(row(),2)=0,""TRUE"",""FALSE"")"</formula>
    </cfRule>
  </conditionalFormatting>
  <conditionalFormatting sqref="L2 H2:K12">
    <cfRule type="expression" dxfId="26" priority="16">
      <formula>"if(mod(row(),2=0),""TRUE"",""FALSE"")"</formula>
    </cfRule>
    <cfRule type="expression" dxfId="25" priority="17">
      <formula>"if(mod(row(),2)=0,""TRUE"",""FALSE"")"</formula>
    </cfRule>
    <cfRule type="expression" dxfId="24" priority="18">
      <formula>"if(mod(row(),2)=0,""TRUE"",""FALSE"")"</formula>
    </cfRule>
    <cfRule type="expression" dxfId="23" priority="20">
      <formula>"if(mod(row(),2)=0,""TRUE"",""FALSE"")"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25"/>
  <sheetViews>
    <sheetView topLeftCell="A8" workbookViewId="0">
      <selection activeCell="B22" sqref="B22"/>
    </sheetView>
  </sheetViews>
  <sheetFormatPr defaultRowHeight="14.4" x14ac:dyDescent="0.3"/>
  <cols>
    <col min="1" max="1" width="13" customWidth="1"/>
    <col min="2" max="2" width="19.88671875" customWidth="1"/>
    <col min="3" max="3" width="15" customWidth="1"/>
    <col min="4" max="4" width="14.6640625" customWidth="1"/>
    <col min="7" max="7" width="15.88671875" customWidth="1"/>
    <col min="8" max="8" width="27.109375" customWidth="1"/>
    <col min="9" max="9" width="22.44140625" customWidth="1"/>
    <col min="10" max="10" width="15.33203125" customWidth="1"/>
    <col min="11" max="11" width="12.109375" customWidth="1"/>
    <col min="12" max="12" width="23" customWidth="1"/>
    <col min="13" max="13" width="31" customWidth="1"/>
    <col min="14" max="14" width="10.88671875" customWidth="1"/>
    <col min="15" max="15" width="15.88671875" customWidth="1"/>
    <col min="18" max="18" width="9.109375" customWidth="1"/>
    <col min="19" max="19" width="11.88671875" customWidth="1"/>
    <col min="20" max="20" width="9.88671875" bestFit="1" customWidth="1"/>
  </cols>
  <sheetData>
    <row r="1" spans="1:13" ht="21" x14ac:dyDescent="0.4">
      <c r="A1" s="25" t="s">
        <v>80</v>
      </c>
      <c r="B1" s="25" t="s">
        <v>79</v>
      </c>
      <c r="C1" s="25" t="s">
        <v>85</v>
      </c>
      <c r="D1" s="25" t="s">
        <v>66</v>
      </c>
    </row>
    <row r="2" spans="1:13" ht="18" x14ac:dyDescent="0.35">
      <c r="A2" s="20" t="s">
        <v>30</v>
      </c>
      <c r="B2" s="21">
        <v>650000</v>
      </c>
      <c r="C2" s="20">
        <v>0.25</v>
      </c>
      <c r="D2" s="21">
        <v>80000</v>
      </c>
    </row>
    <row r="3" spans="1:13" ht="18.600000000000001" thickBot="1" x14ac:dyDescent="0.4">
      <c r="A3" s="18" t="s">
        <v>22</v>
      </c>
      <c r="B3" s="1">
        <v>100000</v>
      </c>
      <c r="C3" s="18">
        <v>0.45</v>
      </c>
      <c r="D3" s="1">
        <v>5000</v>
      </c>
    </row>
    <row r="4" spans="1:13" ht="21.6" thickBot="1" x14ac:dyDescent="0.45">
      <c r="A4" s="20" t="s">
        <v>23</v>
      </c>
      <c r="B4" s="21">
        <v>150000</v>
      </c>
      <c r="C4" s="20">
        <v>0.65</v>
      </c>
      <c r="D4" s="21">
        <v>4200</v>
      </c>
      <c r="K4" s="101" t="s">
        <v>87</v>
      </c>
      <c r="L4" s="102"/>
    </row>
    <row r="5" spans="1:13" ht="21" x14ac:dyDescent="0.4">
      <c r="A5" s="18" t="s">
        <v>24</v>
      </c>
      <c r="B5" s="1">
        <v>250000</v>
      </c>
      <c r="C5" s="18">
        <v>0.55000000000000004</v>
      </c>
      <c r="D5" s="1">
        <v>40000</v>
      </c>
      <c r="K5" s="30" t="s">
        <v>88</v>
      </c>
      <c r="L5" s="31" t="s">
        <v>90</v>
      </c>
    </row>
    <row r="6" spans="1:13" ht="21.6" thickBot="1" x14ac:dyDescent="0.45">
      <c r="A6" s="20" t="s">
        <v>89</v>
      </c>
      <c r="B6" s="21">
        <v>49000</v>
      </c>
      <c r="C6" s="20">
        <v>0.55000000000000004</v>
      </c>
      <c r="D6" s="21">
        <v>5200</v>
      </c>
      <c r="K6" s="32" t="s">
        <v>84</v>
      </c>
      <c r="L6" s="33">
        <f>VLOOKUP(A5,A1:D16,2,0)</f>
        <v>250000</v>
      </c>
    </row>
    <row r="7" spans="1:13" ht="21" x14ac:dyDescent="0.4">
      <c r="A7" s="25" t="s">
        <v>31</v>
      </c>
      <c r="B7" s="25">
        <v>55000</v>
      </c>
      <c r="C7" s="25">
        <v>0.45</v>
      </c>
      <c r="D7" s="25">
        <v>50000</v>
      </c>
    </row>
    <row r="8" spans="1:13" ht="18.600000000000001" thickBot="1" x14ac:dyDescent="0.4">
      <c r="A8" s="20" t="s">
        <v>29</v>
      </c>
      <c r="B8" s="21">
        <v>25000</v>
      </c>
      <c r="C8" s="20">
        <v>0.85</v>
      </c>
      <c r="D8" s="21">
        <v>600000</v>
      </c>
    </row>
    <row r="9" spans="1:13" ht="23.4" x14ac:dyDescent="0.45">
      <c r="A9" s="18" t="s">
        <v>29</v>
      </c>
      <c r="B9" s="1">
        <v>450000</v>
      </c>
      <c r="C9" s="18">
        <v>0.25</v>
      </c>
      <c r="D9" s="1">
        <v>55000</v>
      </c>
      <c r="L9" s="103" t="s">
        <v>87</v>
      </c>
      <c r="M9" s="104"/>
    </row>
    <row r="10" spans="1:13" ht="21" x14ac:dyDescent="0.4">
      <c r="A10" s="20" t="s">
        <v>26</v>
      </c>
      <c r="B10" s="21">
        <v>300000</v>
      </c>
      <c r="C10" s="20">
        <v>0.65</v>
      </c>
      <c r="D10" s="21">
        <v>260421.428571428</v>
      </c>
      <c r="L10" s="77" t="s">
        <v>80</v>
      </c>
      <c r="M10" s="75" t="s">
        <v>22</v>
      </c>
    </row>
    <row r="11" spans="1:13" ht="21.6" thickBot="1" x14ac:dyDescent="0.45">
      <c r="A11" s="18" t="s">
        <v>25</v>
      </c>
      <c r="B11" s="1">
        <v>650000</v>
      </c>
      <c r="C11" s="18">
        <v>0.55000000000000004</v>
      </c>
      <c r="D11" s="1">
        <v>294976.19047619001</v>
      </c>
      <c r="L11" s="78" t="s">
        <v>84</v>
      </c>
      <c r="M11" s="76">
        <f>VLOOKUP(A6,A1:D16,2,0)</f>
        <v>100000</v>
      </c>
    </row>
    <row r="12" spans="1:13" ht="18" x14ac:dyDescent="0.35">
      <c r="A12" s="20" t="s">
        <v>28</v>
      </c>
      <c r="B12" s="21">
        <v>550000</v>
      </c>
      <c r="C12" s="20">
        <v>0.45</v>
      </c>
      <c r="D12" s="21">
        <v>329530.95238095202</v>
      </c>
    </row>
    <row r="13" spans="1:13" ht="21" x14ac:dyDescent="0.4">
      <c r="A13" s="25" t="s">
        <v>27</v>
      </c>
      <c r="B13" s="25">
        <v>20000</v>
      </c>
      <c r="C13" s="25"/>
      <c r="D13" s="25"/>
    </row>
    <row r="14" spans="1:13" ht="18" x14ac:dyDescent="0.35">
      <c r="A14" s="20" t="s">
        <v>66</v>
      </c>
      <c r="B14" s="21">
        <f>SUM(B2:B13)</f>
        <v>3249000</v>
      </c>
      <c r="C14" s="20"/>
      <c r="D14" s="21"/>
    </row>
    <row r="15" spans="1:13" ht="18" x14ac:dyDescent="0.35">
      <c r="A15" s="18" t="s">
        <v>81</v>
      </c>
      <c r="B15" s="1">
        <f>AVERAGE(B2:B13)</f>
        <v>270750</v>
      </c>
      <c r="C15" s="18"/>
      <c r="D15" s="1"/>
    </row>
    <row r="16" spans="1:13" ht="18" x14ac:dyDescent="0.35">
      <c r="A16" s="20" t="s">
        <v>82</v>
      </c>
      <c r="B16" s="21">
        <f>COUNT(B2:B13)</f>
        <v>12</v>
      </c>
      <c r="C16" s="20"/>
      <c r="D16" s="21"/>
      <c r="H16" s="15"/>
    </row>
    <row r="17" spans="1:13" x14ac:dyDescent="0.3">
      <c r="H17" s="15"/>
      <c r="K17" s="15"/>
      <c r="M17" s="17"/>
    </row>
    <row r="18" spans="1:13" x14ac:dyDescent="0.3">
      <c r="H18" s="15"/>
    </row>
    <row r="19" spans="1:13" x14ac:dyDescent="0.3">
      <c r="H19" s="15"/>
      <c r="K19" s="16"/>
    </row>
    <row r="20" spans="1:13" ht="15" thickBot="1" x14ac:dyDescent="0.35">
      <c r="A20" s="85" t="s">
        <v>113</v>
      </c>
      <c r="H20" s="15"/>
    </row>
    <row r="21" spans="1:13" x14ac:dyDescent="0.3">
      <c r="A21" s="35"/>
      <c r="B21" s="36" t="s">
        <v>31</v>
      </c>
      <c r="H21" s="15"/>
    </row>
    <row r="22" spans="1:13" x14ac:dyDescent="0.3">
      <c r="A22" s="37" t="s">
        <v>66</v>
      </c>
      <c r="B22" s="38">
        <f>VLOOKUP(A7,A1:D16,4,0)</f>
        <v>50000</v>
      </c>
      <c r="H22" s="15"/>
    </row>
    <row r="23" spans="1:13" x14ac:dyDescent="0.3">
      <c r="A23" s="39" t="s">
        <v>83</v>
      </c>
      <c r="B23" s="40" t="str">
        <f>IF(A7&gt;=20000,"True","False")</f>
        <v>True</v>
      </c>
    </row>
    <row r="24" spans="1:13" ht="15" thickBot="1" x14ac:dyDescent="0.35">
      <c r="A24" s="41" t="s">
        <v>82</v>
      </c>
      <c r="B24" s="42">
        <f>COUNTIF(A1:A16,"Realme")</f>
        <v>1</v>
      </c>
    </row>
    <row r="25" spans="1:13" x14ac:dyDescent="0.3">
      <c r="J25" s="34"/>
    </row>
  </sheetData>
  <sortState xmlns:xlrd2="http://schemas.microsoft.com/office/spreadsheetml/2017/richdata2" ref="R10:S19">
    <sortCondition ref="R9:R19"/>
  </sortState>
  <mergeCells count="2">
    <mergeCell ref="K4:L4"/>
    <mergeCell ref="L9:M9"/>
  </mergeCells>
  <conditionalFormatting sqref="D2:D12">
    <cfRule type="expression" dxfId="22" priority="15">
      <formula>"if(mod(row(),2=0),""TRUE"",""FALSE"")"</formula>
    </cfRule>
    <cfRule type="expression" dxfId="21" priority="16">
      <formula>"if(mod(row(),2)=0,""TRUE"",""FALSE"")"</formula>
    </cfRule>
    <cfRule type="expression" dxfId="20" priority="17">
      <formula>"if(mod(row(),2)=0,""TRUE"",""FALSE"")"</formula>
    </cfRule>
    <cfRule type="expression" dxfId="19" priority="19">
      <formula>"if(mod(row(),2)=0,""TRUE"",""FALSE"")"</formula>
    </cfRule>
    <cfRule type="expression" dxfId="18" priority="20">
      <formula>"if(mod(row(),2)=0,""TRUE"",""FALSE"")"</formula>
    </cfRule>
  </conditionalFormatting>
  <dataValidations count="1">
    <dataValidation type="list" allowBlank="1" showInputMessage="1" showErrorMessage="1" sqref="O42 B21 R42" xr:uid="{00000000-0002-0000-0800-000000000000}">
      <formula1>$A$2:$A$13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F A A B Q S w M E F A A C A A g A K X I o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C l y K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c i h V l r 3 B v v A C A A D q C Q A A E w A c A E Z v c m 1 1 b G F z L 1 N l Y 3 R p b 2 4 x L m 0 g o h g A K K A U A A A A A A A A A A A A A A A A A A A A A A A A A A A A x V Z t b 9 o w E P 5 e i f 9 g p V 9 A S t F g V T V t y 6 Q q t C p t t 1 J C t w + A K k O u E D W x q V 8 6 E O K / 7 5 w E C E n Y 2 q l S E R L O P f Y 9 d 5 f n z k g Y q 4 A z 4 i W / j S + V g 8 q B n F I B P j m 0 L n R E W R c k 1 2 I M k j y f R b O Q L w B a M K N C R c C U R R w S g q o c E P x 4 8 T 6 0 e E 9 h v U U V H V E J s m q 1 z r y r 3 k 3 n y L 2 8 v P 5 0 7 A 5 a F 9 2 7 n 9 7 t t V W z k 4 O n / j P 6 0 g J + c f E o m x 8 a T e M k 9 r b s / 6 A R O F Z x i z V c 9 Q 3 J M H W y G + x 9 S b D o t O h m 2 f f G U 4 i o k 8 v W s t s K I s c q S 3 r N X D k I 2 E v J s 5 W 9 E T 4 I W V q 6 s / k Y w r q J b s T 5 Y / U 8 C K H u c q b Q A 1 b S / T y 4 k 3 h 0 4 E + F 1 o M W y E f F Z w O P I h 2 Q I + L p G a K K C 3 w 4 D x g N 6 / N Q z r H O h O k w t I k S G t Z F T 4 K 4 9 6 Y A K l P u J O s E t O y r g P m O F e / J 1 / v Q 6 g g e c Y X 5 X A C N t 6 O b H h 1 h x C m S 2 q t Z K p v 0 U / Q 0 D L 0 x D a m Q j o l r W N s 4 d q e U T d B v b z G D r d O e o E w + c B G 5 P N Q R M 6 C s l k R h L 5 d W l / 8 m 7 Z Z l k z Z T J 8 d 1 s 3 d l k 2 W S V 4 I o t B E F c 5 U B M D 9 Y Q z 6 u Y 8 i b B r O / I N + 5 D w V 3 r s a 3 E J V T b T C j 7 A L q w S T W W O E U 1 0 y J R d E e q K L R U 5 l w N 9 Y O l 4 q G x E 0 C z l W m C x M c A M U z g v t 6 r E r z Q I 4 J L w n J 0 6 O j v e D a Y X n y N D S d l 1 i Z j k Y g Y v u t p k w l i e b C b g V y b C p T c g i Z H o I 8 s N q q D H t L g W l H F E t G u x 6 E O A y N r Z p T o k 2 A j q e k v x H E k H z D x l H Y 4 e a J U O b v g F + x n Z l v 1 r X t p M j z Z u d C B 7 j p 4 / e d C 0 k Q e + Z C A v 5 j L r y i f b N k p m 8 T r F G i f m N v 7 t g z r / L F k 6 j w R l 8 3 j B r / N 4 0 6 u C j p r Z K W W + 0 o Z Z c 6 q 5 Q u 4 C X G 3 v s K S a P Y o 5 U U f T u x 7 N C 9 X i 3 7 K r t T 2 G 0 3 O + T Q D P o q / k k 4 t o n 5 1 k g E i p J + W 3 a o w P G F X X y r Q S x i x d i x L 8 d K L 4 r 8 n i 4 8 6 Q A J E n V l G d M R k e U 7 s U m j a Z O P j T d k / A N Q S w E C L Q A U A A I A C A A p c i h V k Z 9 T h K U A A A D 2 A A A A E g A A A A A A A A A A A A A A A A A A A A A A Q 2 9 u Z m l n L 1 B h Y 2 t h Z 2 U u e G 1 s U E s B A i 0 A F A A C A A g A K X I o V Q / K 6 a u k A A A A 6 Q A A A B M A A A A A A A A A A A A A A A A A 8 Q A A A F t D b 2 5 0 Z W 5 0 X 1 R 5 c G V z X S 5 4 b W x Q S w E C L Q A U A A I A C A A p c i h V l r 3 B v v A C A A D q C Q A A E w A A A A A A A A A A A A A A A A D i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Q A A A A A A A A B B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H V t Y W 5 S Z X N v d X J j Z X N f d k V t c G x v e W V l R G V w Y X J 0 b W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1 Q w N j o x O D o 1 M C 4 0 M j E 0 M T U 2 W i I g L z 4 8 R W 5 0 c n k g V H l w Z T 0 i R m l s b E N v b H V t b l R 5 c G V z I i B W Y W x 1 Z T 0 i c 0 F n W U d C Z 1 l H Q m d Z R 0 N R P T 0 i I C 8 + P E V u d H J 5 I F R 5 c G U 9 I k Z p b G x D b 2 x 1 b W 5 O Y W 1 l c y I g V m F s d W U 9 I n N b J n F 1 b 3 Q 7 Q n V z a W 5 l c 3 N F b n R p d H l J R C Z x d W 9 0 O y w m c X V v d D t U a X R s Z S Z x d W 9 0 O y w m c X V v d D t G a X J z d E 5 h b W U m c X V v d D s s J n F 1 b 3 Q 7 T W l k Z G x l T m F t Z S Z x d W 9 0 O y w m c X V v d D t M Y X N 0 T m F t Z S Z x d W 9 0 O y w m c X V v d D t T d W Z m a X g m c X V v d D s s J n F 1 b 3 Q 7 S m 9 i V G l 0 b G U m c X V v d D s s J n F 1 b 3 Q 7 R G V w Y X J 0 b W V u d C Z x d W 9 0 O y w m c X V v d D t H c m 9 1 c E 5 h b W U m c X V v d D s s J n F 1 b 3 Q 7 U 3 R h c n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Q n V z a W 5 l c 3 N F b n R p d H l J R C w w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R p d G x l L D F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m l y c 3 R O Y W 1 l L D J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T W l k Z G x l T m F t Z S w z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x h c 3 R O Y W 1 l L D R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V m Z m l 4 L D V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S m 9 i V G l 0 b G U s N n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E Z X B h c n R t Z W 5 0 L D d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3 J v d X B O Y W 1 l L D h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R h c n R E Y X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J 1 c 2 l u Z X N z R W 5 0 a X R 5 S U Q s M H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U a X R s Z S w x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Z p c n N 0 T m F t Z S w y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1 p Z G R s Z U 5 h b W U s M 3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M Y X N 0 T m F t Z S w 0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1 Z m Z p e C w 1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p v Y l R p d G x l L D Z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G V w Y X J 0 b W V u d C w 3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d y b 3 V w T m F t Z S w 4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0 Y X J 0 R G F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H V t Y W 5 S Z X N v d X J j Z X M l M j B 2 R W 1 w b G 9 5 Z W V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W F u U m V z b 3 V y Y 2 V z J T I w d k V t c G x v e W V l R G V w Y X J 0 b W V u d C 9 B Z H Z l b n R 1 c m V X b 3 J r c z I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v S H V t Y W 5 S Z X N v d X J j Z X N f d k V t c G x v e W V l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c m R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z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2 L j Q w N j A 3 M T N a I i A v P j x F b n R y e S B U e X B l P S J G a W x s Q 2 9 s d W 1 u V H l w Z X M i I F Z h b H V l P S J z Q X d Z S k N R W U d C Z 1 l H Q m d Z R E J n W U d C Z 1 l G Q X d V R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E l E L D F 9 J n F 1 b 3 Q 7 L C Z x d W 9 0 O 1 N l Y 3 R p b 2 4 x L 0 9 y Z G V y c y 9 D a G F u Z 2 V k I F R 5 c G U u e 0 9 y Z G V y I E R h d G U s M n 0 m c X V v d D s s J n F 1 b 3 Q 7 U 2 V j d G l v b j E v T 3 J k Z X J z L 0 N o Y W 5 n Z W Q g V H l w Z S 5 7 U 2 h p c C B E Y X R l L D N 9 J n F 1 b 3 Q 7 L C Z x d W 9 0 O 1 N l Y 3 R p b 2 4 x L 0 9 y Z G V y c y 9 D a G F u Z 2 V k I F R 5 c G U u e 1 N o a X A g T W 9 k Z S w 0 f S Z x d W 9 0 O y w m c X V v d D t T Z W N 0 a W 9 u M S 9 P c m R l c n M v Q 2 h h b m d l Z C B U e X B l L n t D d X N 0 b 2 1 l c i B J R C w 1 f S Z x d W 9 0 O y w m c X V v d D t T Z W N 0 a W 9 u M S 9 P c m R l c n M v Q 2 h h b m d l Z C B U e X B l L n t D d X N 0 b 2 1 l c i B O Y W 1 l L D Z 9 J n F 1 b 3 Q 7 L C Z x d W 9 0 O 1 N l Y 3 R p b 2 4 x L 0 9 y Z G V y c y 9 D a G F u Z 2 V k I F R 5 c G U u e 1 N l Z 2 1 l b n Q s N 3 0 m c X V v d D s s J n F 1 b 3 Q 7 U 2 V j d G l v b j E v T 3 J k Z X J z L 0 N o Y W 5 n Z W Q g V H l w Z S 5 7 Q 2 9 1 b n R y e S w 4 f S Z x d W 9 0 O y w m c X V v d D t T Z W N 0 a W 9 u M S 9 P c m R l c n M v Q 2 h h b m d l Z C B U e X B l L n t D a X R 5 L D l 9 J n F 1 b 3 Q 7 L C Z x d W 9 0 O 1 N l Y 3 R p b 2 4 x L 0 9 y Z G V y c y 9 D a G F u Z 2 V k I F R 5 c G U u e 1 N 0 Y X R l L D E w f S Z x d W 9 0 O y w m c X V v d D t T Z W N 0 a W 9 u M S 9 P c m R l c n M v Q 2 h h b m d l Z C B U e X B l L n t Q b 3 N 0 Y W w g Q 2 9 k Z S w x M X 0 m c X V v d D s s J n F 1 b 3 Q 7 U 2 V j d G l v b j E v T 3 J k Z X J z L 0 N o Y W 5 n Z W Q g V H l w Z S 5 7 U m V n a W 9 u L D E y f S Z x d W 9 0 O y w m c X V v d D t T Z W N 0 a W 9 u M S 9 P c m R l c n M v Q 2 h h b m d l Z C B U e X B l L n t Q c m 9 k d W N 0 I E l E L D E z f S Z x d W 9 0 O y w m c X V v d D t T Z W N 0 a W 9 u M S 9 P c m R l c n M v Q 2 h h b m d l Z C B U e X B l L n t D Y X R l Z 2 9 y e S w x N H 0 m c X V v d D s s J n F 1 b 3 Q 7 U 2 V j d G l v b j E v T 3 J k Z X J z L 0 N o Y W 5 n Z W Q g V H l w Z S 5 7 U 3 V i L U N h d G V n b 3 J 5 L D E 1 f S Z x d W 9 0 O y w m c X V v d D t T Z W N 0 a W 9 u M S 9 P c m R l c n M v Q 2 h h b m d l Z C B U e X B l L n t Q c m 9 k d W N 0 I E 5 h b W U s M T Z 9 J n F 1 b 3 Q 7 L C Z x d W 9 0 O 1 N l Y 3 R p b 2 4 x L 0 9 y Z G V y c y 9 D a G F u Z 2 V k I F R 5 c G U u e 1 N h b G V z L D E 3 f S Z x d W 9 0 O y w m c X V v d D t T Z W N 0 a W 9 u M S 9 P c m R l c n M v Q 2 h h b m d l Z C B U e X B l L n t R d W F u d G l 0 e S w x O H 0 m c X V v d D s s J n F 1 b 3 Q 7 U 2 V j d G l v b j E v T 3 J k Z X J z L 0 N o Y W 5 n Z W Q g V H l w Z S 5 7 R G l z Y 2 9 1 b n Q s M T l 9 J n F 1 b 3 Q 7 L C Z x d W 9 0 O 1 N l Y 3 R p b 2 4 x L 0 9 y Z G V y c y 9 D a G F u Z 2 V k I F R 5 c G U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J R C w x f S Z x d W 9 0 O y w m c X V v d D t T Z W N 0 a W 9 u M S 9 P c m R l c n M v Q 2 h h b m d l Z C B U e X B l L n t P c m R l c i B E Y X R l L D J 9 J n F 1 b 3 Q 7 L C Z x d W 9 0 O 1 N l Y 3 R p b 2 4 x L 0 9 y Z G V y c y 9 D a G F u Z 2 V k I F R 5 c G U u e 1 N o a X A g R G F 0 Z S w z f S Z x d W 9 0 O y w m c X V v d D t T Z W N 0 a W 9 u M S 9 P c m R l c n M v Q 2 h h b m d l Z C B U e X B l L n t T a G l w I E 1 v Z G U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Z W d t Z W 5 0 L D d 9 J n F 1 b 3 Q 7 L C Z x d W 9 0 O 1 N l Y 3 R p b 2 4 x L 0 9 y Z G V y c y 9 D a G F u Z 2 V k I F R 5 c G U u e 0 N v d W 5 0 c n k s O H 0 m c X V v d D s s J n F 1 b 3 Q 7 U 2 V j d G l v b j E v T 3 J k Z X J z L 0 N o Y W 5 n Z W Q g V H l w Z S 5 7 Q 2 l 0 e S w 5 f S Z x d W 9 0 O y w m c X V v d D t T Z W N 0 a W 9 u M S 9 P c m R l c n M v Q 2 h h b m d l Z C B U e X B l L n t T d G F 0 Z S w x M H 0 m c X V v d D s s J n F 1 b 3 Q 7 U 2 V j d G l v b j E v T 3 J k Z X J z L 0 N o Y W 5 n Z W Q g V H l w Z S 5 7 U G 9 z d G F s I E N v Z G U s M T F 9 J n F 1 b 3 Q 7 L C Z x d W 9 0 O 1 N l Y 3 R p b 2 4 x L 0 9 y Z G V y c y 9 D a G F u Z 2 V k I F R 5 c G U u e 1 J l Z 2 l v b i w x M n 0 m c X V v d D s s J n F 1 b 3 Q 7 U 2 V j d G l v b j E v T 3 J k Z X J z L 0 N o Y W 5 n Z W Q g V H l w Z S 5 7 U H J v Z H V j d C B J R C w x M 3 0 m c X V v d D s s J n F 1 b 3 Q 7 U 2 V j d G l v b j E v T 3 J k Z X J z L 0 N o Y W 5 n Z W Q g V H l w Z S 5 7 Q 2 F 0 Z W d v c n k s M T R 9 J n F 1 b 3 Q 7 L C Z x d W 9 0 O 1 N l Y 3 R p b 2 4 x L 0 9 y Z G V y c y 9 D a G F u Z 2 V k I F R 5 c G U u e 1 N 1 Y i 1 D Y X R l Z 2 9 y e S w x N X 0 m c X V v d D s s J n F 1 b 3 Q 7 U 2 V j d G l v b j E v T 3 J k Z X J z L 0 N o Y W 5 n Z W Q g V H l w Z S 5 7 U H J v Z H V j d C B O Y W 1 l L D E 2 f S Z x d W 9 0 O y w m c X V v d D t T Z W N 0 a W 9 u M S 9 P c m R l c n M v Q 2 h h b m d l Z C B U e X B l L n t T Y W x l c y w x N 3 0 m c X V v d D s s J n F 1 b 3 Q 7 U 2 V j d G l v b j E v T 3 J k Z X J z L 0 N o Y W 5 n Z W Q g V H l w Z S 5 7 U X V h b n R p d H k s M T h 9 J n F 1 b 3 Q 7 L C Z x d W 9 0 O 1 N l Y 3 R p b 2 4 x L 0 9 y Z G V y c y 9 D a G F u Z 2 V k I F R 5 c G U u e 0 R p c 2 N v d W 5 0 L D E 5 f S Z x d W 9 0 O y w m c X V v d D t T Z W N 0 a W 9 u M S 9 P c m R l c n M v Q 2 h h b m d l Z C B U e X B l L n t Q c m 9 m a X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V v c G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O F Q w O D o 0 N z o x N y 4 5 M D I 5 M D E x W i I g L z 4 8 R W 5 0 c n k g V H l w Z T 0 i R m l s b E N v b H V t b l R 5 c G V z I i B W Y W x 1 Z T 0 i c 0 J n W T 0 i I C 8 + P E V u d H J 5 I F R 5 c G U 9 I k Z p b G x D b 2 x 1 b W 5 O Y W 1 l c y I g V m F s d W U 9 I n N b J n F 1 b 3 Q 7 U G V y c 2 9 u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S 9 D a G F u Z 2 V k I F R 5 c G U x L n t Q Z X J z b 2 4 s M H 0 m c X V v d D s s J n F 1 b 3 Q 7 U 2 V j d G l v b j E v U G V v c G x l L 0 N o Y W 5 n Z W Q g V H l w Z T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W 9 w b G U v Q 2 h h b m d l Z C B U e X B l M S 5 7 U G V y c 2 9 u L D B 9 J n F 1 b 3 Q 7 L C Z x d W 9 0 O 1 N l Y 3 R p b 2 4 x L 1 B l b 3 B s Z S 9 D a G F u Z 2 V k I F R 5 c G U x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G V v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Z X R 1 c m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4 L j A 0 M T k 2 M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R G F 0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h U M D g 6 N D c 6 M T I u N z U 4 M z I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5 k R G F 0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E Y X R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w O F Q w O D o 0 N z o x M i 4 4 M T U 3 M z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c m R l c n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Y h 1 7 4 M n p M r z N N e r 1 M R 0 c A A A A A A g A A A A A A E G Y A A A A B A A A g A A A A r U y e m o 6 G K d d y 2 W H Y O u K B p n F K H 6 + H m 8 f 9 l j R 9 K U S q 5 D w A A A A A D o A A A A A C A A A g A A A A P 5 t 3 h 3 6 + w T j V u u u G q l o n i 5 U I s m W / D a A b S H F I z 5 j B 7 O 5 Q A A A A 8 w + v a P B 0 w C l r K w F y B X a 3 p d 9 i r J u 2 J Z M A z W w L q p U R j M W b s D p z K l 6 E d H F T o a r R W H 5 H Q n r y j A V X B V 2 s S G 8 7 9 w X + e T + J O 6 V r A k w j I 2 N e H Z Y 4 x N x A A A A A 5 o N 9 Y L / v f s A 2 i 3 n n I N m m Z N M 1 8 3 m / o S C T 6 2 k t E W N Y b x k r R t 9 M / 5 h E I 3 P u Z L 4 e r r L u a t m v J Y + Q b l x B / 0 T T o f S v N A = = < / D a t a M a s h u p > 
</file>

<file path=customXml/itemProps1.xml><?xml version="1.0" encoding="utf-8"?>
<ds:datastoreItem xmlns:ds="http://schemas.openxmlformats.org/officeDocument/2006/customXml" ds:itemID="{BC89F799-9CEB-4C90-8268-A19190EE89C0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.</dc:creator>
  <cp:lastModifiedBy>Sagar Juneja</cp:lastModifiedBy>
  <dcterms:created xsi:type="dcterms:W3CDTF">2021-10-22T07:52:42Z</dcterms:created>
  <dcterms:modified xsi:type="dcterms:W3CDTF">2024-02-29T06:27:11Z</dcterms:modified>
</cp:coreProperties>
</file>