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nic\1 - Documentos\2 - Acessos\Desktop\Projetos\Projeto Individual\Solomons\Documentacao\Backlog\"/>
    </mc:Choice>
  </mc:AlternateContent>
  <xr:revisionPtr revIDLastSave="0" documentId="13_ncr:1_{CB5FD192-3477-489B-9005-5B646759BE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  <sheet name="Banco de Dados" sheetId="2" r:id="rId2"/>
  </sheets>
  <definedNames>
    <definedName name="_xlnm._FilterDatabase" localSheetId="0" hidden="1">Backlog!$B$3:$H$3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6" i="1"/>
  <c r="M5" i="1"/>
  <c r="M4" i="1"/>
  <c r="L7" i="1"/>
  <c r="L6" i="1"/>
  <c r="L5" i="1"/>
  <c r="L4" i="1"/>
  <c r="F19" i="1" l="1"/>
  <c r="F22" i="1" l="1"/>
  <c r="F21" i="1"/>
  <c r="F20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<sst xmlns="http://schemas.openxmlformats.org/spreadsheetml/2006/main" count="145" uniqueCount="67">
  <si>
    <t>BACKLOG</t>
  </si>
  <si>
    <t>REQUISITOS</t>
  </si>
  <si>
    <t xml:space="preserve">DESCRIÇÃO </t>
  </si>
  <si>
    <t>CLASSIFICAÇÃO</t>
  </si>
  <si>
    <t>TAMANHO</t>
  </si>
  <si>
    <t>PRIORIDADE</t>
  </si>
  <si>
    <t>SPRINT</t>
  </si>
  <si>
    <t>Projeto criado e configurado no GitHub</t>
  </si>
  <si>
    <t>LOCAÇÃO DOS ELEMENTOS DO PROJETO EM UM REPOSITÓRIO NO GITHUB</t>
  </si>
  <si>
    <t>ESSENCIAL</t>
  </si>
  <si>
    <t>PP</t>
  </si>
  <si>
    <t>G</t>
  </si>
  <si>
    <t>Documentação do projeto</t>
  </si>
  <si>
    <t xml:space="preserve">CRIAÇÃO DE DOCUMENTAÇÃO PARA ORGANIZAÇÃO E DEFINIÇÃO DE TÓPICOS DO PROJETO </t>
  </si>
  <si>
    <t>GG</t>
  </si>
  <si>
    <t>Visão de Negócio (Diagrama)</t>
  </si>
  <si>
    <t>CRIAÇÃO DE DIAGRAMA DE VISÃO DE NEGÓCIO, COM OBJETIVO DE COMPREENDER O FUNCIONAMENTO DO PROJETO DE FORMA VISUAL</t>
  </si>
  <si>
    <t>M</t>
  </si>
  <si>
    <t>P</t>
  </si>
  <si>
    <t>Protótipo do Site Institucional</t>
  </si>
  <si>
    <t>CRIAÇÃO DE PROTÓTIPO DO SITE INSTITUCIONAL PARA APRESENTAR AO CLIENTE</t>
  </si>
  <si>
    <t>Ferramenta de Gestão de Projeto configurada</t>
  </si>
  <si>
    <t>CONFIGURAÇÃO DE TODOS OS ENTREGÁVEIS NO TRELLO</t>
  </si>
  <si>
    <t>Requisitos populados na ferramenta</t>
  </si>
  <si>
    <t>CRIAÇÃO DO BACKLOG</t>
  </si>
  <si>
    <t>Linux instalado na VM Local</t>
  </si>
  <si>
    <t>INSTALAÇÃO E CONFIGURAÇÃO DE MÁQUINA VIRTUAL PARA HOSPEDAGEM E TESTES DO SOFTWARE</t>
  </si>
  <si>
    <t>PROJETO ATUALIZADO NO GITHUB</t>
  </si>
  <si>
    <t xml:space="preserve">PROJETO EM CONSTANTE ATUALIZAÇÃO </t>
  </si>
  <si>
    <t>PLANILHA DE RISCO</t>
  </si>
  <si>
    <t>CRIAÇÃO DE PLANILHA DE RISCOS JUNTAMENTE COM GRÁFICO DE BURNDOWN</t>
  </si>
  <si>
    <t>ESPECIFICAÇÃO DE DASHBOARD</t>
  </si>
  <si>
    <t>CRIAÇÃO DE UMA DASHBOARD ESTÁTICA</t>
  </si>
  <si>
    <t>DIAGRAMA DE SOLUÇÃO</t>
  </si>
  <si>
    <t>CRIAÇÃO DE DIAGRAMA DE SOLUÇÃO PARA COMPREENSÃO DO FUNCIONAMENTO COMPLETO DO SOFTWARE</t>
  </si>
  <si>
    <t>SCRIPT DE CRIAÇÃO DE BANCO DE DADOS</t>
  </si>
  <si>
    <t>CRIAÇÃO DO SCRIPT DE BANCO DE DADOS PARA RECEPÇÃO DE DADOS DO SITE E SENSORES</t>
  </si>
  <si>
    <t>Instalar MYSQL na VMLinux e inserção de dados do Arduíno no MySQL na mesma máquina</t>
  </si>
  <si>
    <t>INSTALAÇÃO E CONFIGURAÇÃO DO SGBD WORKBENCH MYSQL NA MÁQUINA VIRTUAL</t>
  </si>
  <si>
    <t>DESEJÁVEL</t>
  </si>
  <si>
    <t>A DEFINIR</t>
  </si>
  <si>
    <t>Modelagem Lógica e script SQL server</t>
  </si>
  <si>
    <t>CRIAÇÃO DE MODELAGEM DEFINITIVA DO PROJETO</t>
  </si>
  <si>
    <t>Fluxograma de suporte</t>
  </si>
  <si>
    <t>Ferramenta de Help desk</t>
  </si>
  <si>
    <t>Site institucional funcional</t>
  </si>
  <si>
    <t>CRIAÇÃO DE SITE INSTITUCIONAL EM HTML/CSS/JS FUNCIONAL</t>
  </si>
  <si>
    <t>Dashboard funcional</t>
  </si>
  <si>
    <t>CRIAÇÃO E CONFIGURAÇÃO DE UMA DASHBOARD FUNCIONAL</t>
  </si>
  <si>
    <t>Pagina de login e cadastro funcional</t>
  </si>
  <si>
    <t>CRIAÇÃO DE PÁGINA DE LOGIN E CADASTRO FUNCIONAL</t>
  </si>
  <si>
    <t>STATUS</t>
  </si>
  <si>
    <t>Realizado</t>
  </si>
  <si>
    <t>A realizar</t>
  </si>
  <si>
    <t>Classificação</t>
  </si>
  <si>
    <t>Status</t>
  </si>
  <si>
    <t>IMPORTANTE</t>
  </si>
  <si>
    <t>Realizando</t>
  </si>
  <si>
    <t>SEMANA 1</t>
  </si>
  <si>
    <t>SEMANA 2</t>
  </si>
  <si>
    <t>SEMANA 3</t>
  </si>
  <si>
    <t>SEMANA 4</t>
  </si>
  <si>
    <t>TABELA DE BURNDOWN</t>
  </si>
  <si>
    <t>ETAPAS</t>
  </si>
  <si>
    <t>PLANEJADO</t>
  </si>
  <si>
    <t>REALIZADO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</si>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</sst>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Yu Gothic Medium"/>
      <family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FFC000"/>
      </font>
      <fill>
        <patternFill>
          <bgColor theme="7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Backlog!$K$4:$K$7</c:f>
              <c:strCache>
                <c:ptCount val="4"/>
                <c:pt idx="0">
                  <c:v>SEMANA 1</c:v>
                </c:pt>
                <c:pt idx="1">
                  <c:v>SEMANA 2</c:v>
                </c:pt>
                <c:pt idx="2">
                  <c:v>SEMANA 3</c:v>
                </c:pt>
                <c:pt idx="3">
                  <c:v>SEMANA 4</c:v>
                </c:pt>
              </c:strCache>
            </c:strRef>
          </c:cat>
          <c:val>
            <c:numRef>
              <c:f>Backlog!$L$4:$L$7</c:f>
              <c:numCache>
                <c:formatCode>General</c:formatCode>
                <c:ptCount val="4"/>
                <c:pt idx="0">
                  <c:v>39</c:v>
                </c:pt>
                <c:pt idx="1">
                  <c:v>26</c:v>
                </c:pt>
                <c:pt idx="2">
                  <c:v>45</c:v>
                </c:pt>
                <c:pt idx="3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B-418E-BEA2-4EC69E0BBDC0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Backlog!$K$4:$K$7</c:f>
              <c:strCache>
                <c:ptCount val="4"/>
                <c:pt idx="0">
                  <c:v>SEMANA 1</c:v>
                </c:pt>
                <c:pt idx="1">
                  <c:v>SEMANA 2</c:v>
                </c:pt>
                <c:pt idx="2">
                  <c:v>SEMANA 3</c:v>
                </c:pt>
                <c:pt idx="3">
                  <c:v>SEMANA 4</c:v>
                </c:pt>
              </c:strCache>
            </c:strRef>
          </c:cat>
          <c:val>
            <c:numRef>
              <c:f>Backlog!$M$4:$M$7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B-418E-BEA2-4EC69E0BB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100320"/>
        <c:axId val="1945096960"/>
      </c:lineChart>
      <c:catAx>
        <c:axId val="194510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5096960"/>
        <c:crosses val="autoZero"/>
        <c:auto val="1"/>
        <c:lblAlgn val="ctr"/>
        <c:lblOffset val="100"/>
        <c:noMultiLvlLbl val="0"/>
      </c:catAx>
      <c:valAx>
        <c:axId val="19450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510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2</xdr:row>
      <xdr:rowOff>8964</xdr:rowOff>
    </xdr:from>
    <xdr:to>
      <xdr:col>21</xdr:col>
      <xdr:colOff>0</xdr:colOff>
      <xdr:row>15</xdr:row>
      <xdr:rowOff>8965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CE1F2C6-6464-BDD0-DB9C-1CF8477DB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2"/>
  <sheetViews>
    <sheetView showGridLines="0" tabSelected="1" topLeftCell="D1" zoomScale="85" zoomScaleNormal="85" workbookViewId="0">
      <selection activeCell="T23" sqref="T23"/>
    </sheetView>
  </sheetViews>
  <sheetFormatPr defaultRowHeight="14.4" x14ac:dyDescent="0.3"/>
  <cols>
    <col min="1" max="1" width="1.44140625" customWidth="1"/>
    <col min="2" max="2" width="79.6640625" bestFit="1" customWidth="1"/>
    <col min="3" max="3" width="122.77734375" customWidth="1"/>
    <col min="4" max="4" width="20.88671875" customWidth="1"/>
    <col min="5" max="6" width="16.44140625" customWidth="1"/>
    <col min="7" max="7" width="18.33203125" customWidth="1"/>
    <col min="8" max="8" width="13" customWidth="1"/>
    <col min="9" max="9" width="10.77734375" bestFit="1" customWidth="1"/>
    <col min="10" max="10" width="1.109375" customWidth="1"/>
    <col min="11" max="11" width="9.77734375" bestFit="1" customWidth="1"/>
    <col min="12" max="12" width="12.109375" bestFit="1" customWidth="1"/>
    <col min="13" max="13" width="11.77734375" bestFit="1" customWidth="1"/>
    <col min="14" max="14" width="1.21875" customWidth="1"/>
    <col min="15" max="21" width="13.44140625" customWidth="1"/>
  </cols>
  <sheetData>
    <row r="1" spans="2:21" ht="7.5" customHeight="1" x14ac:dyDescent="0.3"/>
    <row r="2" spans="2:21" ht="18" x14ac:dyDescent="0.35">
      <c r="B2" s="6" t="s">
        <v>0</v>
      </c>
      <c r="C2" s="7"/>
      <c r="D2" s="7"/>
      <c r="E2" s="7"/>
      <c r="F2" s="7"/>
      <c r="G2" s="7"/>
      <c r="H2" s="7"/>
      <c r="I2" s="7"/>
      <c r="K2" s="6" t="s">
        <v>62</v>
      </c>
      <c r="L2" s="7"/>
      <c r="M2" s="7"/>
      <c r="O2" s="18" t="s">
        <v>66</v>
      </c>
      <c r="P2" s="19"/>
      <c r="Q2" s="19"/>
      <c r="R2" s="19"/>
      <c r="S2" s="19"/>
      <c r="T2" s="19"/>
      <c r="U2" s="19"/>
    </row>
    <row r="3" spans="2:21" ht="15.6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4</v>
      </c>
      <c r="G3" s="5" t="s">
        <v>5</v>
      </c>
      <c r="H3" s="5" t="s">
        <v>6</v>
      </c>
      <c r="I3" s="5" t="s">
        <v>51</v>
      </c>
      <c r="K3" s="8" t="s">
        <v>63</v>
      </c>
      <c r="L3" s="8" t="s">
        <v>64</v>
      </c>
      <c r="M3" s="8" t="s">
        <v>65</v>
      </c>
      <c r="O3" s="9"/>
      <c r="P3" s="10"/>
      <c r="Q3" s="10"/>
      <c r="R3" s="10"/>
      <c r="S3" s="10"/>
      <c r="T3" s="10"/>
      <c r="U3" s="11"/>
    </row>
    <row r="4" spans="2:21" ht="18" x14ac:dyDescent="0.3">
      <c r="B4" s="1" t="s">
        <v>7</v>
      </c>
      <c r="C4" s="1" t="s">
        <v>8</v>
      </c>
      <c r="D4" s="2" t="s">
        <v>9</v>
      </c>
      <c r="E4" s="3" t="s">
        <v>18</v>
      </c>
      <c r="F4" s="4">
        <f>IF(E4="PP",3,IF(E4="P",5,IF(E4="M",8,IF(E4="G",13,21))))</f>
        <v>5</v>
      </c>
      <c r="G4" s="3">
        <v>1</v>
      </c>
      <c r="H4" s="2" t="s">
        <v>58</v>
      </c>
      <c r="I4" s="3" t="s">
        <v>52</v>
      </c>
      <c r="K4" s="1" t="s">
        <v>58</v>
      </c>
      <c r="L4" s="1">
        <f>SUMIF(H4:H22, "SEMANA 1", F4:F22)</f>
        <v>39</v>
      </c>
      <c r="M4" s="1">
        <f>SUMIFS($F$4:$F$22,$H$4:$H$22,"SEMANA 1",$I$4:$I$22,"Realizado")</f>
        <v>5</v>
      </c>
      <c r="O4" s="12"/>
      <c r="P4" s="13"/>
      <c r="Q4" s="13"/>
      <c r="R4" s="13"/>
      <c r="S4" s="13"/>
      <c r="T4" s="13"/>
      <c r="U4" s="14"/>
    </row>
    <row r="5" spans="2:21" ht="18" x14ac:dyDescent="0.3">
      <c r="B5" s="1" t="s">
        <v>12</v>
      </c>
      <c r="C5" s="1" t="s">
        <v>13</v>
      </c>
      <c r="D5" s="2" t="s">
        <v>9</v>
      </c>
      <c r="E5" s="3" t="s">
        <v>11</v>
      </c>
      <c r="F5" s="4">
        <f t="shared" ref="F5:F22" si="0">IF(E5="PP",3,IF(E5="P",5,IF(E5="M",8,IF(E5="G",13,21))))</f>
        <v>13</v>
      </c>
      <c r="G5" s="3">
        <v>1</v>
      </c>
      <c r="H5" s="2" t="s">
        <v>58</v>
      </c>
      <c r="I5" s="3" t="s">
        <v>53</v>
      </c>
      <c r="K5" s="1" t="s">
        <v>59</v>
      </c>
      <c r="L5" s="1">
        <f>SUMIF(H5:H23, "SEMANA 2", F5:F23)</f>
        <v>26</v>
      </c>
      <c r="M5" s="1">
        <f>SUMIFS($F$4:$F$22,$H$4:$H$22,"SEMANA 2",$I$4:$I$22,"Realizado")</f>
        <v>10</v>
      </c>
      <c r="O5" s="12"/>
      <c r="P5" s="13"/>
      <c r="Q5" s="13"/>
      <c r="R5" s="13"/>
      <c r="S5" s="13"/>
      <c r="T5" s="13"/>
      <c r="U5" s="14"/>
    </row>
    <row r="6" spans="2:21" ht="18" x14ac:dyDescent="0.3">
      <c r="B6" s="1" t="s">
        <v>15</v>
      </c>
      <c r="C6" s="1" t="s">
        <v>16</v>
      </c>
      <c r="D6" s="2" t="s">
        <v>9</v>
      </c>
      <c r="E6" s="3" t="s">
        <v>17</v>
      </c>
      <c r="F6" s="4">
        <f t="shared" si="0"/>
        <v>8</v>
      </c>
      <c r="G6" s="3">
        <v>2</v>
      </c>
      <c r="H6" s="2" t="s">
        <v>58</v>
      </c>
      <c r="I6" s="3" t="s">
        <v>53</v>
      </c>
      <c r="K6" s="1" t="s">
        <v>60</v>
      </c>
      <c r="L6" s="1">
        <f>SUMIF(H6:H24, "SEMANA 3", F6:F24)</f>
        <v>45</v>
      </c>
      <c r="M6" s="1">
        <f>SUMIFS($F$4:$F$22,$H$4:$H$22,"SEMANA 3",$I$4:$I$22,"Realizado")</f>
        <v>0</v>
      </c>
      <c r="O6" s="12"/>
      <c r="P6" s="13"/>
      <c r="Q6" s="13"/>
      <c r="R6" s="13"/>
      <c r="S6" s="13"/>
      <c r="T6" s="13"/>
      <c r="U6" s="14"/>
    </row>
    <row r="7" spans="2:21" ht="18" x14ac:dyDescent="0.3">
      <c r="B7" s="1" t="s">
        <v>19</v>
      </c>
      <c r="C7" s="1" t="s">
        <v>20</v>
      </c>
      <c r="D7" s="2" t="s">
        <v>9</v>
      </c>
      <c r="E7" s="3" t="s">
        <v>11</v>
      </c>
      <c r="F7" s="4">
        <f t="shared" si="0"/>
        <v>13</v>
      </c>
      <c r="G7" s="3">
        <v>1</v>
      </c>
      <c r="H7" s="2" t="s">
        <v>58</v>
      </c>
      <c r="I7" s="3" t="s">
        <v>53</v>
      </c>
      <c r="K7" s="1" t="s">
        <v>61</v>
      </c>
      <c r="L7" s="1">
        <f>SUMIF(H7:H25, "SEMANA 4", F7:F25)</f>
        <v>76</v>
      </c>
      <c r="M7" s="1">
        <f>SUMIFS($F$4:$F$22,$H$4:$H$22,"SEMANA 4",$I$4:$I$22,"Realizado")</f>
        <v>0</v>
      </c>
      <c r="O7" s="12"/>
      <c r="P7" s="13"/>
      <c r="Q7" s="13"/>
      <c r="R7" s="13"/>
      <c r="S7" s="13"/>
      <c r="T7" s="13"/>
      <c r="U7" s="14"/>
    </row>
    <row r="8" spans="2:21" ht="18" x14ac:dyDescent="0.3">
      <c r="B8" s="1" t="s">
        <v>21</v>
      </c>
      <c r="C8" s="1" t="s">
        <v>22</v>
      </c>
      <c r="D8" s="2" t="s">
        <v>9</v>
      </c>
      <c r="E8" s="3" t="s">
        <v>18</v>
      </c>
      <c r="F8" s="4">
        <f t="shared" si="0"/>
        <v>5</v>
      </c>
      <c r="G8" s="3">
        <v>2</v>
      </c>
      <c r="H8" s="2" t="s">
        <v>59</v>
      </c>
      <c r="I8" s="3" t="s">
        <v>52</v>
      </c>
      <c r="O8" s="12"/>
      <c r="P8" s="13"/>
      <c r="Q8" s="13"/>
      <c r="R8" s="13"/>
      <c r="S8" s="13"/>
      <c r="T8" s="13"/>
      <c r="U8" s="14"/>
    </row>
    <row r="9" spans="2:21" ht="18" x14ac:dyDescent="0.3">
      <c r="B9" s="1" t="s">
        <v>23</v>
      </c>
      <c r="C9" s="1" t="s">
        <v>24</v>
      </c>
      <c r="D9" s="2" t="s">
        <v>9</v>
      </c>
      <c r="E9" s="3" t="s">
        <v>10</v>
      </c>
      <c r="F9" s="4">
        <f t="shared" si="0"/>
        <v>3</v>
      </c>
      <c r="G9" s="3">
        <v>3</v>
      </c>
      <c r="H9" s="2" t="s">
        <v>59</v>
      </c>
      <c r="I9" s="3" t="s">
        <v>57</v>
      </c>
      <c r="O9" s="12"/>
      <c r="P9" s="13"/>
      <c r="Q9" s="13"/>
      <c r="R9" s="13"/>
      <c r="S9" s="13"/>
      <c r="T9" s="13"/>
      <c r="U9" s="14"/>
    </row>
    <row r="10" spans="2:21" ht="18" x14ac:dyDescent="0.3">
      <c r="B10" s="1" t="s">
        <v>25</v>
      </c>
      <c r="C10" s="1" t="s">
        <v>26</v>
      </c>
      <c r="D10" s="2" t="s">
        <v>9</v>
      </c>
      <c r="E10" s="3" t="s">
        <v>17</v>
      </c>
      <c r="F10" s="4">
        <f t="shared" si="0"/>
        <v>8</v>
      </c>
      <c r="G10" s="3">
        <v>1</v>
      </c>
      <c r="H10" s="2" t="s">
        <v>59</v>
      </c>
      <c r="I10" s="3" t="s">
        <v>53</v>
      </c>
      <c r="O10" s="12"/>
      <c r="P10" s="13"/>
      <c r="Q10" s="13"/>
      <c r="R10" s="13"/>
      <c r="S10" s="13"/>
      <c r="T10" s="13"/>
      <c r="U10" s="14"/>
    </row>
    <row r="11" spans="2:21" ht="18" x14ac:dyDescent="0.3">
      <c r="B11" s="1" t="s">
        <v>27</v>
      </c>
      <c r="C11" s="1" t="s">
        <v>28</v>
      </c>
      <c r="D11" s="2" t="s">
        <v>9</v>
      </c>
      <c r="E11" s="3" t="s">
        <v>18</v>
      </c>
      <c r="F11" s="4">
        <f t="shared" si="0"/>
        <v>5</v>
      </c>
      <c r="G11" s="3">
        <v>2</v>
      </c>
      <c r="H11" s="2" t="s">
        <v>59</v>
      </c>
      <c r="I11" s="3" t="s">
        <v>52</v>
      </c>
      <c r="O11" s="12"/>
      <c r="P11" s="13"/>
      <c r="Q11" s="13"/>
      <c r="R11" s="13"/>
      <c r="S11" s="13"/>
      <c r="T11" s="13"/>
      <c r="U11" s="14"/>
    </row>
    <row r="12" spans="2:21" ht="18" x14ac:dyDescent="0.3">
      <c r="B12" s="1" t="s">
        <v>29</v>
      </c>
      <c r="C12" s="1" t="s">
        <v>30</v>
      </c>
      <c r="D12" s="2" t="s">
        <v>9</v>
      </c>
      <c r="E12" s="3" t="s">
        <v>18</v>
      </c>
      <c r="F12" s="4">
        <f t="shared" si="0"/>
        <v>5</v>
      </c>
      <c r="G12" s="3">
        <v>3</v>
      </c>
      <c r="H12" s="2" t="s">
        <v>59</v>
      </c>
      <c r="I12" s="3" t="s">
        <v>53</v>
      </c>
      <c r="O12" s="12"/>
      <c r="P12" s="13"/>
      <c r="Q12" s="13"/>
      <c r="R12" s="13"/>
      <c r="S12" s="13"/>
      <c r="T12" s="13"/>
      <c r="U12" s="14"/>
    </row>
    <row r="13" spans="2:21" ht="18" x14ac:dyDescent="0.3">
      <c r="B13" s="1" t="s">
        <v>31</v>
      </c>
      <c r="C13" s="1" t="s">
        <v>32</v>
      </c>
      <c r="D13" s="2" t="s">
        <v>9</v>
      </c>
      <c r="E13" s="3" t="s">
        <v>17</v>
      </c>
      <c r="F13" s="4">
        <f t="shared" si="0"/>
        <v>8</v>
      </c>
      <c r="G13" s="3">
        <v>3</v>
      </c>
      <c r="H13" s="2" t="s">
        <v>60</v>
      </c>
      <c r="I13" s="3" t="s">
        <v>53</v>
      </c>
      <c r="O13" s="12"/>
      <c r="P13" s="13"/>
      <c r="Q13" s="13"/>
      <c r="R13" s="13"/>
      <c r="S13" s="13"/>
      <c r="T13" s="13"/>
      <c r="U13" s="14"/>
    </row>
    <row r="14" spans="2:21" ht="18" x14ac:dyDescent="0.3">
      <c r="B14" s="1" t="s">
        <v>33</v>
      </c>
      <c r="C14" s="1" t="s">
        <v>34</v>
      </c>
      <c r="D14" s="2" t="s">
        <v>9</v>
      </c>
      <c r="E14" s="3" t="s">
        <v>17</v>
      </c>
      <c r="F14" s="4">
        <f t="shared" si="0"/>
        <v>8</v>
      </c>
      <c r="G14" s="3">
        <v>2</v>
      </c>
      <c r="H14" s="2" t="s">
        <v>60</v>
      </c>
      <c r="I14" s="3" t="s">
        <v>53</v>
      </c>
      <c r="O14" s="12"/>
      <c r="P14" s="13"/>
      <c r="Q14" s="13"/>
      <c r="R14" s="13"/>
      <c r="S14" s="13"/>
      <c r="T14" s="13"/>
      <c r="U14" s="14"/>
    </row>
    <row r="15" spans="2:21" ht="18" x14ac:dyDescent="0.3">
      <c r="B15" s="1" t="s">
        <v>35</v>
      </c>
      <c r="C15" s="1" t="s">
        <v>36</v>
      </c>
      <c r="D15" s="2" t="s">
        <v>9</v>
      </c>
      <c r="E15" s="3" t="s">
        <v>17</v>
      </c>
      <c r="F15" s="4">
        <f t="shared" si="0"/>
        <v>8</v>
      </c>
      <c r="G15" s="3">
        <v>2</v>
      </c>
      <c r="H15" s="2" t="s">
        <v>60</v>
      </c>
      <c r="I15" s="3" t="s">
        <v>53</v>
      </c>
      <c r="O15" s="15"/>
      <c r="P15" s="16"/>
      <c r="Q15" s="16"/>
      <c r="R15" s="16"/>
      <c r="S15" s="16"/>
      <c r="T15" s="16"/>
      <c r="U15" s="17"/>
    </row>
    <row r="16" spans="2:21" ht="18" x14ac:dyDescent="0.3">
      <c r="B16" s="1" t="s">
        <v>37</v>
      </c>
      <c r="C16" s="1" t="s">
        <v>38</v>
      </c>
      <c r="D16" s="2" t="s">
        <v>9</v>
      </c>
      <c r="E16" s="3" t="s">
        <v>17</v>
      </c>
      <c r="F16" s="4">
        <f t="shared" si="0"/>
        <v>8</v>
      </c>
      <c r="G16" s="3">
        <v>1</v>
      </c>
      <c r="H16" s="2" t="s">
        <v>60</v>
      </c>
      <c r="I16" s="3" t="s">
        <v>53</v>
      </c>
    </row>
    <row r="17" spans="2:9" ht="18" x14ac:dyDescent="0.3">
      <c r="B17" s="1" t="s">
        <v>41</v>
      </c>
      <c r="C17" s="1" t="s">
        <v>42</v>
      </c>
      <c r="D17" s="2" t="s">
        <v>9</v>
      </c>
      <c r="E17" s="3" t="s">
        <v>11</v>
      </c>
      <c r="F17" s="4">
        <f t="shared" si="0"/>
        <v>13</v>
      </c>
      <c r="G17" s="3">
        <v>2</v>
      </c>
      <c r="H17" s="2" t="s">
        <v>60</v>
      </c>
      <c r="I17" s="3" t="s">
        <v>53</v>
      </c>
    </row>
    <row r="18" spans="2:9" ht="18" x14ac:dyDescent="0.3">
      <c r="B18" s="1" t="s">
        <v>43</v>
      </c>
      <c r="C18" s="1" t="s">
        <v>40</v>
      </c>
      <c r="D18" s="2" t="s">
        <v>9</v>
      </c>
      <c r="E18" s="3" t="s">
        <v>17</v>
      </c>
      <c r="F18" s="4">
        <f t="shared" si="0"/>
        <v>8</v>
      </c>
      <c r="G18" s="3">
        <v>3</v>
      </c>
      <c r="H18" s="2" t="s">
        <v>61</v>
      </c>
      <c r="I18" s="3" t="s">
        <v>53</v>
      </c>
    </row>
    <row r="19" spans="2:9" ht="18" x14ac:dyDescent="0.3">
      <c r="B19" s="1" t="s">
        <v>44</v>
      </c>
      <c r="C19" s="1" t="s">
        <v>40</v>
      </c>
      <c r="D19" s="2" t="s">
        <v>9</v>
      </c>
      <c r="E19" s="3" t="s">
        <v>11</v>
      </c>
      <c r="F19" s="4">
        <f t="shared" si="0"/>
        <v>13</v>
      </c>
      <c r="G19" s="3">
        <v>2</v>
      </c>
      <c r="H19" s="2" t="s">
        <v>61</v>
      </c>
      <c r="I19" s="3" t="s">
        <v>53</v>
      </c>
    </row>
    <row r="20" spans="2:9" ht="18" x14ac:dyDescent="0.3">
      <c r="B20" s="1" t="s">
        <v>45</v>
      </c>
      <c r="C20" s="1" t="s">
        <v>46</v>
      </c>
      <c r="D20" s="2" t="s">
        <v>9</v>
      </c>
      <c r="E20" s="3" t="s">
        <v>14</v>
      </c>
      <c r="F20" s="4">
        <f t="shared" si="0"/>
        <v>21</v>
      </c>
      <c r="G20" s="3">
        <v>1</v>
      </c>
      <c r="H20" s="2" t="s">
        <v>61</v>
      </c>
      <c r="I20" s="3" t="s">
        <v>53</v>
      </c>
    </row>
    <row r="21" spans="2:9" ht="18" x14ac:dyDescent="0.3">
      <c r="B21" s="1" t="s">
        <v>47</v>
      </c>
      <c r="C21" s="1" t="s">
        <v>48</v>
      </c>
      <c r="D21" s="2" t="s">
        <v>9</v>
      </c>
      <c r="E21" s="3" t="s">
        <v>14</v>
      </c>
      <c r="F21" s="4">
        <f t="shared" si="0"/>
        <v>21</v>
      </c>
      <c r="G21" s="3">
        <v>1</v>
      </c>
      <c r="H21" s="2" t="s">
        <v>61</v>
      </c>
      <c r="I21" s="3" t="s">
        <v>53</v>
      </c>
    </row>
    <row r="22" spans="2:9" ht="18" x14ac:dyDescent="0.3">
      <c r="B22" s="1" t="s">
        <v>49</v>
      </c>
      <c r="C22" s="1" t="s">
        <v>50</v>
      </c>
      <c r="D22" s="2" t="s">
        <v>9</v>
      </c>
      <c r="E22" s="3" t="s">
        <v>11</v>
      </c>
      <c r="F22" s="4">
        <f t="shared" si="0"/>
        <v>13</v>
      </c>
      <c r="G22" s="3">
        <v>1</v>
      </c>
      <c r="H22" s="2" t="s">
        <v>61</v>
      </c>
      <c r="I22" s="3" t="s">
        <v>53</v>
      </c>
    </row>
  </sheetData>
  <autoFilter ref="B3:H3" xr:uid="{00000000-0001-0000-0000-000000000000}"/>
  <mergeCells count="3">
    <mergeCell ref="B2:I2"/>
    <mergeCell ref="K2:M2"/>
    <mergeCell ref="O2:U2"/>
  </mergeCells>
  <conditionalFormatting sqref="I4:I22">
    <cfRule type="containsText" dxfId="2" priority="1" operator="containsText" text="A realizar">
      <formula>NOT(ISERROR(SEARCH("A realizar",I4)))</formula>
    </cfRule>
    <cfRule type="containsText" dxfId="1" priority="2" operator="containsText" text="Realizado">
      <formula>NOT(ISERROR(SEARCH("Realizado",I4)))</formula>
    </cfRule>
    <cfRule type="containsText" dxfId="0" priority="3" operator="containsText" text="Realizando">
      <formula>NOT(ISERROR(SEARCH("Realizando",I4)))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E1EF4985-D70E-4F24-A874-798C93768EE9}">
          <x14:formula1>
            <xm:f>'Banco de Dados'!$B$2:$B$4</xm:f>
          </x14:formula1>
          <xm:sqref>I4:I22</xm:sqref>
        </x14:dataValidation>
        <x14:dataValidation type="list" allowBlank="1" showInputMessage="1" showErrorMessage="1" xr:uid="{ABD2E8E3-9567-4CB4-B4B8-8094571C21F2}">
          <x14:formula1>
            <xm:f>'Banco de Dados'!$D$2:$D$6</xm:f>
          </x14:formula1>
          <xm:sqref>E4:E22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A555-C656-4B10-82DB-BAAA7BEA33EC}">
  <dimension ref="A1:D6"/>
  <sheetViews>
    <sheetView workbookViewId="0">
      <selection activeCell="D7" sqref="D7"/>
    </sheetView>
  </sheetViews>
  <sheetFormatPr defaultRowHeight="14.4" x14ac:dyDescent="0.3"/>
  <cols>
    <col min="1" max="1" width="12.6640625" bestFit="1" customWidth="1"/>
    <col min="2" max="2" width="10.6640625" bestFit="1" customWidth="1"/>
  </cols>
  <sheetData>
    <row r="1" spans="1:4" x14ac:dyDescent="0.3">
      <c r="A1" t="s">
        <v>54</v>
      </c>
      <c r="B1" t="s">
        <v>55</v>
      </c>
    </row>
    <row r="2" spans="1:4" x14ac:dyDescent="0.3">
      <c r="A2" t="s">
        <v>9</v>
      </c>
      <c r="B2" t="s">
        <v>53</v>
      </c>
      <c r="D2" t="s">
        <v>18</v>
      </c>
    </row>
    <row r="3" spans="1:4" x14ac:dyDescent="0.3">
      <c r="A3" t="s">
        <v>56</v>
      </c>
      <c r="B3" t="s">
        <v>57</v>
      </c>
      <c r="D3" t="s">
        <v>10</v>
      </c>
    </row>
    <row r="4" spans="1:4" x14ac:dyDescent="0.3">
      <c r="A4" t="s">
        <v>39</v>
      </c>
      <c r="B4" t="s">
        <v>52</v>
      </c>
      <c r="D4" t="s">
        <v>17</v>
      </c>
    </row>
    <row r="5" spans="1:4" x14ac:dyDescent="0.3">
      <c r="D5" t="s">
        <v>11</v>
      </c>
    </row>
    <row r="6" spans="1:4" x14ac:dyDescent="0.3">
      <c r="D6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>Vinicius Gonçalves</cp:lastModifiedBy>
  <dcterms:created xsi:type="dcterms:W3CDTF">2015-06-05T18:19:34Z</dcterms:created>
  <dcterms:modified xsi:type="dcterms:W3CDTF">2024-11-06T19:14:14Z</dcterms:modified>
</cp:coreProperties>
</file>