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ic\Área de Trabalho\"/>
    </mc:Choice>
  </mc:AlternateContent>
  <xr:revisionPtr revIDLastSave="0" documentId="13_ncr:1_{49E4E16F-6879-4B64-8552-2D9AE21B8BE8}" xr6:coauthVersionLast="45" xr6:coauthVersionMax="45" xr10:uidLastSave="{00000000-0000-0000-0000-000000000000}"/>
  <bookViews>
    <workbookView xWindow="165" yWindow="525" windowWidth="19290" windowHeight="10620" xr2:uid="{7EC88107-EFF9-4229-B3F5-3A25C12527EF}"/>
  </bookViews>
  <sheets>
    <sheet name="Annual Pledge List" sheetId="1" r:id="rId1"/>
  </sheets>
  <definedNames>
    <definedName name="_xlnm._FilterDatabase" localSheetId="0" hidden="1">'Annual Pledge List'!$A$7:$H$17</definedName>
    <definedName name="_xlnm.Criteria">'Annual Pledge List'!$A$2:$H$3</definedName>
    <definedName name="Criteria_Area">'Annual Pledge List'!$A$1:$H$3</definedName>
    <definedName name="_xlnm.Extract">'Annual Pledge List'!$A$27:$H$28</definedName>
    <definedName name="Extract_Area">'Annual Pledge List'!$A$26:$H$28</definedName>
    <definedName name="Usa">'Annual Pledge List'!$A$27:$H$28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G18" i="1"/>
  <c r="E18" i="1"/>
  <c r="H9" i="1"/>
  <c r="H10" i="1"/>
  <c r="H11" i="1"/>
  <c r="H12" i="1"/>
  <c r="H13" i="1"/>
  <c r="H14" i="1"/>
  <c r="H15" i="1"/>
  <c r="H16" i="1"/>
  <c r="H17" i="1"/>
  <c r="H8" i="1"/>
  <c r="H18" i="1" l="1"/>
</calcChain>
</file>

<file path=xl/sharedStrings.xml><?xml version="1.0" encoding="utf-8"?>
<sst xmlns="http://schemas.openxmlformats.org/spreadsheetml/2006/main" count="79" uniqueCount="52">
  <si>
    <t>Total</t>
  </si>
  <si>
    <t>Chucky</t>
  </si>
  <si>
    <t>Trello</t>
  </si>
  <si>
    <t>Chan</t>
  </si>
  <si>
    <t>Counte</t>
  </si>
  <si>
    <t>Forkner</t>
  </si>
  <si>
    <t>Delta</t>
  </si>
  <si>
    <t>Fritz</t>
  </si>
  <si>
    <t>Lopes</t>
  </si>
  <si>
    <t>Leone</t>
  </si>
  <si>
    <t>Frye</t>
  </si>
  <si>
    <t>Kate</t>
  </si>
  <si>
    <t>Len</t>
  </si>
  <si>
    <t>Suzy</t>
  </si>
  <si>
    <t>Bill</t>
  </si>
  <si>
    <t>Meg</t>
  </si>
  <si>
    <t>Lyn</t>
  </si>
  <si>
    <t>Julie</t>
  </si>
  <si>
    <t>Hector</t>
  </si>
  <si>
    <t>Sally</t>
  </si>
  <si>
    <t>Janice</t>
  </si>
  <si>
    <t>F</t>
  </si>
  <si>
    <t>M</t>
  </si>
  <si>
    <t>C-</t>
  </si>
  <si>
    <t>D-</t>
  </si>
  <si>
    <t>B</t>
  </si>
  <si>
    <t>A</t>
  </si>
  <si>
    <t>C+</t>
  </si>
  <si>
    <t>A-</t>
  </si>
  <si>
    <t>B-</t>
  </si>
  <si>
    <t>A+</t>
  </si>
  <si>
    <t>D</t>
  </si>
  <si>
    <t>D+</t>
  </si>
  <si>
    <t>Grade Table</t>
  </si>
  <si>
    <t>GPA</t>
  </si>
  <si>
    <t>GRADE</t>
  </si>
  <si>
    <t>C</t>
  </si>
  <si>
    <t>B+</t>
  </si>
  <si>
    <t>Annual Pledge List</t>
  </si>
  <si>
    <t>Pledge ID</t>
  </si>
  <si>
    <t>Lname</t>
  </si>
  <si>
    <t>Fname</t>
  </si>
  <si>
    <t>Gender</t>
  </si>
  <si>
    <t>Age</t>
  </si>
  <si>
    <t>Pledge Amount</t>
  </si>
  <si>
    <t>Grade</t>
  </si>
  <si>
    <t>Total Male Pledge</t>
  </si>
  <si>
    <t>Total Female Pledge</t>
  </si>
  <si>
    <t>Male Count</t>
  </si>
  <si>
    <t>Female Count</t>
  </si>
  <si>
    <t>Criteria Area</t>
  </si>
  <si>
    <t>Extract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</si>
</sst>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E83B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167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E8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707557-CE51-4FF6-99AE-3A92D4B59665}" name="Table2" displayName="Table2" ref="A7:H18" totalsRowCount="1" headerRowDxfId="8" dataDxfId="9">
  <tableColumns count="8">
    <tableColumn id="1" xr3:uid="{1387BA97-AE5A-4023-910C-19D56E3104DC}" name="Pledge ID" totalsRowLabel="Total" dataDxfId="17" totalsRowDxfId="7"/>
    <tableColumn id="2" xr3:uid="{6C762BFC-A907-4B66-B354-85245717A499}" name="Lname" dataDxfId="16" totalsRowDxfId="6"/>
    <tableColumn id="3" xr3:uid="{36C029CB-26BB-41B1-A7F0-B9647516CB6A}" name="Fname" dataDxfId="15" totalsRowDxfId="5"/>
    <tableColumn id="4" xr3:uid="{3B18983B-0CC9-4625-A620-ABEDF0342904}" name="Gender" dataDxfId="14" totalsRowDxfId="4"/>
    <tableColumn id="5" xr3:uid="{099D2D8E-3503-4670-977E-46D303AA106C}" name="Age" totalsRowFunction="max" dataDxfId="13" totalsRowDxfId="3"/>
    <tableColumn id="6" xr3:uid="{947E402E-E20E-4458-88A2-4A9948FDC9FB}" name="Pledge Amount" dataDxfId="12" totalsRowDxfId="2"/>
    <tableColumn id="7" xr3:uid="{D401F74C-8E86-4BD7-90C3-2F4AFC518DB1}" name="GPA" totalsRowFunction="min" dataDxfId="11" totalsRowDxfId="1"/>
    <tableColumn id="8" xr3:uid="{B0DE0B56-0D90-43F7-AB53-BB91C078A19D}" name="Grade" totalsRowFunction="count" dataDxfId="10" totalsRowDxfId="0">
      <calculatedColumnFormula>VLOOKUP(G8, $J$8:$K$20, 2)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5330-57E5-43DD-8E19-CB4D617A3CAF}">
  <dimension ref="A1:K28"/>
  <sheetViews>
    <sheetView tabSelected="1" zoomScale="55" zoomScaleNormal="55" workbookViewId="0">
      <selection activeCell="E28" sqref="E28"/>
    </sheetView>
  </sheetViews>
  <sheetFormatPr defaultRowHeight="15" x14ac:dyDescent="0.25"/>
  <cols>
    <col min="1" max="1" width="11.5703125" customWidth="1"/>
    <col min="2" max="2" width="12.42578125" customWidth="1"/>
    <col min="3" max="3" width="11.7109375" customWidth="1"/>
    <col min="4" max="4" width="9.85546875" customWidth="1"/>
    <col min="6" max="6" width="16.85546875" customWidth="1"/>
    <col min="10" max="10" width="5" bestFit="1" customWidth="1"/>
    <col min="11" max="11" width="24.85546875" customWidth="1"/>
  </cols>
  <sheetData>
    <row r="1" spans="1:11" ht="31.5" x14ac:dyDescent="0.5">
      <c r="A1" s="5" t="s">
        <v>50</v>
      </c>
      <c r="B1" s="5"/>
      <c r="C1" s="5"/>
      <c r="D1" s="5"/>
      <c r="E1" s="5"/>
      <c r="F1" s="5"/>
      <c r="G1" s="5"/>
      <c r="H1" s="5"/>
    </row>
    <row r="2" spans="1:11" x14ac:dyDescent="0.25">
      <c r="A2" s="8" t="s">
        <v>39</v>
      </c>
      <c r="B2" s="8" t="s">
        <v>40</v>
      </c>
      <c r="C2" s="8" t="s">
        <v>41</v>
      </c>
      <c r="D2" s="8" t="s">
        <v>42</v>
      </c>
      <c r="E2" s="8" t="s">
        <v>43</v>
      </c>
      <c r="F2" s="8" t="s">
        <v>44</v>
      </c>
      <c r="G2" s="8" t="s">
        <v>34</v>
      </c>
      <c r="H2" s="8" t="s">
        <v>45</v>
      </c>
    </row>
    <row r="3" spans="1:11" x14ac:dyDescent="0.25">
      <c r="D3" s="9" t="s">
        <v>21</v>
      </c>
      <c r="G3" s="1">
        <v>3.5</v>
      </c>
    </row>
    <row r="6" spans="1:11" ht="31.5" x14ac:dyDescent="0.5">
      <c r="A6" s="5" t="s">
        <v>38</v>
      </c>
      <c r="B6" s="5"/>
      <c r="C6" s="5"/>
      <c r="D6" s="5"/>
      <c r="E6" s="5"/>
      <c r="F6" s="5"/>
      <c r="G6" s="5"/>
      <c r="H6" s="5"/>
      <c r="J6" s="5" t="s">
        <v>33</v>
      </c>
      <c r="K6" s="5"/>
    </row>
    <row r="7" spans="1:11" x14ac:dyDescent="0.25">
      <c r="A7" s="3" t="s">
        <v>39</v>
      </c>
      <c r="B7" s="3" t="s">
        <v>40</v>
      </c>
      <c r="C7" s="3" t="s">
        <v>41</v>
      </c>
      <c r="D7" s="3" t="s">
        <v>42</v>
      </c>
      <c r="E7" s="3" t="s">
        <v>43</v>
      </c>
      <c r="F7" s="3" t="s">
        <v>44</v>
      </c>
      <c r="G7" s="3" t="s">
        <v>34</v>
      </c>
      <c r="H7" s="3" t="s">
        <v>45</v>
      </c>
      <c r="J7" s="7" t="s">
        <v>34</v>
      </c>
      <c r="K7" s="7" t="s">
        <v>35</v>
      </c>
    </row>
    <row r="8" spans="1:11" x14ac:dyDescent="0.25">
      <c r="A8" s="2">
        <v>452718</v>
      </c>
      <c r="B8" s="2" t="s">
        <v>1</v>
      </c>
      <c r="C8" s="2" t="s">
        <v>11</v>
      </c>
      <c r="D8" s="2" t="s">
        <v>21</v>
      </c>
      <c r="E8" s="2">
        <v>25</v>
      </c>
      <c r="F8" s="6">
        <v>6.2169999999999996</v>
      </c>
      <c r="G8" s="2">
        <v>2.15</v>
      </c>
      <c r="H8" s="2" t="str">
        <f>VLOOKUP(G8, $J$8:$K$20, 2)</f>
        <v>C-</v>
      </c>
      <c r="J8" s="1">
        <v>0</v>
      </c>
      <c r="K8" s="2" t="s">
        <v>21</v>
      </c>
    </row>
    <row r="9" spans="1:11" x14ac:dyDescent="0.25">
      <c r="A9" s="2">
        <v>471829</v>
      </c>
      <c r="B9" s="2" t="s">
        <v>2</v>
      </c>
      <c r="C9" s="2" t="s">
        <v>12</v>
      </c>
      <c r="D9" s="2" t="s">
        <v>22</v>
      </c>
      <c r="E9" s="2">
        <v>23</v>
      </c>
      <c r="F9" s="4">
        <v>3.21</v>
      </c>
      <c r="G9" s="2">
        <v>3.32</v>
      </c>
      <c r="H9" s="2" t="str">
        <f t="shared" ref="H9:H17" si="0">VLOOKUP(G9, $J$8:$K$20, 2)</f>
        <v>B</v>
      </c>
      <c r="J9" s="1">
        <v>1</v>
      </c>
      <c r="K9" s="2" t="s">
        <v>24</v>
      </c>
    </row>
    <row r="10" spans="1:11" x14ac:dyDescent="0.25">
      <c r="A10" s="2">
        <v>491827</v>
      </c>
      <c r="B10" s="2" t="s">
        <v>3</v>
      </c>
      <c r="C10" s="2" t="s">
        <v>13</v>
      </c>
      <c r="D10" s="2" t="s">
        <v>21</v>
      </c>
      <c r="E10" s="2">
        <v>23</v>
      </c>
      <c r="F10" s="4">
        <v>2.25</v>
      </c>
      <c r="G10" s="2">
        <v>4.2300000000000004</v>
      </c>
      <c r="H10" s="2" t="str">
        <f t="shared" si="0"/>
        <v>A</v>
      </c>
      <c r="J10" s="2">
        <v>1.25</v>
      </c>
      <c r="K10" s="2" t="s">
        <v>31</v>
      </c>
    </row>
    <row r="11" spans="1:11" x14ac:dyDescent="0.25">
      <c r="A11" s="2">
        <v>521989</v>
      </c>
      <c r="B11" s="2" t="s">
        <v>4</v>
      </c>
      <c r="C11" s="2" t="s">
        <v>14</v>
      </c>
      <c r="D11" s="2" t="s">
        <v>22</v>
      </c>
      <c r="E11" s="2">
        <v>19</v>
      </c>
      <c r="F11" s="2">
        <v>7.125</v>
      </c>
      <c r="G11" s="1">
        <v>2.9</v>
      </c>
      <c r="H11" s="2" t="str">
        <f t="shared" si="0"/>
        <v>C+</v>
      </c>
      <c r="J11" s="2">
        <v>1.75</v>
      </c>
      <c r="K11" s="2" t="s">
        <v>32</v>
      </c>
    </row>
    <row r="12" spans="1:11" x14ac:dyDescent="0.25">
      <c r="A12" s="2">
        <v>610298</v>
      </c>
      <c r="B12" s="2" t="s">
        <v>5</v>
      </c>
      <c r="C12" s="2" t="s">
        <v>15</v>
      </c>
      <c r="D12" s="2" t="s">
        <v>21</v>
      </c>
      <c r="E12" s="2">
        <v>25</v>
      </c>
      <c r="F12" s="2">
        <v>9.8249999999999993</v>
      </c>
      <c r="G12" s="2">
        <v>3.92</v>
      </c>
      <c r="H12" s="2" t="str">
        <f t="shared" si="0"/>
        <v>A-</v>
      </c>
      <c r="J12" s="1">
        <v>2</v>
      </c>
      <c r="K12" s="2" t="s">
        <v>23</v>
      </c>
    </row>
    <row r="13" spans="1:11" x14ac:dyDescent="0.25">
      <c r="A13" s="2">
        <v>38192</v>
      </c>
      <c r="B13" s="2" t="s">
        <v>6</v>
      </c>
      <c r="C13" s="2" t="s">
        <v>16</v>
      </c>
      <c r="D13" s="2" t="s">
        <v>21</v>
      </c>
      <c r="E13" s="2">
        <v>28</v>
      </c>
      <c r="F13" s="2">
        <v>1.2749999999999999</v>
      </c>
      <c r="G13" s="2">
        <v>1.1499999999999999</v>
      </c>
      <c r="H13" s="2" t="str">
        <f t="shared" si="0"/>
        <v>D-</v>
      </c>
      <c r="J13" s="2">
        <v>2.25</v>
      </c>
      <c r="K13" s="2" t="s">
        <v>36</v>
      </c>
    </row>
    <row r="14" spans="1:11" x14ac:dyDescent="0.25">
      <c r="A14" s="2">
        <v>721890</v>
      </c>
      <c r="B14" s="2" t="s">
        <v>7</v>
      </c>
      <c r="C14" s="2" t="s">
        <v>17</v>
      </c>
      <c r="D14" s="2" t="s">
        <v>21</v>
      </c>
      <c r="E14" s="2">
        <v>22</v>
      </c>
      <c r="F14" s="4">
        <v>3.25</v>
      </c>
      <c r="G14" s="2">
        <v>0.42</v>
      </c>
      <c r="H14" s="2" t="str">
        <f t="shared" si="0"/>
        <v>F</v>
      </c>
      <c r="J14" s="2">
        <v>2.75</v>
      </c>
      <c r="K14" s="2" t="s">
        <v>27</v>
      </c>
    </row>
    <row r="15" spans="1:11" x14ac:dyDescent="0.25">
      <c r="A15" s="2">
        <v>756719</v>
      </c>
      <c r="B15" s="2" t="s">
        <v>8</v>
      </c>
      <c r="C15" s="2" t="s">
        <v>18</v>
      </c>
      <c r="D15" s="2" t="s">
        <v>22</v>
      </c>
      <c r="E15" s="2">
        <v>18</v>
      </c>
      <c r="F15" s="2">
        <v>2.9950000000000001</v>
      </c>
      <c r="G15" s="2">
        <v>3.15</v>
      </c>
      <c r="H15" s="2" t="str">
        <f t="shared" si="0"/>
        <v>B-</v>
      </c>
      <c r="J15" s="1">
        <v>3</v>
      </c>
      <c r="K15" s="2" t="s">
        <v>29</v>
      </c>
    </row>
    <row r="16" spans="1:11" x14ac:dyDescent="0.25">
      <c r="A16" s="2">
        <v>781020</v>
      </c>
      <c r="B16" s="2" t="s">
        <v>9</v>
      </c>
      <c r="C16" s="2" t="s">
        <v>19</v>
      </c>
      <c r="D16" s="2" t="s">
        <v>21</v>
      </c>
      <c r="E16" s="2">
        <v>25</v>
      </c>
      <c r="F16" s="4">
        <v>11.6</v>
      </c>
      <c r="G16" s="2">
        <v>2.77</v>
      </c>
      <c r="H16" s="2" t="str">
        <f t="shared" si="0"/>
        <v>C+</v>
      </c>
      <c r="J16" s="2">
        <v>3.25</v>
      </c>
      <c r="K16" s="2" t="s">
        <v>25</v>
      </c>
    </row>
    <row r="17" spans="1:11" x14ac:dyDescent="0.25">
      <c r="A17" s="2">
        <v>821928</v>
      </c>
      <c r="B17" s="2" t="s">
        <v>10</v>
      </c>
      <c r="C17" s="2" t="s">
        <v>20</v>
      </c>
      <c r="D17" s="2" t="s">
        <v>21</v>
      </c>
      <c r="E17" s="2">
        <v>23</v>
      </c>
      <c r="F17" s="4">
        <v>9.1999999999999993</v>
      </c>
      <c r="G17" s="1">
        <v>4.3</v>
      </c>
      <c r="H17" s="2" t="str">
        <f t="shared" si="0"/>
        <v>A+</v>
      </c>
      <c r="J17" s="1">
        <v>3.5</v>
      </c>
      <c r="K17" s="2" t="s">
        <v>37</v>
      </c>
    </row>
    <row r="18" spans="1:11" x14ac:dyDescent="0.25">
      <c r="A18" s="2" t="s">
        <v>0</v>
      </c>
      <c r="B18" s="2"/>
      <c r="C18" s="2"/>
      <c r="D18" s="2"/>
      <c r="E18" s="2">
        <f>SUBTOTAL(104,Table2[Age])</f>
        <v>28</v>
      </c>
      <c r="F18" s="2"/>
      <c r="G18" s="2">
        <f>SUBTOTAL(105,Table2[GPA])</f>
        <v>0.42</v>
      </c>
      <c r="H18" s="2">
        <f>SUBTOTAL(103,Table2[Grade])</f>
        <v>10</v>
      </c>
      <c r="J18" s="1">
        <v>3.9</v>
      </c>
      <c r="K18" s="2" t="s">
        <v>28</v>
      </c>
    </row>
    <row r="19" spans="1:11" x14ac:dyDescent="0.25">
      <c r="A19" s="2"/>
      <c r="B19" s="2"/>
      <c r="C19" s="2"/>
      <c r="D19" s="2"/>
      <c r="E19" s="2"/>
      <c r="F19" s="2"/>
      <c r="G19" s="2"/>
      <c r="H19" s="2"/>
      <c r="J19" s="1">
        <v>4</v>
      </c>
      <c r="K19" s="2" t="s">
        <v>26</v>
      </c>
    </row>
    <row r="20" spans="1:11" x14ac:dyDescent="0.25">
      <c r="A20" t="s">
        <v>46</v>
      </c>
      <c r="C20">
        <f>SUMIF(D8:D17,"M",F8:F17)</f>
        <v>13.330000000000002</v>
      </c>
      <c r="J20" s="2">
        <v>4.25</v>
      </c>
      <c r="K20" s="2" t="s">
        <v>30</v>
      </c>
    </row>
    <row r="21" spans="1:11" x14ac:dyDescent="0.25">
      <c r="A21" t="s">
        <v>47</v>
      </c>
      <c r="C21">
        <f>SUMIF(D8:D17,"F",F8:F17)</f>
        <v>43.61699999999999</v>
      </c>
    </row>
    <row r="22" spans="1:11" x14ac:dyDescent="0.25">
      <c r="A22" t="s">
        <v>48</v>
      </c>
      <c r="C22">
        <f>COUNTIF(D8:D17,"M")</f>
        <v>3</v>
      </c>
    </row>
    <row r="23" spans="1:11" x14ac:dyDescent="0.25">
      <c r="A23" t="s">
        <v>49</v>
      </c>
      <c r="C23">
        <f>COUNTIF(D8:D17,"F")</f>
        <v>7</v>
      </c>
    </row>
    <row r="26" spans="1:11" ht="31.5" x14ac:dyDescent="0.5">
      <c r="A26" s="5" t="s">
        <v>51</v>
      </c>
      <c r="B26" s="5"/>
      <c r="C26" s="5"/>
      <c r="D26" s="5"/>
      <c r="E26" s="5"/>
      <c r="F26" s="5"/>
      <c r="G26" s="5"/>
      <c r="H26" s="5"/>
    </row>
    <row r="27" spans="1:11" x14ac:dyDescent="0.25">
      <c r="A27" s="8" t="s">
        <v>39</v>
      </c>
      <c r="B27" s="8" t="s">
        <v>40</v>
      </c>
      <c r="C27" s="8" t="s">
        <v>41</v>
      </c>
      <c r="D27" s="8" t="s">
        <v>42</v>
      </c>
      <c r="E27" s="8" t="s">
        <v>43</v>
      </c>
      <c r="F27" s="8" t="s">
        <v>44</v>
      </c>
      <c r="G27" s="8" t="s">
        <v>34</v>
      </c>
      <c r="H27" s="8" t="s">
        <v>45</v>
      </c>
    </row>
    <row r="28" spans="1:11" x14ac:dyDescent="0.25">
      <c r="A28" s="3"/>
      <c r="B28" s="3"/>
      <c r="C28" s="3"/>
      <c r="D28" s="3"/>
      <c r="E28" s="3"/>
      <c r="F28" s="3"/>
      <c r="G28" s="3"/>
      <c r="H28" s="3"/>
    </row>
  </sheetData>
  <mergeCells count="4">
    <mergeCell ref="J6:K6"/>
    <mergeCell ref="A6:H6"/>
    <mergeCell ref="A1:H1"/>
    <mergeCell ref="A26:H26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Annual Pledge List</vt:lpstr>
      <vt:lpstr>Criteria</vt:lpstr>
      <vt:lpstr>Criteria_Area</vt:lpstr>
      <vt:lpstr>Extract</vt:lpstr>
      <vt:lpstr>Extract_Area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Cantarelli</dc:creator>
  <cp:lastModifiedBy>Vinicius Cantarelli</cp:lastModifiedBy>
  <dcterms:created xsi:type="dcterms:W3CDTF">2020-11-10T19:51:33Z</dcterms:created>
  <dcterms:modified xsi:type="dcterms:W3CDTF">2020-11-10T23:09:42Z</dcterms:modified>
</cp:coreProperties>
</file>