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stclairconnect-my.sharepoint.com/personal/w0766904_myscc_ca/Documents/Área de Trabalho/ALL/1/"/>
    </mc:Choice>
  </mc:AlternateContent>
  <xr:revisionPtr revIDLastSave="0" documentId="8_{7F76CC4F-9EAE-414F-BFAB-1076F7DADD7E}" xr6:coauthVersionLast="47" xr6:coauthVersionMax="47" xr10:uidLastSave="{00000000-0000-0000-0000-000000000000}"/>
  <bookViews>
    <workbookView xWindow="765" yWindow="300" windowWidth="19290" windowHeight="10620" activeTab="1" xr2:uid="{BCB3E2BE-CC1A-4BC6-845C-14D99A054837}"/>
  </bookViews>
  <sheets>
    <sheet name="Semiannual Financial Projection" sheetId="1" r:id="rId1"/>
    <sheet name="Clustered Column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F9" i="1"/>
  <c r="G9" i="1"/>
  <c r="H5" i="1"/>
  <c r="H6" i="1"/>
  <c r="H10" i="1"/>
  <c r="H11" i="1"/>
  <c r="H12" i="1"/>
  <c r="H13" i="1"/>
  <c r="H4" i="1"/>
  <c r="C11" i="1"/>
  <c r="C14" i="1" s="1"/>
  <c r="D11" i="1"/>
  <c r="E11" i="1"/>
  <c r="E14" i="1" s="1"/>
  <c r="F11" i="1"/>
  <c r="G11" i="1"/>
  <c r="C12" i="1"/>
  <c r="D12" i="1"/>
  <c r="E12" i="1"/>
  <c r="F12" i="1"/>
  <c r="G12" i="1"/>
  <c r="C13" i="1"/>
  <c r="D13" i="1"/>
  <c r="E13" i="1"/>
  <c r="F13" i="1"/>
  <c r="G13" i="1"/>
  <c r="D14" i="1"/>
  <c r="B11" i="1"/>
  <c r="B12" i="1"/>
  <c r="B13" i="1"/>
  <c r="C10" i="1"/>
  <c r="D10" i="1"/>
  <c r="E10" i="1"/>
  <c r="F10" i="1"/>
  <c r="G10" i="1"/>
  <c r="B10" i="1"/>
  <c r="E9" i="1"/>
  <c r="C9" i="1"/>
  <c r="D9" i="1"/>
  <c r="C6" i="1"/>
  <c r="D6" i="1"/>
  <c r="E6" i="1"/>
  <c r="F6" i="1"/>
  <c r="G6" i="1"/>
  <c r="C5" i="1"/>
  <c r="D5" i="1"/>
  <c r="E5" i="1"/>
  <c r="F5" i="1"/>
  <c r="G5" i="1"/>
  <c r="B9" i="1"/>
  <c r="B5" i="1"/>
  <c r="B6" i="1" s="1"/>
  <c r="I2" i="1"/>
  <c r="F14" i="1" l="1"/>
  <c r="H9" i="1"/>
  <c r="G14" i="1"/>
  <c r="B14" i="1"/>
  <c r="H14" i="1" l="1"/>
</calcChain>
</file>

<file path=xl/sharedStrings.xml><?xml version="1.0" encoding="utf-8"?>
<sst xmlns="http://schemas.openxmlformats.org/spreadsheetml/2006/main" count="29" uniqueCount="23">
  <si>
    <t xml:space="preserve">Whee High-Speed Internet </t>
  </si>
  <si>
    <t xml:space="preserve">Semiannual Projected Margin, Expenses, and Operating Income </t>
  </si>
  <si>
    <t>January</t>
  </si>
  <si>
    <t>February</t>
  </si>
  <si>
    <t>March</t>
  </si>
  <si>
    <t>April</t>
  </si>
  <si>
    <t>June</t>
  </si>
  <si>
    <t>May</t>
  </si>
  <si>
    <t>Total</t>
  </si>
  <si>
    <t>Chart</t>
  </si>
  <si>
    <t>Sales</t>
  </si>
  <si>
    <t>Cost of Goods</t>
  </si>
  <si>
    <t>Margin</t>
  </si>
  <si>
    <t>Expenses</t>
  </si>
  <si>
    <t>Bonus</t>
  </si>
  <si>
    <t>Commission</t>
  </si>
  <si>
    <t>Marketing</t>
  </si>
  <si>
    <t>Research</t>
  </si>
  <si>
    <t>Support, General, and Administrative</t>
  </si>
  <si>
    <t>Total Expenses</t>
  </si>
  <si>
    <t>Operating Income</t>
  </si>
  <si>
    <t>What-If Assumptions</t>
  </si>
  <si>
    <t>Salaes Plateau for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</si>
</sst>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m/d/yyyy;@"/>
    <numFmt numFmtId="165" formatCode="m/d;@"/>
    <numFmt numFmtId="166" formatCode="_-[$$-409]* #,##0.00_ ;_-[$$-409]* \-#,##0.00\ ;_-[$$-409]* &quot;-&quot;??_ ;_-@_ "/>
    <numFmt numFmtId="167" formatCode="[$$-409]#,##0.00_ ;\-[$$-409]#,##0.00\ "/>
    <numFmt numFmtId="168" formatCode="#,##0.00_ ;\-#,##0.0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36"/>
      <color theme="1"/>
      <name val="Broadway"/>
      <family val="5"/>
    </font>
    <font>
      <b/>
      <sz val="12"/>
      <color theme="1"/>
      <name val="Franklin Gothic Book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Arial"/>
      <family val="2"/>
    </font>
    <font>
      <sz val="8"/>
      <name val="Calibri"/>
      <family val="2"/>
      <scheme val="minor"/>
    </font>
    <font>
      <b/>
      <sz val="36"/>
      <name val="Broadway"/>
      <family val="5"/>
    </font>
    <font>
      <b/>
      <sz val="11"/>
      <name val="Arial"/>
      <family val="2"/>
    </font>
    <font>
      <b/>
      <sz val="16"/>
      <name val="Arial Black"/>
      <family val="2"/>
    </font>
    <font>
      <b/>
      <sz val="12"/>
      <name val="Franklin Gothic Book"/>
      <family val="2"/>
    </font>
    <font>
      <b/>
      <sz val="11"/>
      <color theme="5" tint="0.399975585192419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Font="0" applyAlignment="0"/>
  </cellStyleXfs>
  <cellXfs count="27">
    <xf numFmtId="0" fontId="0" fillId="0" borderId="0" xfId="0"/>
    <xf numFmtId="0" fontId="3" fillId="0" borderId="0" xfId="0" applyFont="1"/>
    <xf numFmtId="165" fontId="3" fillId="0" borderId="1" xfId="0" applyNumberFormat="1" applyFont="1" applyBorder="1" applyAlignment="1">
      <alignment textRotation="45"/>
    </xf>
    <xf numFmtId="0" fontId="5" fillId="0" borderId="0" xfId="0" applyFont="1"/>
    <xf numFmtId="0" fontId="6" fillId="0" borderId="0" xfId="0" applyFont="1"/>
    <xf numFmtId="165" fontId="3" fillId="0" borderId="0" xfId="0" applyNumberFormat="1" applyFont="1" applyBorder="1" applyAlignment="1">
      <alignment textRotation="45"/>
    </xf>
    <xf numFmtId="43" fontId="2" fillId="0" borderId="0" xfId="1" applyFont="1" applyBorder="1" applyAlignment="1">
      <alignment horizontal="right" vertical="center"/>
    </xf>
    <xf numFmtId="10" fontId="2" fillId="0" borderId="0" xfId="2" applyNumberFormat="1" applyFont="1" applyBorder="1" applyAlignment="1">
      <alignment horizontal="right" vertical="center"/>
    </xf>
    <xf numFmtId="166" fontId="3" fillId="0" borderId="0" xfId="0" applyNumberFormat="1" applyFont="1"/>
    <xf numFmtId="0" fontId="3" fillId="0" borderId="0" xfId="0" applyFont="1" applyAlignment="1">
      <alignment horizontal="left" indent="1"/>
    </xf>
    <xf numFmtId="167" fontId="3" fillId="0" borderId="0" xfId="1" applyNumberFormat="1" applyFont="1"/>
    <xf numFmtId="167" fontId="7" fillId="0" borderId="0" xfId="1" applyNumberFormat="1" applyFont="1" applyBorder="1" applyAlignment="1">
      <alignment horizontal="center" vertical="center" wrapText="1"/>
    </xf>
    <xf numFmtId="167" fontId="3" fillId="0" borderId="0" xfId="0" applyNumberFormat="1" applyFont="1"/>
    <xf numFmtId="167" fontId="3" fillId="0" borderId="0" xfId="0" applyNumberFormat="1" applyFont="1" applyAlignment="1">
      <alignment wrapText="1"/>
    </xf>
    <xf numFmtId="168" fontId="3" fillId="0" borderId="0" xfId="1" applyNumberFormat="1" applyFont="1"/>
    <xf numFmtId="168" fontId="3" fillId="0" borderId="0" xfId="0" applyNumberFormat="1" applyFont="1"/>
    <xf numFmtId="168" fontId="3" fillId="0" borderId="1" xfId="1" applyNumberFormat="1" applyFont="1" applyBorder="1"/>
    <xf numFmtId="0" fontId="3" fillId="0" borderId="1" xfId="0" applyFont="1" applyBorder="1"/>
    <xf numFmtId="168" fontId="3" fillId="0" borderId="1" xfId="0" applyNumberFormat="1" applyFont="1" applyBorder="1"/>
    <xf numFmtId="0" fontId="9" fillId="2" borderId="0" xfId="0" applyFont="1" applyFill="1"/>
    <xf numFmtId="0" fontId="10" fillId="2" borderId="0" xfId="0" applyFont="1" applyFill="1"/>
    <xf numFmtId="0" fontId="13" fillId="2" borderId="0" xfId="0" applyFont="1" applyFill="1"/>
    <xf numFmtId="0" fontId="11" fillId="2" borderId="0" xfId="0" applyFont="1" applyFill="1"/>
    <xf numFmtId="164" fontId="10" fillId="2" borderId="0" xfId="0" applyNumberFormat="1" applyFont="1" applyFill="1"/>
    <xf numFmtId="0" fontId="12" fillId="2" borderId="0" xfId="0" applyFont="1" applyFill="1"/>
    <xf numFmtId="0" fontId="12" fillId="2" borderId="0" xfId="0" applyFont="1" applyFill="1" applyAlignment="1">
      <alignment horizontal="left"/>
    </xf>
    <xf numFmtId="167" fontId="10" fillId="2" borderId="0" xfId="0" applyNumberFormat="1" applyFont="1" applyFill="1"/>
  </cellXfs>
  <cellStyles count="4">
    <cellStyle name="Comma" xfId="1" builtinId="3"/>
    <cellStyle name="Normal" xfId="0" builtinId="0"/>
    <cellStyle name="Percent" xfId="2" builtinId="5"/>
    <cellStyle name="Style 1" xfId="3" xr:uid="{A581E4DB-E55C-477B-A6C2-842E4DD78A1F}"/>
  </cellStyles>
  <dxfs count="0"/>
  <tableStyles count="0" defaultTableStyle="TableStyleMedium2" defaultPivotStyle="PivotStyleLight16"/>
  <colors>
    <mruColors>
      <color rgb="FFDE7474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2000" u="sng">
                <a:solidFill>
                  <a:srgbClr val="FFFF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Semiannual Financial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sng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'Semiannual Financial Projection'!$A$9</c:f>
              <c:strCache>
                <c:ptCount val="1"/>
                <c:pt idx="0">
                  <c:v>Bonus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'Semiannual Financial Projection'!$B$3:$G$3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'Semiannual Financial Projection'!$B$9:$G$9</c:f>
              <c:numCache>
                <c:formatCode>[$$-409]#,##0.00_ ;\-[$$-409]#,##0.00\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0-42F1-9D53-DC74A627A0D3}"/>
            </c:ext>
          </c:extLst>
        </c:ser>
        <c:ser>
          <c:idx val="1"/>
          <c:order val="1"/>
          <c:tx>
            <c:strRef>
              <c:f>'Semiannual Financial Projection'!$A$10</c:f>
              <c:strCache>
                <c:ptCount val="1"/>
                <c:pt idx="0">
                  <c:v>Commission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'Semiannual Financial Projection'!$B$3:$G$3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'Semiannual Financial Projection'!$B$10:$G$10</c:f>
              <c:numCache>
                <c:formatCode>#,##0.00_ ;\-#,##0.00\ </c:formatCode>
                <c:ptCount val="6"/>
                <c:pt idx="0">
                  <c:v>895992.5</c:v>
                </c:pt>
                <c:pt idx="1">
                  <c:v>737035</c:v>
                </c:pt>
                <c:pt idx="2">
                  <c:v>1144471.25</c:v>
                </c:pt>
                <c:pt idx="3">
                  <c:v>629090.3125</c:v>
                </c:pt>
                <c:pt idx="4">
                  <c:v>896988.625</c:v>
                </c:pt>
                <c:pt idx="5">
                  <c:v>732363.125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0-42F1-9D53-DC74A627A0D3}"/>
            </c:ext>
          </c:extLst>
        </c:ser>
        <c:ser>
          <c:idx val="2"/>
          <c:order val="2"/>
          <c:tx>
            <c:strRef>
              <c:f>'Semiannual Financial Projection'!$A$11</c:f>
              <c:strCache>
                <c:ptCount val="1"/>
                <c:pt idx="0">
                  <c:v>Marketing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'Semiannual Financial Projection'!$B$3:$G$3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'Semiannual Financial Projection'!$B$11:$G$11</c:f>
              <c:numCache>
                <c:formatCode>#,##0.00_ ;\-#,##0.00\ </c:formatCode>
                <c:ptCount val="6"/>
                <c:pt idx="0">
                  <c:v>1723062.5</c:v>
                </c:pt>
                <c:pt idx="1">
                  <c:v>1417375</c:v>
                </c:pt>
                <c:pt idx="2">
                  <c:v>2200906.25</c:v>
                </c:pt>
                <c:pt idx="3">
                  <c:v>1209789.0625</c:v>
                </c:pt>
                <c:pt idx="4">
                  <c:v>1724978.125</c:v>
                </c:pt>
                <c:pt idx="5">
                  <c:v>1408390.625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0-42F1-9D53-DC74A627A0D3}"/>
            </c:ext>
          </c:extLst>
        </c:ser>
        <c:ser>
          <c:idx val="3"/>
          <c:order val="3"/>
          <c:tx>
            <c:strRef>
              <c:f>'Semiannual Financial Projection'!$A$12</c:f>
              <c:strCache>
                <c:ptCount val="1"/>
                <c:pt idx="0">
                  <c:v>Research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'Semiannual Financial Projection'!$B$3:$G$3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'Semiannual Financial Projection'!$B$12:$G$12</c:f>
              <c:numCache>
                <c:formatCode>#,##0.00_ ;\-#,##0.00\ </c:formatCode>
                <c:ptCount val="6"/>
                <c:pt idx="0">
                  <c:v>703009.5</c:v>
                </c:pt>
                <c:pt idx="1">
                  <c:v>578289</c:v>
                </c:pt>
                <c:pt idx="2">
                  <c:v>897969.75</c:v>
                </c:pt>
                <c:pt idx="3">
                  <c:v>493593.93749999994</c:v>
                </c:pt>
                <c:pt idx="4">
                  <c:v>703791.07499999995</c:v>
                </c:pt>
                <c:pt idx="5">
                  <c:v>574623.375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0-42F1-9D53-DC74A627A0D3}"/>
            </c:ext>
          </c:extLst>
        </c:ser>
        <c:ser>
          <c:idx val="4"/>
          <c:order val="4"/>
          <c:tx>
            <c:strRef>
              <c:f>'Semiannual Financial Projection'!$A$13</c:f>
              <c:strCache>
                <c:ptCount val="1"/>
                <c:pt idx="0">
                  <c:v>Support, General, and Administrative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'Semiannual Financial Projection'!$B$3:$G$3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'Semiannual Financial Projection'!$B$13:$G$13</c:f>
              <c:numCache>
                <c:formatCode>#,##0.00_ ;\-#,##0.00\ </c:formatCode>
                <c:ptCount val="6"/>
                <c:pt idx="0">
                  <c:v>5169187.5</c:v>
                </c:pt>
                <c:pt idx="1">
                  <c:v>4252125</c:v>
                </c:pt>
                <c:pt idx="2">
                  <c:v>6602718.75</c:v>
                </c:pt>
                <c:pt idx="3">
                  <c:v>3629367.1875</c:v>
                </c:pt>
                <c:pt idx="4">
                  <c:v>5174934.375</c:v>
                </c:pt>
                <c:pt idx="5">
                  <c:v>4225171.875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50-42F1-9D53-DC74A627A0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91475615"/>
        <c:axId val="1599708655"/>
      </c:barChart>
      <c:catAx>
        <c:axId val="169147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08655"/>
        <c:crosses val="autoZero"/>
        <c:auto val="1"/>
        <c:lblAlgn val="ctr"/>
        <c:lblOffset val="100"/>
        <c:noMultiLvlLbl val="0"/>
      </c:catAx>
      <c:valAx>
        <c:axId val="15997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_ ;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7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5FCC5C-AE36-4097-9E37-539C9D3AF84A}">
  <sheetPr>
    <tabColor theme="4"/>
  </sheetPr>
  <sheetViews>
    <sheetView tabSelected="1"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7935" cy="60877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DBF43-88B1-46B8-B495-76571D4FF1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FF000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A33D-F2F7-4105-8E61-C1E217EFEB99}">
  <sheetPr>
    <tabColor rgb="FFFF0000"/>
    <pageSetUpPr fitToPage="1"/>
  </sheetPr>
  <dimension ref="A1:I25"/>
  <sheetViews>
    <sheetView view="pageLayout" zoomScale="85" zoomScaleNormal="100" zoomScalePageLayoutView="85" workbookViewId="0">
      <selection activeCell="A9" activeCellId="1" sqref="A3:G3 A9:G13"/>
    </sheetView>
  </sheetViews>
  <sheetFormatPr defaultRowHeight="15" x14ac:dyDescent="0.25"/>
  <cols>
    <col min="1" max="1" width="46.5703125" style="1" customWidth="1"/>
    <col min="2" max="2" width="20.140625" style="1" customWidth="1"/>
    <col min="3" max="3" width="19.28515625" style="1" customWidth="1"/>
    <col min="4" max="8" width="17.42578125" style="1" customWidth="1"/>
    <col min="9" max="9" width="17.28515625" style="1" bestFit="1" customWidth="1"/>
    <col min="10" max="16384" width="9.140625" style="1"/>
  </cols>
  <sheetData>
    <row r="1" spans="1:9" ht="45" x14ac:dyDescent="0.6">
      <c r="A1" s="19" t="s">
        <v>0</v>
      </c>
      <c r="B1" s="19"/>
      <c r="C1" s="19"/>
      <c r="D1" s="20"/>
      <c r="E1" s="21"/>
      <c r="F1" s="20"/>
      <c r="G1" s="20"/>
      <c r="H1" s="20"/>
      <c r="I1" s="20"/>
    </row>
    <row r="2" spans="1:9" ht="24.75" x14ac:dyDescent="0.5">
      <c r="A2" s="22" t="s">
        <v>1</v>
      </c>
      <c r="B2" s="22"/>
      <c r="C2" s="22"/>
      <c r="D2" s="22"/>
      <c r="E2" s="22"/>
      <c r="F2" s="22"/>
      <c r="G2" s="22"/>
      <c r="H2" s="22"/>
      <c r="I2" s="23">
        <f ca="1">NOW()</f>
        <v>44457.632814814817</v>
      </c>
    </row>
    <row r="3" spans="1:9" ht="46.5" x14ac:dyDescent="0.25">
      <c r="B3" s="5" t="s">
        <v>2</v>
      </c>
      <c r="C3" s="5" t="s">
        <v>3</v>
      </c>
      <c r="D3" s="5" t="s">
        <v>4</v>
      </c>
      <c r="E3" s="5" t="s">
        <v>5</v>
      </c>
      <c r="F3" s="5" t="s">
        <v>7</v>
      </c>
      <c r="G3" s="5" t="s">
        <v>6</v>
      </c>
      <c r="H3" s="2" t="s">
        <v>8</v>
      </c>
      <c r="I3" s="2" t="s">
        <v>9</v>
      </c>
    </row>
    <row r="4" spans="1:9" ht="16.5" x14ac:dyDescent="0.3">
      <c r="A4" s="24" t="s">
        <v>10</v>
      </c>
      <c r="B4" s="11">
        <v>27569000</v>
      </c>
      <c r="C4" s="11">
        <v>22678000</v>
      </c>
      <c r="D4" s="11">
        <v>35214500</v>
      </c>
      <c r="E4" s="11">
        <v>19356625</v>
      </c>
      <c r="F4" s="11">
        <v>27599650</v>
      </c>
      <c r="G4" s="11">
        <v>22534250</v>
      </c>
      <c r="H4" s="12">
        <f>SUM(B4:G4)</f>
        <v>154952025</v>
      </c>
    </row>
    <row r="5" spans="1:9" x14ac:dyDescent="0.25">
      <c r="A5" s="9" t="s">
        <v>11</v>
      </c>
      <c r="B5" s="16">
        <f>B4 * (1 - $B$21)</f>
        <v>12061437.5</v>
      </c>
      <c r="C5" s="16">
        <f t="shared" ref="C5:G5" si="0">C4 * (1 - $B$21)</f>
        <v>9921625</v>
      </c>
      <c r="D5" s="16">
        <f t="shared" si="0"/>
        <v>15406343.75</v>
      </c>
      <c r="E5" s="16">
        <f t="shared" si="0"/>
        <v>8468523.4375</v>
      </c>
      <c r="F5" s="16">
        <f t="shared" si="0"/>
        <v>12074846.875</v>
      </c>
      <c r="G5" s="16">
        <f t="shared" si="0"/>
        <v>9858734.375</v>
      </c>
      <c r="H5" s="16">
        <f t="shared" ref="H5:H14" si="1">SUM(B5:G5)</f>
        <v>67791510.9375</v>
      </c>
      <c r="I5" s="17"/>
    </row>
    <row r="6" spans="1:9" ht="16.5" x14ac:dyDescent="0.3">
      <c r="A6" s="25" t="s">
        <v>12</v>
      </c>
      <c r="B6" s="13">
        <f>B4-B5</f>
        <v>15507562.5</v>
      </c>
      <c r="C6" s="13">
        <f t="shared" ref="C6:G6" si="2">C4-C5</f>
        <v>12756375</v>
      </c>
      <c r="D6" s="13">
        <f t="shared" si="2"/>
        <v>19808156.25</v>
      </c>
      <c r="E6" s="13">
        <f t="shared" si="2"/>
        <v>10888101.5625</v>
      </c>
      <c r="F6" s="13">
        <f t="shared" si="2"/>
        <v>15524803.125</v>
      </c>
      <c r="G6" s="13">
        <f t="shared" si="2"/>
        <v>12675515.625</v>
      </c>
      <c r="H6" s="12">
        <f t="shared" si="1"/>
        <v>87160514.0625</v>
      </c>
    </row>
    <row r="7" spans="1:9" x14ac:dyDescent="0.25">
      <c r="H7" s="8"/>
    </row>
    <row r="8" spans="1:9" ht="16.5" x14ac:dyDescent="0.3">
      <c r="A8" s="24" t="s">
        <v>13</v>
      </c>
      <c r="H8" s="8"/>
    </row>
    <row r="9" spans="1:9" x14ac:dyDescent="0.25">
      <c r="A9" s="9" t="s">
        <v>14</v>
      </c>
      <c r="B9" s="12">
        <f>IF(B4 &gt; $B$24, $B$19, 0)</f>
        <v>0</v>
      </c>
      <c r="C9" s="12">
        <f t="shared" ref="C9:D9" si="3">IF(C4 &gt; $B$24, $B$19, 0)</f>
        <v>0</v>
      </c>
      <c r="D9" s="10">
        <f t="shared" si="3"/>
        <v>75000</v>
      </c>
      <c r="E9" s="12">
        <f>IF(E4 &gt; $B$24, $B$19, 0)</f>
        <v>0</v>
      </c>
      <c r="F9" s="12">
        <f>IF(F4 &gt; $B$24, $B$19, 0)</f>
        <v>0</v>
      </c>
      <c r="G9" s="12">
        <f>IF(G4 &gt; $B$24, $B$19, 0)</f>
        <v>0</v>
      </c>
      <c r="H9" s="12">
        <f t="shared" si="1"/>
        <v>75000</v>
      </c>
    </row>
    <row r="10" spans="1:9" x14ac:dyDescent="0.25">
      <c r="A10" s="9" t="s">
        <v>15</v>
      </c>
      <c r="B10" s="15">
        <f>B4 * $B$20</f>
        <v>895992.5</v>
      </c>
      <c r="C10" s="15">
        <f t="shared" ref="C10:G10" si="4">C4 * $B$20</f>
        <v>737035</v>
      </c>
      <c r="D10" s="15">
        <f t="shared" si="4"/>
        <v>1144471.25</v>
      </c>
      <c r="E10" s="15">
        <f t="shared" si="4"/>
        <v>629090.3125</v>
      </c>
      <c r="F10" s="15">
        <f t="shared" si="4"/>
        <v>896988.625</v>
      </c>
      <c r="G10" s="15">
        <f t="shared" si="4"/>
        <v>732363.125</v>
      </c>
      <c r="H10" s="14">
        <f t="shared" si="1"/>
        <v>5035940.8125</v>
      </c>
    </row>
    <row r="11" spans="1:9" x14ac:dyDescent="0.25">
      <c r="A11" s="9" t="s">
        <v>16</v>
      </c>
      <c r="B11" s="15">
        <f>B4 * $B$22</f>
        <v>1723062.5</v>
      </c>
      <c r="C11" s="15">
        <f t="shared" ref="C11:G11" si="5">C4 * $B$22</f>
        <v>1417375</v>
      </c>
      <c r="D11" s="15">
        <f t="shared" si="5"/>
        <v>2200906.25</v>
      </c>
      <c r="E11" s="15">
        <f t="shared" si="5"/>
        <v>1209789.0625</v>
      </c>
      <c r="F11" s="15">
        <f t="shared" si="5"/>
        <v>1724978.125</v>
      </c>
      <c r="G11" s="15">
        <f t="shared" si="5"/>
        <v>1408390.625</v>
      </c>
      <c r="H11" s="14">
        <f t="shared" si="1"/>
        <v>9684501.5625</v>
      </c>
    </row>
    <row r="12" spans="1:9" x14ac:dyDescent="0.25">
      <c r="A12" s="9" t="s">
        <v>17</v>
      </c>
      <c r="B12" s="15">
        <f>B4 * $B$23</f>
        <v>703009.5</v>
      </c>
      <c r="C12" s="15">
        <f t="shared" ref="C12:G12" si="6">C4 * $B$23</f>
        <v>578289</v>
      </c>
      <c r="D12" s="15">
        <f t="shared" si="6"/>
        <v>897969.75</v>
      </c>
      <c r="E12" s="15">
        <f t="shared" si="6"/>
        <v>493593.93749999994</v>
      </c>
      <c r="F12" s="15">
        <f t="shared" si="6"/>
        <v>703791.07499999995</v>
      </c>
      <c r="G12" s="15">
        <f t="shared" si="6"/>
        <v>574623.375</v>
      </c>
      <c r="H12" s="14">
        <f t="shared" si="1"/>
        <v>3951276.6375000002</v>
      </c>
    </row>
    <row r="13" spans="1:9" x14ac:dyDescent="0.25">
      <c r="A13" s="9" t="s">
        <v>18</v>
      </c>
      <c r="B13" s="18">
        <f>B4 * $B$25</f>
        <v>5169187.5</v>
      </c>
      <c r="C13" s="18">
        <f t="shared" ref="C13:G13" si="7">C4 * $B$25</f>
        <v>4252125</v>
      </c>
      <c r="D13" s="18">
        <f t="shared" si="7"/>
        <v>6602718.75</v>
      </c>
      <c r="E13" s="18">
        <f t="shared" si="7"/>
        <v>3629367.1875</v>
      </c>
      <c r="F13" s="18">
        <f t="shared" si="7"/>
        <v>5174934.375</v>
      </c>
      <c r="G13" s="18">
        <f t="shared" si="7"/>
        <v>4225171.875</v>
      </c>
      <c r="H13" s="16">
        <f t="shared" si="1"/>
        <v>29053504.6875</v>
      </c>
      <c r="I13" s="17"/>
    </row>
    <row r="14" spans="1:9" ht="16.5" x14ac:dyDescent="0.3">
      <c r="A14" s="24" t="s">
        <v>19</v>
      </c>
      <c r="B14" s="12">
        <f>SUM(B9:B13)</f>
        <v>8491252</v>
      </c>
      <c r="C14" s="12">
        <f t="shared" ref="C14:G14" si="8">SUM(C9:C13)</f>
        <v>6984824</v>
      </c>
      <c r="D14" s="12">
        <f t="shared" si="8"/>
        <v>10921066</v>
      </c>
      <c r="E14" s="12">
        <f t="shared" si="8"/>
        <v>5961840.5</v>
      </c>
      <c r="F14" s="12">
        <f t="shared" si="8"/>
        <v>8500692.1999999993</v>
      </c>
      <c r="G14" s="12">
        <f t="shared" si="8"/>
        <v>6940549</v>
      </c>
      <c r="H14" s="12">
        <f t="shared" si="1"/>
        <v>47800223.700000003</v>
      </c>
    </row>
    <row r="16" spans="1:9" ht="16.5" x14ac:dyDescent="0.3">
      <c r="A16" s="24" t="s">
        <v>20</v>
      </c>
      <c r="B16" s="26">
        <f>B6-B14</f>
        <v>7016310.5</v>
      </c>
      <c r="C16" s="26">
        <f t="shared" ref="C16:H16" si="9">C6-C14</f>
        <v>5771551</v>
      </c>
      <c r="D16" s="26">
        <f t="shared" si="9"/>
        <v>8887090.25</v>
      </c>
      <c r="E16" s="26">
        <f t="shared" si="9"/>
        <v>4926261.0625</v>
      </c>
      <c r="F16" s="26">
        <f t="shared" si="9"/>
        <v>7024110.9250000007</v>
      </c>
      <c r="G16" s="26">
        <f t="shared" si="9"/>
        <v>5734966.625</v>
      </c>
      <c r="H16" s="26">
        <f t="shared" si="9"/>
        <v>39360290.362499997</v>
      </c>
      <c r="I16" s="20"/>
    </row>
    <row r="17" spans="1:3" ht="16.5" x14ac:dyDescent="0.3">
      <c r="C17" s="3"/>
    </row>
    <row r="18" spans="1:3" x14ac:dyDescent="0.25">
      <c r="A18" s="4" t="s">
        <v>21</v>
      </c>
    </row>
    <row r="19" spans="1:3" x14ac:dyDescent="0.25">
      <c r="A19" s="9" t="s">
        <v>14</v>
      </c>
      <c r="B19" s="6">
        <v>75000</v>
      </c>
    </row>
    <row r="20" spans="1:3" x14ac:dyDescent="0.25">
      <c r="A20" s="9" t="s">
        <v>15</v>
      </c>
      <c r="B20" s="7">
        <v>3.2500000000000001E-2</v>
      </c>
    </row>
    <row r="21" spans="1:3" x14ac:dyDescent="0.25">
      <c r="A21" s="9" t="s">
        <v>12</v>
      </c>
      <c r="B21" s="7">
        <v>0.5625</v>
      </c>
    </row>
    <row r="22" spans="1:3" x14ac:dyDescent="0.25">
      <c r="A22" s="9" t="s">
        <v>16</v>
      </c>
      <c r="B22" s="7">
        <v>6.25E-2</v>
      </c>
    </row>
    <row r="23" spans="1:3" x14ac:dyDescent="0.25">
      <c r="A23" s="9" t="s">
        <v>17</v>
      </c>
      <c r="B23" s="7">
        <v>2.5499999999999998E-2</v>
      </c>
    </row>
    <row r="24" spans="1:3" x14ac:dyDescent="0.25">
      <c r="A24" s="9" t="s">
        <v>22</v>
      </c>
      <c r="B24" s="6">
        <v>29000000</v>
      </c>
    </row>
    <row r="25" spans="1:3" x14ac:dyDescent="0.25">
      <c r="A25" s="9" t="s">
        <v>18</v>
      </c>
      <c r="B25" s="7">
        <v>0.1875</v>
      </c>
    </row>
  </sheetData>
  <phoneticPr fontId="8" type="noConversion"/>
  <pageMargins left="0.7" right="0.7" top="0.75" bottom="0.75" header="0.3" footer="0.3"/>
  <pageSetup paperSize="9" scale="45" orientation="portrait" r:id="rId1"/>
  <headerFooter>
    <oddHeader>&amp;CVinicius Cantarelli
W0766904</oddHead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AA9FBE8-5F6B-429B-801B-609A2BB35C55}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'Semiannual Financial Projection'!B16:G16</xm:f>
              <xm:sqref>I16</xm:sqref>
            </x14:sparkline>
          </x14:sparklines>
        </x14:sparklineGroup>
        <x14:sparklineGroup displayEmptyCellsAs="gap" xr2:uid="{EA3BD047-AF8C-4345-90FA-BBD4DE1566D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'Semiannual Financial Projection'!B14:G14</xm:f>
              <xm:sqref>I14</xm:sqref>
            </x14:sparkline>
          </x14:sparklines>
        </x14:sparklineGroup>
        <x14:sparklineGroup displayEmptyCellsAs="gap" xr2:uid="{391BCA3B-CC9F-4CFF-9C60-585D2B75368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'Semiannual Financial Projection'!B6:G6</xm:f>
              <xm:sqref>I6</xm:sqref>
            </x14:sparkline>
          </x14:sparklines>
        </x14:sparklineGroup>
        <x14:sparklineGroup displayEmptyCellsAs="gap" xr2:uid="{87E106EE-EE09-4470-BFA3-DF86185157E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'Semiannual Financial Projection'!B4:G4</xm:f>
              <xm:sqref>I4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Semiannual Financial Projection</vt:lpstr>
      <vt:lpstr>Clustered Column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Cantarelli</dc:creator>
  <cp:lastModifiedBy>Vinicius Cantarelli</cp:lastModifiedBy>
  <cp:lastPrinted>2020-10-15T19:11:02Z</cp:lastPrinted>
  <dcterms:created xsi:type="dcterms:W3CDTF">2020-10-15T13:28:40Z</dcterms:created>
  <dcterms:modified xsi:type="dcterms:W3CDTF">2021-09-18T18:11:15Z</dcterms:modified>
</cp:coreProperties>
</file>