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09"/>
  <workbookPr/>
  <xr:revisionPtr revIDLastSave="0" documentId="8_{7B1B9C1F-B6B5-41AB-B50B-B01672BB37EA}" xr6:coauthVersionLast="47" xr6:coauthVersionMax="47" xr10:uidLastSave="{00000000-0000-0000-0000-000000000000}"/>
  <bookViews>
    <workbookView xWindow="240" yWindow="105" windowWidth="14805" windowHeight="8010" firstSheet="1" activeTab="6" xr2:uid="{00000000-000D-0000-FFFF-FFFF00000000}"/>
  </bookViews>
  <sheets>
    <sheet name="Atividade 1" sheetId="2" r:id="rId1"/>
    <sheet name="BD" sheetId="3" r:id="rId2"/>
    <sheet name="Algoritmos" sheetId="4" r:id="rId3"/>
    <sheet name="TI" sheetId="5" r:id="rId4"/>
    <sheet name="SO" sheetId="6" r:id="rId5"/>
    <sheet name="ArqComp" sheetId="7" r:id="rId6"/>
    <sheet name="Metodo Ativo" sheetId="8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7" l="1"/>
  <c r="I4" i="7"/>
  <c r="I5" i="7"/>
  <c r="I6" i="7"/>
  <c r="I7" i="7"/>
  <c r="I8" i="7"/>
  <c r="I9" i="7"/>
  <c r="I10" i="7"/>
  <c r="I11" i="7"/>
  <c r="I12" i="7"/>
  <c r="I13" i="7"/>
  <c r="I14" i="7"/>
  <c r="G3" i="7"/>
  <c r="G4" i="7"/>
  <c r="G5" i="7"/>
  <c r="G6" i="7"/>
  <c r="G7" i="7"/>
  <c r="G8" i="7"/>
  <c r="G9" i="7"/>
  <c r="G10" i="7"/>
  <c r="G11" i="7"/>
  <c r="G12" i="7"/>
  <c r="G13" i="7"/>
  <c r="G14" i="7"/>
  <c r="I3" i="6"/>
  <c r="I4" i="6"/>
  <c r="I5" i="6"/>
  <c r="I6" i="6"/>
  <c r="I7" i="6"/>
  <c r="I8" i="6"/>
  <c r="I9" i="6"/>
  <c r="I10" i="6"/>
  <c r="I11" i="6"/>
  <c r="I12" i="6"/>
  <c r="I13" i="6"/>
  <c r="I14" i="6"/>
  <c r="G3" i="6"/>
  <c r="G4" i="6"/>
  <c r="G5" i="6"/>
  <c r="G6" i="6"/>
  <c r="G7" i="6"/>
  <c r="G8" i="6"/>
  <c r="G9" i="6"/>
  <c r="G10" i="6"/>
  <c r="G11" i="6"/>
  <c r="G12" i="6"/>
  <c r="G13" i="6"/>
  <c r="G14" i="6"/>
  <c r="I3" i="5"/>
  <c r="I4" i="5"/>
  <c r="I5" i="5"/>
  <c r="I6" i="5"/>
  <c r="I7" i="5"/>
  <c r="I8" i="5"/>
  <c r="I9" i="5"/>
  <c r="I10" i="5"/>
  <c r="I11" i="5"/>
  <c r="I12" i="5"/>
  <c r="I13" i="5"/>
  <c r="I14" i="5"/>
  <c r="G3" i="5"/>
  <c r="G4" i="5"/>
  <c r="G5" i="5"/>
  <c r="G6" i="5"/>
  <c r="G7" i="5"/>
  <c r="G8" i="5"/>
  <c r="G9" i="5"/>
  <c r="G10" i="5"/>
  <c r="G11" i="5"/>
  <c r="G12" i="5"/>
  <c r="G13" i="5"/>
  <c r="G14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J4" i="7"/>
  <c r="J5" i="7"/>
  <c r="J6" i="7"/>
  <c r="J7" i="7"/>
  <c r="J8" i="7"/>
  <c r="J9" i="7"/>
  <c r="J10" i="7"/>
  <c r="J11" i="7"/>
  <c r="J12" i="7"/>
  <c r="J13" i="7"/>
  <c r="J14" i="7"/>
  <c r="D4" i="7"/>
  <c r="D5" i="7"/>
  <c r="D6" i="7"/>
  <c r="D7" i="7"/>
  <c r="D8" i="7"/>
  <c r="D9" i="7"/>
  <c r="D10" i="7"/>
  <c r="D11" i="7"/>
  <c r="D12" i="7"/>
  <c r="D13" i="7"/>
  <c r="D14" i="7"/>
  <c r="J4" i="6"/>
  <c r="J5" i="6"/>
  <c r="J6" i="6"/>
  <c r="J7" i="6"/>
  <c r="J8" i="6"/>
  <c r="J9" i="6"/>
  <c r="J10" i="6"/>
  <c r="J11" i="6"/>
  <c r="J12" i="6"/>
  <c r="J13" i="6"/>
  <c r="J14" i="6"/>
  <c r="D4" i="6"/>
  <c r="D5" i="6"/>
  <c r="D6" i="6"/>
  <c r="D7" i="6"/>
  <c r="D8" i="6"/>
  <c r="D9" i="6"/>
  <c r="D10" i="6"/>
  <c r="D11" i="6"/>
  <c r="D12" i="6"/>
  <c r="D13" i="6"/>
  <c r="D14" i="6"/>
  <c r="J4" i="5"/>
  <c r="J5" i="5"/>
  <c r="J6" i="5"/>
  <c r="J7" i="5"/>
  <c r="J8" i="5"/>
  <c r="J9" i="5"/>
  <c r="J10" i="5"/>
  <c r="J11" i="5"/>
  <c r="J12" i="5"/>
  <c r="J13" i="5"/>
  <c r="J14" i="5"/>
  <c r="D4" i="5"/>
  <c r="D5" i="5"/>
  <c r="D6" i="5"/>
  <c r="D7" i="5"/>
  <c r="D8" i="5"/>
  <c r="D9" i="5"/>
  <c r="D10" i="5"/>
  <c r="D11" i="5"/>
  <c r="D12" i="5"/>
  <c r="D13" i="5"/>
  <c r="D14" i="5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J4" i="3"/>
  <c r="J5" i="3"/>
  <c r="J6" i="3"/>
  <c r="J7" i="3"/>
  <c r="J8" i="3"/>
  <c r="J9" i="3"/>
  <c r="J10" i="3"/>
  <c r="J11" i="3"/>
  <c r="J12" i="3"/>
  <c r="J13" i="3"/>
  <c r="J14" i="3"/>
  <c r="I3" i="3"/>
  <c r="I4" i="3"/>
  <c r="I5" i="3"/>
  <c r="I6" i="3"/>
  <c r="I7" i="3"/>
  <c r="I8" i="3"/>
  <c r="I9" i="3"/>
  <c r="I10" i="3"/>
  <c r="I11" i="3"/>
  <c r="I12" i="3"/>
  <c r="I13" i="3"/>
  <c r="I14" i="3"/>
  <c r="G3" i="3"/>
  <c r="G4" i="3"/>
  <c r="G5" i="3"/>
  <c r="G6" i="3"/>
  <c r="G7" i="3"/>
  <c r="G8" i="3"/>
  <c r="G9" i="3"/>
  <c r="G10" i="3"/>
  <c r="G11" i="3"/>
  <c r="G12" i="3"/>
  <c r="G13" i="3"/>
  <c r="G14" i="3"/>
  <c r="D4" i="3"/>
  <c r="D5" i="3"/>
  <c r="D6" i="3"/>
  <c r="D7" i="3"/>
  <c r="D8" i="3"/>
  <c r="D9" i="3"/>
  <c r="D10" i="3"/>
  <c r="D11" i="3"/>
  <c r="D12" i="3"/>
  <c r="D13" i="3"/>
  <c r="D14" i="3"/>
</calcChain>
</file>

<file path=xl/sharedStrings.xml><?xml version="1.0" encoding="utf-8"?>
<sst xmlns="http://schemas.openxmlformats.org/spreadsheetml/2006/main" count="299" uniqueCount="118">
  <si>
    <t>Hora</t>
  </si>
  <si>
    <t>Domingo</t>
  </si>
  <si>
    <t>Segunda</t>
  </si>
  <si>
    <t>Terça</t>
  </si>
  <si>
    <t>Quarta</t>
  </si>
  <si>
    <t>Quinta</t>
  </si>
  <si>
    <t>Sexta</t>
  </si>
  <si>
    <t>Sabado</t>
  </si>
  <si>
    <t>00:00 - 10:00</t>
  </si>
  <si>
    <t>Dormindo</t>
  </si>
  <si>
    <t>00:00 - 8:00</t>
  </si>
  <si>
    <t>Domindo</t>
  </si>
  <si>
    <t>00:00 - 7:00</t>
  </si>
  <si>
    <t>Acordar</t>
  </si>
  <si>
    <t>10:10 - 10:30</t>
  </si>
  <si>
    <t>Café da manhã</t>
  </si>
  <si>
    <t>8:10 - 8:30</t>
  </si>
  <si>
    <t>Café da Manhã</t>
  </si>
  <si>
    <t>Café da mnhã</t>
  </si>
  <si>
    <t>10:30 - 13:00</t>
  </si>
  <si>
    <t>Tempo livre</t>
  </si>
  <si>
    <t>8:30 - 9:00</t>
  </si>
  <si>
    <t>Se arrumar para faculdade</t>
  </si>
  <si>
    <t>7:30 - 8:30</t>
  </si>
  <si>
    <t>13:00 - 14:00</t>
  </si>
  <si>
    <t>Almoço</t>
  </si>
  <si>
    <t>9:00 - 9:30</t>
  </si>
  <si>
    <t>Deslocamento até a faculdade</t>
  </si>
  <si>
    <t>Se arrumar para aula de Musica</t>
  </si>
  <si>
    <t>14:00 - 19:00</t>
  </si>
  <si>
    <t>Pendencias da Faculadade / Projeto</t>
  </si>
  <si>
    <t>9:30 - 10:30</t>
  </si>
  <si>
    <t>Convesar com o grupo de PI</t>
  </si>
  <si>
    <t>8:50 - 9:00</t>
  </si>
  <si>
    <t>Deslocamento até a aula de musica</t>
  </si>
  <si>
    <t>19:00 - 20:00</t>
  </si>
  <si>
    <t>Jantar</t>
  </si>
  <si>
    <t>10:30 - 11:30</t>
  </si>
  <si>
    <t>Aula de SocioEmocional</t>
  </si>
  <si>
    <t>10:30 - 13:15</t>
  </si>
  <si>
    <t>Aula de Tecnologia da Informação</t>
  </si>
  <si>
    <t>Aula de ArqComp</t>
  </si>
  <si>
    <t>10:30 - 12:30</t>
  </si>
  <si>
    <t>9:00 - 10:00</t>
  </si>
  <si>
    <t>Aula de Musica</t>
  </si>
  <si>
    <t>20:00 - 23:00</t>
  </si>
  <si>
    <t>11:30 - 12:30</t>
  </si>
  <si>
    <t>Aula de Banco de Dados</t>
  </si>
  <si>
    <t>13:15 - 13:45</t>
  </si>
  <si>
    <t>Aula de Pesquisa e Inovação</t>
  </si>
  <si>
    <t>13:00 - 13:30</t>
  </si>
  <si>
    <t>12:30 - 13:00</t>
  </si>
  <si>
    <t>10:00 - 10:10</t>
  </si>
  <si>
    <t>Deslocamento até chegar casa</t>
  </si>
  <si>
    <t>23:00 - 24:00</t>
  </si>
  <si>
    <t>13:45 - 16:30</t>
  </si>
  <si>
    <t>Aula de Algoritmos</t>
  </si>
  <si>
    <t>13:30 - 14:30</t>
  </si>
  <si>
    <t>13:00 - 16:30</t>
  </si>
  <si>
    <t>Se arrumar para aula de Kung Fu</t>
  </si>
  <si>
    <t>16:30 - 17:10</t>
  </si>
  <si>
    <t>Deslocamento até chegar em casa</t>
  </si>
  <si>
    <t>14:30 - 16:30</t>
  </si>
  <si>
    <t>Aula de Sistemas Operacionais</t>
  </si>
  <si>
    <t>10:30 - 11:00</t>
  </si>
  <si>
    <t>Deslocamento até a aula de Kung Fu</t>
  </si>
  <si>
    <t>17:10 - 19:00</t>
  </si>
  <si>
    <t>11:00 - 12:00</t>
  </si>
  <si>
    <t>Aula de Kung Fu</t>
  </si>
  <si>
    <t>12:00 - 12:30</t>
  </si>
  <si>
    <t>20:00 - 24:00</t>
  </si>
  <si>
    <t>Pendencias da faculade / projeto</t>
  </si>
  <si>
    <t>24;00</t>
  </si>
  <si>
    <t>Dormir</t>
  </si>
  <si>
    <t>Dia</t>
  </si>
  <si>
    <t>Horas Estudadas</t>
  </si>
  <si>
    <t>Total Horas</t>
  </si>
  <si>
    <t>QTD Exercícios</t>
  </si>
  <si>
    <t>Qtd Realizada</t>
  </si>
  <si>
    <t>% Realizada</t>
  </si>
  <si>
    <t>Acertos</t>
  </si>
  <si>
    <t>% Acertos</t>
  </si>
  <si>
    <t>Total Exercícios</t>
  </si>
  <si>
    <t>14/10/2024</t>
  </si>
  <si>
    <t>21/10/2024</t>
  </si>
  <si>
    <t>28/10/2024</t>
  </si>
  <si>
    <t>18/11/2024</t>
  </si>
  <si>
    <t>25/11/2024</t>
  </si>
  <si>
    <t>16/12/2024</t>
  </si>
  <si>
    <t>Total de Horas</t>
  </si>
  <si>
    <t>15/10/2024</t>
  </si>
  <si>
    <t>18/10/2024</t>
  </si>
  <si>
    <t>22/10/2024</t>
  </si>
  <si>
    <t>25/10/2024</t>
  </si>
  <si>
    <t>29/10/2024</t>
  </si>
  <si>
    <t>15/11/2024</t>
  </si>
  <si>
    <t>22/11/2024</t>
  </si>
  <si>
    <t>26/11/2024</t>
  </si>
  <si>
    <t>29/11/2024</t>
  </si>
  <si>
    <t>13/12/2024</t>
  </si>
  <si>
    <t>17/12/2024</t>
  </si>
  <si>
    <t>20/12/2024</t>
  </si>
  <si>
    <t>19/11/2024</t>
  </si>
  <si>
    <t>17/10/2024</t>
  </si>
  <si>
    <t>24/10/2024</t>
  </si>
  <si>
    <t>31/10/2024</t>
  </si>
  <si>
    <t>14/11/2024</t>
  </si>
  <si>
    <t>21/11/2024</t>
  </si>
  <si>
    <t>28/11/2024</t>
  </si>
  <si>
    <t>Banco de Dados</t>
  </si>
  <si>
    <t>Algoritmos</t>
  </si>
  <si>
    <t>Tecnologia da Informação</t>
  </si>
  <si>
    <t>Sistemas Operacionais</t>
  </si>
  <si>
    <t>Arquitetura Computacional</t>
  </si>
  <si>
    <t>Realizar Exercícios</t>
  </si>
  <si>
    <t>Copiar o conteudo dos slides, além de pesquisar sobre o assunto e fazer anotações</t>
  </si>
  <si>
    <t>Realizar Exercícios, pesquisar sobre o assunto e fazer anotações</t>
  </si>
  <si>
    <t>Realizar Exercícios, analisar o código das machines dadas em aula e fazer anotações sobre seu funcionamento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</si>
</sst>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46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55">
    <dxf>
      <numFmt numFmtId="0" formatCode="General"/>
      <alignment horizontal="center" vertical="center"/>
    </dxf>
    <dxf>
      <numFmt numFmtId="14" formatCode="0.00%"/>
      <alignment horizontal="center" vertical="center"/>
    </dxf>
    <dxf>
      <alignment horizontal="center" vertical="center"/>
    </dxf>
    <dxf>
      <numFmt numFmtId="14" formatCode="0.00%"/>
      <alignment horizontal="center" vertical="center"/>
    </dxf>
    <dxf>
      <alignment horizontal="center" vertical="center"/>
    </dxf>
    <dxf>
      <numFmt numFmtId="2" formatCode="0.00"/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/>
    </dxf>
    <dxf>
      <numFmt numFmtId="19" formatCode="m/d/yyyy"/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numFmt numFmtId="14" formatCode="0.00%"/>
      <alignment horizontal="center" vertical="center"/>
    </dxf>
    <dxf>
      <alignment horizontal="center" vertical="center"/>
    </dxf>
    <dxf>
      <numFmt numFmtId="14" formatCode="0.00%"/>
      <alignment horizontal="center" vertical="center"/>
    </dxf>
    <dxf>
      <alignment horizontal="center" vertical="center"/>
    </dxf>
    <dxf>
      <numFmt numFmtId="2" formatCode="0.00"/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/>
    </dxf>
    <dxf>
      <numFmt numFmtId="19" formatCode="m/d/yyyy"/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numFmt numFmtId="14" formatCode="0.00%"/>
      <alignment horizontal="center" vertical="center"/>
    </dxf>
    <dxf>
      <alignment horizontal="center" vertical="center"/>
    </dxf>
    <dxf>
      <numFmt numFmtId="14" formatCode="0.00%"/>
      <alignment horizontal="center" vertical="center"/>
    </dxf>
    <dxf>
      <alignment horizontal="center" vertical="center"/>
    </dxf>
    <dxf>
      <numFmt numFmtId="2" formatCode="0.00"/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/>
    </dxf>
    <dxf>
      <numFmt numFmtId="19" formatCode="m/d/yyyy"/>
      <alignment horizontal="center" vertical="center"/>
    </dxf>
    <dxf>
      <alignment horizontal="center" vertical="center"/>
    </dxf>
    <dxf>
      <alignment horizontal="center" vertical="center"/>
    </dxf>
    <dxf>
      <numFmt numFmtId="1" formatCode="0"/>
      <alignment horizontal="center" vertical="center"/>
    </dxf>
    <dxf>
      <numFmt numFmtId="14" formatCode="0.00%"/>
      <alignment horizontal="center" vertical="center"/>
    </dxf>
    <dxf>
      <alignment horizontal="center" vertical="center"/>
    </dxf>
    <dxf>
      <numFmt numFmtId="14" formatCode="0.00%"/>
      <alignment horizontal="center" vertical="center"/>
    </dxf>
    <dxf>
      <numFmt numFmtId="1" formatCode="0"/>
      <alignment horizontal="center" vertical="center"/>
    </dxf>
    <dxf>
      <numFmt numFmtId="1" formatCode="0"/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/>
    </dxf>
    <dxf>
      <numFmt numFmtId="19" formatCode="m/d/yyyy"/>
      <alignment horizontal="center" vertical="center"/>
    </dxf>
    <dxf>
      <alignment horizontal="center" vertical="center"/>
    </dxf>
    <dxf>
      <alignment horizontal="center" vertical="center"/>
    </dxf>
    <dxf>
      <numFmt numFmtId="1" formatCode="0"/>
      <alignment horizontal="center" vertical="center"/>
    </dxf>
    <dxf>
      <numFmt numFmtId="14" formatCode="0.00%"/>
      <alignment horizontal="center" vertical="center"/>
    </dxf>
    <dxf>
      <alignment horizontal="center" vertical="center"/>
    </dxf>
    <dxf>
      <numFmt numFmtId="14" formatCode="0.00%"/>
      <alignment horizontal="center" vertical="center"/>
    </dxf>
    <dxf>
      <numFmt numFmtId="1" formatCode="0"/>
      <alignment horizontal="center" vertical="center"/>
    </dxf>
    <dxf>
      <numFmt numFmtId="2" formatCode="0.00"/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/>
    </dxf>
    <dxf>
      <numFmt numFmtId="19" formatCode="m/d/yyyy"/>
      <alignment horizontal="center" vertical="center"/>
    </dxf>
    <dxf>
      <alignment horizontal="center" vertical="center"/>
    </dxf>
    <dxf>
      <alignment horizontal="center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Relação dos Exercícios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BD!E2</c:f>
              <c:strCache>
                <c:ptCount val="1"/>
                <c:pt idx="0">
                  <c:v>QTD Exercícios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BD!$B$4:$B$5</c:f>
              <c:strCache>
                <c:ptCount val="2"/>
                <c:pt idx="0">
                  <c:v>7/12/2024</c:v>
                </c:pt>
                <c:pt idx="1">
                  <c:v>14/10/2024</c:v>
                </c:pt>
              </c:strCache>
            </c:strRef>
          </c:cat>
          <c:val>
            <c:numRef>
              <c:f>BD!$E$4:$E$5</c:f>
              <c:numCache>
                <c:formatCode>0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69C-462D-8BCD-F915C849420B}"/>
            </c:ext>
          </c:extLst>
        </c:ser>
        <c:ser>
          <c:idx val="1"/>
          <c:order val="1"/>
          <c:tx>
            <c:strRef>
              <c:f>BD!F2</c:f>
              <c:strCache>
                <c:ptCount val="1"/>
                <c:pt idx="0">
                  <c:v>Qtd Realizada</c:v>
                </c:pt>
              </c:strCache>
            </c:strRef>
          </c:tx>
          <c:spPr>
            <a:ln w="28575" cap="flat" cmpd="sng" algn="ctr">
              <a:solidFill>
                <a:srgbClr val="E87331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BD!$B$4:$B$5</c:f>
              <c:strCache>
                <c:ptCount val="2"/>
                <c:pt idx="0">
                  <c:v>7/12/2024</c:v>
                </c:pt>
                <c:pt idx="1">
                  <c:v>14/10/2024</c:v>
                </c:pt>
              </c:strCache>
            </c:strRef>
          </c:cat>
          <c:val>
            <c:numRef>
              <c:f>BD!$F$4:$F$5</c:f>
              <c:numCache>
                <c:formatCode>0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69C-462D-8BCD-F915C849420B}"/>
            </c:ext>
          </c:extLst>
        </c:ser>
        <c:ser>
          <c:idx val="2"/>
          <c:order val="2"/>
          <c:tx>
            <c:strRef>
              <c:f>BD!H2</c:f>
              <c:strCache>
                <c:ptCount val="1"/>
                <c:pt idx="0">
                  <c:v>Acertos</c:v>
                </c:pt>
              </c:strCache>
            </c:strRef>
          </c:tx>
          <c:spPr>
            <a:ln w="28575" cap="flat" cmpd="sng" algn="ctr">
              <a:solidFill>
                <a:srgbClr val="186C24"/>
              </a:solidFill>
              <a:prstDash val="dash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BD!$B$4:$B$5</c:f>
              <c:strCache>
                <c:ptCount val="2"/>
                <c:pt idx="0">
                  <c:v>7/12/2024</c:v>
                </c:pt>
                <c:pt idx="1">
                  <c:v>14/10/2024</c:v>
                </c:pt>
              </c:strCache>
            </c:strRef>
          </c:cat>
          <c:val>
            <c:numRef>
              <c:f>BD!$H$4:$H$5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69C-462D-8BCD-F915C8494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248135"/>
        <c:axId val="1494853127"/>
      </c:lineChart>
      <c:catAx>
        <c:axId val="931248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853127"/>
        <c:crosses val="autoZero"/>
        <c:auto val="1"/>
        <c:lblAlgn val="ctr"/>
        <c:lblOffset val="100"/>
        <c:noMultiLvlLbl val="0"/>
      </c:catAx>
      <c:valAx>
        <c:axId val="1494853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248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795652505335636"/>
          <c:y val="0.89409667541557303"/>
          <c:w val="0.7524201662292213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ArqComp!E2</c:f>
              <c:strCache>
                <c:ptCount val="1"/>
                <c:pt idx="0">
                  <c:v>QTD Exercícios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ArqComp!$B$4:$B$5</c:f>
              <c:strCache>
                <c:ptCount val="2"/>
                <c:pt idx="0">
                  <c:v>10/10/2024</c:v>
                </c:pt>
                <c:pt idx="1">
                  <c:v>17/10/2024</c:v>
                </c:pt>
              </c:strCache>
            </c:strRef>
          </c:cat>
          <c:val>
            <c:numRef>
              <c:f>ArqComp!$E$4:$E$5</c:f>
              <c:numCache>
                <c:formatCode>0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C7-4B87-B154-CB03F697FFBB}"/>
            </c:ext>
          </c:extLst>
        </c:ser>
        <c:ser>
          <c:idx val="1"/>
          <c:order val="1"/>
          <c:tx>
            <c:strRef>
              <c:f>ArqComp!F2</c:f>
              <c:strCache>
                <c:ptCount val="1"/>
                <c:pt idx="0">
                  <c:v>Qtd Realizada</c:v>
                </c:pt>
              </c:strCache>
            </c:strRef>
          </c:tx>
          <c:spPr>
            <a:ln w="28575" cap="flat" cmpd="sng" algn="ctr">
              <a:solidFill>
                <a:srgbClr val="E87331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ArqComp!$B$4:$B$5</c:f>
              <c:strCache>
                <c:ptCount val="2"/>
                <c:pt idx="0">
                  <c:v>10/10/2024</c:v>
                </c:pt>
                <c:pt idx="1">
                  <c:v>17/10/2024</c:v>
                </c:pt>
              </c:strCache>
            </c:strRef>
          </c:cat>
          <c:val>
            <c:numRef>
              <c:f>ArqComp!$F$4:$F$5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C7-4B87-B154-CB03F697FFBB}"/>
            </c:ext>
          </c:extLst>
        </c:ser>
        <c:ser>
          <c:idx val="2"/>
          <c:order val="2"/>
          <c:tx>
            <c:strRef>
              <c:f>ArqComp!H2</c:f>
              <c:strCache>
                <c:ptCount val="1"/>
                <c:pt idx="0">
                  <c:v>Acertos</c:v>
                </c:pt>
              </c:strCache>
            </c:strRef>
          </c:tx>
          <c:spPr>
            <a:ln w="28575" cap="flat" cmpd="sng" algn="ctr">
              <a:solidFill>
                <a:srgbClr val="186C24"/>
              </a:solidFill>
              <a:prstDash val="dash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ArqComp!$B$4:$B$5</c:f>
              <c:strCache>
                <c:ptCount val="2"/>
                <c:pt idx="0">
                  <c:v>10/10/2024</c:v>
                </c:pt>
                <c:pt idx="1">
                  <c:v>17/10/2024</c:v>
                </c:pt>
              </c:strCache>
            </c:strRef>
          </c:cat>
          <c:val>
            <c:numRef>
              <c:f>ArqComp!$H$4:$H$5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C7-4B87-B154-CB03F697F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693831"/>
        <c:axId val="839695879"/>
      </c:lineChart>
      <c:catAx>
        <c:axId val="839693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95879"/>
        <c:crosses val="autoZero"/>
        <c:auto val="1"/>
        <c:lblAlgn val="ctr"/>
        <c:lblOffset val="100"/>
        <c:noMultiLvlLbl val="0"/>
      </c:catAx>
      <c:valAx>
        <c:axId val="839695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93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Horas Estudadas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BD!$D$2</c:f>
              <c:strCache>
                <c:ptCount val="1"/>
                <c:pt idx="0">
                  <c:v>Total Horas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BD!$D$3:$D$14</c:f>
              <c:numCache>
                <c:formatCode>0</c:formatCode>
                <c:ptCount val="11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72-4C12-900E-C12DAA5F9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694663"/>
        <c:axId val="1418994183"/>
      </c:areaChart>
      <c:catAx>
        <c:axId val="14186946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994183"/>
        <c:crosses val="autoZero"/>
        <c:auto val="1"/>
        <c:lblAlgn val="ctr"/>
        <c:lblOffset val="100"/>
        <c:noMultiLvlLbl val="0"/>
      </c:catAx>
      <c:valAx>
        <c:axId val="1418994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694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Horas Estudadas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Algoritmos!$D$2</c:f>
              <c:strCache>
                <c:ptCount val="1"/>
                <c:pt idx="0">
                  <c:v>Total de Horas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Algoritmos!$D$3:$D$25</c:f>
              <c:numCache>
                <c:formatCode>0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98-4FD1-AFBB-6C2A33804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139207"/>
        <c:axId val="1895203847"/>
      </c:areaChart>
      <c:catAx>
        <c:axId val="10251392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203847"/>
        <c:crosses val="autoZero"/>
        <c:auto val="1"/>
        <c:lblAlgn val="ctr"/>
        <c:lblOffset val="100"/>
        <c:noMultiLvlLbl val="0"/>
      </c:catAx>
      <c:valAx>
        <c:axId val="1895203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139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Algoritmos!E2</c:f>
              <c:strCache>
                <c:ptCount val="1"/>
                <c:pt idx="0">
                  <c:v>QTD Exercícios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Algoritmos!$B$4:$B$7</c:f>
              <c:strCache>
                <c:ptCount val="4"/>
                <c:pt idx="0">
                  <c:v>8/10/2024</c:v>
                </c:pt>
                <c:pt idx="1">
                  <c:v>11/10/2024</c:v>
                </c:pt>
                <c:pt idx="2">
                  <c:v>15/10/2024</c:v>
                </c:pt>
                <c:pt idx="3">
                  <c:v>18/10/2024</c:v>
                </c:pt>
              </c:strCache>
            </c:strRef>
          </c:cat>
          <c:val>
            <c:numRef>
              <c:f>Algoritmos!$E$4:$E$7</c:f>
              <c:numCache>
                <c:formatCode>0</c:formatCode>
                <c:ptCount val="4"/>
                <c:pt idx="0">
                  <c:v>1</c:v>
                </c:pt>
                <c:pt idx="1">
                  <c:v>7</c:v>
                </c:pt>
                <c:pt idx="2">
                  <c:v>6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0E-40A1-85C6-94A6B6BD398D}"/>
            </c:ext>
          </c:extLst>
        </c:ser>
        <c:ser>
          <c:idx val="1"/>
          <c:order val="1"/>
          <c:tx>
            <c:strRef>
              <c:f>Algoritmos!F2</c:f>
              <c:strCache>
                <c:ptCount val="1"/>
                <c:pt idx="0">
                  <c:v>Qtd Realizada</c:v>
                </c:pt>
              </c:strCache>
            </c:strRef>
          </c:tx>
          <c:spPr>
            <a:ln w="28575" cap="flat" cmpd="sng" algn="ctr">
              <a:solidFill>
                <a:srgbClr val="E87331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Algoritmos!$B$4:$B$7</c:f>
              <c:strCache>
                <c:ptCount val="4"/>
                <c:pt idx="0">
                  <c:v>8/10/2024</c:v>
                </c:pt>
                <c:pt idx="1">
                  <c:v>11/10/2024</c:v>
                </c:pt>
                <c:pt idx="2">
                  <c:v>15/10/2024</c:v>
                </c:pt>
                <c:pt idx="3">
                  <c:v>18/10/2024</c:v>
                </c:pt>
              </c:strCache>
            </c:strRef>
          </c:cat>
          <c:val>
            <c:numRef>
              <c:f>Algoritmos!$F$4:$F$7</c:f>
              <c:numCache>
                <c:formatCode>0</c:formatCode>
                <c:ptCount val="4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0E-40A1-85C6-94A6B6BD398D}"/>
            </c:ext>
          </c:extLst>
        </c:ser>
        <c:ser>
          <c:idx val="2"/>
          <c:order val="2"/>
          <c:tx>
            <c:strRef>
              <c:f>Algoritmos!H2</c:f>
              <c:strCache>
                <c:ptCount val="1"/>
                <c:pt idx="0">
                  <c:v>Acertos</c:v>
                </c:pt>
              </c:strCache>
            </c:strRef>
          </c:tx>
          <c:spPr>
            <a:ln w="28575" cap="flat" cmpd="sng" algn="ctr">
              <a:solidFill>
                <a:srgbClr val="186C24"/>
              </a:solidFill>
              <a:prstDash val="dash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Algoritmos!$B$4:$B$7</c:f>
              <c:strCache>
                <c:ptCount val="4"/>
                <c:pt idx="0">
                  <c:v>8/10/2024</c:v>
                </c:pt>
                <c:pt idx="1">
                  <c:v>11/10/2024</c:v>
                </c:pt>
                <c:pt idx="2">
                  <c:v>15/10/2024</c:v>
                </c:pt>
                <c:pt idx="3">
                  <c:v>18/10/2024</c:v>
                </c:pt>
              </c:strCache>
            </c:strRef>
          </c:cat>
          <c:val>
            <c:numRef>
              <c:f>Algoritmos!$H$4:$H$7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0E-40A1-85C6-94A6B6BD3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6844167"/>
        <c:axId val="2026846727"/>
      </c:lineChart>
      <c:catAx>
        <c:axId val="2026844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846727"/>
        <c:crosses val="autoZero"/>
        <c:auto val="1"/>
        <c:lblAlgn val="ctr"/>
        <c:lblOffset val="100"/>
        <c:noMultiLvlLbl val="0"/>
      </c:catAx>
      <c:valAx>
        <c:axId val="2026846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844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Horas Estudadas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TI!$D$2</c:f>
              <c:strCache>
                <c:ptCount val="1"/>
                <c:pt idx="0">
                  <c:v>Total de Horas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TI!$D$3:$D$14</c:f>
              <c:numCache>
                <c:formatCode>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BF-449C-B93E-2E3DECFC7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627079"/>
        <c:axId val="1418651143"/>
      </c:areaChart>
      <c:catAx>
        <c:axId val="141862707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651143"/>
        <c:crosses val="autoZero"/>
        <c:auto val="1"/>
        <c:lblAlgn val="ctr"/>
        <c:lblOffset val="100"/>
        <c:noMultiLvlLbl val="0"/>
      </c:catAx>
      <c:valAx>
        <c:axId val="1418651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627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TI!E2</c:f>
              <c:strCache>
                <c:ptCount val="1"/>
                <c:pt idx="0">
                  <c:v>QTD Exercícios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TI!$B$4:$B$5</c:f>
              <c:strCache>
                <c:ptCount val="2"/>
                <c:pt idx="0">
                  <c:v>8/10/2024</c:v>
                </c:pt>
                <c:pt idx="1">
                  <c:v>15/10/2024</c:v>
                </c:pt>
              </c:strCache>
            </c:strRef>
          </c:cat>
          <c:val>
            <c:numRef>
              <c:f>TI!$E$4:$E$5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89-4FE1-AC6C-F125DCAE4E1B}"/>
            </c:ext>
          </c:extLst>
        </c:ser>
        <c:ser>
          <c:idx val="1"/>
          <c:order val="1"/>
          <c:tx>
            <c:strRef>
              <c:f>TI!F2</c:f>
              <c:strCache>
                <c:ptCount val="1"/>
                <c:pt idx="0">
                  <c:v>Qtd Realizada</c:v>
                </c:pt>
              </c:strCache>
            </c:strRef>
          </c:tx>
          <c:spPr>
            <a:ln w="28575" cap="flat" cmpd="sng" algn="ctr">
              <a:solidFill>
                <a:srgbClr val="E87331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TI!$B$4:$B$5</c:f>
              <c:strCache>
                <c:ptCount val="2"/>
                <c:pt idx="0">
                  <c:v>8/10/2024</c:v>
                </c:pt>
                <c:pt idx="1">
                  <c:v>15/10/2024</c:v>
                </c:pt>
              </c:strCache>
            </c:strRef>
          </c:cat>
          <c:val>
            <c:numRef>
              <c:f>TI!$F$4:$F$5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89-4FE1-AC6C-F125DCAE4E1B}"/>
            </c:ext>
          </c:extLst>
        </c:ser>
        <c:ser>
          <c:idx val="2"/>
          <c:order val="2"/>
          <c:tx>
            <c:strRef>
              <c:f>TI!H2</c:f>
              <c:strCache>
                <c:ptCount val="1"/>
                <c:pt idx="0">
                  <c:v>Acertos</c:v>
                </c:pt>
              </c:strCache>
            </c:strRef>
          </c:tx>
          <c:spPr>
            <a:ln w="28575" cap="flat" cmpd="sng" algn="ctr">
              <a:solidFill>
                <a:srgbClr val="186C24"/>
              </a:solidFill>
              <a:prstDash val="dash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TI!$B$4:$B$5</c:f>
              <c:strCache>
                <c:ptCount val="2"/>
                <c:pt idx="0">
                  <c:v>8/10/2024</c:v>
                </c:pt>
                <c:pt idx="1">
                  <c:v>15/10/2024</c:v>
                </c:pt>
              </c:strCache>
            </c:strRef>
          </c:cat>
          <c:val>
            <c:numRef>
              <c:f>TI!$H$4:$H$5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289-4FE1-AC6C-F125DCAE4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384071"/>
        <c:axId val="1495386119"/>
      </c:lineChart>
      <c:catAx>
        <c:axId val="1495384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386119"/>
        <c:crosses val="autoZero"/>
        <c:auto val="1"/>
        <c:lblAlgn val="ctr"/>
        <c:lblOffset val="100"/>
        <c:noMultiLvlLbl val="0"/>
      </c:catAx>
      <c:valAx>
        <c:axId val="1495386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384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Horas Estudadas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SO!$D$2</c:f>
              <c:strCache>
                <c:ptCount val="1"/>
                <c:pt idx="0">
                  <c:v>Total de Horas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SO!$D$3:$D$14</c:f>
              <c:numCache>
                <c:formatCode>0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67-4637-81D7-514DE360B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718727"/>
        <c:axId val="1419020807"/>
      </c:areaChart>
      <c:catAx>
        <c:axId val="14187187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020807"/>
        <c:crosses val="autoZero"/>
        <c:auto val="1"/>
        <c:lblAlgn val="ctr"/>
        <c:lblOffset val="100"/>
        <c:noMultiLvlLbl val="0"/>
      </c:catAx>
      <c:valAx>
        <c:axId val="1419020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718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SO!E2</c:f>
              <c:strCache>
                <c:ptCount val="1"/>
                <c:pt idx="0">
                  <c:v>QTD Exercícios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SO!$B$4:$B$5</c:f>
              <c:strCache>
                <c:ptCount val="2"/>
                <c:pt idx="0">
                  <c:v>10/10/2024</c:v>
                </c:pt>
                <c:pt idx="1">
                  <c:v>17/10/2024</c:v>
                </c:pt>
              </c:strCache>
            </c:strRef>
          </c:cat>
          <c:val>
            <c:numRef>
              <c:f>SO!$E$4:$E$5</c:f>
              <c:numCache>
                <c:formatCode>0</c:formatCode>
                <c:ptCount val="2"/>
                <c:pt idx="0">
                  <c:v>6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20-4BCE-B568-C88FEDE3BAF4}"/>
            </c:ext>
          </c:extLst>
        </c:ser>
        <c:ser>
          <c:idx val="1"/>
          <c:order val="1"/>
          <c:tx>
            <c:strRef>
              <c:f>SO!F2</c:f>
              <c:strCache>
                <c:ptCount val="1"/>
                <c:pt idx="0">
                  <c:v>Qtd Realizada</c:v>
                </c:pt>
              </c:strCache>
            </c:strRef>
          </c:tx>
          <c:spPr>
            <a:ln w="28575" cap="flat" cmpd="sng" algn="ctr">
              <a:solidFill>
                <a:srgbClr val="E87331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SO!$B$4:$B$5</c:f>
              <c:strCache>
                <c:ptCount val="2"/>
                <c:pt idx="0">
                  <c:v>10/10/2024</c:v>
                </c:pt>
                <c:pt idx="1">
                  <c:v>17/10/2024</c:v>
                </c:pt>
              </c:strCache>
            </c:strRef>
          </c:cat>
          <c:val>
            <c:numRef>
              <c:f>SO!$F$4:$F$5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520-4BCE-B568-C88FEDE3BAF4}"/>
            </c:ext>
          </c:extLst>
        </c:ser>
        <c:ser>
          <c:idx val="2"/>
          <c:order val="2"/>
          <c:tx>
            <c:strRef>
              <c:f>SO!H2</c:f>
              <c:strCache>
                <c:ptCount val="1"/>
                <c:pt idx="0">
                  <c:v>Acertos</c:v>
                </c:pt>
              </c:strCache>
            </c:strRef>
          </c:tx>
          <c:spPr>
            <a:ln w="28575" cap="flat" cmpd="sng" algn="ctr">
              <a:solidFill>
                <a:srgbClr val="186C24"/>
              </a:solidFill>
              <a:prstDash val="dash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SO!$B$4:$B$5</c:f>
              <c:strCache>
                <c:ptCount val="2"/>
                <c:pt idx="0">
                  <c:v>10/10/2024</c:v>
                </c:pt>
                <c:pt idx="1">
                  <c:v>17/10/2024</c:v>
                </c:pt>
              </c:strCache>
            </c:strRef>
          </c:cat>
          <c:val>
            <c:numRef>
              <c:f>SO!$H$4:$H$5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520-4BCE-B568-C88FEDE3B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609671"/>
        <c:axId val="1419254791"/>
      </c:lineChart>
      <c:catAx>
        <c:axId val="1418609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254791"/>
        <c:crosses val="autoZero"/>
        <c:auto val="1"/>
        <c:lblAlgn val="ctr"/>
        <c:lblOffset val="100"/>
        <c:noMultiLvlLbl val="0"/>
      </c:catAx>
      <c:valAx>
        <c:axId val="1419254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609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Horas Estudadas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ArqComp!$D$2</c:f>
              <c:strCache>
                <c:ptCount val="1"/>
                <c:pt idx="0">
                  <c:v>Total de Horas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ArqComp!$D$3:$D$14</c:f>
              <c:numCache>
                <c:formatCode>0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37-4014-B5C9-07C9DF513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623495"/>
        <c:axId val="1895205383"/>
      </c:areaChart>
      <c:catAx>
        <c:axId val="14186234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205383"/>
        <c:crosses val="autoZero"/>
        <c:auto val="1"/>
        <c:lblAlgn val="ctr"/>
        <c:lblOffset val="100"/>
        <c:noMultiLvlLbl val="0"/>
      </c:catAx>
      <c:valAx>
        <c:axId val="1895205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623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14</xdr:row>
      <xdr:rowOff>161925</xdr:rowOff>
    </xdr:from>
    <xdr:to>
      <xdr:col>4</xdr:col>
      <xdr:colOff>885825</xdr:colOff>
      <xdr:row>29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349912-4788-7D94-ABC3-F7995743F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1047750</xdr:colOff>
      <xdr:row>14</xdr:row>
      <xdr:rowOff>133350</xdr:rowOff>
    </xdr:from>
    <xdr:to>
      <xdr:col>8</xdr:col>
      <xdr:colOff>752475</xdr:colOff>
      <xdr:row>29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F4EE51-B3DE-BD62-FE67-3AD01802D90E}"/>
            </a:ext>
            <a:ext uri="{147F2762-F138-4A5C-976F-8EAC2B608ADB}">
              <a16:predDERef xmlns:a16="http://schemas.microsoft.com/office/drawing/2014/main" pred="{E2349912-4788-7D94-ABC3-F7995743F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18</xdr:row>
      <xdr:rowOff>85725</xdr:rowOff>
    </xdr:from>
    <xdr:to>
      <xdr:col>17</xdr:col>
      <xdr:colOff>390525</xdr:colOff>
      <xdr:row>32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0A6CD0-446A-FAA7-F9FF-C2B1DED12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104775</xdr:colOff>
      <xdr:row>1</xdr:row>
      <xdr:rowOff>57150</xdr:rowOff>
    </xdr:from>
    <xdr:to>
      <xdr:col>17</xdr:col>
      <xdr:colOff>409575</xdr:colOff>
      <xdr:row>16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7F29B6C-336D-2682-79D1-6BE92A5586B4}"/>
            </a:ext>
            <a:ext uri="{147F2762-F138-4A5C-976F-8EAC2B608ADB}">
              <a16:predDERef xmlns:a16="http://schemas.microsoft.com/office/drawing/2014/main" pred="{210A6CD0-446A-FAA7-F9FF-C2B1DED12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15</xdr:row>
      <xdr:rowOff>9525</xdr:rowOff>
    </xdr:from>
    <xdr:to>
      <xdr:col>9</xdr:col>
      <xdr:colOff>723900</xdr:colOff>
      <xdr:row>29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8A475B-F378-8583-5052-B1A5B215F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</xdr:colOff>
      <xdr:row>14</xdr:row>
      <xdr:rowOff>133350</xdr:rowOff>
    </xdr:from>
    <xdr:to>
      <xdr:col>5</xdr:col>
      <xdr:colOff>400050</xdr:colOff>
      <xdr:row>29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BF8D43F-D9FD-B96E-6862-CA4702E4CF68}"/>
            </a:ext>
            <a:ext uri="{147F2762-F138-4A5C-976F-8EAC2B608ADB}">
              <a16:predDERef xmlns:a16="http://schemas.microsoft.com/office/drawing/2014/main" pred="{188A475B-F378-8583-5052-B1A5B215F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15</xdr:row>
      <xdr:rowOff>180975</xdr:rowOff>
    </xdr:from>
    <xdr:to>
      <xdr:col>9</xdr:col>
      <xdr:colOff>523875</xdr:colOff>
      <xdr:row>30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018AE1-00C6-9096-AE40-CFE584651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371475</xdr:colOff>
      <xdr:row>15</xdr:row>
      <xdr:rowOff>180975</xdr:rowOff>
    </xdr:from>
    <xdr:to>
      <xdr:col>5</xdr:col>
      <xdr:colOff>38100</xdr:colOff>
      <xdr:row>30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CE271C6-1B8D-1905-4B52-C8EBC1008B8C}"/>
            </a:ext>
            <a:ext uri="{147F2762-F138-4A5C-976F-8EAC2B608ADB}">
              <a16:predDERef xmlns:a16="http://schemas.microsoft.com/office/drawing/2014/main" pred="{1D018AE1-00C6-9096-AE40-CFE584651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923925</xdr:colOff>
      <xdr:row>15</xdr:row>
      <xdr:rowOff>28575</xdr:rowOff>
    </xdr:from>
    <xdr:to>
      <xdr:col>9</xdr:col>
      <xdr:colOff>1066800</xdr:colOff>
      <xdr:row>29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4C309C-3B26-89F1-2342-70F4ADE57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333375</xdr:colOff>
      <xdr:row>15</xdr:row>
      <xdr:rowOff>28575</xdr:rowOff>
    </xdr:from>
    <xdr:to>
      <xdr:col>5</xdr:col>
      <xdr:colOff>285750</xdr:colOff>
      <xdr:row>29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421B2B7-C64B-7F3F-4B33-7920B980935D}"/>
            </a:ext>
            <a:ext uri="{147F2762-F138-4A5C-976F-8EAC2B608ADB}">
              <a16:predDERef xmlns:a16="http://schemas.microsoft.com/office/drawing/2014/main" pred="{2F4C309C-3B26-89F1-2342-70F4ADE57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AAAD4E-13B6-45FB-8937-123F2F452156}" name="Tabela13" displayName="Tabela13" ref="B2:J14" totalsRowShown="0" headerRowDxfId="54" dataDxfId="53">
  <autoFilter ref="B2:J14" xr:uid="{EDAAAD4E-13B6-45FB-8937-123F2F452156}"/>
  <tableColumns count="9">
    <tableColumn id="1" xr3:uid="{94FC20FE-ED48-4FA2-909B-5C7C16A2CD21}" name="Dia" dataDxfId="52"/>
    <tableColumn id="3" xr3:uid="{72E59497-BE20-471C-AE66-7B21F70FCB63}" name="Horas Estudadas" dataDxfId="51"/>
    <tableColumn id="2" xr3:uid="{D7076EB2-0AC0-411D-9CE8-3B618560C388}" name="Total Horas" dataDxfId="50">
      <calculatedColumnFormula>Tabela13[[#This Row],[Horas Estudadas]]+D2</calculatedColumnFormula>
    </tableColumn>
    <tableColumn id="4" xr3:uid="{45290A2F-221F-4604-8E7B-62F0C485FB24}" name="QTD Exercícios" dataDxfId="49"/>
    <tableColumn id="5" xr3:uid="{AD4BF734-EDEB-47D9-9225-C85757ABFCF1}" name="Qtd Realizada" dataDxfId="48"/>
    <tableColumn id="6" xr3:uid="{EE70AA1A-E99F-4B75-9965-78BB459A52E1}" name="% Realizada" dataDxfId="47">
      <calculatedColumnFormula>Tabela13[[#This Row],[Qtd Realizada]]/Tabela13[[#This Row],[QTD Exercícios]]</calculatedColumnFormula>
    </tableColumn>
    <tableColumn id="7" xr3:uid="{71E0C726-F3FE-41ED-935B-A7134797CAB9}" name="Acertos" dataDxfId="46"/>
    <tableColumn id="8" xr3:uid="{DF6794E1-2F21-4747-B4C5-6DC55BA1E4E3}" name="% Acertos" dataDxfId="45">
      <calculatedColumnFormula>Tabela13[[#This Row],[Acertos]]/Tabela13[[#This Row],[Qtd Realizada]]</calculatedColumnFormula>
    </tableColumn>
    <tableColumn id="9" xr3:uid="{B1EBC0B7-2147-42F1-B8D9-6F7686D2F1D1}" name="Total Exercícios" dataDxfId="44">
      <calculatedColumnFormula>J2+Tabela13[[#This Row],[Qtd Realizada]]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E12462-2C9C-4837-A8B4-EC806AF5970E}" name="Tabela1" displayName="Tabela1" ref="B2:J25" totalsRowShown="0" headerRowDxfId="43" dataDxfId="42">
  <autoFilter ref="B2:J25" xr:uid="{63E12462-2C9C-4837-A8B4-EC806AF5970E}"/>
  <tableColumns count="9">
    <tableColumn id="1" xr3:uid="{B3E537BD-391C-49AB-8D29-041EFFEF1BC0}" name="Dia" dataDxfId="41"/>
    <tableColumn id="3" xr3:uid="{41F32562-7C40-4CD8-9264-0FD456E93F19}" name="Horas Estudadas" dataDxfId="40"/>
    <tableColumn id="9" xr3:uid="{9372EE0F-541E-47FC-A247-8BAFE3CB19FA}" name="Total de Horas" dataDxfId="39">
      <calculatedColumnFormula>Tabela1[[#This Row],[Horas Estudadas]]+D2</calculatedColumnFormula>
    </tableColumn>
    <tableColumn id="4" xr3:uid="{E6A34839-E17F-4345-9169-139240864D48}" name="QTD Exercícios" dataDxfId="38"/>
    <tableColumn id="5" xr3:uid="{938E2FB0-383B-4CA3-BDF8-DA48173A393A}" name="Qtd Realizada" dataDxfId="37"/>
    <tableColumn id="6" xr3:uid="{A7012C86-FF9F-462C-A1BE-55ECCD28998F}" name="% Realizada" dataDxfId="36">
      <calculatedColumnFormula>Tabela1[[#This Row],[Qtd Realizada]]/Tabela1[[#This Row],[QTD Exercícios]]</calculatedColumnFormula>
    </tableColumn>
    <tableColumn id="7" xr3:uid="{06A9180F-ED03-4CFF-8E59-9BA1095B276D}" name="Acertos" dataDxfId="35"/>
    <tableColumn id="8" xr3:uid="{7B4D5980-63F2-4EE0-A845-CCE2692F3C2E}" name="% Acertos" dataDxfId="34">
      <calculatedColumnFormula>Tabela1[[#This Row],[Acertos]]/Tabela1[[#This Row],[Qtd Realizada]]</calculatedColumnFormula>
    </tableColumn>
    <tableColumn id="2" xr3:uid="{97AAC5C4-CD2E-444C-80F1-DBD90C160957}" name="Total Exercícios" dataDxfId="33">
      <calculatedColumnFormula>J2+Tabela1[[#This Row],[Qtd Realizada]]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576F2C-E0DD-494F-BB05-D92D0C9A1D28}" name="Tabela14" displayName="Tabela14" ref="B2:J14" totalsRowShown="0" headerRowDxfId="32" dataDxfId="31">
  <autoFilter ref="B2:J14" xr:uid="{A9576F2C-E0DD-494F-BB05-D92D0C9A1D28}"/>
  <tableColumns count="9">
    <tableColumn id="1" xr3:uid="{5D936D7D-5FC1-449C-BBE6-6CF9FD7D54CF}" name="Dia" dataDxfId="30"/>
    <tableColumn id="3" xr3:uid="{A90FEEBE-80AB-4D5D-B880-C3AE2289E9FD}" name="Horas Estudadas" dataDxfId="29"/>
    <tableColumn id="9" xr3:uid="{542DE95E-F341-4527-92D6-846583DFF61C}" name="Total de Horas" dataDxfId="28">
      <calculatedColumnFormula>D2+Tabela14[[#This Row],[Horas Estudadas]]</calculatedColumnFormula>
    </tableColumn>
    <tableColumn id="4" xr3:uid="{67934395-288C-4AF6-9F04-91364507FC78}" name="QTD Exercícios" dataDxfId="27"/>
    <tableColumn id="5" xr3:uid="{56F85731-8177-4225-84CF-40CEA390F993}" name="Qtd Realizada" dataDxfId="26"/>
    <tableColumn id="6" xr3:uid="{8AF838C4-557E-4462-8467-A3D117B50D1B}" name="% Realizada" dataDxfId="25">
      <calculatedColumnFormula>Tabela14[[#This Row],[Qtd Realizada]]/Tabela14[[#This Row],[QTD Exercícios]]</calculatedColumnFormula>
    </tableColumn>
    <tableColumn id="7" xr3:uid="{95757436-99CA-436F-994A-2C5B81123F1E}" name="Acertos" dataDxfId="24"/>
    <tableColumn id="8" xr3:uid="{465D1E91-5FB3-4F15-A248-A388730ED7D0}" name="% Acertos" dataDxfId="23">
      <calculatedColumnFormula>Tabela14[[#This Row],[Acertos]]/Tabela14[[#This Row],[Qtd Realizada]]</calculatedColumnFormula>
    </tableColumn>
    <tableColumn id="2" xr3:uid="{E0A4AB68-ECAE-4048-BFE6-0C181A98F776}" name="Total Exercícios" dataDxfId="22">
      <calculatedColumnFormula>J2+Tabela14[[#This Row],[Qtd Realizada]]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354F51-6BF7-44C4-B699-7B025BDD1EB7}" name="Tabela15" displayName="Tabela15" ref="B2:J14" totalsRowShown="0" headerRowDxfId="21" dataDxfId="20">
  <autoFilter ref="B2:J14" xr:uid="{98354F51-6BF7-44C4-B699-7B025BDD1EB7}"/>
  <tableColumns count="9">
    <tableColumn id="1" xr3:uid="{AF77A968-DA21-4671-B417-6700EED6A55D}" name="Dia" dataDxfId="19"/>
    <tableColumn id="3" xr3:uid="{021B3839-652A-4F0C-B976-8EEBB35D24F4}" name="Horas Estudadas" dataDxfId="18"/>
    <tableColumn id="9" xr3:uid="{CAF4C1EA-7B7B-44F3-88C7-4FFED0EA3B7C}" name="Total de Horas" dataDxfId="17">
      <calculatedColumnFormula>Tabela15[[#This Row],[Horas Estudadas]]+D2</calculatedColumnFormula>
    </tableColumn>
    <tableColumn id="4" xr3:uid="{3CD53CC2-1F2B-4038-9192-219237A3B03B}" name="QTD Exercícios" dataDxfId="16"/>
    <tableColumn id="5" xr3:uid="{65A43E48-131B-46CA-B700-24C5EE0B5930}" name="Qtd Realizada" dataDxfId="15"/>
    <tableColumn id="6" xr3:uid="{9468673E-C227-4795-93C8-D0F0E2DD7AD2}" name="% Realizada" dataDxfId="14">
      <calculatedColumnFormula>Tabela15[[#This Row],[Qtd Realizada]]/Tabela15[[#This Row],[QTD Exercícios]]</calculatedColumnFormula>
    </tableColumn>
    <tableColumn id="7" xr3:uid="{8BBBDAAD-C644-4AB8-B345-ADE0A05912BD}" name="Acertos" dataDxfId="13"/>
    <tableColumn id="8" xr3:uid="{145A12EB-99B9-4ABF-ADB8-A3FF5075F601}" name="% Acertos" dataDxfId="12">
      <calculatedColumnFormula>Tabela15[[#This Row],[Acertos]]/Tabela15[[#This Row],[Qtd Realizada]]</calculatedColumnFormula>
    </tableColumn>
    <tableColumn id="2" xr3:uid="{F86A43CF-CDE3-45D3-87D0-0897DBCB448E}" name="Total Exercícios" dataDxfId="11">
      <calculatedColumnFormula>Tabela15[[#This Row],[Qtd Realizada]]+J2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C1F7CDF-090C-4640-A05E-0B74CBCAB78B}" name="Tabela157" displayName="Tabela157" ref="B2:J14" totalsRowShown="0" headerRowDxfId="10" dataDxfId="9">
  <autoFilter ref="B2:J14" xr:uid="{0C1F7CDF-090C-4640-A05E-0B74CBCAB78B}"/>
  <tableColumns count="9">
    <tableColumn id="1" xr3:uid="{3CE2099C-4810-4D47-A09A-83F8EF1092D3}" name="Dia" dataDxfId="8"/>
    <tableColumn id="3" xr3:uid="{FFF2C32B-8589-42FA-9720-26197DAEAF78}" name="Horas Estudadas" dataDxfId="7"/>
    <tableColumn id="9" xr3:uid="{63247442-5107-4512-826B-2E4B175D479B}" name="Total de Horas" dataDxfId="6">
      <calculatedColumnFormula>Tabela157[[#This Row],[Horas Estudadas]]+D2</calculatedColumnFormula>
    </tableColumn>
    <tableColumn id="4" xr3:uid="{A0462A0E-05E7-40FE-A60B-C0CD1ACB48BE}" name="QTD Exercícios" dataDxfId="5"/>
    <tableColumn id="5" xr3:uid="{853EBE93-129A-4703-9479-F9A02B19841E}" name="Qtd Realizada" dataDxfId="4"/>
    <tableColumn id="6" xr3:uid="{2AC8B6C9-F9CA-4C3F-ADA7-DCF56425767E}" name="% Realizada" dataDxfId="3">
      <calculatedColumnFormula>Tabela157[[#This Row],[Qtd Realizada]]/Tabela157[[#This Row],[QTD Exercícios]]</calculatedColumnFormula>
    </tableColumn>
    <tableColumn id="7" xr3:uid="{CA5F1E0E-61BD-4B3E-8EB4-4D4F00472EB9}" name="Acertos" dataDxfId="2"/>
    <tableColumn id="8" xr3:uid="{26C11262-043F-4671-9F5E-669FDE9C9184}" name="% Acertos" dataDxfId="1">
      <calculatedColumnFormula>Tabela157[[#This Row],[Acertos]]/Tabela157[[#This Row],[Qtd Realizada]]</calculatedColumnFormula>
    </tableColumn>
    <tableColumn id="2" xr3:uid="{407590D0-CD33-48EB-8FD1-B533469FBEF7}" name="Total Exercícios" dataDxfId="0">
      <calculatedColumnFormula>Tabela157[[#This Row],[Qtd Realizada]]+J2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32069-016C-40EA-87D3-71DD7E5A7C53}">
  <dimension ref="B2:U20"/>
  <sheetViews>
    <sheetView workbookViewId="0"/>
  </sheetViews>
  <sheetFormatPr defaultRowHeight="15"/>
  <cols>
    <col min="1" max="1" width="9.140625" style="1"/>
    <col min="2" max="2" width="12.42578125" style="1" bestFit="1" customWidth="1"/>
    <col min="3" max="3" width="13.42578125" style="1" customWidth="1"/>
    <col min="4" max="4" width="9.140625" style="1"/>
    <col min="5" max="5" width="12.42578125" style="1" bestFit="1" customWidth="1"/>
    <col min="6" max="6" width="15" style="1" customWidth="1"/>
    <col min="7" max="7" width="9.140625" style="1"/>
    <col min="8" max="8" width="12" style="1" customWidth="1"/>
    <col min="9" max="9" width="17.140625" style="1" customWidth="1"/>
    <col min="10" max="10" width="9.140625" style="1"/>
    <col min="11" max="11" width="12" style="1" customWidth="1"/>
    <col min="12" max="12" width="16" style="1" customWidth="1"/>
    <col min="13" max="13" width="9.140625" style="1"/>
    <col min="14" max="14" width="12" style="1" customWidth="1"/>
    <col min="15" max="15" width="14.85546875" style="1" customWidth="1"/>
    <col min="16" max="16" width="9.140625" style="1"/>
    <col min="17" max="17" width="12" style="1" customWidth="1"/>
    <col min="18" max="18" width="15.7109375" style="1" customWidth="1"/>
    <col min="19" max="19" width="9.140625" style="1"/>
    <col min="20" max="20" width="12.42578125" style="1" bestFit="1" customWidth="1"/>
    <col min="21" max="21" width="13.140625" style="1" customWidth="1"/>
    <col min="22" max="16384" width="9.140625" style="1"/>
  </cols>
  <sheetData>
    <row r="2" spans="2:21">
      <c r="B2" s="2" t="s">
        <v>0</v>
      </c>
      <c r="C2" s="2" t="s">
        <v>1</v>
      </c>
      <c r="E2" s="2" t="s">
        <v>0</v>
      </c>
      <c r="F2" s="2" t="s">
        <v>2</v>
      </c>
      <c r="H2" s="2" t="s">
        <v>0</v>
      </c>
      <c r="I2" s="2" t="s">
        <v>3</v>
      </c>
      <c r="K2" s="2" t="s">
        <v>0</v>
      </c>
      <c r="L2" s="2" t="s">
        <v>4</v>
      </c>
      <c r="N2" s="2" t="s">
        <v>0</v>
      </c>
      <c r="O2" s="2" t="s">
        <v>5</v>
      </c>
      <c r="Q2" s="2" t="s">
        <v>0</v>
      </c>
      <c r="R2" s="2" t="s">
        <v>6</v>
      </c>
      <c r="T2" s="2" t="s">
        <v>0</v>
      </c>
      <c r="U2" s="2" t="s">
        <v>7</v>
      </c>
    </row>
    <row r="3" spans="2:21" ht="29.25">
      <c r="B3" s="2" t="s">
        <v>8</v>
      </c>
      <c r="C3" s="2" t="s">
        <v>9</v>
      </c>
      <c r="E3" s="2" t="s">
        <v>10</v>
      </c>
      <c r="F3" s="2" t="s">
        <v>11</v>
      </c>
      <c r="H3" s="2" t="s">
        <v>10</v>
      </c>
      <c r="I3" s="2" t="s">
        <v>9</v>
      </c>
      <c r="K3" s="2" t="s">
        <v>10</v>
      </c>
      <c r="L3" s="2" t="s">
        <v>9</v>
      </c>
      <c r="N3" s="2" t="s">
        <v>10</v>
      </c>
      <c r="O3" s="2" t="s">
        <v>9</v>
      </c>
      <c r="Q3" s="2" t="s">
        <v>10</v>
      </c>
      <c r="R3" s="2" t="s">
        <v>9</v>
      </c>
      <c r="T3" s="2" t="s">
        <v>12</v>
      </c>
      <c r="U3" s="2" t="s">
        <v>9</v>
      </c>
    </row>
    <row r="4" spans="2:21">
      <c r="B4" s="3">
        <v>0.41666666666666669</v>
      </c>
      <c r="C4" s="2" t="s">
        <v>13</v>
      </c>
      <c r="E4" s="3">
        <v>0.33333333333333331</v>
      </c>
      <c r="F4" s="2" t="s">
        <v>13</v>
      </c>
      <c r="H4" s="3">
        <v>0.33333333333333331</v>
      </c>
      <c r="I4" s="2" t="s">
        <v>13</v>
      </c>
      <c r="K4" s="3">
        <v>0.33333333333333331</v>
      </c>
      <c r="L4" s="2" t="s">
        <v>13</v>
      </c>
      <c r="N4" s="3">
        <v>0.33333333333333331</v>
      </c>
      <c r="O4" s="2" t="s">
        <v>13</v>
      </c>
      <c r="Q4" s="3">
        <v>0.33333333333333331</v>
      </c>
      <c r="R4" s="2" t="s">
        <v>13</v>
      </c>
      <c r="T4" s="3">
        <v>0.29166666666666669</v>
      </c>
      <c r="U4" s="2" t="s">
        <v>13</v>
      </c>
    </row>
    <row r="5" spans="2:21" ht="29.25">
      <c r="B5" s="3" t="s">
        <v>14</v>
      </c>
      <c r="C5" s="2" t="s">
        <v>15</v>
      </c>
      <c r="E5" s="2" t="s">
        <v>16</v>
      </c>
      <c r="F5" s="2" t="s">
        <v>17</v>
      </c>
      <c r="H5" s="2" t="s">
        <v>16</v>
      </c>
      <c r="I5" s="2" t="s">
        <v>17</v>
      </c>
      <c r="K5" s="2" t="s">
        <v>16</v>
      </c>
      <c r="L5" s="2" t="s">
        <v>17</v>
      </c>
      <c r="N5" s="2" t="s">
        <v>16</v>
      </c>
      <c r="O5" s="2" t="s">
        <v>17</v>
      </c>
      <c r="Q5" s="2" t="s">
        <v>16</v>
      </c>
      <c r="R5" s="2" t="s">
        <v>17</v>
      </c>
      <c r="T5" s="3">
        <v>0.2986111111111111</v>
      </c>
      <c r="U5" s="2" t="s">
        <v>18</v>
      </c>
    </row>
    <row r="6" spans="2:21" ht="72.75">
      <c r="B6" s="2" t="s">
        <v>19</v>
      </c>
      <c r="C6" s="2" t="s">
        <v>20</v>
      </c>
      <c r="E6" s="2" t="s">
        <v>21</v>
      </c>
      <c r="F6" s="2" t="s">
        <v>22</v>
      </c>
      <c r="H6" s="2" t="s">
        <v>21</v>
      </c>
      <c r="I6" s="2" t="s">
        <v>22</v>
      </c>
      <c r="K6" s="2" t="s">
        <v>21</v>
      </c>
      <c r="L6" s="2" t="s">
        <v>22</v>
      </c>
      <c r="N6" s="2" t="s">
        <v>21</v>
      </c>
      <c r="O6" s="2" t="s">
        <v>22</v>
      </c>
      <c r="Q6" s="2" t="s">
        <v>21</v>
      </c>
      <c r="R6" s="2" t="s">
        <v>22</v>
      </c>
      <c r="T6" s="2" t="s">
        <v>23</v>
      </c>
      <c r="U6" s="2" t="s">
        <v>20</v>
      </c>
    </row>
    <row r="7" spans="2:21" ht="72.75">
      <c r="B7" s="3" t="s">
        <v>24</v>
      </c>
      <c r="C7" s="2" t="s">
        <v>25</v>
      </c>
      <c r="E7" s="2" t="s">
        <v>26</v>
      </c>
      <c r="F7" s="2" t="s">
        <v>27</v>
      </c>
      <c r="H7" s="2" t="s">
        <v>26</v>
      </c>
      <c r="I7" s="2" t="s">
        <v>27</v>
      </c>
      <c r="K7" s="2" t="s">
        <v>26</v>
      </c>
      <c r="L7" s="2" t="s">
        <v>27</v>
      </c>
      <c r="N7" s="2" t="s">
        <v>26</v>
      </c>
      <c r="O7" s="2" t="s">
        <v>27</v>
      </c>
      <c r="Q7" s="2" t="s">
        <v>26</v>
      </c>
      <c r="R7" s="2" t="s">
        <v>27</v>
      </c>
      <c r="T7" s="3">
        <v>0.35416666666666669</v>
      </c>
      <c r="U7" s="2" t="s">
        <v>28</v>
      </c>
    </row>
    <row r="8" spans="2:21" ht="57.75">
      <c r="B8" s="2" t="s">
        <v>29</v>
      </c>
      <c r="C8" s="2" t="s">
        <v>30</v>
      </c>
      <c r="E8" s="2" t="s">
        <v>31</v>
      </c>
      <c r="F8" s="2" t="s">
        <v>32</v>
      </c>
      <c r="H8" s="2" t="s">
        <v>31</v>
      </c>
      <c r="I8" s="2" t="s">
        <v>32</v>
      </c>
      <c r="K8" s="2" t="s">
        <v>31</v>
      </c>
      <c r="L8" s="2" t="s">
        <v>32</v>
      </c>
      <c r="N8" s="2" t="s">
        <v>31</v>
      </c>
      <c r="O8" s="2" t="s">
        <v>32</v>
      </c>
      <c r="Q8" s="2" t="s">
        <v>31</v>
      </c>
      <c r="R8" s="2" t="s">
        <v>32</v>
      </c>
      <c r="T8" s="2" t="s">
        <v>33</v>
      </c>
      <c r="U8" s="2" t="s">
        <v>34</v>
      </c>
    </row>
    <row r="9" spans="2:21" ht="29.25">
      <c r="B9" s="3" t="s">
        <v>35</v>
      </c>
      <c r="C9" s="2" t="s">
        <v>36</v>
      </c>
      <c r="E9" s="2" t="s">
        <v>37</v>
      </c>
      <c r="F9" s="2" t="s">
        <v>38</v>
      </c>
      <c r="H9" s="3" t="s">
        <v>39</v>
      </c>
      <c r="I9" s="2" t="s">
        <v>40</v>
      </c>
      <c r="K9" s="2" t="s">
        <v>37</v>
      </c>
      <c r="L9" s="2" t="s">
        <v>38</v>
      </c>
      <c r="N9" s="2" t="s">
        <v>19</v>
      </c>
      <c r="O9" s="2" t="s">
        <v>41</v>
      </c>
      <c r="Q9" s="2" t="s">
        <v>42</v>
      </c>
      <c r="R9" s="2" t="s">
        <v>38</v>
      </c>
      <c r="T9" s="2" t="s">
        <v>43</v>
      </c>
      <c r="U9" s="2" t="s">
        <v>44</v>
      </c>
    </row>
    <row r="10" spans="2:21" ht="43.5">
      <c r="B10" s="2" t="s">
        <v>45</v>
      </c>
      <c r="C10" s="2" t="s">
        <v>20</v>
      </c>
      <c r="E10" s="2" t="s">
        <v>46</v>
      </c>
      <c r="F10" s="2" t="s">
        <v>47</v>
      </c>
      <c r="H10" s="2" t="s">
        <v>48</v>
      </c>
      <c r="I10" s="2" t="s">
        <v>25</v>
      </c>
      <c r="K10" s="2" t="s">
        <v>46</v>
      </c>
      <c r="L10" s="2" t="s">
        <v>49</v>
      </c>
      <c r="N10" s="2" t="s">
        <v>50</v>
      </c>
      <c r="O10" s="2" t="s">
        <v>25</v>
      </c>
      <c r="Q10" s="2" t="s">
        <v>51</v>
      </c>
      <c r="R10" s="2" t="s">
        <v>25</v>
      </c>
      <c r="T10" s="2" t="s">
        <v>52</v>
      </c>
      <c r="U10" s="2" t="s">
        <v>53</v>
      </c>
    </row>
    <row r="11" spans="2:21" ht="43.5">
      <c r="B11" s="2" t="s">
        <v>54</v>
      </c>
      <c r="C11" s="2" t="s">
        <v>9</v>
      </c>
      <c r="E11" s="2" t="s">
        <v>51</v>
      </c>
      <c r="F11" s="2" t="s">
        <v>25</v>
      </c>
      <c r="H11" s="2" t="s">
        <v>55</v>
      </c>
      <c r="I11" s="2" t="s">
        <v>56</v>
      </c>
      <c r="K11" s="2" t="s">
        <v>51</v>
      </c>
      <c r="L11" s="2" t="s">
        <v>25</v>
      </c>
      <c r="N11" s="2" t="s">
        <v>57</v>
      </c>
      <c r="O11" s="2" t="s">
        <v>38</v>
      </c>
      <c r="Q11" s="2" t="s">
        <v>58</v>
      </c>
      <c r="R11" s="2" t="s">
        <v>56</v>
      </c>
      <c r="T11" s="2" t="s">
        <v>14</v>
      </c>
      <c r="U11" s="2" t="s">
        <v>59</v>
      </c>
    </row>
    <row r="12" spans="2:21" ht="43.5">
      <c r="E12" s="2" t="s">
        <v>58</v>
      </c>
      <c r="F12" s="2" t="s">
        <v>47</v>
      </c>
      <c r="H12" s="2" t="s">
        <v>60</v>
      </c>
      <c r="I12" s="2" t="s">
        <v>61</v>
      </c>
      <c r="K12" s="2" t="s">
        <v>58</v>
      </c>
      <c r="L12" s="2" t="s">
        <v>49</v>
      </c>
      <c r="N12" s="2" t="s">
        <v>62</v>
      </c>
      <c r="O12" s="2" t="s">
        <v>63</v>
      </c>
      <c r="Q12" s="2" t="s">
        <v>60</v>
      </c>
      <c r="R12" s="2" t="s">
        <v>61</v>
      </c>
      <c r="T12" s="2" t="s">
        <v>64</v>
      </c>
      <c r="U12" s="2" t="s">
        <v>65</v>
      </c>
    </row>
    <row r="13" spans="2:21" ht="43.5">
      <c r="E13" s="2" t="s">
        <v>60</v>
      </c>
      <c r="F13" s="2" t="s">
        <v>61</v>
      </c>
      <c r="H13" s="2" t="s">
        <v>66</v>
      </c>
      <c r="I13" s="2" t="s">
        <v>20</v>
      </c>
      <c r="K13" s="2" t="s">
        <v>60</v>
      </c>
      <c r="L13" s="2" t="s">
        <v>61</v>
      </c>
      <c r="N13" s="2" t="s">
        <v>60</v>
      </c>
      <c r="O13" s="2" t="s">
        <v>61</v>
      </c>
      <c r="Q13" s="2" t="s">
        <v>66</v>
      </c>
      <c r="R13" s="2" t="s">
        <v>20</v>
      </c>
      <c r="T13" s="2" t="s">
        <v>67</v>
      </c>
      <c r="U13" s="2" t="s">
        <v>68</v>
      </c>
    </row>
    <row r="14" spans="2:21" ht="43.5">
      <c r="E14" s="2" t="s">
        <v>66</v>
      </c>
      <c r="F14" s="2" t="s">
        <v>20</v>
      </c>
      <c r="H14" s="2" t="s">
        <v>35</v>
      </c>
      <c r="I14" s="2" t="s">
        <v>36</v>
      </c>
      <c r="K14" s="2" t="s">
        <v>66</v>
      </c>
      <c r="L14" s="2" t="s">
        <v>20</v>
      </c>
      <c r="N14" s="2" t="s">
        <v>66</v>
      </c>
      <c r="O14" s="2" t="s">
        <v>20</v>
      </c>
      <c r="Q14" s="2" t="s">
        <v>35</v>
      </c>
      <c r="R14" s="2" t="s">
        <v>36</v>
      </c>
      <c r="T14" s="2" t="s">
        <v>69</v>
      </c>
      <c r="U14" s="2" t="s">
        <v>53</v>
      </c>
    </row>
    <row r="15" spans="2:21" ht="29.25">
      <c r="E15" s="2" t="s">
        <v>35</v>
      </c>
      <c r="F15" s="2" t="s">
        <v>36</v>
      </c>
      <c r="H15" s="2" t="s">
        <v>70</v>
      </c>
      <c r="I15" s="2" t="s">
        <v>71</v>
      </c>
      <c r="K15" s="2" t="s">
        <v>35</v>
      </c>
      <c r="L15" s="2" t="s">
        <v>36</v>
      </c>
      <c r="N15" s="2" t="s">
        <v>35</v>
      </c>
      <c r="O15" s="2" t="s">
        <v>36</v>
      </c>
      <c r="Q15" s="2" t="s">
        <v>70</v>
      </c>
      <c r="R15" s="2" t="s">
        <v>71</v>
      </c>
      <c r="T15" s="2" t="s">
        <v>51</v>
      </c>
      <c r="U15" s="2" t="s">
        <v>20</v>
      </c>
    </row>
    <row r="16" spans="2:21" ht="43.5">
      <c r="E16" s="2" t="s">
        <v>70</v>
      </c>
      <c r="F16" s="2" t="s">
        <v>71</v>
      </c>
      <c r="H16" s="4" t="s">
        <v>72</v>
      </c>
      <c r="I16" s="2" t="s">
        <v>73</v>
      </c>
      <c r="K16" s="2" t="s">
        <v>70</v>
      </c>
      <c r="L16" s="2" t="s">
        <v>71</v>
      </c>
      <c r="N16" s="2" t="s">
        <v>70</v>
      </c>
      <c r="O16" s="2" t="s">
        <v>71</v>
      </c>
      <c r="Q16" s="4" t="s">
        <v>72</v>
      </c>
      <c r="R16" s="2" t="s">
        <v>73</v>
      </c>
      <c r="T16" s="3" t="s">
        <v>24</v>
      </c>
      <c r="U16" s="2" t="s">
        <v>25</v>
      </c>
    </row>
    <row r="17" spans="5:21" ht="57.75">
      <c r="E17" s="4" t="s">
        <v>72</v>
      </c>
      <c r="F17" s="2" t="s">
        <v>73</v>
      </c>
      <c r="K17" s="4" t="s">
        <v>72</v>
      </c>
      <c r="L17" s="2" t="s">
        <v>73</v>
      </c>
      <c r="N17" s="4" t="s">
        <v>72</v>
      </c>
      <c r="O17" s="2" t="s">
        <v>73</v>
      </c>
      <c r="T17" s="2" t="s">
        <v>29</v>
      </c>
      <c r="U17" s="2" t="s">
        <v>30</v>
      </c>
    </row>
    <row r="18" spans="5:21">
      <c r="T18" s="2" t="s">
        <v>35</v>
      </c>
      <c r="U18" s="2" t="s">
        <v>36</v>
      </c>
    </row>
    <row r="19" spans="5:21">
      <c r="T19" s="2" t="s">
        <v>45</v>
      </c>
      <c r="U19" s="2" t="s">
        <v>20</v>
      </c>
    </row>
    <row r="20" spans="5:21">
      <c r="T20" s="2" t="s">
        <v>54</v>
      </c>
      <c r="U20" s="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CBD05-103D-4189-84EC-4CBEA5432477}">
  <dimension ref="B1:J14"/>
  <sheetViews>
    <sheetView workbookViewId="0">
      <selection activeCell="J18" sqref="J18"/>
    </sheetView>
  </sheetViews>
  <sheetFormatPr defaultRowHeight="15"/>
  <cols>
    <col min="2" max="2" width="11.140625" bestFit="1" customWidth="1"/>
    <col min="3" max="3" width="20.42578125" customWidth="1"/>
    <col min="4" max="4" width="24.140625" customWidth="1"/>
    <col min="5" max="5" width="19.7109375" customWidth="1"/>
    <col min="6" max="6" width="20" style="10" customWidth="1"/>
    <col min="7" max="7" width="18.42578125" customWidth="1"/>
    <col min="8" max="8" width="14.85546875" customWidth="1"/>
    <col min="9" max="9" width="16.85546875" customWidth="1"/>
    <col min="10" max="10" width="19.28515625" customWidth="1"/>
  </cols>
  <sheetData>
    <row r="1" spans="2:10">
      <c r="F1"/>
    </row>
    <row r="2" spans="2:10">
      <c r="B2" s="5" t="s">
        <v>74</v>
      </c>
      <c r="C2" s="5" t="s">
        <v>75</v>
      </c>
      <c r="D2" s="5" t="s">
        <v>76</v>
      </c>
      <c r="E2" s="5" t="s">
        <v>77</v>
      </c>
      <c r="F2" s="5" t="s">
        <v>78</v>
      </c>
      <c r="G2" s="5" t="s">
        <v>79</v>
      </c>
      <c r="H2" s="5" t="s">
        <v>80</v>
      </c>
      <c r="I2" s="5" t="s">
        <v>81</v>
      </c>
      <c r="J2" s="5" t="s">
        <v>82</v>
      </c>
    </row>
    <row r="3" spans="2:10" hidden="1">
      <c r="B3" s="6"/>
      <c r="C3" s="7"/>
      <c r="D3" s="7">
        <v>0</v>
      </c>
      <c r="E3" s="8"/>
      <c r="F3" s="7"/>
      <c r="G3" s="9" t="e">
        <f>Tabela13[[#This Row],[Qtd Realizada]]/Tabela13[[#This Row],[QTD Exercícios]]</f>
        <v>#DIV/0!</v>
      </c>
      <c r="H3" s="5"/>
      <c r="I3" s="9" t="e">
        <f>Tabela13[[#This Row],[Acertos]]/Tabela13[[#This Row],[Qtd Realizada]]</f>
        <v>#DIV/0!</v>
      </c>
      <c r="J3" s="7">
        <v>0</v>
      </c>
    </row>
    <row r="4" spans="2:10">
      <c r="B4" s="6">
        <v>45485</v>
      </c>
      <c r="C4" s="7">
        <v>2</v>
      </c>
      <c r="D4" s="7">
        <f>Tabela13[[#This Row],[Horas Estudadas]]+D3</f>
        <v>2</v>
      </c>
      <c r="E4" s="7">
        <v>4</v>
      </c>
      <c r="F4" s="7">
        <v>4</v>
      </c>
      <c r="G4" s="9">
        <f>Tabela13[[#This Row],[Qtd Realizada]]/Tabela13[[#This Row],[QTD Exercícios]]</f>
        <v>1</v>
      </c>
      <c r="H4" s="5">
        <v>3</v>
      </c>
      <c r="I4" s="9">
        <f>Tabela13[[#This Row],[Acertos]]/Tabela13[[#This Row],[Qtd Realizada]]</f>
        <v>0.75</v>
      </c>
      <c r="J4" s="7">
        <f>J3+Tabela13[[#This Row],[Qtd Realizada]]</f>
        <v>4</v>
      </c>
    </row>
    <row r="5" spans="2:10">
      <c r="B5" s="6" t="s">
        <v>83</v>
      </c>
      <c r="C5" s="7">
        <v>3</v>
      </c>
      <c r="D5" s="7">
        <f>Tabela13[[#This Row],[Horas Estudadas]]+D4</f>
        <v>5</v>
      </c>
      <c r="E5" s="7">
        <v>5</v>
      </c>
      <c r="F5" s="7">
        <v>5</v>
      </c>
      <c r="G5" s="9">
        <f>Tabela13[[#This Row],[Qtd Realizada]]/Tabela13[[#This Row],[QTD Exercícios]]</f>
        <v>1</v>
      </c>
      <c r="H5" s="5">
        <v>5</v>
      </c>
      <c r="I5" s="9">
        <f>Tabela13[[#This Row],[Acertos]]/Tabela13[[#This Row],[Qtd Realizada]]</f>
        <v>1</v>
      </c>
      <c r="J5" s="7">
        <f>J4+Tabela13[[#This Row],[Qtd Realizada]]</f>
        <v>9</v>
      </c>
    </row>
    <row r="6" spans="2:10">
      <c r="B6" s="6" t="s">
        <v>84</v>
      </c>
      <c r="C6" s="7">
        <v>0</v>
      </c>
      <c r="D6" s="7">
        <f>Tabela13[[#This Row],[Horas Estudadas]]+D5</f>
        <v>5</v>
      </c>
      <c r="E6" s="7">
        <v>0</v>
      </c>
      <c r="F6" s="7">
        <v>0</v>
      </c>
      <c r="G6" s="9" t="e">
        <f>Tabela13[[#This Row],[Qtd Realizada]]/Tabela13[[#This Row],[QTD Exercícios]]</f>
        <v>#DIV/0!</v>
      </c>
      <c r="H6" s="5">
        <v>0</v>
      </c>
      <c r="I6" s="9" t="e">
        <f>Tabela13[[#This Row],[Acertos]]/Tabela13[[#This Row],[Qtd Realizada]]</f>
        <v>#DIV/0!</v>
      </c>
      <c r="J6" s="7">
        <f>J5+Tabela13[[#This Row],[Qtd Realizada]]</f>
        <v>9</v>
      </c>
    </row>
    <row r="7" spans="2:10">
      <c r="B7" s="6" t="s">
        <v>85</v>
      </c>
      <c r="C7" s="7">
        <v>0</v>
      </c>
      <c r="D7" s="7">
        <f>Tabela13[[#This Row],[Horas Estudadas]]+D6</f>
        <v>5</v>
      </c>
      <c r="E7" s="7">
        <v>0</v>
      </c>
      <c r="F7" s="7">
        <v>0</v>
      </c>
      <c r="G7" s="9" t="e">
        <f>Tabela13[[#This Row],[Qtd Realizada]]/Tabela13[[#This Row],[QTD Exercícios]]</f>
        <v>#DIV/0!</v>
      </c>
      <c r="H7" s="5">
        <v>0</v>
      </c>
      <c r="I7" s="9" t="e">
        <f>Tabela13[[#This Row],[Acertos]]/Tabela13[[#This Row],[Qtd Realizada]]</f>
        <v>#DIV/0!</v>
      </c>
      <c r="J7" s="7">
        <f>J6+Tabela13[[#This Row],[Qtd Realizada]]</f>
        <v>9</v>
      </c>
    </row>
    <row r="8" spans="2:10">
      <c r="B8" s="6">
        <v>45393</v>
      </c>
      <c r="C8" s="7">
        <v>0</v>
      </c>
      <c r="D8" s="7">
        <f>Tabela13[[#This Row],[Horas Estudadas]]+D7</f>
        <v>5</v>
      </c>
      <c r="E8" s="7">
        <v>0</v>
      </c>
      <c r="F8" s="7">
        <v>0</v>
      </c>
      <c r="G8" s="9" t="e">
        <f>Tabela13[[#This Row],[Qtd Realizada]]/Tabela13[[#This Row],[QTD Exercícios]]</f>
        <v>#DIV/0!</v>
      </c>
      <c r="H8" s="5">
        <v>0</v>
      </c>
      <c r="I8" s="9" t="e">
        <f>Tabela13[[#This Row],[Acertos]]/Tabela13[[#This Row],[Qtd Realizada]]</f>
        <v>#DIV/0!</v>
      </c>
      <c r="J8" s="7">
        <f>J7+Tabela13[[#This Row],[Qtd Realizada]]</f>
        <v>9</v>
      </c>
    </row>
    <row r="9" spans="2:10">
      <c r="B9" s="6">
        <v>45607</v>
      </c>
      <c r="C9" s="7">
        <v>0</v>
      </c>
      <c r="D9" s="7">
        <f>Tabela13[[#This Row],[Horas Estudadas]]+D8</f>
        <v>5</v>
      </c>
      <c r="E9" s="7">
        <v>0</v>
      </c>
      <c r="F9" s="7">
        <v>0</v>
      </c>
      <c r="G9" s="9" t="e">
        <f>Tabela13[[#This Row],[Qtd Realizada]]/Tabela13[[#This Row],[QTD Exercícios]]</f>
        <v>#DIV/0!</v>
      </c>
      <c r="H9" s="5">
        <v>0</v>
      </c>
      <c r="I9" s="9" t="e">
        <f>Tabela13[[#This Row],[Acertos]]/Tabela13[[#This Row],[Qtd Realizada]]</f>
        <v>#DIV/0!</v>
      </c>
      <c r="J9" s="7">
        <f>J8+Tabela13[[#This Row],[Qtd Realizada]]</f>
        <v>9</v>
      </c>
    </row>
    <row r="10" spans="2:10">
      <c r="B10" s="6" t="s">
        <v>86</v>
      </c>
      <c r="C10" s="7">
        <v>0</v>
      </c>
      <c r="D10" s="7">
        <f>Tabela13[[#This Row],[Horas Estudadas]]+D9</f>
        <v>5</v>
      </c>
      <c r="E10" s="7">
        <v>0</v>
      </c>
      <c r="F10" s="7">
        <v>0</v>
      </c>
      <c r="G10" s="9" t="e">
        <f>Tabela13[[#This Row],[Qtd Realizada]]/Tabela13[[#This Row],[QTD Exercícios]]</f>
        <v>#DIV/0!</v>
      </c>
      <c r="H10" s="5">
        <v>0</v>
      </c>
      <c r="I10" s="9" t="e">
        <f>Tabela13[[#This Row],[Acertos]]/Tabela13[[#This Row],[Qtd Realizada]]</f>
        <v>#DIV/0!</v>
      </c>
      <c r="J10" s="7">
        <f>J9+Tabela13[[#This Row],[Qtd Realizada]]</f>
        <v>9</v>
      </c>
    </row>
    <row r="11" spans="2:10">
      <c r="B11" s="6" t="s">
        <v>87</v>
      </c>
      <c r="C11" s="7">
        <v>0</v>
      </c>
      <c r="D11" s="7">
        <f>Tabela13[[#This Row],[Horas Estudadas]]+D10</f>
        <v>5</v>
      </c>
      <c r="E11" s="7">
        <v>0</v>
      </c>
      <c r="F11" s="7">
        <v>0</v>
      </c>
      <c r="G11" s="9" t="e">
        <f>Tabela13[[#This Row],[Qtd Realizada]]/Tabela13[[#This Row],[QTD Exercícios]]</f>
        <v>#DIV/0!</v>
      </c>
      <c r="H11" s="5">
        <v>0</v>
      </c>
      <c r="I11" s="9" t="e">
        <f>Tabela13[[#This Row],[Acertos]]/Tabela13[[#This Row],[Qtd Realizada]]</f>
        <v>#DIV/0!</v>
      </c>
      <c r="J11" s="7">
        <f>J10+Tabela13[[#This Row],[Qtd Realizada]]</f>
        <v>9</v>
      </c>
    </row>
    <row r="12" spans="2:10">
      <c r="B12" s="6">
        <v>45334</v>
      </c>
      <c r="C12" s="7">
        <v>0</v>
      </c>
      <c r="D12" s="7">
        <f>Tabela13[[#This Row],[Horas Estudadas]]+D11</f>
        <v>5</v>
      </c>
      <c r="E12" s="7">
        <v>0</v>
      </c>
      <c r="F12" s="7">
        <v>0</v>
      </c>
      <c r="G12" s="9" t="e">
        <f>Tabela13[[#This Row],[Qtd Realizada]]/Tabela13[[#This Row],[QTD Exercícios]]</f>
        <v>#DIV/0!</v>
      </c>
      <c r="H12" s="5">
        <v>0</v>
      </c>
      <c r="I12" s="9" t="e">
        <f>Tabela13[[#This Row],[Acertos]]/Tabela13[[#This Row],[Qtd Realizada]]</f>
        <v>#DIV/0!</v>
      </c>
      <c r="J12" s="7">
        <f>J11+Tabela13[[#This Row],[Qtd Realizada]]</f>
        <v>9</v>
      </c>
    </row>
    <row r="13" spans="2:10">
      <c r="B13" s="6">
        <v>45547</v>
      </c>
      <c r="C13" s="7">
        <v>0</v>
      </c>
      <c r="D13" s="7">
        <f>Tabela13[[#This Row],[Horas Estudadas]]+D12</f>
        <v>5</v>
      </c>
      <c r="E13" s="7">
        <v>0</v>
      </c>
      <c r="F13" s="7">
        <v>0</v>
      </c>
      <c r="G13" s="9" t="e">
        <f>Tabela13[[#This Row],[Qtd Realizada]]/Tabela13[[#This Row],[QTD Exercícios]]</f>
        <v>#DIV/0!</v>
      </c>
      <c r="H13" s="5">
        <v>0</v>
      </c>
      <c r="I13" s="9" t="e">
        <f>Tabela13[[#This Row],[Acertos]]/Tabela13[[#This Row],[Qtd Realizada]]</f>
        <v>#DIV/0!</v>
      </c>
      <c r="J13" s="7">
        <f>J12+Tabela13[[#This Row],[Qtd Realizada]]</f>
        <v>9</v>
      </c>
    </row>
    <row r="14" spans="2:10">
      <c r="B14" s="6" t="s">
        <v>88</v>
      </c>
      <c r="C14" s="7">
        <v>0</v>
      </c>
      <c r="D14" s="7">
        <f>Tabela13[[#This Row],[Horas Estudadas]]+D13</f>
        <v>5</v>
      </c>
      <c r="E14" s="7">
        <v>0</v>
      </c>
      <c r="F14" s="7">
        <v>0</v>
      </c>
      <c r="G14" s="9" t="e">
        <f>Tabela13[[#This Row],[Qtd Realizada]]/Tabela13[[#This Row],[QTD Exercícios]]</f>
        <v>#DIV/0!</v>
      </c>
      <c r="H14" s="5">
        <v>0</v>
      </c>
      <c r="I14" s="9" t="e">
        <f>Tabela13[[#This Row],[Acertos]]/Tabela13[[#This Row],[Qtd Realizada]]</f>
        <v>#DIV/0!</v>
      </c>
      <c r="J14" s="7">
        <f>J13+Tabela13[[#This Row],[Qtd Realizada]]</f>
        <v>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471CA-4716-41CF-906E-CBF447DAF878}">
  <dimension ref="B1:J25"/>
  <sheetViews>
    <sheetView workbookViewId="0">
      <selection activeCell="T2" sqref="T2"/>
    </sheetView>
  </sheetViews>
  <sheetFormatPr defaultRowHeight="15"/>
  <cols>
    <col min="1" max="1" width="9.140625" style="5"/>
    <col min="2" max="2" width="11.140625" style="6" bestFit="1" customWidth="1"/>
    <col min="3" max="4" width="22.28515625" style="5" customWidth="1"/>
    <col min="5" max="5" width="19.7109375" style="8" customWidth="1"/>
    <col min="6" max="6" width="19.7109375" style="5" customWidth="1"/>
    <col min="7" max="7" width="18.7109375" style="5" customWidth="1"/>
    <col min="8" max="8" width="13" style="5" customWidth="1"/>
    <col min="9" max="9" width="15.7109375" style="5" customWidth="1"/>
    <col min="10" max="10" width="19.7109375" style="5" customWidth="1"/>
    <col min="11" max="16384" width="9.140625" style="5"/>
  </cols>
  <sheetData>
    <row r="1" spans="2:10">
      <c r="B1" s="5"/>
      <c r="E1" s="5"/>
    </row>
    <row r="2" spans="2:10">
      <c r="B2" s="5" t="s">
        <v>74</v>
      </c>
      <c r="C2" s="5" t="s">
        <v>75</v>
      </c>
      <c r="D2" s="5" t="s">
        <v>89</v>
      </c>
      <c r="E2" s="5" t="s">
        <v>77</v>
      </c>
      <c r="F2" s="5" t="s">
        <v>78</v>
      </c>
      <c r="G2" s="5" t="s">
        <v>79</v>
      </c>
      <c r="H2" s="5" t="s">
        <v>80</v>
      </c>
      <c r="I2" s="5" t="s">
        <v>81</v>
      </c>
      <c r="J2" s="5" t="s">
        <v>82</v>
      </c>
    </row>
    <row r="3" spans="2:10" hidden="1">
      <c r="C3" s="7"/>
      <c r="D3" s="7">
        <v>0</v>
      </c>
      <c r="E3" s="7"/>
      <c r="F3" s="7"/>
      <c r="G3" s="9" t="e">
        <f>Tabela1[[#This Row],[Qtd Realizada]]/Tabela1[[#This Row],[QTD Exercícios]]</f>
        <v>#DIV/0!</v>
      </c>
      <c r="I3" s="9" t="e">
        <f>Tabela1[[#This Row],[Acertos]]/Tabela1[[#This Row],[Qtd Realizada]]</f>
        <v>#DIV/0!</v>
      </c>
      <c r="J3" s="7">
        <v>0</v>
      </c>
    </row>
    <row r="4" spans="2:10">
      <c r="B4" s="6">
        <v>45514</v>
      </c>
      <c r="C4" s="7">
        <v>1</v>
      </c>
      <c r="D4" s="7">
        <f>Tabela1[[#This Row],[Horas Estudadas]]+D3</f>
        <v>1</v>
      </c>
      <c r="E4" s="7">
        <v>1</v>
      </c>
      <c r="F4" s="7">
        <v>1</v>
      </c>
      <c r="G4" s="9">
        <f>Tabela1[[#This Row],[Qtd Realizada]]/Tabela1[[#This Row],[QTD Exercícios]]</f>
        <v>1</v>
      </c>
      <c r="H4" s="5">
        <v>1</v>
      </c>
      <c r="I4" s="9">
        <f>Tabela1[[#This Row],[Acertos]]/Tabela1[[#This Row],[Qtd Realizada]]</f>
        <v>1</v>
      </c>
      <c r="J4" s="7">
        <f>J3+Tabela1[[#This Row],[Qtd Realizada]]</f>
        <v>1</v>
      </c>
    </row>
    <row r="5" spans="2:10">
      <c r="B5" s="6">
        <v>45606</v>
      </c>
      <c r="C5" s="7">
        <v>3</v>
      </c>
      <c r="D5" s="7">
        <f>Tabela1[[#This Row],[Horas Estudadas]]+D4</f>
        <v>4</v>
      </c>
      <c r="E5" s="7">
        <v>7</v>
      </c>
      <c r="F5" s="7">
        <v>5</v>
      </c>
      <c r="G5" s="9">
        <f>Tabela1[[#This Row],[Qtd Realizada]]/Tabela1[[#This Row],[QTD Exercícios]]</f>
        <v>0.7142857142857143</v>
      </c>
      <c r="H5" s="5">
        <v>4</v>
      </c>
      <c r="I5" s="9">
        <f>Tabela1[[#This Row],[Acertos]]/Tabela1[[#This Row],[Qtd Realizada]]</f>
        <v>0.8</v>
      </c>
      <c r="J5" s="7">
        <f>J4+Tabela1[[#This Row],[Qtd Realizada]]</f>
        <v>6</v>
      </c>
    </row>
    <row r="6" spans="2:10">
      <c r="B6" s="6" t="s">
        <v>90</v>
      </c>
      <c r="C6" s="7">
        <v>2</v>
      </c>
      <c r="D6" s="7">
        <f>Tabela1[[#This Row],[Horas Estudadas]]+D5</f>
        <v>6</v>
      </c>
      <c r="E6" s="7">
        <v>6</v>
      </c>
      <c r="F6" s="7">
        <v>5</v>
      </c>
      <c r="G6" s="9">
        <f>Tabela1[[#This Row],[Qtd Realizada]]/Tabela1[[#This Row],[QTD Exercícios]]</f>
        <v>0.83333333333333337</v>
      </c>
      <c r="H6" s="5">
        <v>5</v>
      </c>
      <c r="I6" s="9">
        <f>Tabela1[[#This Row],[Acertos]]/Tabela1[[#This Row],[Qtd Realizada]]</f>
        <v>1</v>
      </c>
      <c r="J6" s="7">
        <f>J5+Tabela1[[#This Row],[Qtd Realizada]]</f>
        <v>11</v>
      </c>
    </row>
    <row r="7" spans="2:10">
      <c r="B7" s="6" t="s">
        <v>91</v>
      </c>
      <c r="C7" s="7">
        <v>3</v>
      </c>
      <c r="D7" s="7">
        <f>Tabela1[[#This Row],[Horas Estudadas]]+D6</f>
        <v>9</v>
      </c>
      <c r="E7" s="7">
        <v>2</v>
      </c>
      <c r="F7" s="7">
        <v>2</v>
      </c>
      <c r="G7" s="9">
        <f>Tabela1[[#This Row],[Qtd Realizada]]/Tabela1[[#This Row],[QTD Exercícios]]</f>
        <v>1</v>
      </c>
      <c r="H7" s="5">
        <v>2</v>
      </c>
      <c r="I7" s="9">
        <f>Tabela1[[#This Row],[Acertos]]/Tabela1[[#This Row],[Qtd Realizada]]</f>
        <v>1</v>
      </c>
      <c r="J7" s="7">
        <f>J6+Tabela1[[#This Row],[Qtd Realizada]]</f>
        <v>13</v>
      </c>
    </row>
    <row r="8" spans="2:10">
      <c r="B8" s="6" t="s">
        <v>92</v>
      </c>
      <c r="C8" s="7">
        <v>0</v>
      </c>
      <c r="D8" s="7">
        <f>Tabela1[[#This Row],[Horas Estudadas]]+D7</f>
        <v>9</v>
      </c>
      <c r="E8" s="7">
        <v>0</v>
      </c>
      <c r="F8" s="7">
        <v>0</v>
      </c>
      <c r="G8" s="9" t="e">
        <f>Tabela1[[#This Row],[Qtd Realizada]]/Tabela1[[#This Row],[QTD Exercícios]]</f>
        <v>#DIV/0!</v>
      </c>
      <c r="H8" s="7">
        <v>0</v>
      </c>
      <c r="I8" s="9" t="e">
        <f>Tabela1[[#This Row],[Acertos]]/Tabela1[[#This Row],[Qtd Realizada]]</f>
        <v>#DIV/0!</v>
      </c>
      <c r="J8" s="7">
        <f>J7+Tabela1[[#This Row],[Qtd Realizada]]</f>
        <v>13</v>
      </c>
    </row>
    <row r="9" spans="2:10">
      <c r="B9" s="6" t="s">
        <v>93</v>
      </c>
      <c r="C9" s="7">
        <v>0</v>
      </c>
      <c r="D9" s="7">
        <f>Tabela1[[#This Row],[Horas Estudadas]]+D8</f>
        <v>9</v>
      </c>
      <c r="E9" s="7">
        <v>0</v>
      </c>
      <c r="F9" s="7">
        <v>0</v>
      </c>
      <c r="G9" s="9" t="e">
        <f>Tabela1[[#This Row],[Qtd Realizada]]/Tabela1[[#This Row],[QTD Exercícios]]</f>
        <v>#DIV/0!</v>
      </c>
      <c r="H9" s="7">
        <v>0</v>
      </c>
      <c r="I9" s="9" t="e">
        <f>Tabela1[[#This Row],[Acertos]]/Tabela1[[#This Row],[Qtd Realizada]]</f>
        <v>#DIV/0!</v>
      </c>
      <c r="J9" s="7">
        <f>J8+Tabela1[[#This Row],[Qtd Realizada]]</f>
        <v>13</v>
      </c>
    </row>
    <row r="10" spans="2:10">
      <c r="B10" s="6" t="s">
        <v>94</v>
      </c>
      <c r="C10" s="7">
        <v>0</v>
      </c>
      <c r="D10" s="7">
        <f>Tabela1[[#This Row],[Horas Estudadas]]+D9</f>
        <v>9</v>
      </c>
      <c r="E10" s="7">
        <v>0</v>
      </c>
      <c r="F10" s="7">
        <v>0</v>
      </c>
      <c r="G10" s="9" t="e">
        <f>Tabela1[[#This Row],[Qtd Realizada]]/Tabela1[[#This Row],[QTD Exercícios]]</f>
        <v>#DIV/0!</v>
      </c>
      <c r="H10" s="7">
        <v>0</v>
      </c>
      <c r="I10" s="9" t="e">
        <f>Tabela1[[#This Row],[Acertos]]/Tabela1[[#This Row],[Qtd Realizada]]</f>
        <v>#DIV/0!</v>
      </c>
      <c r="J10" s="7">
        <f>J9+Tabela1[[#This Row],[Qtd Realizada]]</f>
        <v>13</v>
      </c>
    </row>
    <row r="11" spans="2:10">
      <c r="B11" s="6">
        <v>45302</v>
      </c>
      <c r="C11" s="7">
        <v>0</v>
      </c>
      <c r="D11" s="7">
        <f>Tabela1[[#This Row],[Horas Estudadas]]+D10</f>
        <v>9</v>
      </c>
      <c r="E11" s="7">
        <v>0</v>
      </c>
      <c r="F11" s="7">
        <v>0</v>
      </c>
      <c r="G11" s="9" t="e">
        <f>Tabela1[[#This Row],[Qtd Realizada]]/Tabela1[[#This Row],[QTD Exercícios]]</f>
        <v>#DIV/0!</v>
      </c>
      <c r="H11" s="7">
        <v>0</v>
      </c>
      <c r="I11" s="9" t="e">
        <f>Tabela1[[#This Row],[Acertos]]/Tabela1[[#This Row],[Qtd Realizada]]</f>
        <v>#DIV/0!</v>
      </c>
      <c r="J11" s="7">
        <f>J10+Tabela1[[#This Row],[Qtd Realizada]]</f>
        <v>13</v>
      </c>
    </row>
    <row r="12" spans="2:10">
      <c r="B12" s="6">
        <v>45423</v>
      </c>
      <c r="C12" s="7">
        <v>0</v>
      </c>
      <c r="D12" s="7">
        <f>Tabela1[[#This Row],[Horas Estudadas]]+D11</f>
        <v>9</v>
      </c>
      <c r="E12" s="7">
        <v>0</v>
      </c>
      <c r="F12" s="7">
        <v>0</v>
      </c>
      <c r="G12" s="9" t="e">
        <f>Tabela1[[#This Row],[Qtd Realizada]]/Tabela1[[#This Row],[QTD Exercícios]]</f>
        <v>#DIV/0!</v>
      </c>
      <c r="H12" s="7">
        <v>0</v>
      </c>
      <c r="I12" s="9" t="e">
        <f>Tabela1[[#This Row],[Acertos]]/Tabela1[[#This Row],[Qtd Realizada]]</f>
        <v>#DIV/0!</v>
      </c>
      <c r="J12" s="7">
        <f>J11+Tabela1[[#This Row],[Qtd Realizada]]</f>
        <v>13</v>
      </c>
    </row>
    <row r="13" spans="2:10">
      <c r="B13" s="6">
        <v>45515</v>
      </c>
      <c r="C13" s="7">
        <v>0</v>
      </c>
      <c r="D13" s="7">
        <f>Tabela1[[#This Row],[Horas Estudadas]]+D12</f>
        <v>9</v>
      </c>
      <c r="E13" s="7">
        <v>0</v>
      </c>
      <c r="F13" s="7">
        <v>0</v>
      </c>
      <c r="G13" s="9" t="e">
        <f>Tabela1[[#This Row],[Qtd Realizada]]/Tabela1[[#This Row],[QTD Exercícios]]</f>
        <v>#DIV/0!</v>
      </c>
      <c r="H13" s="7">
        <v>0</v>
      </c>
      <c r="I13" s="9" t="e">
        <f>Tabela1[[#This Row],[Acertos]]/Tabela1[[#This Row],[Qtd Realizada]]</f>
        <v>#DIV/0!</v>
      </c>
      <c r="J13" s="7">
        <f>J12+Tabela1[[#This Row],[Qtd Realizada]]</f>
        <v>13</v>
      </c>
    </row>
    <row r="14" spans="2:10">
      <c r="B14" s="6">
        <v>45637</v>
      </c>
      <c r="C14" s="7">
        <v>0</v>
      </c>
      <c r="D14" s="7">
        <f>Tabela1[[#This Row],[Horas Estudadas]]+D13</f>
        <v>9</v>
      </c>
      <c r="E14" s="7">
        <v>0</v>
      </c>
      <c r="F14" s="7">
        <v>0</v>
      </c>
      <c r="G14" s="9" t="e">
        <f>Tabela1[[#This Row],[Qtd Realizada]]/Tabela1[[#This Row],[QTD Exercícios]]</f>
        <v>#DIV/0!</v>
      </c>
      <c r="H14" s="7">
        <v>0</v>
      </c>
      <c r="I14" s="9" t="e">
        <f>Tabela1[[#This Row],[Acertos]]/Tabela1[[#This Row],[Qtd Realizada]]</f>
        <v>#DIV/0!</v>
      </c>
      <c r="J14" s="7">
        <f>J13+Tabela1[[#This Row],[Qtd Realizada]]</f>
        <v>13</v>
      </c>
    </row>
    <row r="15" spans="2:10">
      <c r="B15" s="6" t="s">
        <v>95</v>
      </c>
      <c r="C15" s="7">
        <v>0</v>
      </c>
      <c r="D15" s="7">
        <f>Tabela1[[#This Row],[Horas Estudadas]]+D14</f>
        <v>9</v>
      </c>
      <c r="E15" s="7">
        <v>0</v>
      </c>
      <c r="F15" s="7">
        <v>0</v>
      </c>
      <c r="G15" s="9" t="e">
        <f>Tabela1[[#This Row],[Qtd Realizada]]/Tabela1[[#This Row],[QTD Exercícios]]</f>
        <v>#DIV/0!</v>
      </c>
      <c r="H15" s="7">
        <v>0</v>
      </c>
      <c r="I15" s="9" t="e">
        <f>Tabela1[[#This Row],[Acertos]]/Tabela1[[#This Row],[Qtd Realizada]]</f>
        <v>#DIV/0!</v>
      </c>
      <c r="J15" s="7">
        <f>J14+Tabela1[[#This Row],[Qtd Realizada]]</f>
        <v>13</v>
      </c>
    </row>
    <row r="16" spans="2:10">
      <c r="B16" s="6" t="s">
        <v>86</v>
      </c>
      <c r="C16" s="7">
        <v>0</v>
      </c>
      <c r="D16" s="7">
        <f>Tabela1[[#This Row],[Horas Estudadas]]+D15</f>
        <v>9</v>
      </c>
      <c r="E16" s="7">
        <v>0</v>
      </c>
      <c r="F16" s="7">
        <v>0</v>
      </c>
      <c r="G16" s="9" t="e">
        <f>Tabela1[[#This Row],[Qtd Realizada]]/Tabela1[[#This Row],[QTD Exercícios]]</f>
        <v>#DIV/0!</v>
      </c>
      <c r="H16" s="7">
        <v>0</v>
      </c>
      <c r="I16" s="9" t="e">
        <f>Tabela1[[#This Row],[Acertos]]/Tabela1[[#This Row],[Qtd Realizada]]</f>
        <v>#DIV/0!</v>
      </c>
      <c r="J16" s="7">
        <f>J15+Tabela1[[#This Row],[Qtd Realizada]]</f>
        <v>13</v>
      </c>
    </row>
    <row r="17" spans="2:10">
      <c r="B17" s="6" t="s">
        <v>96</v>
      </c>
      <c r="C17" s="7">
        <v>0</v>
      </c>
      <c r="D17" s="7">
        <f>Tabela1[[#This Row],[Horas Estudadas]]+D16</f>
        <v>9</v>
      </c>
      <c r="E17" s="7">
        <v>0</v>
      </c>
      <c r="F17" s="7">
        <v>0</v>
      </c>
      <c r="G17" s="9" t="e">
        <f>Tabela1[[#This Row],[Qtd Realizada]]/Tabela1[[#This Row],[QTD Exercícios]]</f>
        <v>#DIV/0!</v>
      </c>
      <c r="H17" s="7">
        <v>0</v>
      </c>
      <c r="I17" s="9" t="e">
        <f>Tabela1[[#This Row],[Acertos]]/Tabela1[[#This Row],[Qtd Realizada]]</f>
        <v>#DIV/0!</v>
      </c>
      <c r="J17" s="7">
        <f>J16+Tabela1[[#This Row],[Qtd Realizada]]</f>
        <v>13</v>
      </c>
    </row>
    <row r="18" spans="2:10">
      <c r="B18" s="6" t="s">
        <v>97</v>
      </c>
      <c r="C18" s="7">
        <v>0</v>
      </c>
      <c r="D18" s="7">
        <f>Tabela1[[#This Row],[Horas Estudadas]]+D17</f>
        <v>9</v>
      </c>
      <c r="E18" s="7">
        <v>0</v>
      </c>
      <c r="F18" s="7">
        <v>0</v>
      </c>
      <c r="G18" s="9" t="e">
        <f>Tabela1[[#This Row],[Qtd Realizada]]/Tabela1[[#This Row],[QTD Exercícios]]</f>
        <v>#DIV/0!</v>
      </c>
      <c r="H18" s="7">
        <v>0</v>
      </c>
      <c r="I18" s="9" t="e">
        <f>Tabela1[[#This Row],[Acertos]]/Tabela1[[#This Row],[Qtd Realizada]]</f>
        <v>#DIV/0!</v>
      </c>
      <c r="J18" s="7">
        <f>J17+Tabela1[[#This Row],[Qtd Realizada]]</f>
        <v>13</v>
      </c>
    </row>
    <row r="19" spans="2:10">
      <c r="B19" s="6" t="s">
        <v>98</v>
      </c>
      <c r="C19" s="7">
        <v>0</v>
      </c>
      <c r="D19" s="7">
        <f>Tabela1[[#This Row],[Horas Estudadas]]+D18</f>
        <v>9</v>
      </c>
      <c r="E19" s="7">
        <v>0</v>
      </c>
      <c r="F19" s="7">
        <v>0</v>
      </c>
      <c r="G19" s="9" t="e">
        <f>Tabela1[[#This Row],[Qtd Realizada]]/Tabela1[[#This Row],[QTD Exercícios]]</f>
        <v>#DIV/0!</v>
      </c>
      <c r="H19" s="7">
        <v>0</v>
      </c>
      <c r="I19" s="9" t="e">
        <f>Tabela1[[#This Row],[Acertos]]/Tabela1[[#This Row],[Qtd Realizada]]</f>
        <v>#DIV/0!</v>
      </c>
      <c r="J19" s="7">
        <f>J18+Tabela1[[#This Row],[Qtd Realizada]]</f>
        <v>13</v>
      </c>
    </row>
    <row r="20" spans="2:10">
      <c r="B20" s="6">
        <v>45363</v>
      </c>
      <c r="C20" s="7">
        <v>0</v>
      </c>
      <c r="D20" s="7">
        <f>Tabela1[[#This Row],[Horas Estudadas]]+D19</f>
        <v>9</v>
      </c>
      <c r="E20" s="7">
        <v>0</v>
      </c>
      <c r="F20" s="7">
        <v>0</v>
      </c>
      <c r="G20" s="9" t="e">
        <f>Tabela1[[#This Row],[Qtd Realizada]]/Tabela1[[#This Row],[QTD Exercícios]]</f>
        <v>#DIV/0!</v>
      </c>
      <c r="H20" s="7">
        <v>0</v>
      </c>
      <c r="I20" s="9" t="e">
        <f>Tabela1[[#This Row],[Acertos]]/Tabela1[[#This Row],[Qtd Realizada]]</f>
        <v>#DIV/0!</v>
      </c>
      <c r="J20" s="7">
        <f>J19+Tabela1[[#This Row],[Qtd Realizada]]</f>
        <v>13</v>
      </c>
    </row>
    <row r="21" spans="2:10">
      <c r="B21" s="6">
        <v>45455</v>
      </c>
      <c r="C21" s="7">
        <v>0</v>
      </c>
      <c r="D21" s="7">
        <f>Tabela1[[#This Row],[Horas Estudadas]]+D20</f>
        <v>9</v>
      </c>
      <c r="E21" s="7">
        <v>0</v>
      </c>
      <c r="F21" s="7">
        <v>0</v>
      </c>
      <c r="G21" s="9" t="e">
        <f>Tabela1[[#This Row],[Qtd Realizada]]/Tabela1[[#This Row],[QTD Exercícios]]</f>
        <v>#DIV/0!</v>
      </c>
      <c r="H21" s="7">
        <v>0</v>
      </c>
      <c r="I21" s="9" t="e">
        <f>Tabela1[[#This Row],[Acertos]]/Tabela1[[#This Row],[Qtd Realizada]]</f>
        <v>#DIV/0!</v>
      </c>
      <c r="J21" s="7">
        <f>J20+Tabela1[[#This Row],[Qtd Realizada]]</f>
        <v>13</v>
      </c>
    </row>
    <row r="22" spans="2:10">
      <c r="B22" s="6">
        <v>45577</v>
      </c>
      <c r="C22" s="7">
        <v>0</v>
      </c>
      <c r="D22" s="7">
        <f>Tabela1[[#This Row],[Horas Estudadas]]+D21</f>
        <v>9</v>
      </c>
      <c r="E22" s="7">
        <v>0</v>
      </c>
      <c r="F22" s="7">
        <v>0</v>
      </c>
      <c r="G22" s="9" t="e">
        <f>Tabela1[[#This Row],[Qtd Realizada]]/Tabela1[[#This Row],[QTD Exercícios]]</f>
        <v>#DIV/0!</v>
      </c>
      <c r="H22" s="7">
        <v>0</v>
      </c>
      <c r="I22" s="9" t="e">
        <f>Tabela1[[#This Row],[Acertos]]/Tabela1[[#This Row],[Qtd Realizada]]</f>
        <v>#DIV/0!</v>
      </c>
      <c r="J22" s="7">
        <f>J21+Tabela1[[#This Row],[Qtd Realizada]]</f>
        <v>13</v>
      </c>
    </row>
    <row r="23" spans="2:10">
      <c r="B23" s="6" t="s">
        <v>99</v>
      </c>
      <c r="C23" s="7">
        <v>0</v>
      </c>
      <c r="D23" s="7">
        <f>Tabela1[[#This Row],[Horas Estudadas]]+D22</f>
        <v>9</v>
      </c>
      <c r="E23" s="7">
        <v>0</v>
      </c>
      <c r="F23" s="7">
        <v>0</v>
      </c>
      <c r="G23" s="9" t="e">
        <f>Tabela1[[#This Row],[Qtd Realizada]]/Tabela1[[#This Row],[QTD Exercícios]]</f>
        <v>#DIV/0!</v>
      </c>
      <c r="H23" s="7">
        <v>0</v>
      </c>
      <c r="I23" s="9" t="e">
        <f>Tabela1[[#This Row],[Acertos]]/Tabela1[[#This Row],[Qtd Realizada]]</f>
        <v>#DIV/0!</v>
      </c>
      <c r="J23" s="7">
        <f>J22+Tabela1[[#This Row],[Qtd Realizada]]</f>
        <v>13</v>
      </c>
    </row>
    <row r="24" spans="2:10">
      <c r="B24" s="6" t="s">
        <v>100</v>
      </c>
      <c r="C24" s="7">
        <v>0</v>
      </c>
      <c r="D24" s="7">
        <f>Tabela1[[#This Row],[Horas Estudadas]]+D23</f>
        <v>9</v>
      </c>
      <c r="E24" s="7">
        <v>0</v>
      </c>
      <c r="F24" s="7">
        <v>0</v>
      </c>
      <c r="G24" s="9" t="e">
        <f>Tabela1[[#This Row],[Qtd Realizada]]/Tabela1[[#This Row],[QTD Exercícios]]</f>
        <v>#DIV/0!</v>
      </c>
      <c r="H24" s="7">
        <v>0</v>
      </c>
      <c r="I24" s="9" t="e">
        <f>Tabela1[[#This Row],[Acertos]]/Tabela1[[#This Row],[Qtd Realizada]]</f>
        <v>#DIV/0!</v>
      </c>
      <c r="J24" s="7">
        <f>J23+Tabela1[[#This Row],[Qtd Realizada]]</f>
        <v>13</v>
      </c>
    </row>
    <row r="25" spans="2:10">
      <c r="B25" s="6" t="s">
        <v>101</v>
      </c>
      <c r="C25" s="7">
        <v>0</v>
      </c>
      <c r="D25" s="7">
        <f>Tabela1[[#This Row],[Horas Estudadas]]+D24</f>
        <v>9</v>
      </c>
      <c r="E25" s="7">
        <v>0</v>
      </c>
      <c r="F25" s="7">
        <v>0</v>
      </c>
      <c r="G25" s="9" t="e">
        <f>Tabela1[[#This Row],[Qtd Realizada]]/Tabela1[[#This Row],[QTD Exercícios]]</f>
        <v>#DIV/0!</v>
      </c>
      <c r="H25" s="7">
        <v>0</v>
      </c>
      <c r="I25" s="9" t="e">
        <f>Tabela1[[#This Row],[Acertos]]/Tabela1[[#This Row],[Qtd Realizada]]</f>
        <v>#DIV/0!</v>
      </c>
      <c r="J25" s="7">
        <f>J24+Tabela1[[#This Row],[Qtd Realizada]]</f>
        <v>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6B54B-814F-4603-B3EB-024DB9EB3E63}">
  <dimension ref="B2:J14"/>
  <sheetViews>
    <sheetView workbookViewId="0">
      <selection activeCell="D6" sqref="D6"/>
    </sheetView>
  </sheetViews>
  <sheetFormatPr defaultRowHeight="15"/>
  <cols>
    <col min="2" max="2" width="11.140625" bestFit="1" customWidth="1"/>
    <col min="3" max="4" width="21.42578125" customWidth="1"/>
    <col min="5" max="5" width="20.42578125" customWidth="1"/>
    <col min="6" max="6" width="19.85546875" customWidth="1"/>
    <col min="7" max="7" width="18.28515625" customWidth="1"/>
    <col min="8" max="8" width="14.5703125" customWidth="1"/>
    <col min="9" max="9" width="15.85546875" customWidth="1"/>
    <col min="10" max="10" width="19.140625" customWidth="1"/>
  </cols>
  <sheetData>
    <row r="2" spans="2:10">
      <c r="B2" s="5" t="s">
        <v>74</v>
      </c>
      <c r="C2" s="5" t="s">
        <v>75</v>
      </c>
      <c r="D2" s="5" t="s">
        <v>89</v>
      </c>
      <c r="E2" s="5" t="s">
        <v>77</v>
      </c>
      <c r="F2" s="5" t="s">
        <v>78</v>
      </c>
      <c r="G2" s="5" t="s">
        <v>79</v>
      </c>
      <c r="H2" s="5" t="s">
        <v>80</v>
      </c>
      <c r="I2" s="5" t="s">
        <v>81</v>
      </c>
      <c r="J2" s="5" t="s">
        <v>82</v>
      </c>
    </row>
    <row r="3" spans="2:10" hidden="1">
      <c r="B3" s="6"/>
      <c r="C3" s="7"/>
      <c r="D3" s="7">
        <v>0</v>
      </c>
      <c r="E3" s="8"/>
      <c r="F3" s="5"/>
      <c r="G3" s="9" t="e">
        <f>Tabela14[[#This Row],[Qtd Realizada]]/Tabela14[[#This Row],[QTD Exercícios]]</f>
        <v>#DIV/0!</v>
      </c>
      <c r="H3" s="5"/>
      <c r="I3" s="9" t="e">
        <f>Tabela14[[#This Row],[Acertos]]/Tabela14[[#This Row],[Qtd Realizada]]</f>
        <v>#DIV/0!</v>
      </c>
      <c r="J3" s="5">
        <v>0</v>
      </c>
    </row>
    <row r="4" spans="2:10">
      <c r="B4" s="6">
        <v>45514</v>
      </c>
      <c r="C4" s="7">
        <v>1</v>
      </c>
      <c r="D4" s="7">
        <f>D3+Tabela14[[#This Row],[Horas Estudadas]]</f>
        <v>1</v>
      </c>
      <c r="E4" s="7">
        <v>0</v>
      </c>
      <c r="F4" s="5">
        <v>0</v>
      </c>
      <c r="G4" s="9" t="e">
        <f>Tabela14[[#This Row],[Qtd Realizada]]/Tabela14[[#This Row],[QTD Exercícios]]</f>
        <v>#DIV/0!</v>
      </c>
      <c r="H4" s="5">
        <v>0</v>
      </c>
      <c r="I4" s="9" t="e">
        <f>Tabela14[[#This Row],[Acertos]]/Tabela14[[#This Row],[Qtd Realizada]]</f>
        <v>#DIV/0!</v>
      </c>
      <c r="J4" s="5">
        <f>J3+Tabela14[[#This Row],[Qtd Realizada]]</f>
        <v>0</v>
      </c>
    </row>
    <row r="5" spans="2:10">
      <c r="B5" s="6" t="s">
        <v>90</v>
      </c>
      <c r="C5" s="7">
        <v>1</v>
      </c>
      <c r="D5" s="7">
        <f>D4+Tabela14[[#This Row],[Horas Estudadas]]</f>
        <v>2</v>
      </c>
      <c r="E5" s="7">
        <v>0</v>
      </c>
      <c r="F5" s="5">
        <v>0</v>
      </c>
      <c r="G5" s="9" t="e">
        <f>Tabela14[[#This Row],[Qtd Realizada]]/Tabela14[[#This Row],[QTD Exercícios]]</f>
        <v>#DIV/0!</v>
      </c>
      <c r="H5" s="5">
        <v>0</v>
      </c>
      <c r="I5" s="9" t="e">
        <f>Tabela14[[#This Row],[Acertos]]/Tabela14[[#This Row],[Qtd Realizada]]</f>
        <v>#DIV/0!</v>
      </c>
      <c r="J5" s="5">
        <f>J4+Tabela14[[#This Row],[Qtd Realizada]]</f>
        <v>0</v>
      </c>
    </row>
    <row r="6" spans="2:10">
      <c r="B6" s="6" t="s">
        <v>92</v>
      </c>
      <c r="C6" s="7">
        <v>0</v>
      </c>
      <c r="D6" s="7">
        <f>D5+Tabela14[[#This Row],[Horas Estudadas]]</f>
        <v>2</v>
      </c>
      <c r="E6" s="7">
        <v>0</v>
      </c>
      <c r="F6" s="7">
        <v>0</v>
      </c>
      <c r="G6" s="9" t="e">
        <f>Tabela14[[#This Row],[Qtd Realizada]]/Tabela14[[#This Row],[QTD Exercícios]]</f>
        <v>#DIV/0!</v>
      </c>
      <c r="H6" s="7">
        <v>0</v>
      </c>
      <c r="I6" s="9" t="e">
        <f>Tabela14[[#This Row],[Acertos]]/Tabela14[[#This Row],[Qtd Realizada]]</f>
        <v>#DIV/0!</v>
      </c>
      <c r="J6" s="5">
        <f>J5+Tabela14[[#This Row],[Qtd Realizada]]</f>
        <v>0</v>
      </c>
    </row>
    <row r="7" spans="2:10">
      <c r="B7" s="6" t="s">
        <v>94</v>
      </c>
      <c r="C7" s="7">
        <v>0</v>
      </c>
      <c r="D7" s="7">
        <f>D6+Tabela14[[#This Row],[Horas Estudadas]]</f>
        <v>2</v>
      </c>
      <c r="E7" s="7">
        <v>0</v>
      </c>
      <c r="F7" s="7">
        <v>0</v>
      </c>
      <c r="G7" s="9" t="e">
        <f>Tabela14[[#This Row],[Qtd Realizada]]/Tabela14[[#This Row],[QTD Exercícios]]</f>
        <v>#DIV/0!</v>
      </c>
      <c r="H7" s="7">
        <v>0</v>
      </c>
      <c r="I7" s="9" t="e">
        <f>Tabela14[[#This Row],[Acertos]]/Tabela14[[#This Row],[Qtd Realizada]]</f>
        <v>#DIV/0!</v>
      </c>
      <c r="J7" s="5">
        <f>J6+Tabela14[[#This Row],[Qtd Realizada]]</f>
        <v>0</v>
      </c>
    </row>
    <row r="8" spans="2:10">
      <c r="B8" s="6">
        <v>45423</v>
      </c>
      <c r="C8" s="7">
        <v>0</v>
      </c>
      <c r="D8" s="7">
        <f>D7+Tabela14[[#This Row],[Horas Estudadas]]</f>
        <v>2</v>
      </c>
      <c r="E8" s="7">
        <v>0</v>
      </c>
      <c r="F8" s="7">
        <v>0</v>
      </c>
      <c r="G8" s="9" t="e">
        <f>Tabela14[[#This Row],[Qtd Realizada]]/Tabela14[[#This Row],[QTD Exercícios]]</f>
        <v>#DIV/0!</v>
      </c>
      <c r="H8" s="7">
        <v>0</v>
      </c>
      <c r="I8" s="9" t="e">
        <f>Tabela14[[#This Row],[Acertos]]/Tabela14[[#This Row],[Qtd Realizada]]</f>
        <v>#DIV/0!</v>
      </c>
      <c r="J8" s="5">
        <f>J7+Tabela14[[#This Row],[Qtd Realizada]]</f>
        <v>0</v>
      </c>
    </row>
    <row r="9" spans="2:10">
      <c r="B9" s="6">
        <v>45637</v>
      </c>
      <c r="C9" s="7">
        <v>0</v>
      </c>
      <c r="D9" s="7">
        <f>D8+Tabela14[[#This Row],[Horas Estudadas]]</f>
        <v>2</v>
      </c>
      <c r="E9" s="7">
        <v>0</v>
      </c>
      <c r="F9" s="7">
        <v>0</v>
      </c>
      <c r="G9" s="9" t="e">
        <f>Tabela14[[#This Row],[Qtd Realizada]]/Tabela14[[#This Row],[QTD Exercícios]]</f>
        <v>#DIV/0!</v>
      </c>
      <c r="H9" s="7">
        <v>0</v>
      </c>
      <c r="I9" s="9" t="e">
        <f>Tabela14[[#This Row],[Acertos]]/Tabela14[[#This Row],[Qtd Realizada]]</f>
        <v>#DIV/0!</v>
      </c>
      <c r="J9" s="5">
        <f>J8+Tabela14[[#This Row],[Qtd Realizada]]</f>
        <v>0</v>
      </c>
    </row>
    <row r="10" spans="2:10">
      <c r="B10" s="6" t="s">
        <v>102</v>
      </c>
      <c r="C10" s="7">
        <v>0</v>
      </c>
      <c r="D10" s="7">
        <f>D9+Tabela14[[#This Row],[Horas Estudadas]]</f>
        <v>2</v>
      </c>
      <c r="E10" s="7">
        <v>0</v>
      </c>
      <c r="F10" s="7">
        <v>0</v>
      </c>
      <c r="G10" s="9" t="e">
        <f>Tabela14[[#This Row],[Qtd Realizada]]/Tabela14[[#This Row],[QTD Exercícios]]</f>
        <v>#DIV/0!</v>
      </c>
      <c r="H10" s="7">
        <v>0</v>
      </c>
      <c r="I10" s="9" t="e">
        <f>Tabela14[[#This Row],[Acertos]]/Tabela14[[#This Row],[Qtd Realizada]]</f>
        <v>#DIV/0!</v>
      </c>
      <c r="J10" s="5">
        <f>J9+Tabela14[[#This Row],[Qtd Realizada]]</f>
        <v>0</v>
      </c>
    </row>
    <row r="11" spans="2:10">
      <c r="B11" s="6" t="s">
        <v>97</v>
      </c>
      <c r="C11" s="7">
        <v>0</v>
      </c>
      <c r="D11" s="7">
        <f>D10+Tabela14[[#This Row],[Horas Estudadas]]</f>
        <v>2</v>
      </c>
      <c r="E11" s="7">
        <v>0</v>
      </c>
      <c r="F11" s="7">
        <v>0</v>
      </c>
      <c r="G11" s="9" t="e">
        <f>Tabela14[[#This Row],[Qtd Realizada]]/Tabela14[[#This Row],[QTD Exercícios]]</f>
        <v>#DIV/0!</v>
      </c>
      <c r="H11" s="7">
        <v>0</v>
      </c>
      <c r="I11" s="9" t="e">
        <f>Tabela14[[#This Row],[Acertos]]/Tabela14[[#This Row],[Qtd Realizada]]</f>
        <v>#DIV/0!</v>
      </c>
      <c r="J11" s="5">
        <f>J10+Tabela14[[#This Row],[Qtd Realizada]]</f>
        <v>0</v>
      </c>
    </row>
    <row r="12" spans="2:10">
      <c r="B12" s="6">
        <v>45363</v>
      </c>
      <c r="C12" s="7">
        <v>0</v>
      </c>
      <c r="D12" s="7">
        <f>D11+Tabela14[[#This Row],[Horas Estudadas]]</f>
        <v>2</v>
      </c>
      <c r="E12" s="7">
        <v>0</v>
      </c>
      <c r="F12" s="7">
        <v>0</v>
      </c>
      <c r="G12" s="9" t="e">
        <f>Tabela14[[#This Row],[Qtd Realizada]]/Tabela14[[#This Row],[QTD Exercícios]]</f>
        <v>#DIV/0!</v>
      </c>
      <c r="H12" s="7">
        <v>0</v>
      </c>
      <c r="I12" s="9" t="e">
        <f>Tabela14[[#This Row],[Acertos]]/Tabela14[[#This Row],[Qtd Realizada]]</f>
        <v>#DIV/0!</v>
      </c>
      <c r="J12" s="5">
        <f>J11+Tabela14[[#This Row],[Qtd Realizada]]</f>
        <v>0</v>
      </c>
    </row>
    <row r="13" spans="2:10">
      <c r="B13" s="6">
        <v>45577</v>
      </c>
      <c r="C13" s="7">
        <v>0</v>
      </c>
      <c r="D13" s="7">
        <f>D12+Tabela14[[#This Row],[Horas Estudadas]]</f>
        <v>2</v>
      </c>
      <c r="E13" s="7">
        <v>0</v>
      </c>
      <c r="F13" s="7">
        <v>0</v>
      </c>
      <c r="G13" s="9" t="e">
        <f>Tabela14[[#This Row],[Qtd Realizada]]/Tabela14[[#This Row],[QTD Exercícios]]</f>
        <v>#DIV/0!</v>
      </c>
      <c r="H13" s="7">
        <v>0</v>
      </c>
      <c r="I13" s="9" t="e">
        <f>Tabela14[[#This Row],[Acertos]]/Tabela14[[#This Row],[Qtd Realizada]]</f>
        <v>#DIV/0!</v>
      </c>
      <c r="J13" s="5">
        <f>J12+Tabela14[[#This Row],[Qtd Realizada]]</f>
        <v>0</v>
      </c>
    </row>
    <row r="14" spans="2:10">
      <c r="B14" s="6" t="s">
        <v>100</v>
      </c>
      <c r="C14" s="7">
        <v>0</v>
      </c>
      <c r="D14" s="7">
        <f>D13+Tabela14[[#This Row],[Horas Estudadas]]</f>
        <v>2</v>
      </c>
      <c r="E14" s="7">
        <v>0</v>
      </c>
      <c r="F14" s="7">
        <v>0</v>
      </c>
      <c r="G14" s="9" t="e">
        <f>Tabela14[[#This Row],[Qtd Realizada]]/Tabela14[[#This Row],[QTD Exercícios]]</f>
        <v>#DIV/0!</v>
      </c>
      <c r="H14" s="7">
        <v>0</v>
      </c>
      <c r="I14" s="9" t="e">
        <f>Tabela14[[#This Row],[Acertos]]/Tabela14[[#This Row],[Qtd Realizada]]</f>
        <v>#DIV/0!</v>
      </c>
      <c r="J14" s="5">
        <f>J13+Tabela14[[#This Row],[Qtd Realizada]]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8A432-3F2F-4314-A10D-F9986D4FC1FC}">
  <dimension ref="B2:J14"/>
  <sheetViews>
    <sheetView workbookViewId="0">
      <selection activeCell="H6" sqref="H6"/>
    </sheetView>
  </sheetViews>
  <sheetFormatPr defaultRowHeight="15"/>
  <cols>
    <col min="2" max="2" width="11.140625" bestFit="1" customWidth="1"/>
    <col min="3" max="4" width="21.85546875" customWidth="1"/>
    <col min="5" max="5" width="18.7109375" customWidth="1"/>
    <col min="6" max="6" width="19.5703125" customWidth="1"/>
    <col min="7" max="7" width="18.7109375" customWidth="1"/>
    <col min="8" max="8" width="13.42578125" customWidth="1"/>
    <col min="9" max="9" width="17" customWidth="1"/>
    <col min="10" max="10" width="20" customWidth="1"/>
  </cols>
  <sheetData>
    <row r="2" spans="2:10">
      <c r="B2" s="5" t="s">
        <v>74</v>
      </c>
      <c r="C2" s="5" t="s">
        <v>75</v>
      </c>
      <c r="D2" s="5" t="s">
        <v>89</v>
      </c>
      <c r="E2" s="5" t="s">
        <v>77</v>
      </c>
      <c r="F2" s="5" t="s">
        <v>78</v>
      </c>
      <c r="G2" s="5" t="s">
        <v>79</v>
      </c>
      <c r="H2" s="5" t="s">
        <v>80</v>
      </c>
      <c r="I2" s="5" t="s">
        <v>81</v>
      </c>
      <c r="J2" s="5" t="s">
        <v>82</v>
      </c>
    </row>
    <row r="3" spans="2:10" hidden="1">
      <c r="B3" s="6"/>
      <c r="C3" s="7"/>
      <c r="D3" s="7">
        <v>0</v>
      </c>
      <c r="E3" s="8"/>
      <c r="F3" s="5"/>
      <c r="G3" s="9" t="e">
        <f>Tabela15[[#This Row],[Qtd Realizada]]/Tabela15[[#This Row],[QTD Exercícios]]</f>
        <v>#DIV/0!</v>
      </c>
      <c r="H3" s="5"/>
      <c r="I3" s="9" t="e">
        <f>Tabela15[[#This Row],[Acertos]]/Tabela15[[#This Row],[Qtd Realizada]]</f>
        <v>#DIV/0!</v>
      </c>
      <c r="J3" s="5">
        <v>0</v>
      </c>
    </row>
    <row r="4" spans="2:10">
      <c r="B4" s="6">
        <v>45575</v>
      </c>
      <c r="C4" s="7">
        <v>2</v>
      </c>
      <c r="D4" s="7">
        <f>Tabela15[[#This Row],[Horas Estudadas]]+D3</f>
        <v>2</v>
      </c>
      <c r="E4" s="7">
        <v>6</v>
      </c>
      <c r="F4" s="5">
        <v>4</v>
      </c>
      <c r="G4" s="9">
        <f>Tabela15[[#This Row],[Qtd Realizada]]/Tabela15[[#This Row],[QTD Exercícios]]</f>
        <v>0.66666666666666663</v>
      </c>
      <c r="H4" s="5">
        <v>2</v>
      </c>
      <c r="I4" s="9">
        <f>Tabela15[[#This Row],[Acertos]]/Tabela15[[#This Row],[Qtd Realizada]]</f>
        <v>0.5</v>
      </c>
      <c r="J4" s="5">
        <f>Tabela15[[#This Row],[Qtd Realizada]]+J3</f>
        <v>4</v>
      </c>
    </row>
    <row r="5" spans="2:10">
      <c r="B5" s="6" t="s">
        <v>103</v>
      </c>
      <c r="C5" s="7">
        <v>2</v>
      </c>
      <c r="D5" s="7">
        <f>Tabela15[[#This Row],[Horas Estudadas]]+D4</f>
        <v>4</v>
      </c>
      <c r="E5" s="7">
        <v>7</v>
      </c>
      <c r="F5" s="5">
        <v>3</v>
      </c>
      <c r="G5" s="9">
        <f>Tabela15[[#This Row],[Qtd Realizada]]/Tabela15[[#This Row],[QTD Exercícios]]</f>
        <v>0.42857142857142855</v>
      </c>
      <c r="H5" s="5">
        <v>2</v>
      </c>
      <c r="I5" s="9">
        <f>Tabela15[[#This Row],[Acertos]]/Tabela15[[#This Row],[Qtd Realizada]]</f>
        <v>0.66666666666666663</v>
      </c>
      <c r="J5" s="5">
        <f>Tabela15[[#This Row],[Qtd Realizada]]+J4</f>
        <v>7</v>
      </c>
    </row>
    <row r="6" spans="2:10">
      <c r="B6" s="6" t="s">
        <v>104</v>
      </c>
      <c r="C6" s="7">
        <v>0</v>
      </c>
      <c r="D6" s="7">
        <f>Tabela15[[#This Row],[Horas Estudadas]]+D5</f>
        <v>4</v>
      </c>
      <c r="E6" s="7">
        <v>0</v>
      </c>
      <c r="F6" s="7">
        <v>0</v>
      </c>
      <c r="G6" s="9" t="e">
        <f>Tabela15[[#This Row],[Qtd Realizada]]/Tabela15[[#This Row],[QTD Exercícios]]</f>
        <v>#DIV/0!</v>
      </c>
      <c r="H6" s="7">
        <v>0</v>
      </c>
      <c r="I6" s="9" t="e">
        <f>Tabela15[[#This Row],[Acertos]]/Tabela15[[#This Row],[Qtd Realizada]]</f>
        <v>#DIV/0!</v>
      </c>
      <c r="J6" s="5">
        <f>Tabela15[[#This Row],[Qtd Realizada]]+J5</f>
        <v>7</v>
      </c>
    </row>
    <row r="7" spans="2:10">
      <c r="B7" s="6" t="s">
        <v>105</v>
      </c>
      <c r="C7" s="7">
        <v>0</v>
      </c>
      <c r="D7" s="7">
        <f>Tabela15[[#This Row],[Horas Estudadas]]+D6</f>
        <v>4</v>
      </c>
      <c r="E7" s="7">
        <v>0</v>
      </c>
      <c r="F7" s="7">
        <v>0</v>
      </c>
      <c r="G7" s="9" t="e">
        <f>Tabela15[[#This Row],[Qtd Realizada]]/Tabela15[[#This Row],[QTD Exercícios]]</f>
        <v>#DIV/0!</v>
      </c>
      <c r="H7" s="7">
        <v>0</v>
      </c>
      <c r="I7" s="9" t="e">
        <f>Tabela15[[#This Row],[Acertos]]/Tabela15[[#This Row],[Qtd Realizada]]</f>
        <v>#DIV/0!</v>
      </c>
      <c r="J7" s="5">
        <f>Tabela15[[#This Row],[Qtd Realizada]]+J6</f>
        <v>7</v>
      </c>
    </row>
    <row r="8" spans="2:10">
      <c r="B8" s="6">
        <v>45484</v>
      </c>
      <c r="C8" s="7">
        <v>0</v>
      </c>
      <c r="D8" s="7">
        <f>Tabela15[[#This Row],[Horas Estudadas]]+D7</f>
        <v>4</v>
      </c>
      <c r="E8" s="7">
        <v>0</v>
      </c>
      <c r="F8" s="7">
        <v>0</v>
      </c>
      <c r="G8" s="9" t="e">
        <f>Tabela15[[#This Row],[Qtd Realizada]]/Tabela15[[#This Row],[QTD Exercícios]]</f>
        <v>#DIV/0!</v>
      </c>
      <c r="H8" s="7">
        <v>0</v>
      </c>
      <c r="I8" s="9" t="e">
        <f>Tabela15[[#This Row],[Acertos]]/Tabela15[[#This Row],[Qtd Realizada]]</f>
        <v>#DIV/0!</v>
      </c>
      <c r="J8" s="5">
        <f>Tabela15[[#This Row],[Qtd Realizada]]+J7</f>
        <v>7</v>
      </c>
    </row>
    <row r="9" spans="2:10">
      <c r="B9" s="6" t="s">
        <v>106</v>
      </c>
      <c r="C9" s="7">
        <v>0</v>
      </c>
      <c r="D9" s="7">
        <f>Tabela15[[#This Row],[Horas Estudadas]]+D8</f>
        <v>4</v>
      </c>
      <c r="E9" s="7">
        <v>0</v>
      </c>
      <c r="F9" s="7">
        <v>0</v>
      </c>
      <c r="G9" s="9" t="e">
        <f>Tabela15[[#This Row],[Qtd Realizada]]/Tabela15[[#This Row],[QTD Exercícios]]</f>
        <v>#DIV/0!</v>
      </c>
      <c r="H9" s="7">
        <v>0</v>
      </c>
      <c r="I9" s="9" t="e">
        <f>Tabela15[[#This Row],[Acertos]]/Tabela15[[#This Row],[Qtd Realizada]]</f>
        <v>#DIV/0!</v>
      </c>
      <c r="J9" s="5">
        <f>Tabela15[[#This Row],[Qtd Realizada]]+J8</f>
        <v>7</v>
      </c>
    </row>
    <row r="10" spans="2:10">
      <c r="B10" s="6" t="s">
        <v>107</v>
      </c>
      <c r="C10" s="7">
        <v>0</v>
      </c>
      <c r="D10" s="7">
        <f>Tabela15[[#This Row],[Horas Estudadas]]+D9</f>
        <v>4</v>
      </c>
      <c r="E10" s="7">
        <v>0</v>
      </c>
      <c r="F10" s="7">
        <v>0</v>
      </c>
      <c r="G10" s="9" t="e">
        <f>Tabela15[[#This Row],[Qtd Realizada]]/Tabela15[[#This Row],[QTD Exercícios]]</f>
        <v>#DIV/0!</v>
      </c>
      <c r="H10" s="7">
        <v>0</v>
      </c>
      <c r="I10" s="9" t="e">
        <f>Tabela15[[#This Row],[Acertos]]/Tabela15[[#This Row],[Qtd Realizada]]</f>
        <v>#DIV/0!</v>
      </c>
      <c r="J10" s="5">
        <f>Tabela15[[#This Row],[Qtd Realizada]]+J9</f>
        <v>7</v>
      </c>
    </row>
    <row r="11" spans="2:10">
      <c r="B11" s="6" t="s">
        <v>108</v>
      </c>
      <c r="C11" s="7">
        <v>0</v>
      </c>
      <c r="D11" s="7">
        <f>Tabela15[[#This Row],[Horas Estudadas]]+D10</f>
        <v>4</v>
      </c>
      <c r="E11" s="7">
        <v>0</v>
      </c>
      <c r="F11" s="7">
        <v>0</v>
      </c>
      <c r="G11" s="9" t="e">
        <f>Tabela15[[#This Row],[Qtd Realizada]]/Tabela15[[#This Row],[QTD Exercícios]]</f>
        <v>#DIV/0!</v>
      </c>
      <c r="H11" s="7">
        <v>0</v>
      </c>
      <c r="I11" s="9" t="e">
        <f>Tabela15[[#This Row],[Acertos]]/Tabela15[[#This Row],[Qtd Realizada]]</f>
        <v>#DIV/0!</v>
      </c>
      <c r="J11" s="5">
        <f>Tabela15[[#This Row],[Qtd Realizada]]+J10</f>
        <v>7</v>
      </c>
    </row>
    <row r="12" spans="2:10">
      <c r="B12" s="6">
        <v>45423</v>
      </c>
      <c r="C12" s="7">
        <v>0</v>
      </c>
      <c r="D12" s="7">
        <f>Tabela15[[#This Row],[Horas Estudadas]]+D11</f>
        <v>4</v>
      </c>
      <c r="E12" s="7">
        <v>0</v>
      </c>
      <c r="F12" s="7">
        <v>0</v>
      </c>
      <c r="G12" s="9" t="e">
        <f>Tabela15[[#This Row],[Qtd Realizada]]/Tabela15[[#This Row],[QTD Exercícios]]</f>
        <v>#DIV/0!</v>
      </c>
      <c r="H12" s="7">
        <v>0</v>
      </c>
      <c r="I12" s="9" t="e">
        <f>Tabela15[[#This Row],[Acertos]]/Tabela15[[#This Row],[Qtd Realizada]]</f>
        <v>#DIV/0!</v>
      </c>
      <c r="J12" s="5">
        <f>Tabela15[[#This Row],[Qtd Realizada]]+J11</f>
        <v>7</v>
      </c>
    </row>
    <row r="13" spans="2:10">
      <c r="B13" s="6">
        <v>45637</v>
      </c>
      <c r="C13" s="7">
        <v>0</v>
      </c>
      <c r="D13" s="7">
        <f>Tabela15[[#This Row],[Horas Estudadas]]+D12</f>
        <v>4</v>
      </c>
      <c r="E13" s="7">
        <v>0</v>
      </c>
      <c r="F13" s="7">
        <v>0</v>
      </c>
      <c r="G13" s="9" t="e">
        <f>Tabela15[[#This Row],[Qtd Realizada]]/Tabela15[[#This Row],[QTD Exercícios]]</f>
        <v>#DIV/0!</v>
      </c>
      <c r="H13" s="7">
        <v>0</v>
      </c>
      <c r="I13" s="9" t="e">
        <f>Tabela15[[#This Row],[Acertos]]/Tabela15[[#This Row],[Qtd Realizada]]</f>
        <v>#DIV/0!</v>
      </c>
      <c r="J13" s="5">
        <f>Tabela15[[#This Row],[Qtd Realizada]]+J12</f>
        <v>7</v>
      </c>
    </row>
    <row r="14" spans="2:10">
      <c r="B14" s="6" t="s">
        <v>102</v>
      </c>
      <c r="C14" s="7">
        <v>0</v>
      </c>
      <c r="D14" s="7">
        <f>Tabela15[[#This Row],[Horas Estudadas]]+D13</f>
        <v>4</v>
      </c>
      <c r="E14" s="7">
        <v>0</v>
      </c>
      <c r="F14" s="7">
        <v>0</v>
      </c>
      <c r="G14" s="9" t="e">
        <f>Tabela15[[#This Row],[Qtd Realizada]]/Tabela15[[#This Row],[QTD Exercícios]]</f>
        <v>#DIV/0!</v>
      </c>
      <c r="H14" s="7">
        <v>0</v>
      </c>
      <c r="I14" s="9" t="e">
        <f>Tabela15[[#This Row],[Acertos]]/Tabela15[[#This Row],[Qtd Realizada]]</f>
        <v>#DIV/0!</v>
      </c>
      <c r="J14" s="5">
        <f>Tabela15[[#This Row],[Qtd Realizada]]+J13</f>
        <v>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41E35-5BA9-4260-83D5-E4F2FAA3990F}">
  <dimension ref="B2:J14"/>
  <sheetViews>
    <sheetView workbookViewId="0">
      <selection activeCell="F16" sqref="F16"/>
    </sheetView>
  </sheetViews>
  <sheetFormatPr defaultRowHeight="15"/>
  <cols>
    <col min="2" max="2" width="11.140625" bestFit="1" customWidth="1"/>
    <col min="3" max="3" width="20.5703125" customWidth="1"/>
    <col min="4" max="4" width="18.5703125" customWidth="1"/>
    <col min="5" max="5" width="19" customWidth="1"/>
    <col min="6" max="7" width="17.5703125" customWidth="1"/>
    <col min="8" max="8" width="14.85546875" customWidth="1"/>
    <col min="9" max="9" width="16.42578125" customWidth="1"/>
    <col min="10" max="10" width="20.28515625" customWidth="1"/>
  </cols>
  <sheetData>
    <row r="2" spans="2:10">
      <c r="B2" s="5" t="s">
        <v>74</v>
      </c>
      <c r="C2" s="5" t="s">
        <v>75</v>
      </c>
      <c r="D2" s="5" t="s">
        <v>89</v>
      </c>
      <c r="E2" s="5" t="s">
        <v>77</v>
      </c>
      <c r="F2" s="5" t="s">
        <v>78</v>
      </c>
      <c r="G2" s="5" t="s">
        <v>79</v>
      </c>
      <c r="H2" s="5" t="s">
        <v>80</v>
      </c>
      <c r="I2" s="5" t="s">
        <v>81</v>
      </c>
      <c r="J2" s="5" t="s">
        <v>82</v>
      </c>
    </row>
    <row r="3" spans="2:10" hidden="1">
      <c r="B3" s="6"/>
      <c r="C3" s="7"/>
      <c r="D3" s="7">
        <v>0</v>
      </c>
      <c r="E3" s="8"/>
      <c r="F3" s="5"/>
      <c r="G3" s="9" t="e">
        <f>Tabela157[[#This Row],[Qtd Realizada]]/Tabela157[[#This Row],[QTD Exercícios]]</f>
        <v>#DIV/0!</v>
      </c>
      <c r="H3" s="5"/>
      <c r="I3" s="9" t="e">
        <f>Tabela157[[#This Row],[Acertos]]/Tabela157[[#This Row],[Qtd Realizada]]</f>
        <v>#DIV/0!</v>
      </c>
      <c r="J3" s="5">
        <v>0</v>
      </c>
    </row>
    <row r="4" spans="2:10">
      <c r="B4" s="6">
        <v>45575</v>
      </c>
      <c r="C4" s="7">
        <v>2</v>
      </c>
      <c r="D4" s="7">
        <f>Tabela157[[#This Row],[Horas Estudadas]]+D3</f>
        <v>2</v>
      </c>
      <c r="E4" s="7">
        <v>4</v>
      </c>
      <c r="F4" s="5">
        <v>3</v>
      </c>
      <c r="G4" s="9">
        <f>Tabela157[[#This Row],[Qtd Realizada]]/Tabela157[[#This Row],[QTD Exercícios]]</f>
        <v>0.75</v>
      </c>
      <c r="H4" s="5">
        <v>2</v>
      </c>
      <c r="I4" s="9">
        <f>Tabela157[[#This Row],[Acertos]]/Tabela157[[#This Row],[Qtd Realizada]]</f>
        <v>0.66666666666666663</v>
      </c>
      <c r="J4" s="5">
        <f>Tabela157[[#This Row],[Qtd Realizada]]+J3</f>
        <v>3</v>
      </c>
    </row>
    <row r="5" spans="2:10">
      <c r="B5" s="6" t="s">
        <v>103</v>
      </c>
      <c r="C5" s="7">
        <v>2</v>
      </c>
      <c r="D5" s="7">
        <f>Tabela157[[#This Row],[Horas Estudadas]]+D4</f>
        <v>4</v>
      </c>
      <c r="E5" s="7">
        <v>5</v>
      </c>
      <c r="F5" s="5">
        <v>3</v>
      </c>
      <c r="G5" s="9">
        <f>Tabela157[[#This Row],[Qtd Realizada]]/Tabela157[[#This Row],[QTD Exercícios]]</f>
        <v>0.6</v>
      </c>
      <c r="H5" s="5">
        <v>3</v>
      </c>
      <c r="I5" s="9">
        <f>Tabela157[[#This Row],[Acertos]]/Tabela157[[#This Row],[Qtd Realizada]]</f>
        <v>1</v>
      </c>
      <c r="J5" s="5">
        <f>Tabela157[[#This Row],[Qtd Realizada]]+J4</f>
        <v>6</v>
      </c>
    </row>
    <row r="6" spans="2:10">
      <c r="B6" s="6" t="s">
        <v>104</v>
      </c>
      <c r="C6" s="7">
        <v>0</v>
      </c>
      <c r="D6" s="7">
        <f>Tabela157[[#This Row],[Horas Estudadas]]+D5</f>
        <v>4</v>
      </c>
      <c r="E6" s="7">
        <v>0</v>
      </c>
      <c r="F6" s="7">
        <v>0</v>
      </c>
      <c r="G6" s="9" t="e">
        <f>Tabela157[[#This Row],[Qtd Realizada]]/Tabela157[[#This Row],[QTD Exercícios]]</f>
        <v>#DIV/0!</v>
      </c>
      <c r="H6" s="7">
        <v>0</v>
      </c>
      <c r="I6" s="9" t="e">
        <f>Tabela157[[#This Row],[Acertos]]/Tabela157[[#This Row],[Qtd Realizada]]</f>
        <v>#DIV/0!</v>
      </c>
      <c r="J6" s="5">
        <f>Tabela157[[#This Row],[Qtd Realizada]]+J5</f>
        <v>6</v>
      </c>
    </row>
    <row r="7" spans="2:10">
      <c r="B7" s="6" t="s">
        <v>105</v>
      </c>
      <c r="C7" s="7">
        <v>0</v>
      </c>
      <c r="D7" s="7">
        <f>Tabela157[[#This Row],[Horas Estudadas]]+D6</f>
        <v>4</v>
      </c>
      <c r="E7" s="7">
        <v>0</v>
      </c>
      <c r="F7" s="7">
        <v>0</v>
      </c>
      <c r="G7" s="9" t="e">
        <f>Tabela157[[#This Row],[Qtd Realizada]]/Tabela157[[#This Row],[QTD Exercícios]]</f>
        <v>#DIV/0!</v>
      </c>
      <c r="H7" s="7">
        <v>0</v>
      </c>
      <c r="I7" s="9" t="e">
        <f>Tabela157[[#This Row],[Acertos]]/Tabela157[[#This Row],[Qtd Realizada]]</f>
        <v>#DIV/0!</v>
      </c>
      <c r="J7" s="5">
        <f>Tabela157[[#This Row],[Qtd Realizada]]+J6</f>
        <v>6</v>
      </c>
    </row>
    <row r="8" spans="2:10">
      <c r="B8" s="6">
        <v>45484</v>
      </c>
      <c r="C8" s="7">
        <v>0</v>
      </c>
      <c r="D8" s="7">
        <f>Tabela157[[#This Row],[Horas Estudadas]]+D7</f>
        <v>4</v>
      </c>
      <c r="E8" s="7">
        <v>0</v>
      </c>
      <c r="F8" s="7">
        <v>0</v>
      </c>
      <c r="G8" s="9" t="e">
        <f>Tabela157[[#This Row],[Qtd Realizada]]/Tabela157[[#This Row],[QTD Exercícios]]</f>
        <v>#DIV/0!</v>
      </c>
      <c r="H8" s="7">
        <v>0</v>
      </c>
      <c r="I8" s="9" t="e">
        <f>Tabela157[[#This Row],[Acertos]]/Tabela157[[#This Row],[Qtd Realizada]]</f>
        <v>#DIV/0!</v>
      </c>
      <c r="J8" s="5">
        <f>Tabela157[[#This Row],[Qtd Realizada]]+J7</f>
        <v>6</v>
      </c>
    </row>
    <row r="9" spans="2:10">
      <c r="B9" s="6" t="s">
        <v>106</v>
      </c>
      <c r="C9" s="7">
        <v>0</v>
      </c>
      <c r="D9" s="7">
        <f>Tabela157[[#This Row],[Horas Estudadas]]+D8</f>
        <v>4</v>
      </c>
      <c r="E9" s="7">
        <v>0</v>
      </c>
      <c r="F9" s="7">
        <v>0</v>
      </c>
      <c r="G9" s="9" t="e">
        <f>Tabela157[[#This Row],[Qtd Realizada]]/Tabela157[[#This Row],[QTD Exercícios]]</f>
        <v>#DIV/0!</v>
      </c>
      <c r="H9" s="7">
        <v>0</v>
      </c>
      <c r="I9" s="9" t="e">
        <f>Tabela157[[#This Row],[Acertos]]/Tabela157[[#This Row],[Qtd Realizada]]</f>
        <v>#DIV/0!</v>
      </c>
      <c r="J9" s="5">
        <f>Tabela157[[#This Row],[Qtd Realizada]]+J8</f>
        <v>6</v>
      </c>
    </row>
    <row r="10" spans="2:10">
      <c r="B10" s="6" t="s">
        <v>107</v>
      </c>
      <c r="C10" s="7">
        <v>0</v>
      </c>
      <c r="D10" s="7">
        <f>Tabela157[[#This Row],[Horas Estudadas]]+D9</f>
        <v>4</v>
      </c>
      <c r="E10" s="7">
        <v>0</v>
      </c>
      <c r="F10" s="7">
        <v>0</v>
      </c>
      <c r="G10" s="9" t="e">
        <f>Tabela157[[#This Row],[Qtd Realizada]]/Tabela157[[#This Row],[QTD Exercícios]]</f>
        <v>#DIV/0!</v>
      </c>
      <c r="H10" s="7">
        <v>0</v>
      </c>
      <c r="I10" s="9" t="e">
        <f>Tabela157[[#This Row],[Acertos]]/Tabela157[[#This Row],[Qtd Realizada]]</f>
        <v>#DIV/0!</v>
      </c>
      <c r="J10" s="5">
        <f>Tabela157[[#This Row],[Qtd Realizada]]+J9</f>
        <v>6</v>
      </c>
    </row>
    <row r="11" spans="2:10">
      <c r="B11" s="6" t="s">
        <v>108</v>
      </c>
      <c r="C11" s="7">
        <v>0</v>
      </c>
      <c r="D11" s="7">
        <f>Tabela157[[#This Row],[Horas Estudadas]]+D10</f>
        <v>4</v>
      </c>
      <c r="E11" s="7">
        <v>0</v>
      </c>
      <c r="F11" s="7">
        <v>0</v>
      </c>
      <c r="G11" s="9" t="e">
        <f>Tabela157[[#This Row],[Qtd Realizada]]/Tabela157[[#This Row],[QTD Exercícios]]</f>
        <v>#DIV/0!</v>
      </c>
      <c r="H11" s="7">
        <v>0</v>
      </c>
      <c r="I11" s="9" t="e">
        <f>Tabela157[[#This Row],[Acertos]]/Tabela157[[#This Row],[Qtd Realizada]]</f>
        <v>#DIV/0!</v>
      </c>
      <c r="J11" s="5">
        <f>Tabela157[[#This Row],[Qtd Realizada]]+J10</f>
        <v>6</v>
      </c>
    </row>
    <row r="12" spans="2:10">
      <c r="B12" s="6">
        <v>45423</v>
      </c>
      <c r="C12" s="7">
        <v>0</v>
      </c>
      <c r="D12" s="7">
        <f>Tabela157[[#This Row],[Horas Estudadas]]+D11</f>
        <v>4</v>
      </c>
      <c r="E12" s="7">
        <v>0</v>
      </c>
      <c r="F12" s="7">
        <v>0</v>
      </c>
      <c r="G12" s="9" t="e">
        <f>Tabela157[[#This Row],[Qtd Realizada]]/Tabela157[[#This Row],[QTD Exercícios]]</f>
        <v>#DIV/0!</v>
      </c>
      <c r="H12" s="7">
        <v>0</v>
      </c>
      <c r="I12" s="9" t="e">
        <f>Tabela157[[#This Row],[Acertos]]/Tabela157[[#This Row],[Qtd Realizada]]</f>
        <v>#DIV/0!</v>
      </c>
      <c r="J12" s="5">
        <f>Tabela157[[#This Row],[Qtd Realizada]]+J11</f>
        <v>6</v>
      </c>
    </row>
    <row r="13" spans="2:10">
      <c r="B13" s="6">
        <v>45637</v>
      </c>
      <c r="C13" s="7">
        <v>0</v>
      </c>
      <c r="D13" s="7">
        <f>Tabela157[[#This Row],[Horas Estudadas]]+D12</f>
        <v>4</v>
      </c>
      <c r="E13" s="7">
        <v>0</v>
      </c>
      <c r="F13" s="7">
        <v>0</v>
      </c>
      <c r="G13" s="9" t="e">
        <f>Tabela157[[#This Row],[Qtd Realizada]]/Tabela157[[#This Row],[QTD Exercícios]]</f>
        <v>#DIV/0!</v>
      </c>
      <c r="H13" s="7">
        <v>0</v>
      </c>
      <c r="I13" s="9" t="e">
        <f>Tabela157[[#This Row],[Acertos]]/Tabela157[[#This Row],[Qtd Realizada]]</f>
        <v>#DIV/0!</v>
      </c>
      <c r="J13" s="5">
        <f>Tabela157[[#This Row],[Qtd Realizada]]+J12</f>
        <v>6</v>
      </c>
    </row>
    <row r="14" spans="2:10">
      <c r="B14" s="6" t="s">
        <v>102</v>
      </c>
      <c r="C14" s="7">
        <v>0</v>
      </c>
      <c r="D14" s="7">
        <f>Tabela157[[#This Row],[Horas Estudadas]]+D13</f>
        <v>4</v>
      </c>
      <c r="E14" s="7">
        <v>0</v>
      </c>
      <c r="F14" s="7">
        <v>0</v>
      </c>
      <c r="G14" s="9" t="e">
        <f>Tabela157[[#This Row],[Qtd Realizada]]/Tabela157[[#This Row],[QTD Exercícios]]</f>
        <v>#DIV/0!</v>
      </c>
      <c r="H14" s="7">
        <v>0</v>
      </c>
      <c r="I14" s="9" t="e">
        <f>Tabela157[[#This Row],[Acertos]]/Tabela157[[#This Row],[Qtd Realizada]]</f>
        <v>#DIV/0!</v>
      </c>
      <c r="J14" s="5">
        <f>Tabela157[[#This Row],[Qtd Realizada]]+J13</f>
        <v>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578C4-2C1F-411C-9F27-3447BB21F0F5}">
  <dimension ref="B2:J3"/>
  <sheetViews>
    <sheetView workbookViewId="0">
      <selection activeCell="C8" sqref="C8"/>
    </sheetView>
  </sheetViews>
  <sheetFormatPr defaultRowHeight="15"/>
  <cols>
    <col min="1" max="1" width="9.140625" style="5"/>
    <col min="2" max="2" width="17.140625" style="5" bestFit="1" customWidth="1"/>
    <col min="3" max="3" width="9.140625" style="5"/>
    <col min="4" max="4" width="17.140625" style="5" bestFit="1" customWidth="1"/>
    <col min="5" max="5" width="10.28515625" style="5" bestFit="1" customWidth="1"/>
    <col min="6" max="6" width="23.42578125" style="5" bestFit="1" customWidth="1"/>
    <col min="7" max="7" width="9.140625" style="5"/>
    <col min="8" max="8" width="21.140625" style="5" bestFit="1" customWidth="1"/>
    <col min="9" max="9" width="9.140625" style="5"/>
    <col min="10" max="10" width="24.85546875" style="5" bestFit="1" customWidth="1"/>
    <col min="11" max="16384" width="9.140625" style="5"/>
  </cols>
  <sheetData>
    <row r="2" spans="2:10">
      <c r="B2" s="5" t="s">
        <v>109</v>
      </c>
      <c r="D2" s="5" t="s">
        <v>110</v>
      </c>
      <c r="F2" s="5" t="s">
        <v>111</v>
      </c>
      <c r="H2" s="5" t="s">
        <v>112</v>
      </c>
      <c r="J2" s="5" t="s">
        <v>113</v>
      </c>
    </row>
    <row r="3" spans="2:10" ht="72.75">
      <c r="B3" s="5" t="s">
        <v>114</v>
      </c>
      <c r="D3" s="5" t="s">
        <v>114</v>
      </c>
      <c r="F3" s="1" t="s">
        <v>115</v>
      </c>
      <c r="H3" s="1" t="s">
        <v>116</v>
      </c>
      <c r="J3" s="1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2024-10-11T13:39:53Z</dcterms:created>
  <dcterms:modified xsi:type="dcterms:W3CDTF">2024-10-19T19:27:29Z</dcterms:modified>
  <cp:category/>
  <cp:contentStatus/>
</cp:coreProperties>
</file>