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vinim\OneDrive\Documentos\Projetos\TCC\fluidization-AE\data\"/>
    </mc:Choice>
  </mc:AlternateContent>
  <xr:revisionPtr revIDLastSave="0" documentId="13_ncr:1_{47DE59E6-BA34-43AB-B05D-ED53959800A0}" xr6:coauthVersionLast="47" xr6:coauthVersionMax="47" xr10:uidLastSave="{00000000-0000-0000-0000-000000000000}"/>
  <bookViews>
    <workbookView xWindow="-120" yWindow="-120" windowWidth="38640" windowHeight="15720" activeTab="2" xr2:uid="{00000000-000D-0000-FFFF-FFFF00000000}"/>
  </bookViews>
  <sheets>
    <sheet name="VIDRO1" sheetId="1" r:id="rId1"/>
    <sheet name="VIDRO1 (2)" sheetId="2" r:id="rId2"/>
    <sheet name="VIDRO1 (3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C7" i="3"/>
  <c r="H7" i="3" s="1"/>
  <c r="G6" i="3"/>
  <c r="D6" i="3"/>
  <c r="D7" i="3" s="1"/>
  <c r="C6" i="3"/>
  <c r="H6" i="3" s="1"/>
  <c r="G5" i="3"/>
  <c r="D5" i="3"/>
  <c r="C5" i="3"/>
  <c r="H5" i="3" s="1"/>
  <c r="G4" i="3"/>
  <c r="D4" i="3"/>
  <c r="C4" i="3"/>
  <c r="H4" i="3" s="1"/>
  <c r="G3" i="3"/>
  <c r="D3" i="3"/>
  <c r="C3" i="3"/>
  <c r="H3" i="3" s="1"/>
  <c r="G2" i="3"/>
  <c r="D2" i="3"/>
  <c r="C2" i="3"/>
  <c r="H2" i="3" s="1"/>
  <c r="K2" i="3" s="1"/>
  <c r="D6" i="2"/>
  <c r="D5" i="2"/>
  <c r="D4" i="2"/>
  <c r="D3" i="2"/>
  <c r="D2" i="2"/>
  <c r="G3" i="2"/>
  <c r="C3" i="2"/>
  <c r="G7" i="2"/>
  <c r="C7" i="2"/>
  <c r="H7" i="2" s="1"/>
  <c r="G6" i="2"/>
  <c r="C6" i="2"/>
  <c r="H6" i="2" s="1"/>
  <c r="G5" i="2"/>
  <c r="C5" i="2"/>
  <c r="H5" i="2" s="1"/>
  <c r="G4" i="2"/>
  <c r="C4" i="2"/>
  <c r="H4" i="2" s="1"/>
  <c r="G2" i="2"/>
  <c r="C2" i="2"/>
  <c r="H3" i="1"/>
  <c r="H4" i="1"/>
  <c r="H5" i="1"/>
  <c r="H6" i="1"/>
  <c r="H2" i="1"/>
  <c r="D2" i="1"/>
  <c r="C3" i="1"/>
  <c r="C4" i="1"/>
  <c r="C5" i="1"/>
  <c r="C6" i="1"/>
  <c r="C2" i="1"/>
  <c r="G3" i="1"/>
  <c r="G4" i="1"/>
  <c r="G5" i="1"/>
  <c r="G6" i="1"/>
  <c r="G2" i="1"/>
  <c r="H3" i="2" l="1"/>
  <c r="H2" i="2"/>
  <c r="K2" i="2" s="1"/>
  <c r="D7" i="2"/>
  <c r="D3" i="1"/>
  <c r="D4" i="1" s="1"/>
  <c r="D5" i="1" s="1"/>
  <c r="D6" i="1" s="1"/>
  <c r="K2" i="1" l="1"/>
</calcChain>
</file>

<file path=xl/sharedStrings.xml><?xml version="1.0" encoding="utf-8"?>
<sst xmlns="http://schemas.openxmlformats.org/spreadsheetml/2006/main" count="53" uniqueCount="29">
  <si>
    <t>Peneiras
(Mesh)</t>
  </si>
  <si>
    <t>wi (g)</t>
  </si>
  <si>
    <t>xi (%100)</t>
  </si>
  <si>
    <t>Xi (%100)</t>
  </si>
  <si>
    <t>- Di (um)</t>
  </si>
  <si>
    <t>+ Di (um)</t>
  </si>
  <si>
    <t>Di</t>
  </si>
  <si>
    <t>xi/Di</t>
  </si>
  <si>
    <t>Massa Inicial (g)</t>
  </si>
  <si>
    <t>dsp (um)</t>
  </si>
  <si>
    <t>-10+20</t>
  </si>
  <si>
    <t>-20+28</t>
  </si>
  <si>
    <t>-28+32</t>
  </si>
  <si>
    <t>-32+35</t>
  </si>
  <si>
    <t>-35</t>
  </si>
  <si>
    <t>-</t>
  </si>
  <si>
    <r>
      <rPr>
        <b/>
        <sz val="11"/>
        <color rgb="FF000000"/>
        <rFont val="Aptos Narrow"/>
        <scheme val="minor"/>
      </rPr>
      <t>Peneiras
(</t>
    </r>
    <r>
      <rPr>
        <b/>
        <i/>
        <sz val="11"/>
        <color rgb="FF000000"/>
        <rFont val="Aptos Narrow"/>
        <scheme val="minor"/>
      </rPr>
      <t>Mesh</t>
    </r>
    <r>
      <rPr>
        <b/>
        <sz val="11"/>
        <color rgb="FF000000"/>
        <rFont val="Aptos Narrow"/>
        <scheme val="minor"/>
      </rPr>
      <t>)</t>
    </r>
  </si>
  <si>
    <t>wi 
(g)</t>
  </si>
  <si>
    <t>xi 
(%100)</t>
  </si>
  <si>
    <t>Xi 
(%100)</t>
  </si>
  <si>
    <t>- Di 
(μm)</t>
  </si>
  <si>
    <t>+ Di 
(μm)</t>
  </si>
  <si>
    <t>Di 
(μm)</t>
  </si>
  <si>
    <t>Massa Inicial 
(g)</t>
  </si>
  <si>
    <t>dsp 
(μm)</t>
  </si>
  <si>
    <t>Massa Específica
(g/cm³)</t>
  </si>
  <si>
    <t>-10+14</t>
  </si>
  <si>
    <t>-14+20</t>
  </si>
  <si>
    <t>ESSE QUE TA NO LEITO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</si>
</sst>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i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quotePrefix="1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VIDRO1!$G$2:$G$6</c:f>
              <c:numCache>
                <c:formatCode>0</c:formatCode>
                <c:ptCount val="5"/>
                <c:pt idx="0">
                  <c:v>1260.5</c:v>
                </c:pt>
                <c:pt idx="1">
                  <c:v>774</c:v>
                </c:pt>
                <c:pt idx="2">
                  <c:v>547.5</c:v>
                </c:pt>
                <c:pt idx="3">
                  <c:v>460</c:v>
                </c:pt>
                <c:pt idx="4">
                  <c:v>420</c:v>
                </c:pt>
              </c:numCache>
            </c:numRef>
          </c:xVal>
          <c:yVal>
            <c:numRef>
              <c:f>VIDRO1!$C$2:$C$6</c:f>
              <c:numCache>
                <c:formatCode>0.00</c:formatCode>
                <c:ptCount val="5"/>
                <c:pt idx="0">
                  <c:v>0</c:v>
                </c:pt>
                <c:pt idx="1">
                  <c:v>84.164126225591161</c:v>
                </c:pt>
                <c:pt idx="2">
                  <c:v>14.74829035181676</c:v>
                </c:pt>
                <c:pt idx="3">
                  <c:v>6.5914146823762051E-2</c:v>
                </c:pt>
                <c:pt idx="4">
                  <c:v>2.4717805058910768E-2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CC-41C5-98CE-81B44477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6848"/>
        <c:axId val="212408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VIDRO1!$C$2:$C$6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84.164126225591161</c:v>
                      </c:pt>
                      <c:pt idx="2">
                        <c:v>14.74829035181676</c:v>
                      </c:pt>
                      <c:pt idx="3">
                        <c:v>6.5914146823762051E-2</c:v>
                      </c:pt>
                      <c:pt idx="4">
                        <c:v>2.4717805058910768E-2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CC-41C5-98CE-81B444774A8F}"/>
                  </c:ext>
                </c:extLst>
              </c15:ser>
            </c15:filteredScatterSeries>
          </c:ext>
        </c:extLst>
      </c:scatterChart>
      <c:valAx>
        <c:axId val="2124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3488"/>
        <c:crosses val="autoZero"/>
        <c:crossBetween val="midCat"/>
      </c:valAx>
      <c:valAx>
        <c:axId val="2124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'VIDRO1 (2)'!$G$2:$G$7</c:f>
              <c:numCache>
                <c:formatCode>0</c:formatCode>
                <c:ptCount val="6"/>
                <c:pt idx="0">
                  <c:v>1545</c:v>
                </c:pt>
                <c:pt idx="1">
                  <c:v>1125.5</c:v>
                </c:pt>
                <c:pt idx="2">
                  <c:v>774</c:v>
                </c:pt>
                <c:pt idx="3">
                  <c:v>547.5</c:v>
                </c:pt>
                <c:pt idx="4">
                  <c:v>460</c:v>
                </c:pt>
                <c:pt idx="5">
                  <c:v>420</c:v>
                </c:pt>
              </c:numCache>
            </c:numRef>
          </c:xVal>
          <c:yVal>
            <c:numRef>
              <c:f>'VIDRO1 (2)'!$C$2:$C$7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75.13991695251849</c:v>
                </c:pt>
                <c:pt idx="3">
                  <c:v>24.360594571824034</c:v>
                </c:pt>
                <c:pt idx="4">
                  <c:v>0.12637660227477884</c:v>
                </c:pt>
                <c:pt idx="5">
                  <c:v>9.6286935066498158E-2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9-45C3-8E31-A8708A44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6848"/>
        <c:axId val="212408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'VIDRO1 (2)'!$C$2:$C$7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75.13991695251849</c:v>
                      </c:pt>
                      <c:pt idx="3">
                        <c:v>24.360594571824034</c:v>
                      </c:pt>
                      <c:pt idx="4">
                        <c:v>0.12637660227477884</c:v>
                      </c:pt>
                      <c:pt idx="5">
                        <c:v>9.6286935066498158E-2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79-45C3-8E31-A8708A44EFDA}"/>
                  </c:ext>
                </c:extLst>
              </c15:ser>
            </c15:filteredScatterSeries>
          </c:ext>
        </c:extLst>
      </c:scatterChart>
      <c:valAx>
        <c:axId val="2124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3488"/>
        <c:crosses val="autoZero"/>
        <c:crossBetween val="midCat"/>
      </c:valAx>
      <c:valAx>
        <c:axId val="2124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'VIDRO1 (3)'!$G$2:$G$7</c:f>
              <c:numCache>
                <c:formatCode>0</c:formatCode>
                <c:ptCount val="6"/>
                <c:pt idx="0">
                  <c:v>1545</c:v>
                </c:pt>
                <c:pt idx="1">
                  <c:v>1125.5</c:v>
                </c:pt>
                <c:pt idx="2">
                  <c:v>774</c:v>
                </c:pt>
                <c:pt idx="3">
                  <c:v>547.5</c:v>
                </c:pt>
                <c:pt idx="4">
                  <c:v>460</c:v>
                </c:pt>
                <c:pt idx="5">
                  <c:v>420</c:v>
                </c:pt>
              </c:numCache>
            </c:numRef>
          </c:xVal>
          <c:yVal>
            <c:numRef>
              <c:f>'VIDRO1 (3)'!$C$2:$C$7</c:f>
              <c:numCache>
                <c:formatCode>0.00</c:formatCode>
                <c:ptCount val="6"/>
                <c:pt idx="0">
                  <c:v>0</c:v>
                </c:pt>
                <c:pt idx="1">
                  <c:v>1.049611643691834E-2</c:v>
                </c:pt>
                <c:pt idx="2">
                  <c:v>87.85249457700651</c:v>
                </c:pt>
                <c:pt idx="3">
                  <c:v>11.839619340843887</c:v>
                </c:pt>
                <c:pt idx="4">
                  <c:v>0.11545728080610174</c:v>
                </c:pt>
                <c:pt idx="5">
                  <c:v>0.1259533972430201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C-42AE-B2FD-845799CF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86848"/>
        <c:axId val="212408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'VIDRO1 (3)'!$C$2:$C$7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1.049611643691834E-2</c:v>
                      </c:pt>
                      <c:pt idx="2">
                        <c:v>87.85249457700651</c:v>
                      </c:pt>
                      <c:pt idx="3">
                        <c:v>11.839619340843887</c:v>
                      </c:pt>
                      <c:pt idx="4">
                        <c:v>0.11545728080610174</c:v>
                      </c:pt>
                      <c:pt idx="5">
                        <c:v>0.1259533972430201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C3C-42AE-B2FD-845799CF8B9A}"/>
                  </c:ext>
                </c:extLst>
              </c15:ser>
            </c15:filteredScatterSeries>
          </c:ext>
        </c:extLst>
      </c:scatterChart>
      <c:valAx>
        <c:axId val="21240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3488"/>
        <c:crosses val="autoZero"/>
        <c:crossBetween val="midCat"/>
      </c:valAx>
      <c:valAx>
        <c:axId val="2124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0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529477</xdr:colOff>
      <xdr:row>2</xdr:row>
      <xdr:rowOff>113180</xdr:rowOff>
    </xdr:from>
    <xdr:to>
      <xdr:col>15</xdr:col>
      <xdr:colOff>535080</xdr:colOff>
      <xdr:row>16</xdr:row>
      <xdr:rowOff>189380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169F75-3824-CA9B-02A7-3B23E2952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529477</xdr:colOff>
      <xdr:row>3</xdr:row>
      <xdr:rowOff>113180</xdr:rowOff>
    </xdr:from>
    <xdr:to>
      <xdr:col>15</xdr:col>
      <xdr:colOff>535080</xdr:colOff>
      <xdr:row>17</xdr:row>
      <xdr:rowOff>189380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87D39A4-19D5-4062-9750-A9D4E7035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529477</xdr:colOff>
      <xdr:row>3</xdr:row>
      <xdr:rowOff>113180</xdr:rowOff>
    </xdr:from>
    <xdr:to>
      <xdr:col>15</xdr:col>
      <xdr:colOff>535080</xdr:colOff>
      <xdr:row>17</xdr:row>
      <xdr:rowOff>189380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0BF6805-766E-4169-A928-59512BAA4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showGridLines="0" zoomScale="170" zoomScaleNormal="170" workbookViewId="0">
      <selection activeCell="D18" sqref="D18"/>
    </sheetView>
  </sheetViews>
  <sheetFormatPr defaultColWidth="8.85546875" defaultRowHeight="15" x14ac:dyDescent="0.25"/>
  <cols>
    <col min="1" max="7" width="14" customWidth="1"/>
    <col min="10" max="10" width="15.5703125" bestFit="1" customWidth="1"/>
  </cols>
  <sheetData>
    <row r="1" spans="1:11" s="19" customFormat="1" ht="30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7" t="s">
        <v>5</v>
      </c>
      <c r="G1" s="15" t="s">
        <v>6</v>
      </c>
      <c r="H1" s="18" t="s">
        <v>7</v>
      </c>
      <c r="J1" s="8" t="s">
        <v>8</v>
      </c>
      <c r="K1" s="20" t="s">
        <v>9</v>
      </c>
    </row>
    <row r="2" spans="1:11" x14ac:dyDescent="0.25">
      <c r="A2" s="5" t="s">
        <v>10</v>
      </c>
      <c r="B2" s="3">
        <v>0</v>
      </c>
      <c r="C2" s="3">
        <f>B2/$J$2*100</f>
        <v>0</v>
      </c>
      <c r="D2" s="3">
        <f>100-C2</f>
        <v>100</v>
      </c>
      <c r="E2" s="11">
        <v>1680</v>
      </c>
      <c r="F2" s="11">
        <v>841</v>
      </c>
      <c r="G2" s="11">
        <f>AVERAGE(E2:F2)</f>
        <v>1260.5</v>
      </c>
      <c r="H2" s="21">
        <f>C2/100/G2</f>
        <v>0</v>
      </c>
      <c r="J2" s="9">
        <v>1213.7</v>
      </c>
      <c r="K2" s="10">
        <f>1/SUM(H2:H6)</f>
        <v>735.9497550740565</v>
      </c>
    </row>
    <row r="3" spans="1:11" x14ac:dyDescent="0.25">
      <c r="A3" s="5" t="s">
        <v>11</v>
      </c>
      <c r="B3" s="3">
        <v>1021.5</v>
      </c>
      <c r="C3" s="3">
        <f t="shared" ref="C3:C6" si="0">B3/$J$2*100</f>
        <v>84.164126225591161</v>
      </c>
      <c r="D3" s="3">
        <f>D2-C3</f>
        <v>15.835873774408839</v>
      </c>
      <c r="E3" s="11">
        <v>841</v>
      </c>
      <c r="F3" s="11">
        <v>707</v>
      </c>
      <c r="G3" s="11">
        <f t="shared" ref="G3:G6" si="1">AVERAGE(E3:F3)</f>
        <v>774</v>
      </c>
      <c r="H3" s="21">
        <f t="shared" ref="H3:H6" si="2">C3/100/G3</f>
        <v>1.0873918117001442E-3</v>
      </c>
    </row>
    <row r="4" spans="1:11" x14ac:dyDescent="0.25">
      <c r="A4" s="5" t="s">
        <v>12</v>
      </c>
      <c r="B4" s="3">
        <v>179</v>
      </c>
      <c r="C4" s="3">
        <f t="shared" si="0"/>
        <v>14.74829035181676</v>
      </c>
      <c r="D4" s="3">
        <f t="shared" ref="D4:D6" si="3">D3-C4</f>
        <v>1.0875834225920791</v>
      </c>
      <c r="E4" s="11">
        <v>595</v>
      </c>
      <c r="F4" s="11">
        <v>500</v>
      </c>
      <c r="G4" s="11">
        <f t="shared" si="1"/>
        <v>547.5</v>
      </c>
      <c r="H4" s="21">
        <f t="shared" si="2"/>
        <v>2.6937516624322847E-4</v>
      </c>
    </row>
    <row r="5" spans="1:11" x14ac:dyDescent="0.25">
      <c r="A5" s="5" t="s">
        <v>13</v>
      </c>
      <c r="B5" s="3">
        <v>0.8</v>
      </c>
      <c r="C5" s="3">
        <f t="shared" si="0"/>
        <v>6.5914146823762051E-2</v>
      </c>
      <c r="D5" s="3">
        <f t="shared" si="3"/>
        <v>1.021669275768317</v>
      </c>
      <c r="E5" s="11">
        <v>500</v>
      </c>
      <c r="F5" s="11">
        <v>420</v>
      </c>
      <c r="G5" s="11">
        <f t="shared" si="1"/>
        <v>460</v>
      </c>
      <c r="H5" s="21">
        <f t="shared" si="2"/>
        <v>1.432916235299175E-6</v>
      </c>
    </row>
    <row r="6" spans="1:11" x14ac:dyDescent="0.25">
      <c r="A6" s="6" t="s">
        <v>14</v>
      </c>
      <c r="B6" s="4">
        <v>0.3</v>
      </c>
      <c r="C6" s="7">
        <f t="shared" si="0"/>
        <v>2.4717805058910768E-2</v>
      </c>
      <c r="D6" s="7">
        <f t="shared" si="3"/>
        <v>0.99695147070940626</v>
      </c>
      <c r="E6" s="13">
        <v>420</v>
      </c>
      <c r="F6" s="4" t="s">
        <v>15</v>
      </c>
      <c r="G6" s="12">
        <f t="shared" si="1"/>
        <v>420</v>
      </c>
      <c r="H6" s="22">
        <f t="shared" si="2"/>
        <v>5.8851916806930405E-7</v>
      </c>
    </row>
    <row r="7" spans="1:11" x14ac:dyDescent="0.25">
      <c r="A7" s="2"/>
      <c r="B7" s="3"/>
      <c r="C7" s="2"/>
      <c r="D7" s="2"/>
      <c r="E7" s="2"/>
      <c r="F7" s="2"/>
      <c r="G7" s="2"/>
    </row>
    <row r="8" spans="1:11" x14ac:dyDescent="0.25">
      <c r="A8" s="2"/>
      <c r="B8" s="2"/>
      <c r="C8" s="2"/>
      <c r="D8" s="2"/>
      <c r="E8" s="2"/>
      <c r="F8" s="2"/>
      <c r="G8" s="2"/>
    </row>
    <row r="9" spans="1:11" x14ac:dyDescent="0.25">
      <c r="A9" s="2"/>
      <c r="B9" s="2"/>
      <c r="C9" s="2"/>
      <c r="D9" s="2"/>
      <c r="E9" s="2"/>
      <c r="F9" s="2"/>
      <c r="G9" s="2"/>
    </row>
    <row r="10" spans="1:11" x14ac:dyDescent="0.25">
      <c r="A10" s="2"/>
      <c r="B10" s="2"/>
      <c r="C10" s="2"/>
      <c r="D10" s="2"/>
      <c r="E10" s="2"/>
      <c r="F10" s="2"/>
      <c r="G10" s="2"/>
    </row>
    <row r="11" spans="1:11" x14ac:dyDescent="0.25">
      <c r="A11" s="2"/>
      <c r="B11" s="2"/>
      <c r="C11" s="2"/>
      <c r="D11" s="2"/>
      <c r="E11" s="2"/>
      <c r="F11" s="2"/>
      <c r="G11" s="2"/>
    </row>
    <row r="12" spans="1:11" x14ac:dyDescent="0.25">
      <c r="A12" s="2"/>
      <c r="B12" s="2"/>
      <c r="C12" s="2"/>
      <c r="D12" s="2"/>
      <c r="E12" s="2"/>
      <c r="F12" s="2"/>
      <c r="G12" s="2"/>
    </row>
    <row r="13" spans="1:11" x14ac:dyDescent="0.25">
      <c r="A13" s="1"/>
      <c r="B13" s="1"/>
      <c r="C13" s="1"/>
      <c r="D13" s="1"/>
      <c r="E13" s="1"/>
      <c r="F13" s="1"/>
      <c r="G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F067-5160-4623-8A4C-D4E1485132DD}">
  <dimension ref="A1:L14"/>
  <sheetViews>
    <sheetView showGridLines="0" zoomScale="170" zoomScaleNormal="170" workbookViewId="0">
      <selection activeCell="D7" sqref="D7"/>
    </sheetView>
  </sheetViews>
  <sheetFormatPr defaultColWidth="8.85546875" defaultRowHeight="15" x14ac:dyDescent="0.25"/>
  <cols>
    <col min="1" max="7" width="14" customWidth="1"/>
    <col min="8" max="9" width="9.140625"/>
    <col min="10" max="10" width="15.5703125" bestFit="1" customWidth="1"/>
    <col min="12" max="12" width="16" bestFit="1" customWidth="1"/>
  </cols>
  <sheetData>
    <row r="1" spans="1:12" s="19" customFormat="1" ht="45" x14ac:dyDescent="0.25">
      <c r="A1" s="32" t="s">
        <v>16</v>
      </c>
      <c r="B1" s="14" t="s">
        <v>17</v>
      </c>
      <c r="C1" s="14" t="s">
        <v>18</v>
      </c>
      <c r="D1" s="14" t="s">
        <v>19</v>
      </c>
      <c r="E1" s="28" t="s">
        <v>20</v>
      </c>
      <c r="F1" s="29" t="s">
        <v>21</v>
      </c>
      <c r="G1" s="14" t="s">
        <v>22</v>
      </c>
      <c r="H1" s="18" t="s">
        <v>7</v>
      </c>
      <c r="J1" s="30" t="s">
        <v>23</v>
      </c>
      <c r="K1" s="31" t="s">
        <v>24</v>
      </c>
      <c r="L1" s="26" t="s">
        <v>25</v>
      </c>
    </row>
    <row r="2" spans="1:12" x14ac:dyDescent="0.25">
      <c r="A2" s="5" t="s">
        <v>26</v>
      </c>
      <c r="B2" s="3">
        <v>0</v>
      </c>
      <c r="C2" s="3">
        <f>B2/$J$2*100</f>
        <v>0</v>
      </c>
      <c r="D2" s="3">
        <f>SUM(C3:C7)</f>
        <v>99.723175061683804</v>
      </c>
      <c r="E2" s="11">
        <v>1680</v>
      </c>
      <c r="F2" s="11">
        <v>1410</v>
      </c>
      <c r="G2" s="11">
        <f>AVERAGE(E2:F2)</f>
        <v>1545</v>
      </c>
      <c r="H2" s="21">
        <f>C2/100/G2</f>
        <v>0</v>
      </c>
      <c r="J2" s="9">
        <v>830.85</v>
      </c>
      <c r="K2" s="27">
        <f>1/SUM(H2:H7)</f>
        <v>703.83765119735108</v>
      </c>
      <c r="L2" s="25">
        <v>2.5</v>
      </c>
    </row>
    <row r="3" spans="1:12" x14ac:dyDescent="0.25">
      <c r="A3" s="5" t="s">
        <v>27</v>
      </c>
      <c r="B3" s="3">
        <v>0</v>
      </c>
      <c r="C3" s="3">
        <f>B3/$J$2*100</f>
        <v>0</v>
      </c>
      <c r="D3" s="3">
        <f>SUM(C4:C7)</f>
        <v>99.723175061683804</v>
      </c>
      <c r="E3" s="11">
        <v>1410</v>
      </c>
      <c r="F3" s="11">
        <v>841</v>
      </c>
      <c r="G3" s="11">
        <f>AVERAGE(E3:F3)</f>
        <v>1125.5</v>
      </c>
      <c r="H3" s="21">
        <f>C3/100/G3</f>
        <v>0</v>
      </c>
      <c r="J3" s="23"/>
      <c r="K3" s="24"/>
    </row>
    <row r="4" spans="1:12" x14ac:dyDescent="0.25">
      <c r="A4" s="5" t="s">
        <v>11</v>
      </c>
      <c r="B4" s="3">
        <v>624.29999999999995</v>
      </c>
      <c r="C4" s="3">
        <f t="shared" ref="C4:C7" si="0">B4/$J$2*100</f>
        <v>75.13991695251849</v>
      </c>
      <c r="D4" s="3">
        <f>SUM(C5:C7)</f>
        <v>24.58325810916531</v>
      </c>
      <c r="E4" s="11">
        <v>841</v>
      </c>
      <c r="F4" s="11">
        <v>707</v>
      </c>
      <c r="G4" s="11">
        <f t="shared" ref="G4:G7" si="1">AVERAGE(E4:F4)</f>
        <v>774</v>
      </c>
      <c r="H4" s="21">
        <f t="shared" ref="H4:H7" si="2">C4/100/G4</f>
        <v>9.7079996062685394E-4</v>
      </c>
    </row>
    <row r="5" spans="1:12" x14ac:dyDescent="0.25">
      <c r="A5" s="5" t="s">
        <v>12</v>
      </c>
      <c r="B5" s="3">
        <v>202.4</v>
      </c>
      <c r="C5" s="3">
        <f t="shared" si="0"/>
        <v>24.360594571824034</v>
      </c>
      <c r="D5" s="3">
        <f>SUM(C6:C7)</f>
        <v>0.222663537341277</v>
      </c>
      <c r="E5" s="11">
        <v>595</v>
      </c>
      <c r="F5" s="11">
        <v>500</v>
      </c>
      <c r="G5" s="11">
        <f t="shared" si="1"/>
        <v>547.5</v>
      </c>
      <c r="H5" s="21">
        <f t="shared" si="2"/>
        <v>4.4494236660865818E-4</v>
      </c>
    </row>
    <row r="6" spans="1:12" x14ac:dyDescent="0.25">
      <c r="A6" s="5" t="s">
        <v>13</v>
      </c>
      <c r="B6" s="3">
        <v>1.05</v>
      </c>
      <c r="C6" s="3">
        <f t="shared" si="0"/>
        <v>0.12637660227477884</v>
      </c>
      <c r="D6" s="3">
        <f>SUM(C7)</f>
        <v>9.6286935066498158E-2</v>
      </c>
      <c r="E6" s="11">
        <v>500</v>
      </c>
      <c r="F6" s="11">
        <v>420</v>
      </c>
      <c r="G6" s="11">
        <f t="shared" si="1"/>
        <v>460</v>
      </c>
      <c r="H6" s="21">
        <f t="shared" si="2"/>
        <v>2.7473174407560617E-6</v>
      </c>
    </row>
    <row r="7" spans="1:12" x14ac:dyDescent="0.25">
      <c r="A7" s="6" t="s">
        <v>14</v>
      </c>
      <c r="B7" s="4">
        <v>0.8</v>
      </c>
      <c r="C7" s="7">
        <f t="shared" si="0"/>
        <v>9.6286935066498158E-2</v>
      </c>
      <c r="D7" s="7">
        <f t="shared" ref="D7" si="3">D6-C7</f>
        <v>0</v>
      </c>
      <c r="E7" s="13">
        <v>420</v>
      </c>
      <c r="F7" s="4" t="s">
        <v>15</v>
      </c>
      <c r="G7" s="12">
        <f t="shared" si="1"/>
        <v>420</v>
      </c>
      <c r="H7" s="22">
        <f t="shared" si="2"/>
        <v>2.2925460730118612E-6</v>
      </c>
    </row>
    <row r="8" spans="1:12" x14ac:dyDescent="0.25">
      <c r="A8" s="2"/>
      <c r="B8" s="3"/>
      <c r="C8" s="2"/>
      <c r="D8" s="2"/>
      <c r="E8" s="2"/>
      <c r="F8" s="2"/>
      <c r="G8" s="2"/>
    </row>
    <row r="9" spans="1:12" x14ac:dyDescent="0.25">
      <c r="A9" s="2"/>
      <c r="B9" s="2"/>
      <c r="C9" s="2"/>
      <c r="D9" s="2"/>
      <c r="E9" s="2"/>
      <c r="F9" s="2"/>
      <c r="G9" s="2"/>
    </row>
    <row r="10" spans="1:12" x14ac:dyDescent="0.25">
      <c r="A10" s="2"/>
      <c r="B10" s="2"/>
      <c r="C10" s="2"/>
      <c r="D10" s="2"/>
      <c r="E10" s="2"/>
      <c r="F10" s="2"/>
      <c r="G10" s="2"/>
    </row>
    <row r="11" spans="1:12" x14ac:dyDescent="0.25">
      <c r="A11" s="2"/>
      <c r="B11" s="2"/>
      <c r="C11" s="2"/>
      <c r="D11" s="2"/>
      <c r="E11" s="2"/>
      <c r="F11" s="2"/>
      <c r="G11" s="2"/>
    </row>
    <row r="12" spans="1:12" x14ac:dyDescent="0.25">
      <c r="A12" s="2"/>
      <c r="B12" s="2"/>
      <c r="C12" s="2"/>
      <c r="D12" s="2"/>
      <c r="E12" s="2"/>
      <c r="F12" s="2"/>
      <c r="G12" s="2"/>
    </row>
    <row r="13" spans="1:12" x14ac:dyDescent="0.25">
      <c r="A13" s="2"/>
      <c r="B13" s="2"/>
      <c r="C13" s="2"/>
      <c r="D13" s="2"/>
      <c r="E13" s="2"/>
      <c r="F13" s="2"/>
      <c r="G13" s="2"/>
    </row>
    <row r="14" spans="1:12" x14ac:dyDescent="0.25">
      <c r="A14" s="1"/>
      <c r="B14" s="1"/>
      <c r="C14" s="1"/>
      <c r="D14" s="1"/>
      <c r="E14" s="1"/>
      <c r="F14" s="1"/>
      <c r="G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4201-920E-4552-AAB8-96778672BE83}">
  <dimension ref="A1:N14"/>
  <sheetViews>
    <sheetView showGridLines="0" tabSelected="1" zoomScale="170" zoomScaleNormal="170" workbookViewId="0">
      <selection activeCell="K2" sqref="K2"/>
    </sheetView>
  </sheetViews>
  <sheetFormatPr defaultColWidth="8.85546875" defaultRowHeight="15" x14ac:dyDescent="0.25"/>
  <cols>
    <col min="1" max="7" width="14" customWidth="1"/>
    <col min="8" max="9" width="9.140625"/>
    <col min="10" max="10" width="13.28515625" bestFit="1" customWidth="1"/>
    <col min="11" max="11" width="7.140625" bestFit="1" customWidth="1"/>
    <col min="12" max="12" width="16" bestFit="1" customWidth="1"/>
  </cols>
  <sheetData>
    <row r="1" spans="1:14" s="19" customFormat="1" ht="45" x14ac:dyDescent="0.25">
      <c r="A1" s="32" t="s">
        <v>16</v>
      </c>
      <c r="B1" s="14" t="s">
        <v>17</v>
      </c>
      <c r="C1" s="14" t="s">
        <v>18</v>
      </c>
      <c r="D1" s="14" t="s">
        <v>19</v>
      </c>
      <c r="E1" s="28" t="s">
        <v>20</v>
      </c>
      <c r="F1" s="29" t="s">
        <v>21</v>
      </c>
      <c r="G1" s="14" t="s">
        <v>22</v>
      </c>
      <c r="H1" s="18" t="s">
        <v>7</v>
      </c>
      <c r="J1" s="30" t="s">
        <v>23</v>
      </c>
      <c r="K1" s="31" t="s">
        <v>24</v>
      </c>
      <c r="L1" s="26" t="s">
        <v>25</v>
      </c>
      <c r="N1" s="19" t="s">
        <v>28</v>
      </c>
    </row>
    <row r="2" spans="1:14" x14ac:dyDescent="0.25">
      <c r="A2" s="5" t="s">
        <v>26</v>
      </c>
      <c r="B2" s="3">
        <v>0</v>
      </c>
      <c r="C2" s="3">
        <f>B2/$J$2*100</f>
        <v>0</v>
      </c>
      <c r="D2" s="3">
        <f>SUM(C3:C7)</f>
        <v>99.944020712336425</v>
      </c>
      <c r="E2" s="11">
        <v>1680</v>
      </c>
      <c r="F2" s="11">
        <v>1410</v>
      </c>
      <c r="G2" s="11">
        <f>AVERAGE(E2:F2)</f>
        <v>1545</v>
      </c>
      <c r="H2" s="21">
        <f>C2/100/G2</f>
        <v>0</v>
      </c>
      <c r="J2" s="9">
        <v>1429.1</v>
      </c>
      <c r="K2" s="27">
        <f>1/SUM(H2:H7)</f>
        <v>736.97616097531431</v>
      </c>
      <c r="L2" s="25">
        <v>2.5</v>
      </c>
    </row>
    <row r="3" spans="1:14" x14ac:dyDescent="0.25">
      <c r="A3" s="5" t="s">
        <v>27</v>
      </c>
      <c r="B3" s="3">
        <v>0.15</v>
      </c>
      <c r="C3" s="3">
        <f>B3/$J$2*100</f>
        <v>1.049611643691834E-2</v>
      </c>
      <c r="D3" s="3">
        <f>SUM(C4:C7)</f>
        <v>99.933524595899513</v>
      </c>
      <c r="E3" s="11">
        <v>1410</v>
      </c>
      <c r="F3" s="11">
        <v>841</v>
      </c>
      <c r="G3" s="11">
        <f>AVERAGE(E3:F3)</f>
        <v>1125.5</v>
      </c>
      <c r="H3" s="21">
        <f>C3/100/G3</f>
        <v>9.3257365054805334E-8</v>
      </c>
      <c r="J3" s="23"/>
      <c r="K3" s="24"/>
    </row>
    <row r="4" spans="1:14" x14ac:dyDescent="0.25">
      <c r="A4" s="5" t="s">
        <v>11</v>
      </c>
      <c r="B4" s="3">
        <v>1255.5</v>
      </c>
      <c r="C4" s="3">
        <f t="shared" ref="C4:C7" si="0">B4/$J$2*100</f>
        <v>87.85249457700651</v>
      </c>
      <c r="D4" s="3">
        <f>SUM(C5:C7)</f>
        <v>12.081030018893008</v>
      </c>
      <c r="E4" s="11">
        <v>841</v>
      </c>
      <c r="F4" s="11">
        <v>707</v>
      </c>
      <c r="G4" s="11">
        <f t="shared" ref="G4:G7" si="1">AVERAGE(E4:F4)</f>
        <v>774</v>
      </c>
      <c r="H4" s="21">
        <f t="shared" ref="H4:H7" si="2">C4/100/G4</f>
        <v>1.1350451495737276E-3</v>
      </c>
    </row>
    <row r="5" spans="1:14" x14ac:dyDescent="0.25">
      <c r="A5" s="5" t="s">
        <v>12</v>
      </c>
      <c r="B5" s="3">
        <v>169.2</v>
      </c>
      <c r="C5" s="3">
        <f t="shared" si="0"/>
        <v>11.839619340843887</v>
      </c>
      <c r="D5" s="3">
        <f>SUM(C6:C7)</f>
        <v>0.24141067804912184</v>
      </c>
      <c r="E5" s="11">
        <v>595</v>
      </c>
      <c r="F5" s="11">
        <v>500</v>
      </c>
      <c r="G5" s="11">
        <f t="shared" si="1"/>
        <v>547.5</v>
      </c>
      <c r="H5" s="21">
        <f t="shared" si="2"/>
        <v>2.1624875508390664E-4</v>
      </c>
    </row>
    <row r="6" spans="1:14" x14ac:dyDescent="0.25">
      <c r="A6" s="5" t="s">
        <v>13</v>
      </c>
      <c r="B6" s="3">
        <v>1.65</v>
      </c>
      <c r="C6" s="3">
        <f t="shared" si="0"/>
        <v>0.11545728080610174</v>
      </c>
      <c r="D6" s="3">
        <f>SUM(C7)</f>
        <v>0.1259533972430201</v>
      </c>
      <c r="E6" s="11">
        <v>500</v>
      </c>
      <c r="F6" s="11">
        <v>420</v>
      </c>
      <c r="G6" s="11">
        <f t="shared" si="1"/>
        <v>460</v>
      </c>
      <c r="H6" s="21">
        <f t="shared" si="2"/>
        <v>2.5099408870891681E-6</v>
      </c>
    </row>
    <row r="7" spans="1:14" x14ac:dyDescent="0.25">
      <c r="A7" s="6" t="s">
        <v>14</v>
      </c>
      <c r="B7" s="4">
        <v>1.8</v>
      </c>
      <c r="C7" s="7">
        <f t="shared" si="0"/>
        <v>0.1259533972430201</v>
      </c>
      <c r="D7" s="7">
        <f t="shared" ref="D7" si="3">D6-C7</f>
        <v>0</v>
      </c>
      <c r="E7" s="13">
        <v>420</v>
      </c>
      <c r="F7" s="4" t="s">
        <v>15</v>
      </c>
      <c r="G7" s="12">
        <f t="shared" si="1"/>
        <v>420</v>
      </c>
      <c r="H7" s="22">
        <f t="shared" si="2"/>
        <v>2.9988904105480976E-6</v>
      </c>
    </row>
    <row r="8" spans="1:14" x14ac:dyDescent="0.25">
      <c r="A8" s="2"/>
      <c r="B8" s="3"/>
      <c r="C8" s="2"/>
      <c r="D8" s="2"/>
      <c r="E8" s="2"/>
      <c r="F8" s="2"/>
      <c r="G8" s="2"/>
    </row>
    <row r="9" spans="1:14" x14ac:dyDescent="0.25">
      <c r="A9" s="2"/>
      <c r="B9" s="2"/>
      <c r="C9" s="2"/>
      <c r="D9" s="2"/>
      <c r="E9" s="2"/>
      <c r="F9" s="2"/>
      <c r="G9" s="2"/>
    </row>
    <row r="10" spans="1:14" x14ac:dyDescent="0.25">
      <c r="A10" s="2"/>
      <c r="B10" s="2"/>
      <c r="C10" s="2"/>
      <c r="D10" s="2"/>
      <c r="E10" s="2"/>
      <c r="F10" s="2"/>
      <c r="G10" s="2"/>
    </row>
    <row r="11" spans="1:14" x14ac:dyDescent="0.25">
      <c r="A11" s="2"/>
      <c r="B11" s="2"/>
      <c r="C11" s="2"/>
      <c r="D11" s="2"/>
      <c r="E11" s="2"/>
      <c r="F11" s="2"/>
      <c r="G11" s="2"/>
    </row>
    <row r="12" spans="1:14" x14ac:dyDescent="0.25">
      <c r="A12" s="2"/>
      <c r="B12" s="2"/>
      <c r="C12" s="2"/>
      <c r="D12" s="2"/>
      <c r="E12" s="2"/>
      <c r="F12" s="2"/>
      <c r="G12" s="2"/>
    </row>
    <row r="13" spans="1:14" x14ac:dyDescent="0.25">
      <c r="A13" s="2"/>
      <c r="B13" s="2"/>
      <c r="C13" s="2"/>
      <c r="D13" s="2"/>
      <c r="E13" s="2"/>
      <c r="F13" s="2"/>
      <c r="G13" s="2"/>
    </row>
    <row r="14" spans="1:14" x14ac:dyDescent="0.25">
      <c r="A14" s="1"/>
      <c r="B14" s="1"/>
      <c r="C14" s="1"/>
      <c r="D14" s="1"/>
      <c r="E14" s="1"/>
      <c r="F14" s="1"/>
      <c r="G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VIDRO1</vt:lpstr>
      <vt:lpstr>VIDRO1 (2)</vt:lpstr>
      <vt:lpstr>VIDRO1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Vinicius Mello E Muller</cp:lastModifiedBy>
  <cp:revision/>
  <dcterms:created xsi:type="dcterms:W3CDTF">2024-08-15T11:14:07Z</dcterms:created>
  <dcterms:modified xsi:type="dcterms:W3CDTF">2024-08-24T17:10:26Z</dcterms:modified>
  <cp:category/>
  <cp:contentStatus/>
</cp:coreProperties>
</file>