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senvolvimento\SOP\Excel\Prova\"/>
    </mc:Choice>
  </mc:AlternateContent>
  <xr:revisionPtr revIDLastSave="0" documentId="13_ncr:1_{73026A6B-B57F-4617-8A7E-9FB53EF7F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E19" i="1"/>
  <c r="E18" i="1"/>
  <c r="E17" i="1"/>
  <c r="E16" i="1"/>
  <c r="O3" i="1"/>
  <c r="N13" i="1"/>
  <c r="N12" i="1"/>
  <c r="N11" i="1"/>
  <c r="N10" i="1"/>
  <c r="O8" i="1"/>
  <c r="O7" i="1"/>
  <c r="O6" i="1"/>
  <c r="L6" i="1"/>
  <c r="N4" i="1"/>
  <c r="O4" i="1" s="1"/>
  <c r="N5" i="1"/>
  <c r="O5" i="1" s="1"/>
  <c r="N6" i="1"/>
  <c r="N7" i="1"/>
  <c r="N8" i="1"/>
  <c r="N3" i="1"/>
  <c r="L8" i="1"/>
  <c r="L7" i="1"/>
  <c r="M8" i="1"/>
  <c r="M4" i="1"/>
  <c r="M5" i="1"/>
  <c r="M6" i="1"/>
  <c r="M7" i="1"/>
  <c r="M3" i="1"/>
  <c r="L5" i="1"/>
  <c r="L4" i="1"/>
  <c r="L3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<sst xmlns="http://schemas.openxmlformats.org/spreadsheetml/2006/main" count="70" uniqueCount="51">
  <si>
    <t>Tabela de automóveis</t>
  </si>
  <si>
    <t>Placa</t>
  </si>
  <si>
    <t>Marca</t>
  </si>
  <si>
    <t>Modelo</t>
  </si>
  <si>
    <t>Ano</t>
  </si>
  <si>
    <t>Valor</t>
  </si>
  <si>
    <t>XDF5487</t>
  </si>
  <si>
    <t>XSD8A78</t>
  </si>
  <si>
    <t>SDF7897</t>
  </si>
  <si>
    <t>SDF7985</t>
  </si>
  <si>
    <t>KJG4567</t>
  </si>
  <si>
    <t>KDF9877</t>
  </si>
  <si>
    <t>HHH8977</t>
  </si>
  <si>
    <t>Fiat</t>
  </si>
  <si>
    <t>VW</t>
  </si>
  <si>
    <t>Chevrolet</t>
  </si>
  <si>
    <t>Renault</t>
  </si>
  <si>
    <t>Audi</t>
  </si>
  <si>
    <t>HFD9878</t>
  </si>
  <si>
    <t>SDF7898</t>
  </si>
  <si>
    <t>DFG8987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</si>
  <si>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</si>
  <si>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</si>
  <si>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</si>
  <si>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</si>
  <si>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</si>
  <si>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</si>
  <si>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</si>
  <si>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</si>
  <si>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</si>
  <si>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</si>
  <si>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Vendedores</t>
  </si>
  <si>
    <t>Codigo</t>
  </si>
  <si>
    <t>Nome</t>
  </si>
  <si>
    <t>Tipo</t>
  </si>
  <si>
    <t>Mariana</t>
  </si>
  <si>
    <t>Juliana</t>
  </si>
  <si>
    <t>Marcelo</t>
  </si>
  <si>
    <t>Julia</t>
  </si>
  <si>
    <t>Classe A</t>
  </si>
  <si>
    <t>Classe B</t>
  </si>
  <si>
    <t>Comissões</t>
  </si>
  <si>
    <t>Carros Vendidos</t>
  </si>
  <si>
    <t>Código Vendedor</t>
  </si>
  <si>
    <t>Nome Vendedor</t>
  </si>
  <si>
    <t>Comissão</t>
  </si>
  <si>
    <t>Totais</t>
  </si>
  <si>
    <t>Média</t>
  </si>
  <si>
    <t>Mais Caro</t>
  </si>
  <si>
    <t>Mais Barato</t>
  </si>
  <si>
    <t>Total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</si>
</sst>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/>
    <xf numFmtId="44" fontId="0" fillId="0" borderId="1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Comissão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Plan1!$E$15</c:f>
              <c:strCache>
                <c:ptCount val="1"/>
                <c:pt idx="0">
                  <c:v>Total Comissão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Plan1!$C$16:$C$19</c:f>
              <c:strCache>
                <c:ptCount val="4"/>
                <c:pt idx="0">
                  <c:v>Mariana</c:v>
                </c:pt>
                <c:pt idx="1">
                  <c:v>Juliana</c:v>
                </c:pt>
                <c:pt idx="2">
                  <c:v>Marcelo</c:v>
                </c:pt>
                <c:pt idx="3">
                  <c:v>Julia</c:v>
                </c:pt>
              </c:strCache>
            </c:strRef>
          </c:cat>
          <c:val>
            <c:numRef>
              <c:f>Plan1!$E$16:$E$19</c:f>
              <c:numCache>
                <c:formatCode>_("R$"* #,##0.00_);_("R$"* \(#,##0.00\);_("R$"* "-"??_);_(@_)</c:formatCode>
                <c:ptCount val="4"/>
                <c:pt idx="0">
                  <c:v>7510</c:v>
                </c:pt>
                <c:pt idx="1">
                  <c:v>11200</c:v>
                </c:pt>
                <c:pt idx="2">
                  <c:v>4170</c:v>
                </c:pt>
                <c:pt idx="3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B-4960-AD16-A5072A10C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76106616"/>
        <c:axId val="576111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Plan1!$F$15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Plan1!$C$16:$C$19</c15:sqref>
                        </c15:formulaRef>
                      </c:ext>
                    </c:extLst>
                    <c:strCache>
                      <c:ptCount val="4"/>
                      <c:pt idx="0">
                        <c:v>Mariana</c:v>
                      </c:pt>
                      <c:pt idx="1">
                        <c:v>Juliana</c:v>
                      </c:pt>
                      <c:pt idx="2">
                        <c:v>Marcelo</c:v>
                      </c:pt>
                      <c:pt idx="3">
                        <c:v>Julia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Plan1!$F$16:$F$19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5B-4960-AD16-A5072A10CF37}"/>
                  </c:ext>
                </c:extLst>
              </c15:ser>
            </c15:filteredBarSeries>
          </c:ext>
        </c:extLst>
      </c:barChart>
      <c:catAx>
        <c:axId val="576106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111864"/>
        <c:crosses val="autoZero"/>
        <c:auto val="1"/>
        <c:lblAlgn val="ctr"/>
        <c:lblOffset val="100"/>
        <c:noMultiLvlLbl val="0"/>
      </c:catAx>
      <c:valAx>
        <c:axId val="576111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1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508992</xdr:colOff>
      <xdr:row>13</xdr:row>
      <xdr:rowOff>60125</xdr:rowOff>
    </xdr:from>
    <xdr:to>
      <xdr:col>14</xdr:col>
      <xdr:colOff>580430</xdr:colOff>
      <xdr:row>27</xdr:row>
      <xdr:rowOff>136325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8677C1-E44C-3030-B7F8-43580D1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tabSelected="1" topLeftCell="B1" zoomScale="160" zoomScaleNormal="160" workbookViewId="0">
      <selection activeCell="H12" sqref="H12"/>
    </sheetView>
  </sheetViews>
  <sheetFormatPr defaultRowHeight="15" x14ac:dyDescent="0.25"/>
  <cols>
    <col min="2" max="2" width="9.140625" bestFit="1" customWidth="1"/>
    <col min="3" max="3" width="11" customWidth="1"/>
    <col min="5" max="5" width="13.28515625" bestFit="1" customWidth="1"/>
    <col min="6" max="6" width="13.42578125" bestFit="1" customWidth="1"/>
    <col min="8" max="8" width="9" customWidth="1"/>
    <col min="9" max="9" width="8.85546875" bestFit="1" customWidth="1"/>
    <col min="10" max="10" width="16.5703125" bestFit="1" customWidth="1"/>
    <col min="11" max="11" width="15.85546875" bestFit="1" customWidth="1"/>
    <col min="13" max="13" width="11.42578125" bestFit="1" customWidth="1"/>
    <col min="14" max="14" width="14.42578125" bestFit="1" customWidth="1"/>
    <col min="15" max="15" width="13.28515625" bestFit="1" customWidth="1"/>
  </cols>
  <sheetData>
    <row r="1" spans="2:15" x14ac:dyDescent="0.25">
      <c r="B1" s="5" t="s">
        <v>0</v>
      </c>
      <c r="C1" s="5"/>
      <c r="D1" s="5"/>
      <c r="E1" s="5"/>
      <c r="F1" s="5"/>
      <c r="I1" s="1" t="s">
        <v>42</v>
      </c>
      <c r="J1" s="1"/>
      <c r="K1" s="1"/>
      <c r="L1" s="1"/>
      <c r="M1" s="1"/>
      <c r="N1" s="1"/>
      <c r="O1" s="1"/>
    </row>
    <row r="2" spans="2:15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I2" s="6" t="s">
        <v>1</v>
      </c>
      <c r="J2" s="6" t="s">
        <v>43</v>
      </c>
      <c r="K2" s="6" t="s">
        <v>44</v>
      </c>
      <c r="L2" s="6" t="s">
        <v>2</v>
      </c>
      <c r="M2" s="6" t="s">
        <v>3</v>
      </c>
      <c r="N2" s="6" t="s">
        <v>5</v>
      </c>
      <c r="O2" s="6" t="s">
        <v>45</v>
      </c>
    </row>
    <row r="3" spans="2:15" x14ac:dyDescent="0.25">
      <c r="B3" s="2" t="s">
        <v>20</v>
      </c>
      <c r="C3" s="2" t="s">
        <v>14</v>
      </c>
      <c r="D3" s="2" t="s">
        <v>30</v>
      </c>
      <c r="E3" s="2">
        <v>2015</v>
      </c>
      <c r="F3" s="8">
        <v>25600</v>
      </c>
      <c r="I3" s="2" t="s">
        <v>6</v>
      </c>
      <c r="J3" s="2">
        <v>2</v>
      </c>
      <c r="K3" s="2" t="str">
        <f>VLOOKUP(J3,$B$15:$C$19,2)</f>
        <v>Juliana</v>
      </c>
      <c r="L3" s="2" t="str">
        <f>VLOOKUP(I3,$B$3:$F$12,2)</f>
        <v>Fiat</v>
      </c>
      <c r="M3" s="2" t="str">
        <f>VLOOKUP(I3,$B$3:$F$12,3)</f>
        <v>Pálio</v>
      </c>
      <c r="N3" s="8">
        <f>VLOOKUP(I3,$B$2:$F$12,5)</f>
        <v>17000</v>
      </c>
      <c r="O3" s="8">
        <f>N3*10%</f>
        <v>1700</v>
      </c>
    </row>
    <row r="4" spans="2:15" x14ac:dyDescent="0.25">
      <c r="B4" s="2" t="s">
        <v>18</v>
      </c>
      <c r="C4" s="2" t="s">
        <v>13</v>
      </c>
      <c r="D4" s="2" t="s">
        <v>28</v>
      </c>
      <c r="E4" s="2">
        <v>2018</v>
      </c>
      <c r="F4" s="8">
        <v>95000</v>
      </c>
      <c r="I4" s="2" t="s">
        <v>8</v>
      </c>
      <c r="J4" s="2">
        <v>1</v>
      </c>
      <c r="K4" s="2" t="str">
        <f t="shared" ref="K4:K8" si="0">VLOOKUP(J4,$B$15:$C$19,2)</f>
        <v>Mariana</v>
      </c>
      <c r="L4" s="2" t="str">
        <f>VLOOKUP(I4,$B$3:$F$12,2)</f>
        <v>Chevrolet</v>
      </c>
      <c r="M4" s="2" t="str">
        <f t="shared" ref="M4:M7" si="1">VLOOKUP(I4,$B$3:$F$12,3)</f>
        <v>Onix</v>
      </c>
      <c r="N4" s="8">
        <f t="shared" ref="N4:N9" si="2">VLOOKUP(I4,$B$2:$F$12,5)</f>
        <v>45800</v>
      </c>
      <c r="O4" s="8">
        <f>N4*I16</f>
        <v>4580</v>
      </c>
    </row>
    <row r="5" spans="2:15" x14ac:dyDescent="0.25">
      <c r="B5" s="2" t="s">
        <v>12</v>
      </c>
      <c r="C5" s="2" t="s">
        <v>16</v>
      </c>
      <c r="D5" s="2" t="s">
        <v>27</v>
      </c>
      <c r="E5" s="2">
        <v>2001</v>
      </c>
      <c r="F5" s="8">
        <v>15400</v>
      </c>
      <c r="I5" s="2" t="s">
        <v>10</v>
      </c>
      <c r="J5" s="2">
        <v>3</v>
      </c>
      <c r="K5" s="2" t="str">
        <f t="shared" si="0"/>
        <v>Marcelo</v>
      </c>
      <c r="L5" s="2" t="str">
        <f>VLOOKUP(I5,$B$3:$F$12,2)</f>
        <v>VW</v>
      </c>
      <c r="M5" s="2" t="str">
        <f t="shared" si="1"/>
        <v>Golf</v>
      </c>
      <c r="N5" s="8">
        <f t="shared" si="2"/>
        <v>27800</v>
      </c>
      <c r="O5" s="8">
        <f>N5*I17</f>
        <v>4170</v>
      </c>
    </row>
    <row r="6" spans="2:15" x14ac:dyDescent="0.25">
      <c r="B6" s="2" t="s">
        <v>11</v>
      </c>
      <c r="C6" s="2" t="s">
        <v>15</v>
      </c>
      <c r="D6" s="2" t="s">
        <v>26</v>
      </c>
      <c r="E6" s="2">
        <v>2011</v>
      </c>
      <c r="F6" s="8">
        <v>29300</v>
      </c>
      <c r="I6" s="2" t="s">
        <v>11</v>
      </c>
      <c r="J6" s="2">
        <v>1</v>
      </c>
      <c r="K6" s="2" t="str">
        <f t="shared" si="0"/>
        <v>Mariana</v>
      </c>
      <c r="L6" s="2" t="str">
        <f>VLOOKUP(I6,$B$3:$C$12,2)</f>
        <v>Chevrolet</v>
      </c>
      <c r="M6" s="2" t="str">
        <f t="shared" si="1"/>
        <v>S10</v>
      </c>
      <c r="N6" s="8">
        <f t="shared" si="2"/>
        <v>29300</v>
      </c>
      <c r="O6" s="8">
        <f>N6*I16</f>
        <v>2930</v>
      </c>
    </row>
    <row r="7" spans="2:15" x14ac:dyDescent="0.25">
      <c r="B7" s="2" t="s">
        <v>10</v>
      </c>
      <c r="C7" s="2" t="s">
        <v>14</v>
      </c>
      <c r="D7" s="2" t="s">
        <v>25</v>
      </c>
      <c r="E7" s="2">
        <v>2010</v>
      </c>
      <c r="F7" s="8">
        <v>27800</v>
      </c>
      <c r="I7" s="2" t="s">
        <v>18</v>
      </c>
      <c r="J7" s="2">
        <v>2</v>
      </c>
      <c r="K7" s="2" t="str">
        <f t="shared" si="0"/>
        <v>Juliana</v>
      </c>
      <c r="L7" s="2" t="str">
        <f>VLOOKUP(I7,$B$2:$F$12,2)</f>
        <v>Fiat</v>
      </c>
      <c r="M7" s="2" t="str">
        <f t="shared" si="1"/>
        <v>Toro</v>
      </c>
      <c r="N7" s="8">
        <f t="shared" si="2"/>
        <v>95000</v>
      </c>
      <c r="O7" s="8">
        <f>N7*I16</f>
        <v>9500</v>
      </c>
    </row>
    <row r="8" spans="2:15" x14ac:dyDescent="0.25">
      <c r="B8" s="2" t="s">
        <v>8</v>
      </c>
      <c r="C8" s="2" t="s">
        <v>15</v>
      </c>
      <c r="D8" s="2" t="s">
        <v>23</v>
      </c>
      <c r="E8" s="2">
        <v>2002</v>
      </c>
      <c r="F8" s="8">
        <v>45800</v>
      </c>
      <c r="I8" s="7" t="s">
        <v>18</v>
      </c>
      <c r="J8" s="2">
        <v>4</v>
      </c>
      <c r="K8" s="2" t="str">
        <f t="shared" si="0"/>
        <v>Julia</v>
      </c>
      <c r="L8" s="2" t="str">
        <f>VLOOKUP(I8,$B$3:$F$12,2)</f>
        <v>Fiat</v>
      </c>
      <c r="M8" s="2" t="str">
        <f>VLOOKUP(I8,$B$3:$F$12,3)</f>
        <v>Toro</v>
      </c>
      <c r="N8" s="8">
        <f t="shared" si="2"/>
        <v>95000</v>
      </c>
      <c r="O8" s="8">
        <f>N8*I17</f>
        <v>14250</v>
      </c>
    </row>
    <row r="9" spans="2:15" x14ac:dyDescent="0.25">
      <c r="B9" s="2" t="s">
        <v>19</v>
      </c>
      <c r="C9" s="2" t="s">
        <v>17</v>
      </c>
      <c r="D9" s="2" t="s">
        <v>29</v>
      </c>
      <c r="E9" s="2">
        <v>2010</v>
      </c>
      <c r="F9" s="8">
        <v>33200</v>
      </c>
    </row>
    <row r="10" spans="2:15" x14ac:dyDescent="0.25">
      <c r="B10" s="2" t="s">
        <v>9</v>
      </c>
      <c r="C10" s="2" t="s">
        <v>13</v>
      </c>
      <c r="D10" s="2" t="s">
        <v>24</v>
      </c>
      <c r="E10" s="2">
        <v>2015</v>
      </c>
      <c r="F10" s="8">
        <v>55300</v>
      </c>
      <c r="M10" s="4" t="s">
        <v>46</v>
      </c>
      <c r="N10" s="11">
        <f>SUM(N3:N8)</f>
        <v>309900</v>
      </c>
      <c r="O10" s="11">
        <f>SUM(O3:O8)</f>
        <v>37130</v>
      </c>
    </row>
    <row r="11" spans="2:15" x14ac:dyDescent="0.25">
      <c r="B11" s="2" t="s">
        <v>6</v>
      </c>
      <c r="C11" s="2" t="s">
        <v>13</v>
      </c>
      <c r="D11" s="2" t="s">
        <v>21</v>
      </c>
      <c r="E11" s="2">
        <v>2010</v>
      </c>
      <c r="F11" s="8">
        <v>17000</v>
      </c>
      <c r="M11" s="4" t="s">
        <v>47</v>
      </c>
      <c r="N11" s="11">
        <f>AVERAGE(N3:N8)</f>
        <v>51650</v>
      </c>
      <c r="O11" s="11">
        <f>AVERAGE(O3:O8)</f>
        <v>6188.333333333333</v>
      </c>
    </row>
    <row r="12" spans="2:15" x14ac:dyDescent="0.25">
      <c r="B12" s="2" t="s">
        <v>7</v>
      </c>
      <c r="C12" s="2" t="s">
        <v>14</v>
      </c>
      <c r="D12" s="2" t="s">
        <v>22</v>
      </c>
      <c r="E12" s="2">
        <v>2005</v>
      </c>
      <c r="F12" s="8">
        <v>18500</v>
      </c>
      <c r="M12" s="4" t="s">
        <v>48</v>
      </c>
      <c r="N12" s="11">
        <f>MAX(N3:N8)</f>
        <v>95000</v>
      </c>
      <c r="O12" s="11">
        <f>MAX(O3:O8)</f>
        <v>14250</v>
      </c>
    </row>
    <row r="13" spans="2:15" x14ac:dyDescent="0.25">
      <c r="M13" s="4" t="s">
        <v>49</v>
      </c>
      <c r="N13" s="11">
        <f>MIN(N3:N8)</f>
        <v>17000</v>
      </c>
      <c r="O13" s="11">
        <f>MIN(O3:O8)</f>
        <v>1700</v>
      </c>
    </row>
    <row r="14" spans="2:15" x14ac:dyDescent="0.25">
      <c r="B14" s="5" t="s">
        <v>31</v>
      </c>
      <c r="C14" s="5"/>
      <c r="D14" s="5"/>
    </row>
    <row r="15" spans="2:15" x14ac:dyDescent="0.25">
      <c r="B15" s="4" t="s">
        <v>32</v>
      </c>
      <c r="C15" s="4" t="s">
        <v>33</v>
      </c>
      <c r="D15" s="4" t="s">
        <v>34</v>
      </c>
      <c r="E15" s="5" t="s">
        <v>50</v>
      </c>
      <c r="F15" s="5"/>
      <c r="H15" s="9" t="s">
        <v>41</v>
      </c>
      <c r="I15" s="10"/>
    </row>
    <row r="16" spans="2:15" x14ac:dyDescent="0.25">
      <c r="B16" s="2">
        <v>1</v>
      </c>
      <c r="C16" s="2" t="s">
        <v>35</v>
      </c>
      <c r="D16" s="2" t="s">
        <v>39</v>
      </c>
      <c r="E16" s="12">
        <f>SUMIF($K$3:$K$8,"Mariana",$O$3:$O$8)</f>
        <v>7510</v>
      </c>
      <c r="F16" s="12"/>
      <c r="H16" s="2" t="s">
        <v>39</v>
      </c>
      <c r="I16" s="3">
        <v>0.1</v>
      </c>
    </row>
    <row r="17" spans="2:9" x14ac:dyDescent="0.25">
      <c r="B17" s="2">
        <v>2</v>
      </c>
      <c r="C17" s="2" t="s">
        <v>36</v>
      </c>
      <c r="D17" s="2" t="s">
        <v>39</v>
      </c>
      <c r="E17" s="12">
        <f>SUMIF($K$3:$K$8,"Juliana",$O$3:$O$8)</f>
        <v>11200</v>
      </c>
      <c r="F17" s="12"/>
      <c r="H17" s="2" t="s">
        <v>40</v>
      </c>
      <c r="I17" s="3">
        <v>0.15</v>
      </c>
    </row>
    <row r="18" spans="2:9" x14ac:dyDescent="0.25">
      <c r="B18" s="2">
        <v>3</v>
      </c>
      <c r="C18" s="2" t="s">
        <v>37</v>
      </c>
      <c r="D18" s="2" t="s">
        <v>40</v>
      </c>
      <c r="E18" s="12">
        <f>SUMIF($K$3:$K$8,"Marcelo",$O$3:$O$8)</f>
        <v>4170</v>
      </c>
      <c r="F18" s="12"/>
    </row>
    <row r="19" spans="2:9" x14ac:dyDescent="0.25">
      <c r="B19" s="2">
        <v>4</v>
      </c>
      <c r="C19" s="2" t="s">
        <v>38</v>
      </c>
      <c r="D19" s="2" t="s">
        <v>40</v>
      </c>
      <c r="E19" s="12">
        <f>SUMIF($K$3:$K$8,"Julia",$O$3:$O$8)</f>
        <v>14250</v>
      </c>
      <c r="F19" s="12"/>
    </row>
  </sheetData>
  <sortState xmlns:xlrd2="http://schemas.microsoft.com/office/spreadsheetml/2017/richdata2" ref="B3:F12">
    <sortCondition ref="B3:B12"/>
  </sortState>
  <mergeCells count="9">
    <mergeCell ref="E19:F19"/>
    <mergeCell ref="E18:F18"/>
    <mergeCell ref="E17:F17"/>
    <mergeCell ref="E16:F16"/>
    <mergeCell ref="E15:F15"/>
    <mergeCell ref="H15:I15"/>
    <mergeCell ref="B1:F1"/>
    <mergeCell ref="B14:D14"/>
    <mergeCell ref="I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2015-06-05T18:19:34Z</dcterms:created>
  <dcterms:modified xsi:type="dcterms:W3CDTF">2022-12-02T13:20:44Z</dcterms:modified>
</cp:coreProperties>
</file>