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0d1\AC\Temp\"/>
    </mc:Choice>
  </mc:AlternateContent>
  <xr:revisionPtr revIDLastSave="8" documentId="8_{93DF4B28-6DED-4A23-9374-924F678160F4}" xr6:coauthVersionLast="47" xr6:coauthVersionMax="47" xr10:uidLastSave="{E1336844-4591-4725-BB0F-A63A8E3D2978}"/>
  <bookViews>
    <workbookView xWindow="-60" yWindow="-60" windowWidth="15480" windowHeight="11640" tabRatio="734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D34" i="5"/>
  <c r="B6" i="2"/>
  <c r="B5" i="2"/>
  <c r="B4" i="2"/>
  <c r="H41" i="5"/>
  <c r="G41" i="5"/>
  <c r="F41" i="5"/>
  <c r="D41" i="5"/>
  <c r="E41" i="5"/>
  <c r="B41" i="5"/>
  <c r="H40" i="5"/>
  <c r="G40" i="5"/>
  <c r="F40" i="5"/>
  <c r="D40" i="5"/>
  <c r="E40" i="5"/>
  <c r="B40" i="5"/>
  <c r="H39" i="5"/>
  <c r="G39" i="5"/>
  <c r="F39" i="5"/>
  <c r="D39" i="5"/>
  <c r="E39" i="5"/>
  <c r="B39" i="5"/>
  <c r="H38" i="5"/>
  <c r="G38" i="5"/>
  <c r="F38" i="5"/>
  <c r="D38" i="5"/>
  <c r="E38" i="5"/>
  <c r="B38" i="5"/>
  <c r="J32" i="3"/>
  <c r="K32" i="3"/>
  <c r="I38" i="5"/>
  <c r="J33" i="3"/>
  <c r="K33" i="3"/>
  <c r="I39" i="5"/>
  <c r="J34" i="3"/>
  <c r="K34" i="3"/>
  <c r="I40" i="5"/>
  <c r="J35" i="3"/>
  <c r="K35" i="3"/>
  <c r="I41" i="5"/>
  <c r="L8" i="2"/>
  <c r="L9" i="2"/>
  <c r="L14" i="2"/>
  <c r="L15" i="2"/>
  <c r="L16" i="2"/>
  <c r="L17" i="2"/>
  <c r="L18" i="2"/>
  <c r="L19" i="2"/>
  <c r="L20" i="2"/>
  <c r="L21" i="2"/>
  <c r="L22" i="2"/>
  <c r="L23" i="2"/>
  <c r="L29" i="2"/>
  <c r="L30" i="2"/>
  <c r="L31" i="2"/>
  <c r="L36" i="2"/>
  <c r="L37" i="2"/>
  <c r="L38" i="2"/>
  <c r="L40" i="2"/>
  <c r="L41" i="2"/>
  <c r="L44" i="2"/>
  <c r="L48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H29" i="5"/>
  <c r="G29" i="5"/>
  <c r="F29" i="5"/>
  <c r="D29" i="5"/>
  <c r="E29" i="5"/>
  <c r="B29" i="5"/>
  <c r="J23" i="3"/>
  <c r="K23" i="3"/>
  <c r="I29" i="5"/>
  <c r="H20" i="5"/>
  <c r="G20" i="5"/>
  <c r="F20" i="5"/>
  <c r="D20" i="5"/>
  <c r="E20" i="5"/>
  <c r="B20" i="5"/>
  <c r="J14" i="3"/>
  <c r="K14" i="3"/>
  <c r="I20" i="5"/>
  <c r="H21" i="5"/>
  <c r="G21" i="5"/>
  <c r="F21" i="5"/>
  <c r="D21" i="5"/>
  <c r="E21" i="5"/>
  <c r="B21" i="5"/>
  <c r="H17" i="5"/>
  <c r="G17" i="5"/>
  <c r="F17" i="5"/>
  <c r="D17" i="5"/>
  <c r="E17" i="5"/>
  <c r="B17" i="5"/>
  <c r="J7" i="3"/>
  <c r="K7" i="3"/>
  <c r="I13" i="5"/>
  <c r="J8" i="3"/>
  <c r="K8" i="3"/>
  <c r="I14" i="5"/>
  <c r="J9" i="3"/>
  <c r="K9" i="3"/>
  <c r="I15" i="5"/>
  <c r="J10" i="3"/>
  <c r="K10" i="3"/>
  <c r="I16" i="5"/>
  <c r="J11" i="3"/>
  <c r="K11" i="3"/>
  <c r="I17" i="5"/>
  <c r="J12" i="3"/>
  <c r="K12" i="3"/>
  <c r="I18" i="5"/>
  <c r="J13" i="3"/>
  <c r="K13" i="3"/>
  <c r="I19" i="5"/>
  <c r="J15" i="3"/>
  <c r="K15" i="3"/>
  <c r="I21" i="5"/>
  <c r="J16" i="3"/>
  <c r="K16" i="3"/>
  <c r="I22" i="5"/>
  <c r="J17" i="3"/>
  <c r="K17" i="3"/>
  <c r="I23" i="5"/>
  <c r="J18" i="3"/>
  <c r="K18" i="3"/>
  <c r="I24" i="5"/>
  <c r="J19" i="3"/>
  <c r="K19" i="3"/>
  <c r="I25" i="5"/>
  <c r="J20" i="3"/>
  <c r="K20" i="3"/>
  <c r="I26" i="5"/>
  <c r="J21" i="3"/>
  <c r="K21" i="3"/>
  <c r="I27" i="5"/>
  <c r="J22" i="3"/>
  <c r="K22" i="3"/>
  <c r="I28" i="5"/>
  <c r="J24" i="3"/>
  <c r="K24" i="3"/>
  <c r="I30" i="5"/>
  <c r="J25" i="3"/>
  <c r="K25" i="3"/>
  <c r="I31" i="5"/>
  <c r="J26" i="3"/>
  <c r="K26" i="3"/>
  <c r="I32" i="5"/>
  <c r="I8" i="2"/>
  <c r="H8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J27" i="3"/>
  <c r="K27" i="3"/>
  <c r="I33" i="5"/>
  <c r="J28" i="3"/>
  <c r="K28" i="3"/>
  <c r="I34" i="5"/>
  <c r="J29" i="3"/>
  <c r="K29" i="3"/>
  <c r="I35" i="5"/>
  <c r="J30" i="3"/>
  <c r="K30" i="3"/>
  <c r="I36" i="5"/>
  <c r="J31" i="3"/>
  <c r="K31" i="3"/>
  <c r="I37" i="5"/>
  <c r="J36" i="3"/>
  <c r="K36" i="3"/>
  <c r="I42" i="5"/>
  <c r="J37" i="3"/>
  <c r="K37" i="3"/>
  <c r="I43" i="5"/>
  <c r="J38" i="3"/>
  <c r="K38" i="3"/>
  <c r="I44" i="5"/>
  <c r="J42" i="3"/>
  <c r="E47" i="5"/>
  <c r="H47" i="5"/>
  <c r="I47" i="5"/>
  <c r="K42" i="3"/>
  <c r="L42" i="3"/>
  <c r="J43" i="3"/>
  <c r="E48" i="5"/>
  <c r="H48" i="5"/>
  <c r="I48" i="5"/>
  <c r="K43" i="3"/>
  <c r="L43" i="3"/>
  <c r="J44" i="3"/>
  <c r="E49" i="5"/>
  <c r="H49" i="5"/>
  <c r="I49" i="5"/>
  <c r="L44" i="3"/>
  <c r="J45" i="3"/>
  <c r="E50" i="5"/>
  <c r="K45" i="3"/>
  <c r="L45" i="3"/>
  <c r="J46" i="3"/>
  <c r="E51" i="5"/>
  <c r="K46" i="3"/>
  <c r="L46" i="3"/>
  <c r="J47" i="3"/>
  <c r="E52" i="5"/>
  <c r="K47" i="3"/>
  <c r="L47" i="3"/>
  <c r="J48" i="3"/>
  <c r="E53" i="5"/>
  <c r="K48" i="3"/>
  <c r="L48" i="3"/>
  <c r="J49" i="3"/>
  <c r="E54" i="5"/>
  <c r="K49" i="3"/>
  <c r="L49" i="3"/>
  <c r="J50" i="3"/>
  <c r="E55" i="5"/>
  <c r="K50" i="3"/>
  <c r="L50" i="3"/>
  <c r="J51" i="3"/>
  <c r="E56" i="5"/>
  <c r="K51" i="3"/>
  <c r="L51" i="3"/>
  <c r="J52" i="3"/>
  <c r="E57" i="5"/>
  <c r="K52" i="3"/>
  <c r="L52" i="3"/>
  <c r="J53" i="3"/>
  <c r="E58" i="5"/>
  <c r="K53" i="3"/>
  <c r="L53" i="3"/>
  <c r="J54" i="3"/>
  <c r="E59" i="5"/>
  <c r="K54" i="3"/>
  <c r="L54" i="3"/>
  <c r="J55" i="3"/>
  <c r="E60" i="5"/>
  <c r="K55" i="3"/>
  <c r="L55" i="3"/>
  <c r="J56" i="3"/>
  <c r="E61" i="5"/>
  <c r="K56" i="3"/>
  <c r="L56" i="3"/>
  <c r="J57" i="3"/>
  <c r="E62" i="5"/>
  <c r="K57" i="3"/>
  <c r="L57" i="3"/>
  <c r="J58" i="3"/>
  <c r="E63" i="5"/>
  <c r="K58" i="3"/>
  <c r="L58" i="3"/>
  <c r="J59" i="3"/>
  <c r="E64" i="5"/>
  <c r="K59" i="3"/>
  <c r="L59" i="3"/>
  <c r="J60" i="3"/>
  <c r="E65" i="5"/>
  <c r="K60" i="3"/>
  <c r="L60" i="3"/>
  <c r="J61" i="3"/>
  <c r="E66" i="5"/>
  <c r="K61" i="3"/>
  <c r="L61" i="3"/>
  <c r="J62" i="3"/>
  <c r="E67" i="5"/>
  <c r="K62" i="3"/>
  <c r="L62" i="3"/>
  <c r="J63" i="3"/>
  <c r="E68" i="5"/>
  <c r="K63" i="3"/>
  <c r="L63" i="3"/>
  <c r="J64" i="3"/>
  <c r="E69" i="5"/>
  <c r="K64" i="3"/>
  <c r="L64" i="3"/>
  <c r="A4" i="2"/>
  <c r="A5" i="2"/>
  <c r="A6" i="2"/>
  <c r="F8" i="2"/>
  <c r="K8" i="2"/>
  <c r="G8" i="2"/>
  <c r="J8" i="2"/>
  <c r="I9" i="2"/>
  <c r="G9" i="2"/>
  <c r="J9" i="2"/>
  <c r="I10" i="2"/>
  <c r="H10" i="2" s="1"/>
  <c r="F10" i="2"/>
  <c r="J10" i="2"/>
  <c r="L11" i="2"/>
  <c r="I11" i="2"/>
  <c r="H11" i="2" s="1"/>
  <c r="G11" i="2"/>
  <c r="J11" i="2"/>
  <c r="I12" i="2"/>
  <c r="G12" i="2"/>
  <c r="J12" i="2"/>
  <c r="L13" i="2"/>
  <c r="I13" i="2"/>
  <c r="G13" i="2"/>
  <c r="J13" i="2"/>
  <c r="I14" i="2"/>
  <c r="G14" i="2"/>
  <c r="J14" i="2"/>
  <c r="I15" i="2"/>
  <c r="G15" i="2"/>
  <c r="J15" i="2"/>
  <c r="I16" i="2"/>
  <c r="H16" i="2" s="1"/>
  <c r="K16" i="2" s="1"/>
  <c r="G16" i="2"/>
  <c r="J16" i="2"/>
  <c r="I17" i="2"/>
  <c r="H17" i="2" s="1"/>
  <c r="K17" i="2" s="1"/>
  <c r="G17" i="2"/>
  <c r="J17" i="2"/>
  <c r="I18" i="2"/>
  <c r="H18" i="2" s="1"/>
  <c r="F18" i="2"/>
  <c r="J18" i="2"/>
  <c r="I19" i="2"/>
  <c r="H19" i="2" s="1"/>
  <c r="K19" i="2" s="1"/>
  <c r="F19" i="2"/>
  <c r="J19" i="2"/>
  <c r="I20" i="2"/>
  <c r="G20" i="2"/>
  <c r="J20" i="2"/>
  <c r="I21" i="2"/>
  <c r="G21" i="2"/>
  <c r="J21" i="2"/>
  <c r="I22" i="2"/>
  <c r="G22" i="2"/>
  <c r="J22" i="2"/>
  <c r="I23" i="2"/>
  <c r="H23" i="2" s="1"/>
  <c r="F23" i="2"/>
  <c r="J23" i="2"/>
  <c r="I24" i="2"/>
  <c r="H24" i="2" s="1"/>
  <c r="G24" i="2"/>
  <c r="J24" i="2"/>
  <c r="I25" i="2"/>
  <c r="H25" i="2" s="1"/>
  <c r="G25" i="2"/>
  <c r="J25" i="2"/>
  <c r="I26" i="2"/>
  <c r="H26" i="2" s="1"/>
  <c r="G26" i="2"/>
  <c r="F26" i="2"/>
  <c r="J26" i="2"/>
  <c r="I27" i="2"/>
  <c r="H27" i="2" s="1"/>
  <c r="F27" i="2"/>
  <c r="J27" i="2"/>
  <c r="I28" i="2"/>
  <c r="G28" i="2"/>
  <c r="J28" i="2"/>
  <c r="I29" i="2"/>
  <c r="G29" i="2"/>
  <c r="J29" i="2"/>
  <c r="I30" i="2"/>
  <c r="G30" i="2"/>
  <c r="J30" i="2"/>
  <c r="I31" i="2"/>
  <c r="H31" i="2" s="1"/>
  <c r="G31" i="2"/>
  <c r="J31" i="2"/>
  <c r="I32" i="2"/>
  <c r="H32" i="2" s="1"/>
  <c r="G32" i="2"/>
  <c r="F32" i="2"/>
  <c r="J32" i="2"/>
  <c r="L33" i="2"/>
  <c r="I33" i="2"/>
  <c r="H33" i="2" s="1"/>
  <c r="F33" i="2"/>
  <c r="J33" i="2"/>
  <c r="L34" i="2"/>
  <c r="I34" i="2"/>
  <c r="G34" i="2"/>
  <c r="J34" i="2"/>
  <c r="I35" i="2"/>
  <c r="G35" i="2"/>
  <c r="J35" i="2"/>
  <c r="F36" i="2"/>
  <c r="I36" i="2"/>
  <c r="G36" i="2"/>
  <c r="J36" i="2"/>
  <c r="F37" i="2"/>
  <c r="K37" i="2"/>
  <c r="I37" i="2"/>
  <c r="G37" i="2"/>
  <c r="J37" i="2"/>
  <c r="F38" i="2"/>
  <c r="K38" i="2"/>
  <c r="I38" i="2"/>
  <c r="G38" i="2"/>
  <c r="J38" i="2"/>
  <c r="I39" i="2"/>
  <c r="G39" i="2"/>
  <c r="J39" i="2"/>
  <c r="F40" i="2"/>
  <c r="I40" i="2"/>
  <c r="G40" i="2"/>
  <c r="J40" i="2"/>
  <c r="F41" i="2"/>
  <c r="I41" i="2"/>
  <c r="G41" i="2"/>
  <c r="J41" i="2"/>
  <c r="I42" i="2"/>
  <c r="G42" i="2"/>
  <c r="J42" i="2"/>
  <c r="I43" i="2"/>
  <c r="G43" i="2"/>
  <c r="F43" i="2"/>
  <c r="J43" i="2"/>
  <c r="F44" i="2"/>
  <c r="K44" i="2"/>
  <c r="I44" i="2"/>
  <c r="G44" i="2"/>
  <c r="J44" i="2"/>
  <c r="I45" i="2"/>
  <c r="F45" i="2"/>
  <c r="J45" i="2"/>
  <c r="I46" i="2"/>
  <c r="G46" i="2"/>
  <c r="J46" i="2"/>
  <c r="I47" i="2"/>
  <c r="G47" i="2"/>
  <c r="J47" i="2"/>
  <c r="F48" i="2"/>
  <c r="K48" i="2"/>
  <c r="I48" i="2"/>
  <c r="G48" i="2"/>
  <c r="J48" i="2"/>
  <c r="F49" i="2"/>
  <c r="I49" i="2"/>
  <c r="G49" i="2"/>
  <c r="J49" i="2"/>
  <c r="I50" i="2"/>
  <c r="G50" i="2"/>
  <c r="J50" i="2"/>
  <c r="I51" i="2"/>
  <c r="G51" i="2"/>
  <c r="J51" i="2"/>
  <c r="I52" i="2"/>
  <c r="G52" i="2"/>
  <c r="F52" i="2"/>
  <c r="J52" i="2"/>
  <c r="I53" i="2"/>
  <c r="G53" i="2"/>
  <c r="J53" i="2"/>
  <c r="F54" i="2"/>
  <c r="K54" i="2"/>
  <c r="I54" i="2"/>
  <c r="G54" i="2"/>
  <c r="J54" i="2"/>
  <c r="F55" i="2"/>
  <c r="K55" i="2"/>
  <c r="I55" i="2"/>
  <c r="G55" i="2"/>
  <c r="J55" i="2"/>
  <c r="F56" i="2"/>
  <c r="K56" i="2"/>
  <c r="I56" i="2"/>
  <c r="G56" i="2"/>
  <c r="J56" i="2"/>
  <c r="F57" i="2"/>
  <c r="K57" i="2"/>
  <c r="I57" i="2"/>
  <c r="G57" i="2"/>
  <c r="J57" i="2"/>
  <c r="F58" i="2"/>
  <c r="K58" i="2"/>
  <c r="I58" i="2"/>
  <c r="G58" i="2"/>
  <c r="J58" i="2"/>
  <c r="F59" i="2"/>
  <c r="K59" i="2"/>
  <c r="I59" i="2"/>
  <c r="G59" i="2"/>
  <c r="J59" i="2"/>
  <c r="F60" i="2"/>
  <c r="K60" i="2"/>
  <c r="I60" i="2"/>
  <c r="G60" i="2"/>
  <c r="J60" i="2"/>
  <c r="F61" i="2"/>
  <c r="K61" i="2"/>
  <c r="I61" i="2"/>
  <c r="G61" i="2"/>
  <c r="J61" i="2"/>
  <c r="F62" i="2"/>
  <c r="K62" i="2"/>
  <c r="I62" i="2"/>
  <c r="G62" i="2"/>
  <c r="J62" i="2"/>
  <c r="F63" i="2"/>
  <c r="K63" i="2"/>
  <c r="I63" i="2"/>
  <c r="G63" i="2"/>
  <c r="J63" i="2"/>
  <c r="F64" i="2"/>
  <c r="K64" i="2"/>
  <c r="I64" i="2"/>
  <c r="G64" i="2"/>
  <c r="J64" i="2"/>
  <c r="F65" i="2"/>
  <c r="K65" i="2"/>
  <c r="I65" i="2"/>
  <c r="G65" i="2"/>
  <c r="J65" i="2"/>
  <c r="F66" i="2"/>
  <c r="I66" i="2"/>
  <c r="G66" i="2"/>
  <c r="J66" i="2"/>
  <c r="F67" i="2"/>
  <c r="K67" i="2"/>
  <c r="I67" i="2"/>
  <c r="G67" i="2"/>
  <c r="J67" i="2"/>
  <c r="F68" i="2"/>
  <c r="K68" i="2"/>
  <c r="I68" i="2"/>
  <c r="G68" i="2"/>
  <c r="J68" i="2"/>
  <c r="F69" i="2"/>
  <c r="K69" i="2"/>
  <c r="I69" i="2"/>
  <c r="G69" i="2"/>
  <c r="J69" i="2"/>
  <c r="F70" i="2"/>
  <c r="K70" i="2"/>
  <c r="I70" i="2"/>
  <c r="G70" i="2"/>
  <c r="J70" i="2"/>
  <c r="F71" i="2"/>
  <c r="K71" i="2"/>
  <c r="I71" i="2"/>
  <c r="G71" i="2"/>
  <c r="J71" i="2"/>
  <c r="F72" i="2"/>
  <c r="K72" i="2"/>
  <c r="I72" i="2"/>
  <c r="G72" i="2"/>
  <c r="J72" i="2"/>
  <c r="F73" i="2"/>
  <c r="K73" i="2"/>
  <c r="I73" i="2"/>
  <c r="G73" i="2"/>
  <c r="J73" i="2"/>
  <c r="F74" i="2"/>
  <c r="K74" i="2"/>
  <c r="I74" i="2"/>
  <c r="G74" i="2"/>
  <c r="J74" i="2"/>
  <c r="F75" i="2"/>
  <c r="I75" i="2"/>
  <c r="G75" i="2"/>
  <c r="J75" i="2"/>
  <c r="F76" i="2"/>
  <c r="K76" i="2"/>
  <c r="I76" i="2"/>
  <c r="G76" i="2"/>
  <c r="J76" i="2"/>
  <c r="F77" i="2"/>
  <c r="K77" i="2"/>
  <c r="I77" i="2"/>
  <c r="G77" i="2"/>
  <c r="J77" i="2"/>
  <c r="F78" i="2"/>
  <c r="K78" i="2"/>
  <c r="I78" i="2"/>
  <c r="G78" i="2"/>
  <c r="J78" i="2"/>
  <c r="F79" i="2"/>
  <c r="K79" i="2"/>
  <c r="I79" i="2"/>
  <c r="G79" i="2"/>
  <c r="J79" i="2"/>
  <c r="F80" i="2"/>
  <c r="K80" i="2"/>
  <c r="I80" i="2"/>
  <c r="G80" i="2"/>
  <c r="J80" i="2"/>
  <c r="F81" i="2"/>
  <c r="I81" i="2"/>
  <c r="G81" i="2"/>
  <c r="J81" i="2"/>
  <c r="F82" i="2"/>
  <c r="K82" i="2"/>
  <c r="I82" i="2"/>
  <c r="G82" i="2"/>
  <c r="J82" i="2"/>
  <c r="F83" i="2"/>
  <c r="K83" i="2"/>
  <c r="I83" i="2"/>
  <c r="G83" i="2"/>
  <c r="J83" i="2"/>
  <c r="F84" i="2"/>
  <c r="K84" i="2"/>
  <c r="I84" i="2"/>
  <c r="G84" i="2"/>
  <c r="J84" i="2"/>
  <c r="F85" i="2"/>
  <c r="I85" i="2"/>
  <c r="G85" i="2"/>
  <c r="J85" i="2"/>
  <c r="F86" i="2"/>
  <c r="K86" i="2"/>
  <c r="I86" i="2"/>
  <c r="G86" i="2"/>
  <c r="J86" i="2"/>
  <c r="F87" i="2"/>
  <c r="K87" i="2"/>
  <c r="I87" i="2"/>
  <c r="G87" i="2"/>
  <c r="J87" i="2"/>
  <c r="F88" i="2"/>
  <c r="I88" i="2"/>
  <c r="G88" i="2"/>
  <c r="J88" i="2"/>
  <c r="F89" i="2"/>
  <c r="K89" i="2"/>
  <c r="I89" i="2"/>
  <c r="G89" i="2"/>
  <c r="J89" i="2"/>
  <c r="F90" i="2"/>
  <c r="K90" i="2"/>
  <c r="I90" i="2"/>
  <c r="G90" i="2"/>
  <c r="J90" i="2"/>
  <c r="F91" i="2"/>
  <c r="K91" i="2"/>
  <c r="I91" i="2"/>
  <c r="G91" i="2"/>
  <c r="J91" i="2"/>
  <c r="F92" i="2"/>
  <c r="I92" i="2"/>
  <c r="G92" i="2"/>
  <c r="J92" i="2"/>
  <c r="F93" i="2"/>
  <c r="I93" i="2"/>
  <c r="G93" i="2"/>
  <c r="J93" i="2"/>
  <c r="F94" i="2"/>
  <c r="K94" i="2"/>
  <c r="I94" i="2"/>
  <c r="G94" i="2"/>
  <c r="J94" i="2"/>
  <c r="F95" i="2"/>
  <c r="K95" i="2"/>
  <c r="I95" i="2"/>
  <c r="G95" i="2"/>
  <c r="J95" i="2"/>
  <c r="F96" i="2"/>
  <c r="K96" i="2"/>
  <c r="I96" i="2"/>
  <c r="G96" i="2"/>
  <c r="J96" i="2"/>
  <c r="F97" i="2"/>
  <c r="K97" i="2"/>
  <c r="I97" i="2"/>
  <c r="G97" i="2"/>
  <c r="J97" i="2"/>
  <c r="F98" i="2"/>
  <c r="K98" i="2"/>
  <c r="I98" i="2"/>
  <c r="G98" i="2"/>
  <c r="J98" i="2"/>
  <c r="F99" i="2"/>
  <c r="I99" i="2"/>
  <c r="G99" i="2"/>
  <c r="J99" i="2"/>
  <c r="F100" i="2"/>
  <c r="K100" i="2"/>
  <c r="I100" i="2"/>
  <c r="G100" i="2"/>
  <c r="J100" i="2"/>
  <c r="F101" i="2"/>
  <c r="K101" i="2"/>
  <c r="I101" i="2"/>
  <c r="G101" i="2"/>
  <c r="J101" i="2"/>
  <c r="F102" i="2"/>
  <c r="K102" i="2"/>
  <c r="I102" i="2"/>
  <c r="G102" i="2"/>
  <c r="J102" i="2"/>
  <c r="F103" i="2"/>
  <c r="K103" i="2"/>
  <c r="I103" i="2"/>
  <c r="G103" i="2"/>
  <c r="J103" i="2"/>
  <c r="F104" i="2"/>
  <c r="K104" i="2"/>
  <c r="I104" i="2"/>
  <c r="G104" i="2"/>
  <c r="J104" i="2"/>
  <c r="F105" i="2"/>
  <c r="K105" i="2"/>
  <c r="I105" i="2"/>
  <c r="G105" i="2"/>
  <c r="J105" i="2"/>
  <c r="F106" i="2"/>
  <c r="K106" i="2"/>
  <c r="I106" i="2"/>
  <c r="G106" i="2"/>
  <c r="J106" i="2"/>
  <c r="F107" i="2"/>
  <c r="K107" i="2"/>
  <c r="I107" i="2"/>
  <c r="G107" i="2"/>
  <c r="J107" i="2"/>
  <c r="F108" i="2"/>
  <c r="K108" i="2"/>
  <c r="I108" i="2"/>
  <c r="G108" i="2"/>
  <c r="J108" i="2"/>
  <c r="F109" i="2"/>
  <c r="K109" i="2"/>
  <c r="I109" i="2"/>
  <c r="G109" i="2"/>
  <c r="J109" i="2"/>
  <c r="F110" i="2"/>
  <c r="K110" i="2"/>
  <c r="I110" i="2"/>
  <c r="G110" i="2"/>
  <c r="J110" i="2"/>
  <c r="F111" i="2"/>
  <c r="K111" i="2"/>
  <c r="I111" i="2"/>
  <c r="G111" i="2"/>
  <c r="J111" i="2"/>
  <c r="F112" i="2"/>
  <c r="K112" i="2"/>
  <c r="I112" i="2"/>
  <c r="G112" i="2"/>
  <c r="J112" i="2"/>
  <c r="F113" i="2"/>
  <c r="K113" i="2"/>
  <c r="I113" i="2"/>
  <c r="G113" i="2"/>
  <c r="J113" i="2"/>
  <c r="F114" i="2"/>
  <c r="K114" i="2"/>
  <c r="I114" i="2"/>
  <c r="G114" i="2"/>
  <c r="J114" i="2"/>
  <c r="F115" i="2"/>
  <c r="K115" i="2"/>
  <c r="I115" i="2"/>
  <c r="G115" i="2"/>
  <c r="J115" i="2"/>
  <c r="F116" i="2"/>
  <c r="K116" i="2"/>
  <c r="I116" i="2"/>
  <c r="G116" i="2"/>
  <c r="J116" i="2"/>
  <c r="F117" i="2"/>
  <c r="K117" i="2"/>
  <c r="I117" i="2"/>
  <c r="G117" i="2"/>
  <c r="J117" i="2"/>
  <c r="F118" i="2"/>
  <c r="K118" i="2"/>
  <c r="I118" i="2"/>
  <c r="G118" i="2"/>
  <c r="J118" i="2"/>
  <c r="F119" i="2"/>
  <c r="I119" i="2"/>
  <c r="G119" i="2"/>
  <c r="J119" i="2"/>
  <c r="F120" i="2"/>
  <c r="K120" i="2"/>
  <c r="I120" i="2"/>
  <c r="G120" i="2"/>
  <c r="J120" i="2"/>
  <c r="F121" i="2"/>
  <c r="K121" i="2"/>
  <c r="I121" i="2"/>
  <c r="G121" i="2"/>
  <c r="J121" i="2"/>
  <c r="F122" i="2"/>
  <c r="K122" i="2"/>
  <c r="I122" i="2"/>
  <c r="G122" i="2"/>
  <c r="J122" i="2"/>
  <c r="F123" i="2"/>
  <c r="K123" i="2"/>
  <c r="I123" i="2"/>
  <c r="G123" i="2"/>
  <c r="J123" i="2"/>
  <c r="F124" i="2"/>
  <c r="K124" i="2"/>
  <c r="I124" i="2"/>
  <c r="G124" i="2"/>
  <c r="J124" i="2"/>
  <c r="F125" i="2"/>
  <c r="K125" i="2"/>
  <c r="I125" i="2"/>
  <c r="G125" i="2"/>
  <c r="J125" i="2"/>
  <c r="F126" i="2"/>
  <c r="K126" i="2"/>
  <c r="I126" i="2"/>
  <c r="G126" i="2"/>
  <c r="J126" i="2"/>
  <c r="F127" i="2"/>
  <c r="K127" i="2"/>
  <c r="I127" i="2"/>
  <c r="G127" i="2"/>
  <c r="J127" i="2"/>
  <c r="F128" i="2"/>
  <c r="K128" i="2"/>
  <c r="I128" i="2"/>
  <c r="G128" i="2"/>
  <c r="J128" i="2"/>
  <c r="F129" i="2"/>
  <c r="K129" i="2"/>
  <c r="I129" i="2"/>
  <c r="G129" i="2"/>
  <c r="J129" i="2"/>
  <c r="F130" i="2"/>
  <c r="K130" i="2"/>
  <c r="I130" i="2"/>
  <c r="G130" i="2"/>
  <c r="J130" i="2"/>
  <c r="F131" i="2"/>
  <c r="K131" i="2"/>
  <c r="I131" i="2"/>
  <c r="G131" i="2"/>
  <c r="J131" i="2"/>
  <c r="F132" i="2"/>
  <c r="K132" i="2"/>
  <c r="I132" i="2"/>
  <c r="G132" i="2"/>
  <c r="J132" i="2"/>
  <c r="F133" i="2"/>
  <c r="K133" i="2"/>
  <c r="I133" i="2"/>
  <c r="G133" i="2"/>
  <c r="J133" i="2"/>
  <c r="F134" i="2"/>
  <c r="K134" i="2"/>
  <c r="I134" i="2"/>
  <c r="G134" i="2"/>
  <c r="J134" i="2"/>
  <c r="F135" i="2"/>
  <c r="K135" i="2"/>
  <c r="I135" i="2"/>
  <c r="G135" i="2"/>
  <c r="J135" i="2"/>
  <c r="F136" i="2"/>
  <c r="K136" i="2"/>
  <c r="I136" i="2"/>
  <c r="G136" i="2"/>
  <c r="J136" i="2"/>
  <c r="F137" i="2"/>
  <c r="K137" i="2"/>
  <c r="I137" i="2"/>
  <c r="G137" i="2"/>
  <c r="J137" i="2"/>
  <c r="F138" i="2"/>
  <c r="K138" i="2"/>
  <c r="I138" i="2"/>
  <c r="G138" i="2"/>
  <c r="J138" i="2"/>
  <c r="F139" i="2"/>
  <c r="I139" i="2"/>
  <c r="G139" i="2"/>
  <c r="J139" i="2"/>
  <c r="F140" i="2"/>
  <c r="K140" i="2"/>
  <c r="I140" i="2"/>
  <c r="G140" i="2"/>
  <c r="J140" i="2"/>
  <c r="F141" i="2"/>
  <c r="K141" i="2"/>
  <c r="I141" i="2"/>
  <c r="G141" i="2"/>
  <c r="J141" i="2"/>
  <c r="F142" i="2"/>
  <c r="I142" i="2"/>
  <c r="G142" i="2"/>
  <c r="J142" i="2"/>
  <c r="F143" i="2"/>
  <c r="K143" i="2"/>
  <c r="I143" i="2"/>
  <c r="G143" i="2"/>
  <c r="J143" i="2"/>
  <c r="F144" i="2"/>
  <c r="K144" i="2"/>
  <c r="I144" i="2"/>
  <c r="G144" i="2"/>
  <c r="J144" i="2"/>
  <c r="F145" i="2"/>
  <c r="K145" i="2"/>
  <c r="I145" i="2"/>
  <c r="G145" i="2"/>
  <c r="J145" i="2"/>
  <c r="F146" i="2"/>
  <c r="I146" i="2"/>
  <c r="G146" i="2"/>
  <c r="J146" i="2"/>
  <c r="F147" i="2"/>
  <c r="K147" i="2"/>
  <c r="I147" i="2"/>
  <c r="G147" i="2"/>
  <c r="J147" i="2"/>
  <c r="F148" i="2"/>
  <c r="K148" i="2"/>
  <c r="I148" i="2"/>
  <c r="G148" i="2"/>
  <c r="J148" i="2"/>
  <c r="F149" i="2"/>
  <c r="K149" i="2"/>
  <c r="I149" i="2"/>
  <c r="G149" i="2"/>
  <c r="J149" i="2"/>
  <c r="F150" i="2"/>
  <c r="K150" i="2"/>
  <c r="I150" i="2"/>
  <c r="G150" i="2"/>
  <c r="J150" i="2"/>
  <c r="F151" i="2"/>
  <c r="K151" i="2"/>
  <c r="I151" i="2"/>
  <c r="G151" i="2"/>
  <c r="J151" i="2"/>
  <c r="F152" i="2"/>
  <c r="K152" i="2"/>
  <c r="I152" i="2"/>
  <c r="G152" i="2"/>
  <c r="J152" i="2"/>
  <c r="F153" i="2"/>
  <c r="K153" i="2"/>
  <c r="I153" i="2"/>
  <c r="G153" i="2"/>
  <c r="J153" i="2"/>
  <c r="F154" i="2"/>
  <c r="K154" i="2"/>
  <c r="I154" i="2"/>
  <c r="G154" i="2"/>
  <c r="J154" i="2"/>
  <c r="F155" i="2"/>
  <c r="K155" i="2"/>
  <c r="I155" i="2"/>
  <c r="G155" i="2"/>
  <c r="J155" i="2"/>
  <c r="F156" i="2"/>
  <c r="I156" i="2"/>
  <c r="G156" i="2"/>
  <c r="J156" i="2"/>
  <c r="F157" i="2"/>
  <c r="K157" i="2"/>
  <c r="I157" i="2"/>
  <c r="G157" i="2"/>
  <c r="J157" i="2"/>
  <c r="F158" i="2"/>
  <c r="K158" i="2"/>
  <c r="I158" i="2"/>
  <c r="G158" i="2"/>
  <c r="J158" i="2"/>
  <c r="F159" i="2"/>
  <c r="K159" i="2"/>
  <c r="I159" i="2"/>
  <c r="G159" i="2"/>
  <c r="J159" i="2"/>
  <c r="F160" i="2"/>
  <c r="K160" i="2"/>
  <c r="I160" i="2"/>
  <c r="G160" i="2"/>
  <c r="J160" i="2"/>
  <c r="F161" i="2"/>
  <c r="K161" i="2"/>
  <c r="I161" i="2"/>
  <c r="G161" i="2"/>
  <c r="J161" i="2"/>
  <c r="F162" i="2"/>
  <c r="K162" i="2"/>
  <c r="I162" i="2"/>
  <c r="G162" i="2"/>
  <c r="J162" i="2"/>
  <c r="F163" i="2"/>
  <c r="K163" i="2"/>
  <c r="I163" i="2"/>
  <c r="G163" i="2"/>
  <c r="J163" i="2"/>
  <c r="F164" i="2"/>
  <c r="I164" i="2"/>
  <c r="G164" i="2"/>
  <c r="J164" i="2"/>
  <c r="F165" i="2"/>
  <c r="K165" i="2"/>
  <c r="I165" i="2"/>
  <c r="G165" i="2"/>
  <c r="J165" i="2"/>
  <c r="F166" i="2"/>
  <c r="K166" i="2"/>
  <c r="I166" i="2"/>
  <c r="G166" i="2"/>
  <c r="J166" i="2"/>
  <c r="F167" i="2"/>
  <c r="I167" i="2"/>
  <c r="G167" i="2"/>
  <c r="J167" i="2"/>
  <c r="F168" i="2"/>
  <c r="K168" i="2"/>
  <c r="I168" i="2"/>
  <c r="G168" i="2"/>
  <c r="J168" i="2"/>
  <c r="F169" i="2"/>
  <c r="K169" i="2"/>
  <c r="I169" i="2"/>
  <c r="G169" i="2"/>
  <c r="J169" i="2"/>
  <c r="F170" i="2"/>
  <c r="K170" i="2"/>
  <c r="I170" i="2"/>
  <c r="G170" i="2"/>
  <c r="J170" i="2"/>
  <c r="F171" i="2"/>
  <c r="K171" i="2"/>
  <c r="I171" i="2"/>
  <c r="G171" i="2"/>
  <c r="J171" i="2"/>
  <c r="F172" i="2"/>
  <c r="K172" i="2"/>
  <c r="I172" i="2"/>
  <c r="G172" i="2"/>
  <c r="J172" i="2"/>
  <c r="F173" i="2"/>
  <c r="K173" i="2"/>
  <c r="I173" i="2"/>
  <c r="G173" i="2"/>
  <c r="J173" i="2"/>
  <c r="F174" i="2"/>
  <c r="K174" i="2"/>
  <c r="I174" i="2"/>
  <c r="G174" i="2"/>
  <c r="J174" i="2"/>
  <c r="F175" i="2"/>
  <c r="K175" i="2"/>
  <c r="I175" i="2"/>
  <c r="G175" i="2"/>
  <c r="J175" i="2"/>
  <c r="F176" i="2"/>
  <c r="K176" i="2"/>
  <c r="I176" i="2"/>
  <c r="G176" i="2"/>
  <c r="J176" i="2"/>
  <c r="F177" i="2"/>
  <c r="K177" i="2"/>
  <c r="I177" i="2"/>
  <c r="G177" i="2"/>
  <c r="J177" i="2"/>
  <c r="F178" i="2"/>
  <c r="K178" i="2"/>
  <c r="I178" i="2"/>
  <c r="G178" i="2"/>
  <c r="J178" i="2"/>
  <c r="F179" i="2"/>
  <c r="K179" i="2"/>
  <c r="I179" i="2"/>
  <c r="G179" i="2"/>
  <c r="J179" i="2"/>
  <c r="F180" i="2"/>
  <c r="K180" i="2"/>
  <c r="I180" i="2"/>
  <c r="G180" i="2"/>
  <c r="J180" i="2"/>
  <c r="F181" i="2"/>
  <c r="K181" i="2"/>
  <c r="I181" i="2"/>
  <c r="G181" i="2"/>
  <c r="J181" i="2"/>
  <c r="F182" i="2"/>
  <c r="K182" i="2"/>
  <c r="I182" i="2"/>
  <c r="G182" i="2"/>
  <c r="J182" i="2"/>
  <c r="F183" i="2"/>
  <c r="K183" i="2"/>
  <c r="I183" i="2"/>
  <c r="G183" i="2"/>
  <c r="J183" i="2"/>
  <c r="F184" i="2"/>
  <c r="K184" i="2"/>
  <c r="I184" i="2"/>
  <c r="G184" i="2"/>
  <c r="J184" i="2"/>
  <c r="F185" i="2"/>
  <c r="K185" i="2"/>
  <c r="I185" i="2"/>
  <c r="G185" i="2"/>
  <c r="J185" i="2"/>
  <c r="F186" i="2"/>
  <c r="K186" i="2"/>
  <c r="I186" i="2"/>
  <c r="G186" i="2"/>
  <c r="J186" i="2"/>
  <c r="F187" i="2"/>
  <c r="K187" i="2"/>
  <c r="I187" i="2"/>
  <c r="G187" i="2"/>
  <c r="J187" i="2"/>
  <c r="F188" i="2"/>
  <c r="I188" i="2"/>
  <c r="G188" i="2"/>
  <c r="J188" i="2"/>
  <c r="F189" i="2"/>
  <c r="K189" i="2"/>
  <c r="I189" i="2"/>
  <c r="G189" i="2"/>
  <c r="J189" i="2"/>
  <c r="F190" i="2"/>
  <c r="K190" i="2"/>
  <c r="I190" i="2"/>
  <c r="G190" i="2"/>
  <c r="J190" i="2"/>
  <c r="F191" i="2"/>
  <c r="K191" i="2"/>
  <c r="I191" i="2"/>
  <c r="G191" i="2"/>
  <c r="J191" i="2"/>
  <c r="F192" i="2"/>
  <c r="K192" i="2"/>
  <c r="I192" i="2"/>
  <c r="G192" i="2"/>
  <c r="J192" i="2"/>
  <c r="F193" i="2"/>
  <c r="K193" i="2"/>
  <c r="I193" i="2"/>
  <c r="G193" i="2"/>
  <c r="J193" i="2"/>
  <c r="F194" i="2"/>
  <c r="K194" i="2"/>
  <c r="I194" i="2"/>
  <c r="G194" i="2"/>
  <c r="J194" i="2"/>
  <c r="F195" i="2"/>
  <c r="I195" i="2"/>
  <c r="G195" i="2"/>
  <c r="J195" i="2"/>
  <c r="F196" i="2"/>
  <c r="K196" i="2"/>
  <c r="I196" i="2"/>
  <c r="G196" i="2"/>
  <c r="J196" i="2"/>
  <c r="F197" i="2"/>
  <c r="K197" i="2"/>
  <c r="I197" i="2"/>
  <c r="G197" i="2"/>
  <c r="J197" i="2"/>
  <c r="F198" i="2"/>
  <c r="K198" i="2"/>
  <c r="I198" i="2"/>
  <c r="G198" i="2"/>
  <c r="J198" i="2"/>
  <c r="F199" i="2"/>
  <c r="K199" i="2"/>
  <c r="I199" i="2"/>
  <c r="G199" i="2"/>
  <c r="J199" i="2"/>
  <c r="F200" i="2"/>
  <c r="K200" i="2"/>
  <c r="I200" i="2"/>
  <c r="G200" i="2"/>
  <c r="J200" i="2"/>
  <c r="F201" i="2"/>
  <c r="K201" i="2"/>
  <c r="I201" i="2"/>
  <c r="G201" i="2"/>
  <c r="J201" i="2"/>
  <c r="F202" i="2"/>
  <c r="K202" i="2"/>
  <c r="I202" i="2"/>
  <c r="G202" i="2"/>
  <c r="J202" i="2"/>
  <c r="F203" i="2"/>
  <c r="K203" i="2"/>
  <c r="I203" i="2"/>
  <c r="G203" i="2"/>
  <c r="J203" i="2"/>
  <c r="F204" i="2"/>
  <c r="K204" i="2"/>
  <c r="I204" i="2"/>
  <c r="G204" i="2"/>
  <c r="J204" i="2"/>
  <c r="F205" i="2"/>
  <c r="K205" i="2"/>
  <c r="I205" i="2"/>
  <c r="G205" i="2"/>
  <c r="J205" i="2"/>
  <c r="F206" i="2"/>
  <c r="K206" i="2"/>
  <c r="I206" i="2"/>
  <c r="G206" i="2"/>
  <c r="J206" i="2"/>
  <c r="F207" i="2"/>
  <c r="K207" i="2"/>
  <c r="I207" i="2"/>
  <c r="G207" i="2"/>
  <c r="J207" i="2"/>
  <c r="F208" i="2"/>
  <c r="K208" i="2"/>
  <c r="I208" i="2"/>
  <c r="G208" i="2"/>
  <c r="J208" i="2"/>
  <c r="F209" i="2"/>
  <c r="K209" i="2"/>
  <c r="I209" i="2"/>
  <c r="G209" i="2"/>
  <c r="J209" i="2"/>
  <c r="F210" i="2"/>
  <c r="K210" i="2"/>
  <c r="I210" i="2"/>
  <c r="G210" i="2"/>
  <c r="J210" i="2"/>
  <c r="F211" i="2"/>
  <c r="K211" i="2"/>
  <c r="I211" i="2"/>
  <c r="G211" i="2"/>
  <c r="J211" i="2"/>
  <c r="F212" i="2"/>
  <c r="K212" i="2"/>
  <c r="I212" i="2"/>
  <c r="G212" i="2"/>
  <c r="J212" i="2"/>
  <c r="F213" i="2"/>
  <c r="K213" i="2"/>
  <c r="I213" i="2"/>
  <c r="G213" i="2"/>
  <c r="J213" i="2"/>
  <c r="F214" i="2"/>
  <c r="K214" i="2"/>
  <c r="I214" i="2"/>
  <c r="G214" i="2"/>
  <c r="J214" i="2"/>
  <c r="F215" i="2"/>
  <c r="K215" i="2"/>
  <c r="I215" i="2"/>
  <c r="G215" i="2"/>
  <c r="J215" i="2"/>
  <c r="F216" i="2"/>
  <c r="K216" i="2"/>
  <c r="I216" i="2"/>
  <c r="G216" i="2"/>
  <c r="J216" i="2"/>
  <c r="F217" i="2"/>
  <c r="I217" i="2"/>
  <c r="G217" i="2"/>
  <c r="J217" i="2"/>
  <c r="F218" i="2"/>
  <c r="K218" i="2"/>
  <c r="I218" i="2"/>
  <c r="G218" i="2"/>
  <c r="J218" i="2"/>
  <c r="F219" i="2"/>
  <c r="K219" i="2"/>
  <c r="I219" i="2"/>
  <c r="G219" i="2"/>
  <c r="J219" i="2"/>
  <c r="F220" i="2"/>
  <c r="K220" i="2"/>
  <c r="I220" i="2"/>
  <c r="G220" i="2"/>
  <c r="J220" i="2"/>
  <c r="F221" i="2"/>
  <c r="I221" i="2"/>
  <c r="G221" i="2"/>
  <c r="J221" i="2"/>
  <c r="F222" i="2"/>
  <c r="K222" i="2"/>
  <c r="I222" i="2"/>
  <c r="G222" i="2"/>
  <c r="J222" i="2"/>
  <c r="F223" i="2"/>
  <c r="K223" i="2"/>
  <c r="I223" i="2"/>
  <c r="G223" i="2"/>
  <c r="J223" i="2"/>
  <c r="F224" i="2"/>
  <c r="K224" i="2"/>
  <c r="I224" i="2"/>
  <c r="G224" i="2"/>
  <c r="J224" i="2"/>
  <c r="F225" i="2"/>
  <c r="K225" i="2"/>
  <c r="I225" i="2"/>
  <c r="G225" i="2"/>
  <c r="J225" i="2"/>
  <c r="F226" i="2"/>
  <c r="K226" i="2"/>
  <c r="I226" i="2"/>
  <c r="G226" i="2"/>
  <c r="J226" i="2"/>
  <c r="F227" i="2"/>
  <c r="K227" i="2"/>
  <c r="I227" i="2"/>
  <c r="G227" i="2"/>
  <c r="J227" i="2"/>
  <c r="F228" i="2"/>
  <c r="K228" i="2"/>
  <c r="I228" i="2"/>
  <c r="G228" i="2"/>
  <c r="J228" i="2"/>
  <c r="F229" i="2"/>
  <c r="K229" i="2"/>
  <c r="I229" i="2"/>
  <c r="G229" i="2"/>
  <c r="J229" i="2"/>
  <c r="F230" i="2"/>
  <c r="K230" i="2"/>
  <c r="I230" i="2"/>
  <c r="G230" i="2"/>
  <c r="J230" i="2"/>
  <c r="F231" i="2"/>
  <c r="K231" i="2"/>
  <c r="I231" i="2"/>
  <c r="G231" i="2"/>
  <c r="J231" i="2"/>
  <c r="F232" i="2"/>
  <c r="K232" i="2"/>
  <c r="I232" i="2"/>
  <c r="G232" i="2"/>
  <c r="J232" i="2"/>
  <c r="F233" i="2"/>
  <c r="K233" i="2"/>
  <c r="I233" i="2"/>
  <c r="G233" i="2"/>
  <c r="J233" i="2"/>
  <c r="F234" i="2"/>
  <c r="K234" i="2"/>
  <c r="I234" i="2"/>
  <c r="G234" i="2"/>
  <c r="J234" i="2"/>
  <c r="F235" i="2"/>
  <c r="K235" i="2"/>
  <c r="I235" i="2"/>
  <c r="G235" i="2"/>
  <c r="J235" i="2"/>
  <c r="F236" i="2"/>
  <c r="K236" i="2"/>
  <c r="I236" i="2"/>
  <c r="G236" i="2"/>
  <c r="J236" i="2"/>
  <c r="F237" i="2"/>
  <c r="K237" i="2"/>
  <c r="I237" i="2"/>
  <c r="G237" i="2"/>
  <c r="J237" i="2"/>
  <c r="F238" i="2"/>
  <c r="K238" i="2"/>
  <c r="I238" i="2"/>
  <c r="G238" i="2"/>
  <c r="J238" i="2"/>
  <c r="F239" i="2"/>
  <c r="K239" i="2"/>
  <c r="I239" i="2"/>
  <c r="G239" i="2"/>
  <c r="J239" i="2"/>
  <c r="F240" i="2"/>
  <c r="K240" i="2"/>
  <c r="I240" i="2"/>
  <c r="G240" i="2"/>
  <c r="J240" i="2"/>
  <c r="F241" i="2"/>
  <c r="K241" i="2"/>
  <c r="I241" i="2"/>
  <c r="G241" i="2"/>
  <c r="J241" i="2"/>
  <c r="F242" i="2"/>
  <c r="K242" i="2"/>
  <c r="I242" i="2"/>
  <c r="G242" i="2"/>
  <c r="J242" i="2"/>
  <c r="F243" i="2"/>
  <c r="K243" i="2"/>
  <c r="I243" i="2"/>
  <c r="G243" i="2"/>
  <c r="J243" i="2"/>
  <c r="F244" i="2"/>
  <c r="K244" i="2"/>
  <c r="I244" i="2"/>
  <c r="G244" i="2"/>
  <c r="J244" i="2"/>
  <c r="F245" i="2"/>
  <c r="K245" i="2"/>
  <c r="I245" i="2"/>
  <c r="G245" i="2"/>
  <c r="J245" i="2"/>
  <c r="F246" i="2"/>
  <c r="K246" i="2"/>
  <c r="I246" i="2"/>
  <c r="G246" i="2"/>
  <c r="J246" i="2"/>
  <c r="F247" i="2"/>
  <c r="K247" i="2"/>
  <c r="I247" i="2"/>
  <c r="G247" i="2"/>
  <c r="J247" i="2"/>
  <c r="F248" i="2"/>
  <c r="K248" i="2"/>
  <c r="I248" i="2"/>
  <c r="G248" i="2"/>
  <c r="J248" i="2"/>
  <c r="F249" i="2"/>
  <c r="K249" i="2"/>
  <c r="I249" i="2"/>
  <c r="G249" i="2"/>
  <c r="J249" i="2"/>
  <c r="F250" i="2"/>
  <c r="K250" i="2"/>
  <c r="I250" i="2"/>
  <c r="G250" i="2"/>
  <c r="J250" i="2"/>
  <c r="F251" i="2"/>
  <c r="K251" i="2"/>
  <c r="I251" i="2"/>
  <c r="G251" i="2"/>
  <c r="J251" i="2"/>
  <c r="F252" i="2"/>
  <c r="K252" i="2"/>
  <c r="I252" i="2"/>
  <c r="G252" i="2"/>
  <c r="J252" i="2"/>
  <c r="F253" i="2"/>
  <c r="K253" i="2"/>
  <c r="I253" i="2"/>
  <c r="G253" i="2"/>
  <c r="J253" i="2"/>
  <c r="F254" i="2"/>
  <c r="K254" i="2"/>
  <c r="I254" i="2"/>
  <c r="G254" i="2"/>
  <c r="J254" i="2"/>
  <c r="F255" i="2"/>
  <c r="K255" i="2"/>
  <c r="I255" i="2"/>
  <c r="G255" i="2"/>
  <c r="J255" i="2"/>
  <c r="F256" i="2"/>
  <c r="K256" i="2"/>
  <c r="I256" i="2"/>
  <c r="G256" i="2"/>
  <c r="J256" i="2"/>
  <c r="F257" i="2"/>
  <c r="K257" i="2"/>
  <c r="I257" i="2"/>
  <c r="G257" i="2"/>
  <c r="J257" i="2"/>
  <c r="F258" i="2"/>
  <c r="K258" i="2"/>
  <c r="I258" i="2"/>
  <c r="G258" i="2"/>
  <c r="J258" i="2"/>
  <c r="F259" i="2"/>
  <c r="K259" i="2"/>
  <c r="I259" i="2"/>
  <c r="G259" i="2"/>
  <c r="J259" i="2"/>
  <c r="F260" i="2"/>
  <c r="K260" i="2"/>
  <c r="I260" i="2"/>
  <c r="G260" i="2"/>
  <c r="J260" i="2"/>
  <c r="F261" i="2"/>
  <c r="K261" i="2"/>
  <c r="I261" i="2"/>
  <c r="G261" i="2"/>
  <c r="J261" i="2"/>
  <c r="F262" i="2"/>
  <c r="K262" i="2"/>
  <c r="I262" i="2"/>
  <c r="G262" i="2"/>
  <c r="J262" i="2"/>
  <c r="F263" i="2"/>
  <c r="K263" i="2"/>
  <c r="I263" i="2"/>
  <c r="G263" i="2"/>
  <c r="J263" i="2"/>
  <c r="F264" i="2"/>
  <c r="K264" i="2"/>
  <c r="I264" i="2"/>
  <c r="G264" i="2"/>
  <c r="J264" i="2"/>
  <c r="F265" i="2"/>
  <c r="K265" i="2"/>
  <c r="I265" i="2"/>
  <c r="G265" i="2"/>
  <c r="J265" i="2"/>
  <c r="F266" i="2"/>
  <c r="K266" i="2"/>
  <c r="I266" i="2"/>
  <c r="G266" i="2"/>
  <c r="J266" i="2"/>
  <c r="F267" i="2"/>
  <c r="K267" i="2"/>
  <c r="I267" i="2"/>
  <c r="G267" i="2"/>
  <c r="J267" i="2"/>
  <c r="F268" i="2"/>
  <c r="K268" i="2"/>
  <c r="I268" i="2"/>
  <c r="G268" i="2"/>
  <c r="J268" i="2"/>
  <c r="F269" i="2"/>
  <c r="K269" i="2"/>
  <c r="I269" i="2"/>
  <c r="G269" i="2"/>
  <c r="J269" i="2"/>
  <c r="F270" i="2"/>
  <c r="K270" i="2"/>
  <c r="I270" i="2"/>
  <c r="G270" i="2"/>
  <c r="J270" i="2"/>
  <c r="F271" i="2"/>
  <c r="K271" i="2"/>
  <c r="I271" i="2"/>
  <c r="G271" i="2"/>
  <c r="J271" i="2"/>
  <c r="F272" i="2"/>
  <c r="K272" i="2"/>
  <c r="I272" i="2"/>
  <c r="G272" i="2"/>
  <c r="J272" i="2"/>
  <c r="F273" i="2"/>
  <c r="K273" i="2"/>
  <c r="I273" i="2"/>
  <c r="G273" i="2"/>
  <c r="J273" i="2"/>
  <c r="F274" i="2"/>
  <c r="I274" i="2"/>
  <c r="G274" i="2"/>
  <c r="J274" i="2"/>
  <c r="F275" i="2"/>
  <c r="K275" i="2"/>
  <c r="I275" i="2"/>
  <c r="G275" i="2"/>
  <c r="J275" i="2"/>
  <c r="F276" i="2"/>
  <c r="K276" i="2"/>
  <c r="I276" i="2"/>
  <c r="G276" i="2"/>
  <c r="J276" i="2"/>
  <c r="F277" i="2"/>
  <c r="K277" i="2"/>
  <c r="I277" i="2"/>
  <c r="G277" i="2"/>
  <c r="J277" i="2"/>
  <c r="F278" i="2"/>
  <c r="K278" i="2"/>
  <c r="I278" i="2"/>
  <c r="G278" i="2"/>
  <c r="J278" i="2"/>
  <c r="F279" i="2"/>
  <c r="K279" i="2"/>
  <c r="I279" i="2"/>
  <c r="G279" i="2"/>
  <c r="J279" i="2"/>
  <c r="F280" i="2"/>
  <c r="K280" i="2"/>
  <c r="I280" i="2"/>
  <c r="G280" i="2"/>
  <c r="J280" i="2"/>
  <c r="F281" i="2"/>
  <c r="I281" i="2"/>
  <c r="G281" i="2"/>
  <c r="J281" i="2"/>
  <c r="F282" i="2"/>
  <c r="K282" i="2"/>
  <c r="I282" i="2"/>
  <c r="G282" i="2"/>
  <c r="J282" i="2"/>
  <c r="F283" i="2"/>
  <c r="K283" i="2"/>
  <c r="I283" i="2"/>
  <c r="G283" i="2"/>
  <c r="J283" i="2"/>
  <c r="F284" i="2"/>
  <c r="K284" i="2"/>
  <c r="I284" i="2"/>
  <c r="G284" i="2"/>
  <c r="J284" i="2"/>
  <c r="F285" i="2"/>
  <c r="I285" i="2"/>
  <c r="G285" i="2"/>
  <c r="J285" i="2"/>
  <c r="F286" i="2"/>
  <c r="K286" i="2"/>
  <c r="I286" i="2"/>
  <c r="G286" i="2"/>
  <c r="J286" i="2"/>
  <c r="F287" i="2"/>
  <c r="K287" i="2"/>
  <c r="I287" i="2"/>
  <c r="G287" i="2"/>
  <c r="J287" i="2"/>
  <c r="F288" i="2"/>
  <c r="K288" i="2"/>
  <c r="I288" i="2"/>
  <c r="G288" i="2"/>
  <c r="J288" i="2"/>
  <c r="F289" i="2"/>
  <c r="K289" i="2"/>
  <c r="I289" i="2"/>
  <c r="G289" i="2"/>
  <c r="J289" i="2"/>
  <c r="F290" i="2"/>
  <c r="K290" i="2"/>
  <c r="I290" i="2"/>
  <c r="G290" i="2"/>
  <c r="J290" i="2"/>
  <c r="F291" i="2"/>
  <c r="K291" i="2"/>
  <c r="I291" i="2"/>
  <c r="G291" i="2"/>
  <c r="J291" i="2"/>
  <c r="F292" i="2"/>
  <c r="K292" i="2"/>
  <c r="I292" i="2"/>
  <c r="G292" i="2"/>
  <c r="J292" i="2"/>
  <c r="F293" i="2"/>
  <c r="K293" i="2"/>
  <c r="I293" i="2"/>
  <c r="G293" i="2"/>
  <c r="J293" i="2"/>
  <c r="F294" i="2"/>
  <c r="K294" i="2"/>
  <c r="I294" i="2"/>
  <c r="G294" i="2"/>
  <c r="J294" i="2"/>
  <c r="F295" i="2"/>
  <c r="K295" i="2"/>
  <c r="I295" i="2"/>
  <c r="G295" i="2"/>
  <c r="J295" i="2"/>
  <c r="F296" i="2"/>
  <c r="K296" i="2"/>
  <c r="I296" i="2"/>
  <c r="G296" i="2"/>
  <c r="J296" i="2"/>
  <c r="F297" i="2"/>
  <c r="K297" i="2"/>
  <c r="I297" i="2"/>
  <c r="G297" i="2"/>
  <c r="J297" i="2"/>
  <c r="F298" i="2"/>
  <c r="K298" i="2"/>
  <c r="I298" i="2"/>
  <c r="G298" i="2"/>
  <c r="J298" i="2"/>
  <c r="F299" i="2"/>
  <c r="K299" i="2"/>
  <c r="I299" i="2"/>
  <c r="G299" i="2"/>
  <c r="J299" i="2"/>
  <c r="F300" i="2"/>
  <c r="K300" i="2"/>
  <c r="I300" i="2"/>
  <c r="G300" i="2"/>
  <c r="J300" i="2"/>
  <c r="F301" i="2"/>
  <c r="K301" i="2"/>
  <c r="I301" i="2"/>
  <c r="G301" i="2"/>
  <c r="J301" i="2"/>
  <c r="F302" i="2"/>
  <c r="K302" i="2"/>
  <c r="I302" i="2"/>
  <c r="G302" i="2"/>
  <c r="J302" i="2"/>
  <c r="F303" i="2"/>
  <c r="K303" i="2"/>
  <c r="I303" i="2"/>
  <c r="G303" i="2"/>
  <c r="J303" i="2"/>
  <c r="F304" i="2"/>
  <c r="K304" i="2"/>
  <c r="I304" i="2"/>
  <c r="G304" i="2"/>
  <c r="J304" i="2"/>
  <c r="F305" i="2"/>
  <c r="K305" i="2"/>
  <c r="I305" i="2"/>
  <c r="G305" i="2"/>
  <c r="J305" i="2"/>
  <c r="F306" i="2"/>
  <c r="K306" i="2"/>
  <c r="I306" i="2"/>
  <c r="G306" i="2"/>
  <c r="J306" i="2"/>
  <c r="F307" i="2"/>
  <c r="K307" i="2"/>
  <c r="I307" i="2"/>
  <c r="G307" i="2"/>
  <c r="J307" i="2"/>
  <c r="F308" i="2"/>
  <c r="K308" i="2"/>
  <c r="I308" i="2"/>
  <c r="G308" i="2"/>
  <c r="J308" i="2"/>
  <c r="F309" i="2"/>
  <c r="K309" i="2"/>
  <c r="I309" i="2"/>
  <c r="G309" i="2"/>
  <c r="J309" i="2"/>
  <c r="F310" i="2"/>
  <c r="K310" i="2"/>
  <c r="I310" i="2"/>
  <c r="G310" i="2"/>
  <c r="J310" i="2"/>
  <c r="F311" i="2"/>
  <c r="K311" i="2"/>
  <c r="I311" i="2"/>
  <c r="G311" i="2"/>
  <c r="J311" i="2"/>
  <c r="F312" i="2"/>
  <c r="K312" i="2"/>
  <c r="I312" i="2"/>
  <c r="G312" i="2"/>
  <c r="J312" i="2"/>
  <c r="F313" i="2"/>
  <c r="K313" i="2"/>
  <c r="I313" i="2"/>
  <c r="G313" i="2"/>
  <c r="J313" i="2"/>
  <c r="F314" i="2"/>
  <c r="K314" i="2"/>
  <c r="I314" i="2"/>
  <c r="G314" i="2"/>
  <c r="J314" i="2"/>
  <c r="F315" i="2"/>
  <c r="K315" i="2"/>
  <c r="I315" i="2"/>
  <c r="G315" i="2"/>
  <c r="J315" i="2"/>
  <c r="F316" i="2"/>
  <c r="K316" i="2"/>
  <c r="I316" i="2"/>
  <c r="G316" i="2"/>
  <c r="J316" i="2"/>
  <c r="F317" i="2"/>
  <c r="K317" i="2"/>
  <c r="I317" i="2"/>
  <c r="G317" i="2"/>
  <c r="J317" i="2"/>
  <c r="F318" i="2"/>
  <c r="K318" i="2"/>
  <c r="I318" i="2"/>
  <c r="G318" i="2"/>
  <c r="J318" i="2"/>
  <c r="F319" i="2"/>
  <c r="K319" i="2"/>
  <c r="I319" i="2"/>
  <c r="G319" i="2"/>
  <c r="J319" i="2"/>
  <c r="F320" i="2"/>
  <c r="K320" i="2"/>
  <c r="I320" i="2"/>
  <c r="G320" i="2"/>
  <c r="J320" i="2"/>
  <c r="F321" i="2"/>
  <c r="K321" i="2"/>
  <c r="I321" i="2"/>
  <c r="G321" i="2"/>
  <c r="J321" i="2"/>
  <c r="F322" i="2"/>
  <c r="K322" i="2"/>
  <c r="I322" i="2"/>
  <c r="G322" i="2"/>
  <c r="J322" i="2"/>
  <c r="F323" i="2"/>
  <c r="K323" i="2"/>
  <c r="I323" i="2"/>
  <c r="G323" i="2"/>
  <c r="J323" i="2"/>
  <c r="F324" i="2"/>
  <c r="K324" i="2"/>
  <c r="I324" i="2"/>
  <c r="G324" i="2"/>
  <c r="J324" i="2"/>
  <c r="F325" i="2"/>
  <c r="K325" i="2"/>
  <c r="I325" i="2"/>
  <c r="G325" i="2"/>
  <c r="J325" i="2"/>
  <c r="F326" i="2"/>
  <c r="K326" i="2"/>
  <c r="I326" i="2"/>
  <c r="G326" i="2"/>
  <c r="J326" i="2"/>
  <c r="F327" i="2"/>
  <c r="K327" i="2"/>
  <c r="I327" i="2"/>
  <c r="G327" i="2"/>
  <c r="J327" i="2"/>
  <c r="F328" i="2"/>
  <c r="K328" i="2"/>
  <c r="I328" i="2"/>
  <c r="G328" i="2"/>
  <c r="J328" i="2"/>
  <c r="F329" i="2"/>
  <c r="K329" i="2"/>
  <c r="I329" i="2"/>
  <c r="G329" i="2"/>
  <c r="J329" i="2"/>
  <c r="F330" i="2"/>
  <c r="K330" i="2"/>
  <c r="I330" i="2"/>
  <c r="G330" i="2"/>
  <c r="J330" i="2"/>
  <c r="F331" i="2"/>
  <c r="K331" i="2"/>
  <c r="I331" i="2"/>
  <c r="G331" i="2"/>
  <c r="J331" i="2"/>
  <c r="F332" i="2"/>
  <c r="K332" i="2"/>
  <c r="I332" i="2"/>
  <c r="G332" i="2"/>
  <c r="J332" i="2"/>
  <c r="F333" i="2"/>
  <c r="K333" i="2"/>
  <c r="I333" i="2"/>
  <c r="G333" i="2"/>
  <c r="J333" i="2"/>
  <c r="F334" i="2"/>
  <c r="K334" i="2"/>
  <c r="I334" i="2"/>
  <c r="G334" i="2"/>
  <c r="J334" i="2"/>
  <c r="F335" i="2"/>
  <c r="K335" i="2"/>
  <c r="I335" i="2"/>
  <c r="G335" i="2"/>
  <c r="J335" i="2"/>
  <c r="F336" i="2"/>
  <c r="K336" i="2"/>
  <c r="I336" i="2"/>
  <c r="G336" i="2"/>
  <c r="J336" i="2"/>
  <c r="F337" i="2"/>
  <c r="K337" i="2"/>
  <c r="I337" i="2"/>
  <c r="G337" i="2"/>
  <c r="J337" i="2"/>
  <c r="F338" i="2"/>
  <c r="K338" i="2"/>
  <c r="I338" i="2"/>
  <c r="G338" i="2"/>
  <c r="J338" i="2"/>
  <c r="F339" i="2"/>
  <c r="K339" i="2"/>
  <c r="I339" i="2"/>
  <c r="G339" i="2"/>
  <c r="J339" i="2"/>
  <c r="F340" i="2"/>
  <c r="K340" i="2"/>
  <c r="I340" i="2"/>
  <c r="G340" i="2"/>
  <c r="J340" i="2"/>
  <c r="F341" i="2"/>
  <c r="K341" i="2"/>
  <c r="I341" i="2"/>
  <c r="G341" i="2"/>
  <c r="J341" i="2"/>
  <c r="F342" i="2"/>
  <c r="K342" i="2"/>
  <c r="I342" i="2"/>
  <c r="G342" i="2"/>
  <c r="J342" i="2"/>
  <c r="F343" i="2"/>
  <c r="K343" i="2"/>
  <c r="I343" i="2"/>
  <c r="G343" i="2"/>
  <c r="J343" i="2"/>
  <c r="F344" i="2"/>
  <c r="K344" i="2"/>
  <c r="I344" i="2"/>
  <c r="G344" i="2"/>
  <c r="J344" i="2"/>
  <c r="F345" i="2"/>
  <c r="K345" i="2"/>
  <c r="I345" i="2"/>
  <c r="G345" i="2"/>
  <c r="J345" i="2"/>
  <c r="F346" i="2"/>
  <c r="K346" i="2"/>
  <c r="I346" i="2"/>
  <c r="G346" i="2"/>
  <c r="J346" i="2"/>
  <c r="F347" i="2"/>
  <c r="K347" i="2"/>
  <c r="I347" i="2"/>
  <c r="G347" i="2"/>
  <c r="J347" i="2"/>
  <c r="F348" i="2"/>
  <c r="K348" i="2"/>
  <c r="I348" i="2"/>
  <c r="G348" i="2"/>
  <c r="J348" i="2"/>
  <c r="F349" i="2"/>
  <c r="K349" i="2"/>
  <c r="I349" i="2"/>
  <c r="G349" i="2"/>
  <c r="J349" i="2"/>
  <c r="F350" i="2"/>
  <c r="K350" i="2"/>
  <c r="I350" i="2"/>
  <c r="G350" i="2"/>
  <c r="J350" i="2"/>
  <c r="F351" i="2"/>
  <c r="K351" i="2"/>
  <c r="I351" i="2"/>
  <c r="G351" i="2"/>
  <c r="J351" i="2"/>
  <c r="F352" i="2"/>
  <c r="K352" i="2"/>
  <c r="I352" i="2"/>
  <c r="G352" i="2"/>
  <c r="J352" i="2"/>
  <c r="F353" i="2"/>
  <c r="K353" i="2"/>
  <c r="I353" i="2"/>
  <c r="G353" i="2"/>
  <c r="J353" i="2"/>
  <c r="F354" i="2"/>
  <c r="K354" i="2"/>
  <c r="I354" i="2"/>
  <c r="G354" i="2"/>
  <c r="J354" i="2"/>
  <c r="F355" i="2"/>
  <c r="K355" i="2"/>
  <c r="I355" i="2"/>
  <c r="G355" i="2"/>
  <c r="J355" i="2"/>
  <c r="F356" i="2"/>
  <c r="K356" i="2"/>
  <c r="I356" i="2"/>
  <c r="G356" i="2"/>
  <c r="J356" i="2"/>
  <c r="F357" i="2"/>
  <c r="K357" i="2"/>
  <c r="I357" i="2"/>
  <c r="G357" i="2"/>
  <c r="J357" i="2"/>
  <c r="F358" i="2"/>
  <c r="K358" i="2"/>
  <c r="I358" i="2"/>
  <c r="G358" i="2"/>
  <c r="J358" i="2"/>
  <c r="F359" i="2"/>
  <c r="K359" i="2"/>
  <c r="I359" i="2"/>
  <c r="G359" i="2"/>
  <c r="J359" i="2"/>
  <c r="F360" i="2"/>
  <c r="K360" i="2"/>
  <c r="I360" i="2"/>
  <c r="G360" i="2"/>
  <c r="J360" i="2"/>
  <c r="F361" i="2"/>
  <c r="K361" i="2"/>
  <c r="I361" i="2"/>
  <c r="G361" i="2"/>
  <c r="J361" i="2"/>
  <c r="F362" i="2"/>
  <c r="K362" i="2"/>
  <c r="I362" i="2"/>
  <c r="G362" i="2"/>
  <c r="J362" i="2"/>
  <c r="F363" i="2"/>
  <c r="K363" i="2"/>
  <c r="I363" i="2"/>
  <c r="G363" i="2"/>
  <c r="J363" i="2"/>
  <c r="F364" i="2"/>
  <c r="K364" i="2"/>
  <c r="I364" i="2"/>
  <c r="G364" i="2"/>
  <c r="J364" i="2"/>
  <c r="F365" i="2"/>
  <c r="K365" i="2"/>
  <c r="I365" i="2"/>
  <c r="G365" i="2"/>
  <c r="J365" i="2"/>
  <c r="F366" i="2"/>
  <c r="K366" i="2"/>
  <c r="I366" i="2"/>
  <c r="G366" i="2"/>
  <c r="J366" i="2"/>
  <c r="F367" i="2"/>
  <c r="K367" i="2"/>
  <c r="I367" i="2"/>
  <c r="G367" i="2"/>
  <c r="J367" i="2"/>
  <c r="F368" i="2"/>
  <c r="K368" i="2"/>
  <c r="I368" i="2"/>
  <c r="G368" i="2"/>
  <c r="J368" i="2"/>
  <c r="F369" i="2"/>
  <c r="K369" i="2"/>
  <c r="I369" i="2"/>
  <c r="G369" i="2"/>
  <c r="J369" i="2"/>
  <c r="F370" i="2"/>
  <c r="K370" i="2"/>
  <c r="I370" i="2"/>
  <c r="G370" i="2"/>
  <c r="J370" i="2"/>
  <c r="F371" i="2"/>
  <c r="K371" i="2"/>
  <c r="I371" i="2"/>
  <c r="G371" i="2"/>
  <c r="J371" i="2"/>
  <c r="F372" i="2"/>
  <c r="K372" i="2"/>
  <c r="I372" i="2"/>
  <c r="G372" i="2"/>
  <c r="J372" i="2"/>
  <c r="F373" i="2"/>
  <c r="K373" i="2"/>
  <c r="I373" i="2"/>
  <c r="G373" i="2"/>
  <c r="J373" i="2"/>
  <c r="F374" i="2"/>
  <c r="K374" i="2"/>
  <c r="I374" i="2"/>
  <c r="G374" i="2"/>
  <c r="J374" i="2"/>
  <c r="F375" i="2"/>
  <c r="K375" i="2"/>
  <c r="I375" i="2"/>
  <c r="G375" i="2"/>
  <c r="J375" i="2"/>
  <c r="F376" i="2"/>
  <c r="K376" i="2"/>
  <c r="I376" i="2"/>
  <c r="G376" i="2"/>
  <c r="J376" i="2"/>
  <c r="F377" i="2"/>
  <c r="K377" i="2"/>
  <c r="I377" i="2"/>
  <c r="G377" i="2"/>
  <c r="J377" i="2"/>
  <c r="F378" i="2"/>
  <c r="K378" i="2"/>
  <c r="I378" i="2"/>
  <c r="G378" i="2"/>
  <c r="J378" i="2"/>
  <c r="F379" i="2"/>
  <c r="K379" i="2"/>
  <c r="I379" i="2"/>
  <c r="G379" i="2"/>
  <c r="J379" i="2"/>
  <c r="F380" i="2"/>
  <c r="K380" i="2"/>
  <c r="I380" i="2"/>
  <c r="G380" i="2"/>
  <c r="J380" i="2"/>
  <c r="F381" i="2"/>
  <c r="K381" i="2"/>
  <c r="I381" i="2"/>
  <c r="G381" i="2"/>
  <c r="J381" i="2"/>
  <c r="F382" i="2"/>
  <c r="K382" i="2"/>
  <c r="I382" i="2"/>
  <c r="G382" i="2"/>
  <c r="J382" i="2"/>
  <c r="F383" i="2"/>
  <c r="K383" i="2"/>
  <c r="I383" i="2"/>
  <c r="G383" i="2"/>
  <c r="J383" i="2"/>
  <c r="F384" i="2"/>
  <c r="K384" i="2"/>
  <c r="I384" i="2"/>
  <c r="G384" i="2"/>
  <c r="J384" i="2"/>
  <c r="F385" i="2"/>
  <c r="K385" i="2"/>
  <c r="I385" i="2"/>
  <c r="G385" i="2"/>
  <c r="J385" i="2"/>
  <c r="F386" i="2"/>
  <c r="K386" i="2"/>
  <c r="I386" i="2"/>
  <c r="G386" i="2"/>
  <c r="J386" i="2"/>
  <c r="F387" i="2"/>
  <c r="K387" i="2"/>
  <c r="I387" i="2"/>
  <c r="G387" i="2"/>
  <c r="J387" i="2"/>
  <c r="F388" i="2"/>
  <c r="K388" i="2"/>
  <c r="I388" i="2"/>
  <c r="G388" i="2"/>
  <c r="J388" i="2"/>
  <c r="F389" i="2"/>
  <c r="K389" i="2"/>
  <c r="I389" i="2"/>
  <c r="G389" i="2"/>
  <c r="J389" i="2"/>
  <c r="F390" i="2"/>
  <c r="K390" i="2"/>
  <c r="I390" i="2"/>
  <c r="G390" i="2"/>
  <c r="J390" i="2"/>
  <c r="F391" i="2"/>
  <c r="K391" i="2"/>
  <c r="I391" i="2"/>
  <c r="G391" i="2"/>
  <c r="J391" i="2"/>
  <c r="F392" i="2"/>
  <c r="K392" i="2"/>
  <c r="I392" i="2"/>
  <c r="G392" i="2"/>
  <c r="J392" i="2"/>
  <c r="F393" i="2"/>
  <c r="K393" i="2"/>
  <c r="I393" i="2"/>
  <c r="G393" i="2"/>
  <c r="J393" i="2"/>
  <c r="F394" i="2"/>
  <c r="K394" i="2"/>
  <c r="I394" i="2"/>
  <c r="G394" i="2"/>
  <c r="J394" i="2"/>
  <c r="F395" i="2"/>
  <c r="I395" i="2"/>
  <c r="G395" i="2"/>
  <c r="K395" i="2"/>
  <c r="J395" i="2"/>
  <c r="F396" i="2"/>
  <c r="K396" i="2"/>
  <c r="I396" i="2"/>
  <c r="G396" i="2"/>
  <c r="J396" i="2"/>
  <c r="F397" i="2"/>
  <c r="K397" i="2"/>
  <c r="I397" i="2"/>
  <c r="G397" i="2"/>
  <c r="J397" i="2"/>
  <c r="F398" i="2"/>
  <c r="K398" i="2"/>
  <c r="I398" i="2"/>
  <c r="G398" i="2"/>
  <c r="J398" i="2"/>
  <c r="F399" i="2"/>
  <c r="K399" i="2"/>
  <c r="I399" i="2"/>
  <c r="G399" i="2"/>
  <c r="J399" i="2"/>
  <c r="F400" i="2"/>
  <c r="K400" i="2"/>
  <c r="I400" i="2"/>
  <c r="G400" i="2"/>
  <c r="J400" i="2"/>
  <c r="F401" i="2"/>
  <c r="K401" i="2"/>
  <c r="I401" i="2"/>
  <c r="G401" i="2"/>
  <c r="J401" i="2"/>
  <c r="F402" i="2"/>
  <c r="K402" i="2"/>
  <c r="I402" i="2"/>
  <c r="G402" i="2"/>
  <c r="J402" i="2"/>
  <c r="F403" i="2"/>
  <c r="I403" i="2"/>
  <c r="G403" i="2"/>
  <c r="K403" i="2"/>
  <c r="J403" i="2"/>
  <c r="F404" i="2"/>
  <c r="K404" i="2"/>
  <c r="I404" i="2"/>
  <c r="G404" i="2"/>
  <c r="J404" i="2"/>
  <c r="F405" i="2"/>
  <c r="K405" i="2"/>
  <c r="I405" i="2"/>
  <c r="G405" i="2"/>
  <c r="J405" i="2"/>
  <c r="F406" i="2"/>
  <c r="K406" i="2"/>
  <c r="I406" i="2"/>
  <c r="G406" i="2"/>
  <c r="J406" i="2"/>
  <c r="F407" i="2"/>
  <c r="K407" i="2"/>
  <c r="I407" i="2"/>
  <c r="G407" i="2"/>
  <c r="J407" i="2"/>
  <c r="F408" i="2"/>
  <c r="K408" i="2"/>
  <c r="I408" i="2"/>
  <c r="G408" i="2"/>
  <c r="J408" i="2"/>
  <c r="F409" i="2"/>
  <c r="K409" i="2"/>
  <c r="I409" i="2"/>
  <c r="G409" i="2"/>
  <c r="J409" i="2"/>
  <c r="F410" i="2"/>
  <c r="K410" i="2"/>
  <c r="I410" i="2"/>
  <c r="G410" i="2"/>
  <c r="J410" i="2"/>
  <c r="F411" i="2"/>
  <c r="K411" i="2"/>
  <c r="I411" i="2"/>
  <c r="G411" i="2"/>
  <c r="J411" i="2"/>
  <c r="F412" i="2"/>
  <c r="K412" i="2"/>
  <c r="I412" i="2"/>
  <c r="G412" i="2"/>
  <c r="J412" i="2"/>
  <c r="F413" i="2"/>
  <c r="K413" i="2"/>
  <c r="I413" i="2"/>
  <c r="G413" i="2"/>
  <c r="J413" i="2"/>
  <c r="F414" i="2"/>
  <c r="K414" i="2"/>
  <c r="I414" i="2"/>
  <c r="G414" i="2"/>
  <c r="J414" i="2"/>
  <c r="F415" i="2"/>
  <c r="K415" i="2"/>
  <c r="I415" i="2"/>
  <c r="G415" i="2"/>
  <c r="J415" i="2"/>
  <c r="F416" i="2"/>
  <c r="K416" i="2"/>
  <c r="I416" i="2"/>
  <c r="G416" i="2"/>
  <c r="J416" i="2"/>
  <c r="F417" i="2"/>
  <c r="K417" i="2"/>
  <c r="I417" i="2"/>
  <c r="G417" i="2"/>
  <c r="J417" i="2"/>
  <c r="F418" i="2"/>
  <c r="K418" i="2"/>
  <c r="I418" i="2"/>
  <c r="G418" i="2"/>
  <c r="J418" i="2"/>
  <c r="F419" i="2"/>
  <c r="K419" i="2"/>
  <c r="I419" i="2"/>
  <c r="G419" i="2"/>
  <c r="J419" i="2"/>
  <c r="F420" i="2"/>
  <c r="K420" i="2"/>
  <c r="I420" i="2"/>
  <c r="G420" i="2"/>
  <c r="J420" i="2"/>
  <c r="F421" i="2"/>
  <c r="K421" i="2"/>
  <c r="I421" i="2"/>
  <c r="G421" i="2"/>
  <c r="J421" i="2"/>
  <c r="F422" i="2"/>
  <c r="K422" i="2"/>
  <c r="I422" i="2"/>
  <c r="G422" i="2"/>
  <c r="J422" i="2"/>
  <c r="F423" i="2"/>
  <c r="K423" i="2"/>
  <c r="I423" i="2"/>
  <c r="G423" i="2"/>
  <c r="J423" i="2"/>
  <c r="F424" i="2"/>
  <c r="K424" i="2"/>
  <c r="I424" i="2"/>
  <c r="G424" i="2"/>
  <c r="J424" i="2"/>
  <c r="F425" i="2"/>
  <c r="K425" i="2"/>
  <c r="I425" i="2"/>
  <c r="G425" i="2"/>
  <c r="J425" i="2"/>
  <c r="F426" i="2"/>
  <c r="K426" i="2"/>
  <c r="I426" i="2"/>
  <c r="G426" i="2"/>
  <c r="J426" i="2"/>
  <c r="F427" i="2"/>
  <c r="K427" i="2"/>
  <c r="I427" i="2"/>
  <c r="G427" i="2"/>
  <c r="J427" i="2"/>
  <c r="F428" i="2"/>
  <c r="K428" i="2"/>
  <c r="I428" i="2"/>
  <c r="G428" i="2"/>
  <c r="J428" i="2"/>
  <c r="F429" i="2"/>
  <c r="K429" i="2"/>
  <c r="I429" i="2"/>
  <c r="G429" i="2"/>
  <c r="J429" i="2"/>
  <c r="F430" i="2"/>
  <c r="K430" i="2"/>
  <c r="I430" i="2"/>
  <c r="G430" i="2"/>
  <c r="J430" i="2"/>
  <c r="F431" i="2"/>
  <c r="K431" i="2"/>
  <c r="I431" i="2"/>
  <c r="G431" i="2"/>
  <c r="J431" i="2"/>
  <c r="F432" i="2"/>
  <c r="K432" i="2"/>
  <c r="I432" i="2"/>
  <c r="G432" i="2"/>
  <c r="J432" i="2"/>
  <c r="F433" i="2"/>
  <c r="K433" i="2"/>
  <c r="I433" i="2"/>
  <c r="G433" i="2"/>
  <c r="J433" i="2"/>
  <c r="F434" i="2"/>
  <c r="K434" i="2"/>
  <c r="I434" i="2"/>
  <c r="G434" i="2"/>
  <c r="J434" i="2"/>
  <c r="F435" i="2"/>
  <c r="K435" i="2"/>
  <c r="I435" i="2"/>
  <c r="G435" i="2"/>
  <c r="J435" i="2"/>
  <c r="I436" i="2"/>
  <c r="K436" i="2"/>
  <c r="J436" i="2"/>
  <c r="K437" i="2"/>
  <c r="I437" i="2"/>
  <c r="F437" i="2"/>
  <c r="J437" i="2"/>
  <c r="F438" i="2"/>
  <c r="I438" i="2"/>
  <c r="G438" i="2"/>
  <c r="J438" i="2"/>
  <c r="F439" i="2"/>
  <c r="K439" i="2"/>
  <c r="I439" i="2"/>
  <c r="G439" i="2"/>
  <c r="J439" i="2"/>
  <c r="F440" i="2"/>
  <c r="K440" i="2"/>
  <c r="I440" i="2"/>
  <c r="G440" i="2"/>
  <c r="J440" i="2"/>
  <c r="F441" i="2"/>
  <c r="K441" i="2"/>
  <c r="I441" i="2"/>
  <c r="G441" i="2"/>
  <c r="J441" i="2"/>
  <c r="K442" i="2"/>
  <c r="I442" i="2"/>
  <c r="G442" i="2"/>
  <c r="F442" i="2"/>
  <c r="J442" i="2"/>
  <c r="F443" i="2"/>
  <c r="K443" i="2"/>
  <c r="I443" i="2"/>
  <c r="G443" i="2"/>
  <c r="J443" i="2"/>
  <c r="F444" i="2"/>
  <c r="K444" i="2"/>
  <c r="I444" i="2"/>
  <c r="G444" i="2"/>
  <c r="J444" i="2"/>
  <c r="F445" i="2"/>
  <c r="K445" i="2"/>
  <c r="I445" i="2"/>
  <c r="G445" i="2"/>
  <c r="J445" i="2"/>
  <c r="F446" i="2"/>
  <c r="K446" i="2"/>
  <c r="I446" i="2"/>
  <c r="G446" i="2"/>
  <c r="J446" i="2"/>
  <c r="F447" i="2"/>
  <c r="K447" i="2"/>
  <c r="I447" i="2"/>
  <c r="G447" i="2"/>
  <c r="J447" i="2"/>
  <c r="F448" i="2"/>
  <c r="K448" i="2"/>
  <c r="I448" i="2"/>
  <c r="G448" i="2"/>
  <c r="J448" i="2"/>
  <c r="F449" i="2"/>
  <c r="K449" i="2"/>
  <c r="I449" i="2"/>
  <c r="G449" i="2"/>
  <c r="J449" i="2"/>
  <c r="F450" i="2"/>
  <c r="K450" i="2"/>
  <c r="I450" i="2"/>
  <c r="G450" i="2"/>
  <c r="J450" i="2"/>
  <c r="F451" i="2"/>
  <c r="K451" i="2"/>
  <c r="I451" i="2"/>
  <c r="G451" i="2"/>
  <c r="J451" i="2"/>
  <c r="F452" i="2"/>
  <c r="K452" i="2"/>
  <c r="I452" i="2"/>
  <c r="G452" i="2"/>
  <c r="J452" i="2"/>
  <c r="F453" i="2"/>
  <c r="K453" i="2"/>
  <c r="I453" i="2"/>
  <c r="G453" i="2"/>
  <c r="J453" i="2"/>
  <c r="F454" i="2"/>
  <c r="K454" i="2"/>
  <c r="I454" i="2"/>
  <c r="G454" i="2"/>
  <c r="J454" i="2"/>
  <c r="F455" i="2"/>
  <c r="K455" i="2"/>
  <c r="I455" i="2"/>
  <c r="G455" i="2"/>
  <c r="J455" i="2"/>
  <c r="F456" i="2"/>
  <c r="K456" i="2"/>
  <c r="I456" i="2"/>
  <c r="G456" i="2"/>
  <c r="J456" i="2"/>
  <c r="F457" i="2"/>
  <c r="K457" i="2"/>
  <c r="I457" i="2"/>
  <c r="G457" i="2"/>
  <c r="J457" i="2"/>
  <c r="F458" i="2"/>
  <c r="K458" i="2"/>
  <c r="I458" i="2"/>
  <c r="G458" i="2"/>
  <c r="J458" i="2"/>
  <c r="F459" i="2"/>
  <c r="K459" i="2"/>
  <c r="I459" i="2"/>
  <c r="G459" i="2"/>
  <c r="J459" i="2"/>
  <c r="F460" i="2"/>
  <c r="K460" i="2"/>
  <c r="I460" i="2"/>
  <c r="G460" i="2"/>
  <c r="J460" i="2"/>
  <c r="F461" i="2"/>
  <c r="K461" i="2"/>
  <c r="I461" i="2"/>
  <c r="G461" i="2"/>
  <c r="J461" i="2"/>
  <c r="F462" i="2"/>
  <c r="I462" i="2"/>
  <c r="G462" i="2"/>
  <c r="J462" i="2"/>
  <c r="F463" i="2"/>
  <c r="K463" i="2"/>
  <c r="I463" i="2"/>
  <c r="G463" i="2"/>
  <c r="J463" i="2"/>
  <c r="F464" i="2"/>
  <c r="K464" i="2"/>
  <c r="I464" i="2"/>
  <c r="G464" i="2"/>
  <c r="J464" i="2"/>
  <c r="F465" i="2"/>
  <c r="K465" i="2"/>
  <c r="I465" i="2"/>
  <c r="G465" i="2"/>
  <c r="J465" i="2"/>
  <c r="F466" i="2"/>
  <c r="K466" i="2"/>
  <c r="I466" i="2"/>
  <c r="G466" i="2"/>
  <c r="J466" i="2"/>
  <c r="F467" i="2"/>
  <c r="K467" i="2"/>
  <c r="I467" i="2"/>
  <c r="G467" i="2"/>
  <c r="J467" i="2"/>
  <c r="F468" i="2"/>
  <c r="K468" i="2"/>
  <c r="I468" i="2"/>
  <c r="G468" i="2"/>
  <c r="J468" i="2"/>
  <c r="F469" i="2"/>
  <c r="K469" i="2"/>
  <c r="I469" i="2"/>
  <c r="G469" i="2"/>
  <c r="J469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/>
  <c r="G11" i="5"/>
  <c r="H11" i="5"/>
  <c r="B12" i="5"/>
  <c r="D12" i="5"/>
  <c r="E12" i="5"/>
  <c r="G12" i="5"/>
  <c r="H12" i="5"/>
  <c r="B13" i="5"/>
  <c r="D13" i="5"/>
  <c r="E13" i="5"/>
  <c r="F13" i="5"/>
  <c r="G13" i="5"/>
  <c r="H13" i="5"/>
  <c r="B14" i="5"/>
  <c r="D14" i="5"/>
  <c r="E14" i="5"/>
  <c r="F14" i="5"/>
  <c r="G14" i="5"/>
  <c r="H14" i="5"/>
  <c r="B15" i="5"/>
  <c r="D15" i="5"/>
  <c r="E15" i="5"/>
  <c r="F15" i="5"/>
  <c r="G15" i="5"/>
  <c r="H15" i="5"/>
  <c r="B16" i="5"/>
  <c r="D16" i="5"/>
  <c r="E16" i="5"/>
  <c r="F16" i="5"/>
  <c r="G16" i="5"/>
  <c r="H16" i="5"/>
  <c r="B18" i="5"/>
  <c r="D18" i="5"/>
  <c r="E18" i="5"/>
  <c r="F18" i="5"/>
  <c r="G18" i="5"/>
  <c r="H18" i="5"/>
  <c r="B19" i="5"/>
  <c r="D19" i="5"/>
  <c r="E19" i="5"/>
  <c r="F19" i="5"/>
  <c r="G19" i="5"/>
  <c r="H19" i="5"/>
  <c r="B22" i="5"/>
  <c r="D22" i="5"/>
  <c r="E22" i="5"/>
  <c r="F22" i="5"/>
  <c r="G22" i="5"/>
  <c r="H22" i="5"/>
  <c r="B23" i="5"/>
  <c r="D23" i="5"/>
  <c r="E23" i="5"/>
  <c r="F23" i="5"/>
  <c r="G23" i="5"/>
  <c r="H23" i="5"/>
  <c r="B24" i="5"/>
  <c r="D24" i="5"/>
  <c r="E24" i="5"/>
  <c r="F24" i="5"/>
  <c r="G24" i="5"/>
  <c r="H24" i="5"/>
  <c r="B25" i="5"/>
  <c r="D25" i="5"/>
  <c r="E25" i="5"/>
  <c r="F25" i="5"/>
  <c r="G25" i="5"/>
  <c r="H25" i="5"/>
  <c r="B26" i="5"/>
  <c r="D26" i="5"/>
  <c r="E26" i="5"/>
  <c r="F26" i="5"/>
  <c r="G26" i="5"/>
  <c r="H26" i="5"/>
  <c r="B27" i="5"/>
  <c r="D27" i="5"/>
  <c r="E27" i="5"/>
  <c r="F27" i="5"/>
  <c r="G27" i="5"/>
  <c r="H27" i="5"/>
  <c r="B28" i="5"/>
  <c r="D28" i="5"/>
  <c r="E28" i="5"/>
  <c r="F28" i="5"/>
  <c r="G28" i="5"/>
  <c r="H28" i="5"/>
  <c r="B30" i="5"/>
  <c r="D30" i="5"/>
  <c r="E30" i="5"/>
  <c r="F30" i="5"/>
  <c r="G30" i="5"/>
  <c r="H30" i="5"/>
  <c r="B31" i="5"/>
  <c r="D31" i="5"/>
  <c r="E31" i="5"/>
  <c r="F31" i="5"/>
  <c r="G31" i="5"/>
  <c r="H31" i="5"/>
  <c r="B32" i="5"/>
  <c r="D32" i="5"/>
  <c r="E32" i="5"/>
  <c r="F32" i="5"/>
  <c r="G32" i="5"/>
  <c r="H32" i="5"/>
  <c r="B33" i="5"/>
  <c r="D33" i="5"/>
  <c r="E33" i="5"/>
  <c r="F33" i="5"/>
  <c r="G33" i="5"/>
  <c r="H33" i="5"/>
  <c r="B34" i="5"/>
  <c r="E34" i="5"/>
  <c r="F34" i="5"/>
  <c r="G34" i="5"/>
  <c r="H34" i="5"/>
  <c r="B35" i="5"/>
  <c r="D35" i="5"/>
  <c r="E35" i="5"/>
  <c r="F35" i="5"/>
  <c r="G35" i="5"/>
  <c r="H35" i="5"/>
  <c r="B36" i="5"/>
  <c r="D36" i="5"/>
  <c r="E36" i="5"/>
  <c r="F36" i="5"/>
  <c r="G36" i="5"/>
  <c r="H36" i="5"/>
  <c r="B37" i="5"/>
  <c r="D37" i="5"/>
  <c r="E37" i="5"/>
  <c r="F37" i="5"/>
  <c r="G37" i="5"/>
  <c r="H37" i="5"/>
  <c r="B42" i="5"/>
  <c r="D42" i="5"/>
  <c r="E42" i="5"/>
  <c r="F42" i="5"/>
  <c r="G42" i="5"/>
  <c r="H42" i="5"/>
  <c r="B43" i="5"/>
  <c r="D43" i="5"/>
  <c r="E43" i="5"/>
  <c r="F43" i="5"/>
  <c r="G43" i="5"/>
  <c r="H43" i="5"/>
  <c r="B44" i="5"/>
  <c r="D44" i="5"/>
  <c r="E44" i="5"/>
  <c r="F44" i="5"/>
  <c r="G44" i="5"/>
  <c r="H44" i="5"/>
  <c r="B47" i="5"/>
  <c r="D47" i="5"/>
  <c r="B48" i="5"/>
  <c r="D48" i="5"/>
  <c r="B49" i="5"/>
  <c r="D49" i="5"/>
  <c r="B50" i="5"/>
  <c r="D50" i="5"/>
  <c r="H50" i="5"/>
  <c r="I50" i="5"/>
  <c r="J50" i="5"/>
  <c r="B51" i="5"/>
  <c r="D51" i="5"/>
  <c r="H51" i="5"/>
  <c r="I51" i="5"/>
  <c r="J51" i="5"/>
  <c r="B52" i="5"/>
  <c r="D52" i="5"/>
  <c r="H52" i="5"/>
  <c r="I52" i="5"/>
  <c r="J52" i="5"/>
  <c r="B53" i="5"/>
  <c r="D53" i="5"/>
  <c r="H53" i="5"/>
  <c r="I53" i="5"/>
  <c r="J53" i="5"/>
  <c r="B54" i="5"/>
  <c r="D54" i="5"/>
  <c r="H54" i="5"/>
  <c r="I54" i="5"/>
  <c r="J54" i="5"/>
  <c r="B55" i="5"/>
  <c r="D55" i="5"/>
  <c r="H55" i="5"/>
  <c r="I55" i="5"/>
  <c r="J55" i="5"/>
  <c r="B56" i="5"/>
  <c r="D56" i="5"/>
  <c r="H56" i="5"/>
  <c r="I56" i="5"/>
  <c r="J56" i="5"/>
  <c r="B57" i="5"/>
  <c r="D57" i="5"/>
  <c r="H57" i="5"/>
  <c r="I57" i="5"/>
  <c r="J57" i="5"/>
  <c r="B58" i="5"/>
  <c r="D58" i="5"/>
  <c r="H58" i="5"/>
  <c r="I58" i="5"/>
  <c r="J58" i="5"/>
  <c r="B59" i="5"/>
  <c r="D59" i="5"/>
  <c r="H59" i="5"/>
  <c r="I59" i="5"/>
  <c r="J59" i="5"/>
  <c r="B60" i="5"/>
  <c r="D60" i="5"/>
  <c r="H60" i="5"/>
  <c r="I60" i="5"/>
  <c r="J60" i="5"/>
  <c r="B61" i="5"/>
  <c r="D61" i="5"/>
  <c r="H61" i="5"/>
  <c r="I61" i="5"/>
  <c r="J61" i="5"/>
  <c r="B62" i="5"/>
  <c r="D62" i="5"/>
  <c r="H62" i="5"/>
  <c r="I62" i="5"/>
  <c r="J62" i="5"/>
  <c r="B63" i="5"/>
  <c r="D63" i="5"/>
  <c r="H63" i="5"/>
  <c r="I63" i="5"/>
  <c r="J63" i="5"/>
  <c r="B64" i="5"/>
  <c r="D64" i="5"/>
  <c r="H64" i="5"/>
  <c r="I64" i="5"/>
  <c r="J64" i="5"/>
  <c r="B65" i="5"/>
  <c r="D65" i="5"/>
  <c r="H65" i="5"/>
  <c r="I65" i="5"/>
  <c r="J65" i="5"/>
  <c r="B66" i="5"/>
  <c r="D66" i="5"/>
  <c r="H66" i="5"/>
  <c r="I66" i="5"/>
  <c r="J66" i="5"/>
  <c r="B67" i="5"/>
  <c r="D67" i="5"/>
  <c r="H67" i="5"/>
  <c r="I67" i="5"/>
  <c r="J67" i="5"/>
  <c r="B68" i="5"/>
  <c r="D68" i="5"/>
  <c r="H68" i="5"/>
  <c r="I68" i="5"/>
  <c r="J68" i="5"/>
  <c r="B69" i="5"/>
  <c r="D69" i="5"/>
  <c r="H69" i="5"/>
  <c r="I69" i="5"/>
  <c r="J69" i="5"/>
  <c r="G437" i="2"/>
  <c r="K438" i="2"/>
  <c r="G436" i="2"/>
  <c r="F436" i="2"/>
  <c r="K167" i="2"/>
  <c r="K119" i="2"/>
  <c r="K75" i="2"/>
  <c r="L49" i="2"/>
  <c r="K49" i="2"/>
  <c r="L53" i="2"/>
  <c r="F53" i="2"/>
  <c r="F51" i="2"/>
  <c r="F50" i="2"/>
  <c r="L46" i="2"/>
  <c r="L45" i="2"/>
  <c r="K45" i="2"/>
  <c r="F47" i="2"/>
  <c r="F46" i="2"/>
  <c r="G45" i="2"/>
  <c r="K41" i="2"/>
  <c r="K36" i="2"/>
  <c r="F25" i="2"/>
  <c r="F17" i="2"/>
  <c r="F16" i="2"/>
  <c r="G23" i="2"/>
  <c r="G18" i="2"/>
  <c r="K81" i="2"/>
  <c r="K93" i="2"/>
  <c r="K66" i="2"/>
  <c r="K33" i="2"/>
  <c r="K18" i="2"/>
  <c r="G10" i="2"/>
  <c r="K53" i="2"/>
  <c r="L28" i="2"/>
  <c r="L12" i="2"/>
  <c r="K40" i="2"/>
  <c r="L42" i="2"/>
  <c r="K42" i="2"/>
  <c r="G33" i="2"/>
  <c r="K31" i="2"/>
  <c r="F24" i="2"/>
  <c r="K23" i="2"/>
  <c r="G19" i="2"/>
  <c r="F11" i="2"/>
  <c r="L10" i="2"/>
  <c r="K10" i="2"/>
  <c r="L25" i="2"/>
  <c r="K25" i="2"/>
  <c r="F42" i="2"/>
  <c r="F39" i="2"/>
  <c r="L35" i="2"/>
  <c r="F31" i="2"/>
  <c r="G27" i="2"/>
  <c r="L26" i="2"/>
  <c r="K26" i="2"/>
  <c r="K221" i="2"/>
  <c r="K462" i="2"/>
  <c r="K156" i="2"/>
  <c r="K285" i="2"/>
  <c r="K146" i="2"/>
  <c r="K99" i="2"/>
  <c r="K92" i="2"/>
  <c r="K88" i="2"/>
  <c r="L51" i="2"/>
  <c r="L52" i="2"/>
  <c r="K52" i="2"/>
  <c r="L50" i="2"/>
  <c r="K50" i="2"/>
  <c r="K44" i="3"/>
  <c r="L27" i="2"/>
  <c r="K27" i="2"/>
  <c r="L39" i="2"/>
  <c r="K39" i="2"/>
  <c r="L24" i="2"/>
  <c r="K24" i="2"/>
  <c r="L47" i="2"/>
  <c r="L32" i="2"/>
  <c r="L43" i="2"/>
  <c r="K43" i="2"/>
  <c r="K51" i="2"/>
  <c r="K47" i="2"/>
  <c r="K46" i="2"/>
  <c r="K32" i="2"/>
  <c r="K274" i="2"/>
  <c r="K139" i="2"/>
  <c r="K281" i="2"/>
  <c r="K217" i="2"/>
  <c r="K142" i="2"/>
  <c r="K11" i="2"/>
  <c r="K188" i="2"/>
  <c r="K164" i="2"/>
  <c r="K195" i="2"/>
  <c r="K85" i="2"/>
  <c r="K24" i="4"/>
  <c r="K25" i="4"/>
  <c r="K19" i="4"/>
  <c r="K33" i="4"/>
  <c r="K40" i="4"/>
  <c r="K39" i="4"/>
  <c r="K32" i="4"/>
  <c r="K26" i="4"/>
  <c r="K38" i="4"/>
  <c r="K42" i="4"/>
  <c r="K28" i="4"/>
  <c r="C25" i="4"/>
  <c r="G25" i="4"/>
  <c r="J6" i="3"/>
  <c r="K6" i="3"/>
  <c r="F12" i="5"/>
  <c r="I12" i="5"/>
  <c r="F11" i="5"/>
  <c r="J5" i="3"/>
  <c r="K5" i="3"/>
  <c r="I11" i="5"/>
  <c r="C31" i="4"/>
  <c r="G31" i="4"/>
  <c r="K18" i="4"/>
  <c r="C39" i="4"/>
  <c r="G39" i="4"/>
  <c r="C10" i="4"/>
  <c r="C33" i="4"/>
  <c r="G33" i="4"/>
  <c r="C19" i="4"/>
  <c r="G19" i="4"/>
  <c r="C18" i="4"/>
  <c r="G18" i="4"/>
  <c r="F10" i="5"/>
  <c r="J4" i="3"/>
  <c r="K4" i="3"/>
  <c r="C24" i="4"/>
  <c r="G24" i="4"/>
  <c r="C17" i="4"/>
  <c r="G17" i="4"/>
  <c r="C12" i="4"/>
  <c r="G12" i="4"/>
  <c r="C11" i="4"/>
  <c r="G11" i="4"/>
  <c r="C26" i="4"/>
  <c r="G26" i="4"/>
  <c r="C32" i="4"/>
  <c r="G32" i="4"/>
  <c r="C38" i="4"/>
  <c r="G38" i="4"/>
  <c r="C40" i="4"/>
  <c r="G40" i="4"/>
  <c r="G10" i="4"/>
  <c r="K11" i="4"/>
  <c r="K12" i="4"/>
  <c r="K31" i="4"/>
  <c r="K35" i="4"/>
  <c r="G21" i="4"/>
  <c r="C21" i="4"/>
  <c r="K17" i="4"/>
  <c r="K21" i="4"/>
  <c r="I10" i="5"/>
  <c r="G14" i="4"/>
  <c r="C14" i="4"/>
  <c r="G42" i="4"/>
  <c r="G35" i="4"/>
  <c r="C35" i="4"/>
  <c r="C42" i="4"/>
  <c r="C28" i="4"/>
  <c r="G46" i="4"/>
  <c r="G47" i="4"/>
  <c r="G28" i="4"/>
  <c r="L6" i="2"/>
  <c r="Q6" i="1"/>
  <c r="L11" i="5"/>
  <c r="K10" i="4"/>
  <c r="K14" i="4"/>
  <c r="L14" i="4"/>
  <c r="G45" i="4"/>
  <c r="H21" i="4"/>
  <c r="J26" i="5"/>
  <c r="J40" i="5"/>
  <c r="J47" i="5"/>
  <c r="J27" i="5"/>
  <c r="J19" i="5"/>
  <c r="J41" i="5"/>
  <c r="J21" i="5"/>
  <c r="J11" i="5"/>
  <c r="J24" i="5"/>
  <c r="J35" i="5"/>
  <c r="J29" i="5"/>
  <c r="J33" i="5"/>
  <c r="L21" i="4"/>
  <c r="J36" i="5"/>
  <c r="J18" i="5"/>
  <c r="J43" i="5"/>
  <c r="J25" i="5"/>
  <c r="J30" i="5"/>
  <c r="J39" i="5"/>
  <c r="J38" i="5"/>
  <c r="J48" i="5"/>
  <c r="J23" i="5"/>
  <c r="J13" i="5"/>
  <c r="J28" i="5"/>
  <c r="J22" i="5"/>
  <c r="J34" i="5"/>
  <c r="J14" i="5"/>
  <c r="J16" i="5"/>
  <c r="J20" i="5"/>
  <c r="J10" i="5"/>
  <c r="L35" i="4"/>
  <c r="J49" i="5"/>
  <c r="J32" i="5"/>
  <c r="L28" i="4"/>
  <c r="J37" i="5"/>
  <c r="J15" i="5"/>
  <c r="J31" i="5"/>
  <c r="L42" i="4"/>
  <c r="J17" i="5"/>
  <c r="J44" i="5"/>
  <c r="J42" i="5"/>
  <c r="J12" i="5"/>
  <c r="H28" i="4"/>
  <c r="H14" i="4"/>
  <c r="H42" i="4"/>
  <c r="H35" i="4"/>
  <c r="H35" i="2" l="1"/>
  <c r="K35" i="2" s="1"/>
  <c r="F35" i="2"/>
  <c r="H34" i="2"/>
  <c r="K34" i="2" s="1"/>
  <c r="F34" i="2"/>
  <c r="H30" i="2"/>
  <c r="K30" i="2" s="1"/>
  <c r="F30" i="2"/>
  <c r="H29" i="2"/>
  <c r="K29" i="2" s="1"/>
  <c r="F29" i="2"/>
  <c r="H28" i="2"/>
  <c r="K28" i="2" s="1"/>
  <c r="F28" i="2"/>
  <c r="H22" i="2"/>
  <c r="K22" i="2" s="1"/>
  <c r="F22" i="2"/>
  <c r="H21" i="2"/>
  <c r="K21" i="2" s="1"/>
  <c r="F21" i="2"/>
  <c r="H20" i="2"/>
  <c r="K20" i="2" s="1"/>
  <c r="F20" i="2"/>
  <c r="H15" i="2"/>
  <c r="K15" i="2" s="1"/>
  <c r="F15" i="2"/>
  <c r="H14" i="2"/>
  <c r="K14" i="2" s="1"/>
  <c r="F14" i="2"/>
  <c r="H13" i="2"/>
  <c r="K13" i="2" s="1"/>
  <c r="F13" i="2"/>
  <c r="H12" i="2"/>
  <c r="K12" i="2" s="1"/>
  <c r="F12" i="2"/>
  <c r="H9" i="2"/>
  <c r="F9" i="2"/>
  <c r="K9" i="2" l="1"/>
  <c r="Q5" i="1" s="1"/>
  <c r="L4" i="2"/>
  <c r="Q4" i="1" s="1"/>
  <c r="L1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<sst xmlns="http://schemas.openxmlformats.org/spreadsheetml/2006/main" count="322" uniqueCount="201">
  <si>
    <t>Identificação da Contagem</t>
  </si>
  <si>
    <t>Empresa</t>
  </si>
  <si>
    <t>PF IFPUG</t>
  </si>
  <si>
    <t>Aplicação</t>
  </si>
  <si>
    <t>TCC</t>
  </si>
  <si>
    <t>PF Local do EM</t>
  </si>
  <si>
    <t>Tipo de Contagem</t>
  </si>
  <si>
    <t>Projeto de Desenvolvimento</t>
  </si>
  <si>
    <t>PF Local da FS</t>
  </si>
  <si>
    <t>Nível de Detalhe</t>
  </si>
  <si>
    <t>Tecnologia</t>
  </si>
  <si>
    <t>Projeto</t>
  </si>
  <si>
    <t>Sistema de Gerenciamento de Projetos</t>
  </si>
  <si>
    <t>Versão do Guia</t>
  </si>
  <si>
    <t>Responsável</t>
  </si>
  <si>
    <t>Vinícius Silva Avelino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</si>
  <si>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</si>
  <si>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</si>
  <si>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</si>
  <si>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</si>
  <si>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</si>
  <si>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</si>
  <si>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</si>
  <si>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</si>
  <si>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</si>
  <si>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</si>
  <si>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</si>
  <si>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</si>
  <si>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</si>
  <si>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</si>
  <si>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</si>
  <si>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</si>
  <si>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</si>
  <si>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</si>
  <si>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</si>
  <si>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Usuario</t>
  </si>
  <si>
    <t>AIE</t>
  </si>
  <si>
    <t>Administrador</t>
  </si>
  <si>
    <t>Gestor</t>
  </si>
  <si>
    <t>Associado</t>
  </si>
  <si>
    <t>Equipe</t>
  </si>
  <si>
    <t>Tarefa</t>
  </si>
  <si>
    <t>Marco</t>
  </si>
  <si>
    <t>Notificação</t>
  </si>
  <si>
    <t>Relatórios</t>
  </si>
  <si>
    <t>Cadastrar usuario</t>
  </si>
  <si>
    <t>EE</t>
  </si>
  <si>
    <t>Cadastrar equipe</t>
  </si>
  <si>
    <t>Cadastrar projeto</t>
  </si>
  <si>
    <t>Associar time a projeto</t>
  </si>
  <si>
    <t>Cadastrar marco de projeto</t>
  </si>
  <si>
    <t>Atribuir tarefas</t>
  </si>
  <si>
    <t>Gerar relatório</t>
  </si>
  <si>
    <t>SE</t>
  </si>
  <si>
    <t>Criar lista de tarefas</t>
  </si>
  <si>
    <t>Priorizar tarefas</t>
  </si>
  <si>
    <t>Definir datas</t>
  </si>
  <si>
    <t>Atualizar tarefa</t>
  </si>
  <si>
    <t>Consultar status do projeto</t>
  </si>
  <si>
    <t>Consultar marcos de entrega</t>
  </si>
  <si>
    <t>CE</t>
  </si>
  <si>
    <t>Consultar status de atividade</t>
  </si>
  <si>
    <t>Consultar cronograma de atividades</t>
  </si>
  <si>
    <t>Enviar notificação de atraso</t>
  </si>
  <si>
    <t>Consultar usuario</t>
  </si>
  <si>
    <t>Consultar projeto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</si>
  <si>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</si>
  <si>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</si>
  <si>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</si>
  <si>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</si>
  <si>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</si>
  <si>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</si>
  <si>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</si>
  <si>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</si>
  <si>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</si>
  <si>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</si>
  <si>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</si>
  <si>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</si>
  <si>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</si>
  <si>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</si>
  <si>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</si>
  <si>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</si>
  <si>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</si>
  <si>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</si>
  <si>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</si>
  <si>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</si>
  <si>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</si>
  <si>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</si>
  <si>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</si>
  <si>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</si>
  <si>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</si>
  <si>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</si>
  <si>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</si>
  <si>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</si>
  <si>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</si>
  <si>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</si>
  <si>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</si>
  <si>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</si>
  <si>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</si>
  <si>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</si>
  <si>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</si>
  <si>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</si>
  <si>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</si>
  <si>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</si>
  <si>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</si>
  <si>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</si>
  <si>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</si>
  <si>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</si>
  <si>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</si>
  <si>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</si>
  <si>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</si>
  <si>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</si>
  <si>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</si>
  <si>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</si>
  <si>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</si>
  <si>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</si>
  <si>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</si>
  <si>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</si>
  <si>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</si>
  <si>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</si>
  <si>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</si>
  <si>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</si>
  <si>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</si>
  <si>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</si>
  <si>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</si>
  <si>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</si>
  <si>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</si>
  <si>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</si>
  <si>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</si>
  <si>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</si>
  <si>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</si>
  <si>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</si>
  <si>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</si>
  <si>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</si>
  <si>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</si>
  <si>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</si>
  <si>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</si>
  <si>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</si>
  <si>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</si>
  <si>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</si>
  <si>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</si>
  <si>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</si>
  <si>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</si>
  <si>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</si>
  <si>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</si>
  <si>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</si>
  <si>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</si>
  <si>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</si>
  <si>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</si>
  <si>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</si>
  <si>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</si>
  <si>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</si>
  <si>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</si>
  <si>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</si>
  <si>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</si>
  <si>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</si>
  <si>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</si>
  <si>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</si>
  <si>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</si>
  <si>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</si>
  <si>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</si>
  <si>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</si>
  <si>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</si>
  <si>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</si>
  <si>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ALI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</si>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</sst>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* #,##0.00\ ;* \(#,##0.00\);* \-#\ ;@\ "/>
    <numFmt numFmtId="165" formatCode="0.0000"/>
    <numFmt numFmtId="166" formatCode="0.0%"/>
  </numFmts>
  <fonts count="19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164" fontId="15" fillId="0" borderId="0" applyBorder="0" applyAlignment="0" applyProtection="0"/>
    <xf numFmtId="9" fontId="15" fillId="0" borderId="0" applyBorder="0" applyAlignment="0" applyProtection="0"/>
    <xf numFmtId="0" fontId="1" fillId="0" borderId="1" applyAlignment="0" applyProtection="0"/>
  </cellStyleXfs>
  <cellXfs count="164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1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1" applyNumberFormat="1" applyFont="1" applyFill="1" applyBorder="1" applyAlignment="1" applyProtection="1">
      <alignment horizontal="center"/>
    </xf>
    <xf numFmtId="4" fontId="5" fillId="2" borderId="13" xfId="1" applyNumberFormat="1" applyFont="1" applyFill="1" applyBorder="1" applyAlignment="1" applyProtection="1">
      <alignment horizontal="center"/>
    </xf>
    <xf numFmtId="166" fontId="5" fillId="0" borderId="0" xfId="2" applyNumberFormat="1" applyFont="1" applyBorder="1" applyAlignment="1" applyProtection="1"/>
    <xf numFmtId="166" fontId="5" fillId="0" borderId="14" xfId="2" applyNumberFormat="1" applyFont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2" applyNumberFormat="1" applyFont="1" applyFill="1" applyBorder="1" applyAlignment="1" applyProtection="1">
      <alignment horizontal="center"/>
    </xf>
    <xf numFmtId="2" fontId="5" fillId="0" borderId="2" xfId="2" applyNumberFormat="1" applyFont="1" applyBorder="1" applyAlignment="1" applyProtection="1">
      <alignment horizontal="center"/>
    </xf>
    <xf numFmtId="2" fontId="14" fillId="3" borderId="2" xfId="2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14" fillId="0" borderId="21" xfId="0" applyFont="1" applyBorder="1" applyAlignment="1">
      <alignment horizontal="center"/>
    </xf>
    <xf numFmtId="0" fontId="5" fillId="0" borderId="0" xfId="0" applyFont="1"/>
    <xf numFmtId="0" fontId="5" fillId="0" borderId="1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6" xfId="0" applyFont="1" applyBorder="1"/>
    <xf numFmtId="2" fontId="5" fillId="0" borderId="16" xfId="0" applyNumberFormat="1" applyFont="1" applyBorder="1" applyAlignment="1">
      <alignment vertical="center"/>
    </xf>
    <xf numFmtId="0" fontId="5" fillId="0" borderId="14" xfId="0" applyFont="1" applyBorder="1"/>
    <xf numFmtId="0" fontId="5" fillId="0" borderId="21" xfId="0" applyFont="1" applyBorder="1"/>
    <xf numFmtId="10" fontId="5" fillId="0" borderId="14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22" xfId="0" applyFont="1" applyBorder="1"/>
    <xf numFmtId="0" fontId="5" fillId="0" borderId="23" xfId="0" applyFont="1" applyBorder="1"/>
    <xf numFmtId="2" fontId="5" fillId="0" borderId="16" xfId="0" applyNumberFormat="1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1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4" xfId="0" applyNumberFormat="1" applyFont="1" applyBorder="1"/>
    <xf numFmtId="0" fontId="0" fillId="0" borderId="21" xfId="0" applyBorder="1"/>
    <xf numFmtId="0" fontId="0" fillId="0" borderId="14" xfId="0" applyBorder="1"/>
    <xf numFmtId="0" fontId="14" fillId="0" borderId="0" xfId="0" applyFont="1" applyAlignment="1">
      <alignment horizontal="center"/>
    </xf>
    <xf numFmtId="0" fontId="0" fillId="0" borderId="24" xfId="0" applyBorder="1"/>
    <xf numFmtId="0" fontId="4" fillId="0" borderId="25" xfId="0" applyFont="1" applyBorder="1" applyAlignment="1">
      <alignment horizontal="center" vertical="center"/>
    </xf>
    <xf numFmtId="0" fontId="0" fillId="0" borderId="25" xfId="0" applyBorder="1"/>
    <xf numFmtId="0" fontId="4" fillId="0" borderId="25" xfId="0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5" xfId="2" applyNumberFormat="1" applyFont="1" applyBorder="1" applyAlignment="1" applyProtection="1">
      <alignment horizontal="center"/>
    </xf>
    <xf numFmtId="10" fontId="5" fillId="0" borderId="25" xfId="2" applyNumberFormat="1" applyFont="1" applyBorder="1" applyAlignment="1" applyProtection="1"/>
    <xf numFmtId="0" fontId="0" fillId="0" borderId="26" xfId="0" applyBorder="1"/>
    <xf numFmtId="10" fontId="0" fillId="0" borderId="0" xfId="0" applyNumberFormat="1"/>
    <xf numFmtId="2" fontId="5" fillId="0" borderId="0" xfId="2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2" applyNumberFormat="1" applyFont="1" applyBorder="1" applyAlignment="1" applyProtection="1">
      <alignment horizontal="center"/>
    </xf>
    <xf numFmtId="10" fontId="5" fillId="0" borderId="0" xfId="2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1" applyNumberFormat="1" applyFont="1" applyFill="1" applyBorder="1" applyAlignment="1" applyProtection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2" fontId="5" fillId="2" borderId="2" xfId="2" applyNumberFormat="1" applyFont="1" applyFill="1" applyBorder="1" applyAlignment="1" applyProtection="1">
      <alignment horizontal="center" vertical="center"/>
    </xf>
    <xf numFmtId="10" fontId="5" fillId="2" borderId="2" xfId="2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5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31" xfId="0" applyFont="1" applyBorder="1" applyAlignment="1" applyProtection="1">
      <alignment horizontal="left" vertical="center"/>
      <protection locked="0"/>
    </xf>
    <xf numFmtId="164" fontId="5" fillId="2" borderId="10" xfId="1" applyFont="1" applyFill="1" applyBorder="1" applyAlignment="1" applyProtection="1">
      <alignment horizontal="right" indent="1"/>
    </xf>
    <xf numFmtId="0" fontId="5" fillId="0" borderId="3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4" fontId="5" fillId="0" borderId="10" xfId="0" applyNumberFormat="1" applyFont="1" applyBorder="1" applyAlignment="1" applyProtection="1">
      <alignment horizontal="center"/>
      <protection locked="0"/>
    </xf>
    <xf numFmtId="0" fontId="6" fillId="2" borderId="37" xfId="0" applyFont="1" applyFill="1" applyBorder="1" applyAlignment="1">
      <alignment horizontal="center" vertical="center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2" fillId="0" borderId="39" xfId="0" applyFont="1" applyBorder="1" applyAlignment="1" applyProtection="1">
      <alignment horizontal="justify" vertical="top" wrapText="1"/>
      <protection locked="0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17" fillId="4" borderId="44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45" xfId="0" applyFont="1" applyBorder="1" applyAlignment="1">
      <alignment horizontal="center"/>
    </xf>
  </cellXfs>
  <cellStyles count="4">
    <cellStyle name="Normal" xfId="0" builtinId="0"/>
    <cellStyle name="Porcentagem" xfId="2" builtinId="5"/>
    <cellStyle name="TableStyleLight1" xfId="3" xr:uid="{00000000-0005-0000-0000-000003000000}"/>
    <cellStyle name="Vírgula" xfId="1" builtinId="3"/>
  </cellStyles>
  <dxfs count="3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por Tipo de Função</a:t>
            </a:r>
          </a:p>
        </c:rich>
      </c:tx>
      <c:layout>
        <c:manualLayout>
          <c:xMode val="edge"/>
          <c:yMode val="edge"/>
          <c:x val="0.25274816609462281"/>
          <c:y val="0.7734370994323384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A5C-406C-BCE1-AA81170CFDAA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A5C-406C-BCE1-AA81170CFDAA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A5C-406C-BCE1-AA81170CFDAA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A5C-406C-BCE1-AA81170CFDAA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A5C-406C-BCE1-AA81170CFDAA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5C-406C-BCE1-AA81170CFDAA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5C-406C-BCE1-AA81170CFDAA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5C-406C-BCE1-AA81170CFDAA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5C-406C-BCE1-AA81170CFDA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5C-406C-BCE1-AA81170CFDA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0.35897435897435898</c:v>
                </c:pt>
                <c:pt idx="1">
                  <c:v>6.8376068376068383E-2</c:v>
                </c:pt>
                <c:pt idx="2">
                  <c:v>0.12820512820512819</c:v>
                </c:pt>
                <c:pt idx="3">
                  <c:v>0</c:v>
                </c:pt>
                <c:pt idx="4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C-406C-BCE1-AA81170C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090851821047962"/>
          <c:y val="0.35938876671676295"/>
          <c:w val="0.13603369545923782"/>
          <c:h val="0.5625215479044986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2</xdr:col>
      <xdr:colOff>53975</xdr:colOff>
      <xdr:row>2</xdr:row>
      <xdr:rowOff>149225</xdr:rowOff>
    </xdr:to>
    <xdr:pic>
      <xdr:nvPicPr>
        <xdr:cNvPr id="1533" name="Figura 1">
          <a:extLst>
            <a:ext uri="{FF2B5EF4-FFF2-40B4-BE49-F238E27FC236}">
              <a16:creationId xmlns:a16="http://schemas.microsoft.com/office/drawing/2014/main" id="{6F02BA33-C70E-443E-8B41-E55AA77B5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4" name="shapetype_202" hidden="1">
          <a:extLst>
            <a:ext uri="{FF2B5EF4-FFF2-40B4-BE49-F238E27FC236}">
              <a16:creationId xmlns:a16="http://schemas.microsoft.com/office/drawing/2014/main" id="{43E5239C-DAE1-42AB-BB01-DF9775C8AB55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5" name="shapetype_202" hidden="1">
          <a:extLst>
            <a:ext uri="{FF2B5EF4-FFF2-40B4-BE49-F238E27FC236}">
              <a16:creationId xmlns:a16="http://schemas.microsoft.com/office/drawing/2014/main" id="{8509C30D-2FFD-433E-B88C-6033C5122A3C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6" name="shapetype_202" hidden="1">
          <a:extLst>
            <a:ext uri="{FF2B5EF4-FFF2-40B4-BE49-F238E27FC236}">
              <a16:creationId xmlns:a16="http://schemas.microsoft.com/office/drawing/2014/main" id="{095EBF3F-F301-4DA7-92B8-B499521B8C24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0</xdr:col>
      <xdr:colOff>933450</xdr:colOff>
      <xdr:row>2</xdr:row>
      <xdr:rowOff>123896</xdr:rowOff>
    </xdr:to>
    <xdr:pic>
      <xdr:nvPicPr>
        <xdr:cNvPr id="85071" name="Figura 1">
          <a:extLst>
            <a:ext uri="{FF2B5EF4-FFF2-40B4-BE49-F238E27FC236}">
              <a16:creationId xmlns:a16="http://schemas.microsoft.com/office/drawing/2014/main" id="{713BDDD5-FE41-4190-A546-66467B060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25400</xdr:rowOff>
    </xdr:from>
    <xdr:to>
      <xdr:col>1</xdr:col>
      <xdr:colOff>149325</xdr:colOff>
      <xdr:row>1</xdr:row>
      <xdr:rowOff>12700</xdr:rowOff>
    </xdr:to>
    <xdr:pic>
      <xdr:nvPicPr>
        <xdr:cNvPr id="3199" name="Figura 1">
          <a:extLst>
            <a:ext uri="{FF2B5EF4-FFF2-40B4-BE49-F238E27FC236}">
              <a16:creationId xmlns:a16="http://schemas.microsoft.com/office/drawing/2014/main" id="{C2F8CDFB-0602-498A-8B60-C01C35DA7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16000" cy="444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361" name="Gráfico 3">
          <a:extLst>
            <a:ext uri="{FF2B5EF4-FFF2-40B4-BE49-F238E27FC236}">
              <a16:creationId xmlns:a16="http://schemas.microsoft.com/office/drawing/2014/main" id="{A9EAFA7C-1536-43C1-8C55-FA06AE703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38100</xdr:colOff>
      <xdr:row>0</xdr:row>
      <xdr:rowOff>25400</xdr:rowOff>
    </xdr:from>
    <xdr:to>
      <xdr:col>2</xdr:col>
      <xdr:colOff>187423</xdr:colOff>
      <xdr:row>2</xdr:row>
      <xdr:rowOff>149225</xdr:rowOff>
    </xdr:to>
    <xdr:pic>
      <xdr:nvPicPr>
        <xdr:cNvPr id="4352" name="Figura 1">
          <a:extLst>
            <a:ext uri="{FF2B5EF4-FFF2-40B4-BE49-F238E27FC236}">
              <a16:creationId xmlns:a16="http://schemas.microsoft.com/office/drawing/2014/main" id="{95D4E299-9322-4F02-BFF5-8564C72CB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1</xdr:col>
      <xdr:colOff>721027</xdr:colOff>
      <xdr:row>2</xdr:row>
      <xdr:rowOff>123899</xdr:rowOff>
    </xdr:to>
    <xdr:pic>
      <xdr:nvPicPr>
        <xdr:cNvPr id="5249" name="Figura 1">
          <a:extLst>
            <a:ext uri="{FF2B5EF4-FFF2-40B4-BE49-F238E27FC236}">
              <a16:creationId xmlns:a16="http://schemas.microsoft.com/office/drawing/2014/main" id="{CF1709F5-CCAA-4900-BA6C-661CD29A8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393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SheetLayoutView="100" workbookViewId="0">
      <pane ySplit="3" topLeftCell="A4" activePane="bottomLeft" state="frozen"/>
      <selection pane="bottomLeft" activeCell="F8" sqref="F8:N9"/>
      <selection activeCell="B11" sqref="B11"/>
    </sheetView>
  </sheetViews>
  <sheetFormatPr defaultColWidth="8.85546875" defaultRowHeight="13.5"/>
  <cols>
    <col min="1" max="1" width="10.42578125" style="1" customWidth="1"/>
    <col min="2" max="2" width="2.7109375" style="1" customWidth="1"/>
    <col min="3" max="3" width="8.42578125" style="1" customWidth="1"/>
    <col min="4" max="4" width="4.42578125" style="1" customWidth="1"/>
    <col min="5" max="5" width="4" style="1" customWidth="1"/>
    <col min="6" max="6" width="4.42578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42578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2" spans="1:22" ht="12.7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</row>
    <row r="3" spans="1:22" ht="12.7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</row>
    <row r="4" spans="1:22">
      <c r="A4" s="122" t="s">
        <v>1</v>
      </c>
      <c r="B4" s="122"/>
      <c r="C4" s="122"/>
      <c r="D4" s="122"/>
      <c r="E4" s="122"/>
      <c r="F4" s="123"/>
      <c r="G4" s="123"/>
      <c r="H4" s="123"/>
      <c r="I4" s="123"/>
      <c r="J4" s="123"/>
      <c r="K4" s="123"/>
      <c r="L4" s="123"/>
      <c r="M4" s="123"/>
      <c r="N4" s="123"/>
      <c r="O4" s="124" t="s">
        <v>2</v>
      </c>
      <c r="P4" s="124"/>
      <c r="Q4" s="125">
        <f>Funções!L4</f>
        <v>117</v>
      </c>
      <c r="R4" s="125"/>
      <c r="S4" s="125"/>
      <c r="T4" s="125"/>
      <c r="U4" s="125"/>
      <c r="V4" s="125"/>
    </row>
    <row r="5" spans="1:22">
      <c r="A5" s="122" t="s">
        <v>3</v>
      </c>
      <c r="B5" s="122"/>
      <c r="C5" s="122"/>
      <c r="D5" s="122"/>
      <c r="E5" s="122"/>
      <c r="F5" s="126" t="s">
        <v>4</v>
      </c>
      <c r="G5" s="123"/>
      <c r="H5" s="123"/>
      <c r="I5" s="123"/>
      <c r="J5" s="123"/>
      <c r="K5" s="123"/>
      <c r="L5" s="123"/>
      <c r="M5" s="123"/>
      <c r="N5" s="123"/>
      <c r="O5" s="127" t="s">
        <v>5</v>
      </c>
      <c r="P5" s="127"/>
      <c r="Q5" s="125">
        <f>Funções!L5</f>
        <v>117</v>
      </c>
      <c r="R5" s="125"/>
      <c r="S5" s="125"/>
      <c r="T5" s="125"/>
      <c r="U5" s="125"/>
      <c r="V5" s="125"/>
    </row>
    <row r="6" spans="1:22">
      <c r="A6" s="122" t="s">
        <v>6</v>
      </c>
      <c r="B6" s="122"/>
      <c r="C6" s="122"/>
      <c r="D6" s="122"/>
      <c r="E6" s="122"/>
      <c r="F6" s="128" t="s">
        <v>7</v>
      </c>
      <c r="G6" s="128"/>
      <c r="H6" s="128"/>
      <c r="I6" s="128"/>
      <c r="J6" s="128"/>
      <c r="K6" s="128"/>
      <c r="L6" s="128"/>
      <c r="M6" s="128"/>
      <c r="N6" s="128"/>
      <c r="O6" s="127" t="s">
        <v>8</v>
      </c>
      <c r="P6" s="127"/>
      <c r="Q6" s="125">
        <f>Funções!L6</f>
        <v>0</v>
      </c>
      <c r="R6" s="125"/>
      <c r="S6" s="125"/>
      <c r="T6" s="125"/>
      <c r="U6" s="125"/>
      <c r="V6" s="125"/>
    </row>
    <row r="7" spans="1:22" ht="12.75">
      <c r="A7" s="122" t="s">
        <v>9</v>
      </c>
      <c r="B7" s="122"/>
      <c r="C7" s="122"/>
      <c r="D7" s="122"/>
      <c r="E7" s="122"/>
      <c r="F7" s="123"/>
      <c r="G7" s="123"/>
      <c r="H7" s="123"/>
      <c r="I7" s="123"/>
      <c r="J7" s="123"/>
      <c r="K7" s="123"/>
      <c r="L7" s="123"/>
      <c r="M7" s="123"/>
      <c r="N7" s="123"/>
      <c r="O7" s="127" t="s">
        <v>10</v>
      </c>
      <c r="P7" s="127"/>
      <c r="Q7" s="127"/>
      <c r="R7" s="129"/>
      <c r="S7" s="129"/>
      <c r="T7" s="129"/>
      <c r="U7" s="129"/>
      <c r="V7" s="129"/>
    </row>
    <row r="8" spans="1:22" ht="12.75">
      <c r="A8" s="122" t="s">
        <v>11</v>
      </c>
      <c r="B8" s="122"/>
      <c r="C8" s="122"/>
      <c r="D8" s="122"/>
      <c r="E8" s="122"/>
      <c r="F8" s="123" t="s">
        <v>12</v>
      </c>
      <c r="G8" s="123"/>
      <c r="H8" s="123"/>
      <c r="I8" s="123"/>
      <c r="J8" s="123"/>
      <c r="K8" s="123"/>
      <c r="L8" s="123"/>
      <c r="M8" s="123"/>
      <c r="N8" s="123"/>
      <c r="O8" s="127" t="s">
        <v>13</v>
      </c>
      <c r="P8" s="127"/>
      <c r="Q8" s="127"/>
      <c r="R8" s="129"/>
      <c r="S8" s="129"/>
      <c r="T8" s="129"/>
      <c r="U8" s="129"/>
      <c r="V8" s="129"/>
    </row>
    <row r="9" spans="1:22">
      <c r="A9" s="122" t="s">
        <v>14</v>
      </c>
      <c r="B9" s="122"/>
      <c r="C9" s="122"/>
      <c r="D9" s="122"/>
      <c r="E9" s="122"/>
      <c r="F9" s="128" t="s">
        <v>15</v>
      </c>
      <c r="G9" s="128"/>
      <c r="H9" s="128"/>
      <c r="I9" s="128"/>
      <c r="J9" s="128"/>
      <c r="K9" s="128"/>
      <c r="L9" s="128"/>
      <c r="M9" s="128"/>
      <c r="N9" s="128"/>
      <c r="O9" s="130" t="s">
        <v>16</v>
      </c>
      <c r="P9" s="130"/>
      <c r="Q9" s="130"/>
      <c r="R9" s="131"/>
      <c r="S9" s="131"/>
      <c r="T9" s="131"/>
      <c r="U9" s="131"/>
      <c r="V9" s="131"/>
    </row>
    <row r="10" spans="1:22">
      <c r="A10" s="122" t="s">
        <v>17</v>
      </c>
      <c r="B10" s="122"/>
      <c r="C10" s="122"/>
      <c r="D10" s="122"/>
      <c r="E10" s="122"/>
      <c r="F10" s="128"/>
      <c r="G10" s="128"/>
      <c r="H10" s="128"/>
      <c r="I10" s="128"/>
      <c r="J10" s="128"/>
      <c r="K10" s="128"/>
      <c r="L10" s="128"/>
      <c r="M10" s="128"/>
      <c r="N10" s="128"/>
      <c r="O10" s="130" t="s">
        <v>18</v>
      </c>
      <c r="P10" s="130"/>
      <c r="Q10" s="130"/>
      <c r="R10" s="131"/>
      <c r="S10" s="131"/>
      <c r="T10" s="131"/>
      <c r="U10" s="131"/>
      <c r="V10" s="131"/>
    </row>
    <row r="11" spans="1:22">
      <c r="A11" s="132" t="s">
        <v>19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12.75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2.7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2.75">
      <c r="A14" s="133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 ht="12.75">
      <c r="A15" s="133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>
      <c r="A16" s="132" t="s">
        <v>20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2.75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 ht="12.75">
      <c r="A18" s="133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2.75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2.75">
      <c r="A20" s="133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32" t="s">
        <v>21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 ht="12.75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 ht="12.75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2.75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12.75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2.75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2.75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2.75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2.75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2.75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2.75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2.75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2.75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2.75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2.75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2.75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2.75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2.75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2.75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2.75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2.75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2.75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2.75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2.75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2.75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</sheetData>
  <sheetProtection selectLockedCells="1" selectUnlockedCells="1"/>
  <mergeCells count="35"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9:E9"/>
    <mergeCell ref="F9:N9"/>
    <mergeCell ref="O9:Q9"/>
    <mergeCell ref="R9:V9"/>
    <mergeCell ref="A16:V16"/>
    <mergeCell ref="A7:E7"/>
    <mergeCell ref="F7:N7"/>
    <mergeCell ref="O7:Q7"/>
    <mergeCell ref="R7:V7"/>
    <mergeCell ref="A8:E8"/>
    <mergeCell ref="F8:N8"/>
    <mergeCell ref="O8:Q8"/>
    <mergeCell ref="R8:V8"/>
    <mergeCell ref="A5:E5"/>
    <mergeCell ref="F5:N5"/>
    <mergeCell ref="O5:P5"/>
    <mergeCell ref="Q5:V5"/>
    <mergeCell ref="A6:E6"/>
    <mergeCell ref="F6:N6"/>
    <mergeCell ref="O6:P6"/>
    <mergeCell ref="Q6:V6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 xr:uid="{6C26C379-6084-4A17-8757-8D08B4C1A25F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469"/>
  <sheetViews>
    <sheetView showGridLines="0" tabSelected="1" zoomScaleSheetLayoutView="100" workbookViewId="0">
      <pane ySplit="7" topLeftCell="A8" activePane="bottomLeft" state="frozen"/>
      <selection pane="bottomLeft" activeCell="L5" sqref="L5"/>
      <selection activeCell="B11" sqref="B11"/>
    </sheetView>
  </sheetViews>
  <sheetFormatPr defaultColWidth="8.85546875" defaultRowHeight="12.75"/>
  <cols>
    <col min="1" max="1" width="55.8554687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42578125" customWidth="1"/>
    <col min="12" max="12" width="12" customWidth="1"/>
    <col min="13" max="13" width="6.85546875" customWidth="1"/>
    <col min="14" max="14" width="10.7109375" customWidth="1"/>
    <col min="15" max="15" width="32.42578125" customWidth="1"/>
  </cols>
  <sheetData>
    <row r="1" spans="1:15" ht="13.5" thickBot="1">
      <c r="A1" s="143" t="s">
        <v>22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ht="13.5" thickBo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1:15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</row>
    <row r="4" spans="1:15">
      <c r="A4" s="3" t="str">
        <f>Contagem!A5&amp;" : "&amp;Contagem!F5</f>
        <v>Aplicação : TCC</v>
      </c>
      <c r="B4" s="136" t="str">
        <f>Contagem!A8&amp;" : "&amp;Contagem!F8</f>
        <v>Projeto : Sistema de Gerenciamento de Projetos</v>
      </c>
      <c r="C4" s="137"/>
      <c r="D4" s="137"/>
      <c r="E4" s="137"/>
      <c r="F4" s="137"/>
      <c r="G4" s="137"/>
      <c r="H4" s="137"/>
      <c r="I4" s="137"/>
      <c r="J4" s="138"/>
      <c r="K4" s="107" t="s">
        <v>2</v>
      </c>
      <c r="L4" s="110">
        <f>SUM(H8:H469)</f>
        <v>117</v>
      </c>
      <c r="M4" s="142"/>
      <c r="N4" s="142"/>
      <c r="O4" s="142"/>
    </row>
    <row r="5" spans="1:15">
      <c r="A5" s="3" t="str">
        <f>Contagem!A9&amp;" : "&amp;Contagem!F9</f>
        <v>Responsável : Vinícius Silva Avelino</v>
      </c>
      <c r="B5" s="136" t="str">
        <f>Contagem!A10&amp;" : "&amp;Contagem!F10</f>
        <v xml:space="preserve">Revisor : </v>
      </c>
      <c r="C5" s="137"/>
      <c r="D5" s="137"/>
      <c r="E5" s="137"/>
      <c r="F5" s="137"/>
      <c r="G5" s="137"/>
      <c r="H5" s="137"/>
      <c r="I5" s="137"/>
      <c r="J5" s="138"/>
      <c r="K5" s="109" t="s">
        <v>5</v>
      </c>
      <c r="L5" s="110">
        <f>SUM(K8:K469)</f>
        <v>117</v>
      </c>
      <c r="M5" s="135"/>
      <c r="N5" s="135"/>
      <c r="O5" s="135"/>
    </row>
    <row r="6" spans="1:15">
      <c r="A6" s="115" t="str">
        <f>Contagem!A4&amp;" : "&amp;Contagem!F4</f>
        <v xml:space="preserve">Empresa : </v>
      </c>
      <c r="B6" s="139" t="str">
        <f>"Tipo da Contagem : "&amp;Contagem!F6</f>
        <v>Tipo da Contagem : Projeto de Desenvolvimento</v>
      </c>
      <c r="C6" s="140"/>
      <c r="D6" s="140"/>
      <c r="E6" s="140"/>
      <c r="F6" s="140"/>
      <c r="G6" s="140"/>
      <c r="H6" s="140"/>
      <c r="I6" s="140"/>
      <c r="J6" s="141"/>
      <c r="K6" s="108" t="s">
        <v>8</v>
      </c>
      <c r="L6" s="110">
        <f>SUM(L8:L469)</f>
        <v>0</v>
      </c>
      <c r="M6" s="142"/>
      <c r="N6" s="142"/>
      <c r="O6" s="142"/>
    </row>
    <row r="7" spans="1:15" ht="13.5" customHeight="1">
      <c r="A7" s="114" t="s">
        <v>23</v>
      </c>
      <c r="B7" s="67" t="s">
        <v>24</v>
      </c>
      <c r="C7" s="68" t="s">
        <v>25</v>
      </c>
      <c r="D7" s="69" t="s">
        <v>26</v>
      </c>
      <c r="E7" s="69" t="s">
        <v>27</v>
      </c>
      <c r="F7" s="69" t="s">
        <v>28</v>
      </c>
      <c r="G7" s="70" t="s">
        <v>29</v>
      </c>
      <c r="H7" s="70" t="s">
        <v>2</v>
      </c>
      <c r="I7" s="118" t="s">
        <v>30</v>
      </c>
      <c r="J7" s="118" t="s">
        <v>31</v>
      </c>
      <c r="K7" s="70" t="s">
        <v>5</v>
      </c>
      <c r="L7" s="71" t="s">
        <v>8</v>
      </c>
      <c r="M7" s="72" t="s">
        <v>32</v>
      </c>
      <c r="N7" s="72" t="s">
        <v>33</v>
      </c>
      <c r="O7" s="73" t="s">
        <v>34</v>
      </c>
    </row>
    <row r="8" spans="1:15">
      <c r="A8" s="119" t="s">
        <v>35</v>
      </c>
      <c r="B8" s="4" t="s">
        <v>36</v>
      </c>
      <c r="C8" s="4"/>
      <c r="D8" s="7">
        <v>7</v>
      </c>
      <c r="E8" s="7">
        <v>4</v>
      </c>
      <c r="F8" s="8" t="str">
        <f t="shared" ref="F8:F61" si="0">IF(ISBLANK(B8),"",IF(I8="L","Baixa",IF(I8="A","Média",IF(I8="","","Alta"))))</f>
        <v>Baixa</v>
      </c>
      <c r="G8" s="7" t="str">
        <f t="shared" ref="G8:G61" si="1">CONCATENATE(B8,I8)</f>
        <v>AIEL</v>
      </c>
      <c r="H8" s="5">
        <f t="shared" ref="H8:H61" si="2">IF(ISBLANK(B8),"",IF(B8="ALI",IF(I8="L",7,IF(I8="A",10,15)),IF(B8="AIE",IF(I8="L",5,IF(I8="A",7,10)),IF(B8="SE",IF(I8="L",4,IF(I8="A",5,7)),IF(OR(B8="EE",B8="CE"),IF(I8="L",3,IF(I8="A",4,6)),0)))))</f>
        <v>5</v>
      </c>
      <c r="I8" s="116" t="str">
        <f t="shared" ref="I8:I61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7" t="str">
        <f t="shared" ref="J8:J61" si="4">CONCATENATE(B8,C8)</f>
        <v>AIE</v>
      </c>
      <c r="K8" s="9">
        <f t="shared" ref="K8:K63" si="5">IF(OR(H8="",H8=0),L8,H8)</f>
        <v>5</v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>
      <c r="A9" s="119" t="s">
        <v>37</v>
      </c>
      <c r="B9" s="4" t="s">
        <v>36</v>
      </c>
      <c r="C9" s="4"/>
      <c r="D9" s="7">
        <v>7</v>
      </c>
      <c r="E9" s="7">
        <v>1</v>
      </c>
      <c r="F9" s="8" t="str">
        <f t="shared" si="0"/>
        <v>Baixa</v>
      </c>
      <c r="G9" s="7" t="str">
        <f t="shared" si="1"/>
        <v>AIEL</v>
      </c>
      <c r="H9" s="5">
        <f t="shared" si="2"/>
        <v>5</v>
      </c>
      <c r="I9" s="116" t="str">
        <f t="shared" si="3"/>
        <v>L</v>
      </c>
      <c r="J9" s="7" t="str">
        <f t="shared" si="4"/>
        <v>AIE</v>
      </c>
      <c r="K9" s="9">
        <f t="shared" si="5"/>
        <v>5</v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>
      <c r="A10" s="119" t="s">
        <v>38</v>
      </c>
      <c r="B10" s="4" t="s">
        <v>36</v>
      </c>
      <c r="C10" s="4"/>
      <c r="D10" s="7">
        <v>7</v>
      </c>
      <c r="E10" s="7">
        <v>1</v>
      </c>
      <c r="F10" s="8" t="str">
        <f t="shared" si="0"/>
        <v>Baixa</v>
      </c>
      <c r="G10" s="7" t="str">
        <f t="shared" si="1"/>
        <v>AIEL</v>
      </c>
      <c r="H10" s="5">
        <f t="shared" si="2"/>
        <v>5</v>
      </c>
      <c r="I10" s="116" t="str">
        <f t="shared" si="3"/>
        <v>L</v>
      </c>
      <c r="J10" s="7" t="str">
        <f t="shared" si="4"/>
        <v>AIE</v>
      </c>
      <c r="K10" s="9">
        <f t="shared" si="5"/>
        <v>5</v>
      </c>
      <c r="L10" s="9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0"/>
      <c r="N10" s="10"/>
      <c r="O10" s="6"/>
    </row>
    <row r="11" spans="1:15">
      <c r="A11" s="119" t="s">
        <v>39</v>
      </c>
      <c r="B11" s="4" t="s">
        <v>36</v>
      </c>
      <c r="C11" s="4"/>
      <c r="D11" s="7">
        <v>7</v>
      </c>
      <c r="E11" s="7">
        <v>1</v>
      </c>
      <c r="F11" s="8" t="str">
        <f t="shared" si="0"/>
        <v>Baixa</v>
      </c>
      <c r="G11" s="7" t="str">
        <f t="shared" si="1"/>
        <v>AIEL</v>
      </c>
      <c r="H11" s="5">
        <f t="shared" si="2"/>
        <v>5</v>
      </c>
      <c r="I11" s="116" t="str">
        <f t="shared" si="3"/>
        <v>L</v>
      </c>
      <c r="J11" s="7" t="str">
        <f t="shared" si="4"/>
        <v>AIE</v>
      </c>
      <c r="K11" s="9">
        <f t="shared" si="5"/>
        <v>5</v>
      </c>
      <c r="L11" s="9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10"/>
      <c r="N11" s="10"/>
      <c r="O11" s="6"/>
    </row>
    <row r="12" spans="1:15">
      <c r="A12" s="119" t="s">
        <v>40</v>
      </c>
      <c r="B12" s="4" t="s">
        <v>36</v>
      </c>
      <c r="C12" s="4"/>
      <c r="D12" s="7">
        <v>4</v>
      </c>
      <c r="E12" s="7">
        <v>3</v>
      </c>
      <c r="F12" s="8" t="str">
        <f t="shared" si="0"/>
        <v>Baixa</v>
      </c>
      <c r="G12" s="7" t="str">
        <f t="shared" si="1"/>
        <v>AIEL</v>
      </c>
      <c r="H12" s="5">
        <f t="shared" si="2"/>
        <v>5</v>
      </c>
      <c r="I12" s="116" t="str">
        <f t="shared" si="3"/>
        <v>L</v>
      </c>
      <c r="J12" s="7" t="str">
        <f t="shared" si="4"/>
        <v>AIE</v>
      </c>
      <c r="K12" s="9">
        <f t="shared" si="5"/>
        <v>5</v>
      </c>
      <c r="L12" s="9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5">
      <c r="A13" s="119" t="s">
        <v>11</v>
      </c>
      <c r="B13" s="4" t="s">
        <v>36</v>
      </c>
      <c r="C13" s="4"/>
      <c r="D13" s="7">
        <v>7</v>
      </c>
      <c r="E13" s="7">
        <v>6</v>
      </c>
      <c r="F13" s="8" t="str">
        <f t="shared" si="0"/>
        <v>Média</v>
      </c>
      <c r="G13" s="7" t="str">
        <f t="shared" si="1"/>
        <v>AIEA</v>
      </c>
      <c r="H13" s="5">
        <f t="shared" si="2"/>
        <v>7</v>
      </c>
      <c r="I13" s="116" t="str">
        <f t="shared" si="3"/>
        <v>A</v>
      </c>
      <c r="J13" s="7" t="str">
        <f t="shared" si="4"/>
        <v>AIE</v>
      </c>
      <c r="K13" s="9">
        <f t="shared" si="5"/>
        <v>7</v>
      </c>
      <c r="L13" s="9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"/>
      <c r="N13" s="10"/>
      <c r="O13" s="6"/>
    </row>
    <row r="14" spans="1:15">
      <c r="A14" s="119" t="s">
        <v>41</v>
      </c>
      <c r="B14" s="4" t="s">
        <v>36</v>
      </c>
      <c r="C14" s="4"/>
      <c r="D14" s="7">
        <v>7</v>
      </c>
      <c r="E14" s="7">
        <v>3</v>
      </c>
      <c r="F14" s="8" t="str">
        <f t="shared" si="0"/>
        <v>Baixa</v>
      </c>
      <c r="G14" s="7" t="str">
        <f t="shared" si="1"/>
        <v>AIEL</v>
      </c>
      <c r="H14" s="5">
        <f t="shared" si="2"/>
        <v>5</v>
      </c>
      <c r="I14" s="116" t="str">
        <f t="shared" si="3"/>
        <v>L</v>
      </c>
      <c r="J14" s="7" t="str">
        <f t="shared" si="4"/>
        <v>AIE</v>
      </c>
      <c r="K14" s="9">
        <f t="shared" si="5"/>
        <v>5</v>
      </c>
      <c r="L14" s="9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10"/>
      <c r="N14" s="10"/>
      <c r="O14" s="6"/>
    </row>
    <row r="15" spans="1:15">
      <c r="A15" s="119" t="s">
        <v>42</v>
      </c>
      <c r="B15" s="4" t="s">
        <v>36</v>
      </c>
      <c r="C15" s="4"/>
      <c r="D15" s="7">
        <v>4</v>
      </c>
      <c r="E15" s="7">
        <v>3</v>
      </c>
      <c r="F15" s="8" t="str">
        <f t="shared" si="0"/>
        <v>Baixa</v>
      </c>
      <c r="G15" s="7" t="str">
        <f t="shared" si="1"/>
        <v>AIEL</v>
      </c>
      <c r="H15" s="5">
        <f t="shared" si="2"/>
        <v>5</v>
      </c>
      <c r="I15" s="116" t="str">
        <f t="shared" si="3"/>
        <v>L</v>
      </c>
      <c r="J15" s="7" t="str">
        <f t="shared" si="4"/>
        <v>AIE</v>
      </c>
      <c r="K15" s="9">
        <f t="shared" si="5"/>
        <v>5</v>
      </c>
      <c r="L15" s="9" t="str">
        <f>IF(NOT(ISERROR(VLOOKUP(B15,Deflatores!G$42:H$64,2,FALSE))),VLOOKUP(B15,Deflatores!G$42:H$64,2,FALSE),IF(OR(ISBLANK(C15),ISBLANK(B15)),"",VLOOKUP(C15,Deflatores!G$4:H$38,2,FALSE)*H15+VLOOKUP(C15,Deflatores!G$4:I$38,3,FALSE)))</f>
        <v/>
      </c>
      <c r="M15" s="10"/>
      <c r="N15" s="10"/>
      <c r="O15" s="6"/>
    </row>
    <row r="16" spans="1:15">
      <c r="A16" s="119" t="s">
        <v>43</v>
      </c>
      <c r="B16" s="4" t="s">
        <v>36</v>
      </c>
      <c r="C16" s="4"/>
      <c r="D16" s="7">
        <v>5</v>
      </c>
      <c r="E16" s="7">
        <v>3</v>
      </c>
      <c r="F16" s="8" t="str">
        <f t="shared" si="0"/>
        <v>Baixa</v>
      </c>
      <c r="G16" s="7" t="str">
        <f t="shared" si="1"/>
        <v>AIEL</v>
      </c>
      <c r="H16" s="5">
        <f t="shared" si="2"/>
        <v>5</v>
      </c>
      <c r="I16" s="116" t="str">
        <f t="shared" si="3"/>
        <v>L</v>
      </c>
      <c r="J16" s="7" t="str">
        <f t="shared" si="4"/>
        <v>AIE</v>
      </c>
      <c r="K16" s="9">
        <f t="shared" si="5"/>
        <v>5</v>
      </c>
      <c r="L16" s="9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0"/>
      <c r="N16" s="10"/>
      <c r="O16" s="6"/>
    </row>
    <row r="17" spans="1:15">
      <c r="A17" s="119" t="s">
        <v>44</v>
      </c>
      <c r="B17" s="4" t="s">
        <v>36</v>
      </c>
      <c r="C17" s="4"/>
      <c r="D17" s="7">
        <v>4</v>
      </c>
      <c r="E17" s="7">
        <v>3</v>
      </c>
      <c r="F17" s="8" t="str">
        <f t="shared" si="0"/>
        <v>Baixa</v>
      </c>
      <c r="G17" s="7" t="str">
        <f t="shared" si="1"/>
        <v>AIEL</v>
      </c>
      <c r="H17" s="5">
        <f t="shared" si="2"/>
        <v>5</v>
      </c>
      <c r="I17" s="116" t="str">
        <f t="shared" si="3"/>
        <v>L</v>
      </c>
      <c r="J17" s="7" t="str">
        <f t="shared" si="4"/>
        <v>AIE</v>
      </c>
      <c r="K17" s="9">
        <f t="shared" si="5"/>
        <v>5</v>
      </c>
      <c r="L17" s="9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10"/>
      <c r="N17" s="10"/>
      <c r="O17" s="6"/>
    </row>
    <row r="18" spans="1:15">
      <c r="A18" s="119" t="s">
        <v>45</v>
      </c>
      <c r="B18" s="4" t="s">
        <v>46</v>
      </c>
      <c r="C18" s="4"/>
      <c r="D18" s="7">
        <v>7</v>
      </c>
      <c r="E18" s="7">
        <v>1</v>
      </c>
      <c r="F18" s="8" t="str">
        <f t="shared" si="0"/>
        <v>Baixa</v>
      </c>
      <c r="G18" s="7" t="str">
        <f t="shared" si="1"/>
        <v>EEL</v>
      </c>
      <c r="H18" s="5">
        <f t="shared" si="2"/>
        <v>3</v>
      </c>
      <c r="I18" s="116" t="str">
        <f t="shared" si="3"/>
        <v>L</v>
      </c>
      <c r="J18" s="7" t="str">
        <f t="shared" si="4"/>
        <v>EE</v>
      </c>
      <c r="K18" s="9">
        <f t="shared" si="5"/>
        <v>3</v>
      </c>
      <c r="L18" s="9" t="str">
        <f>IF(NOT(ISERROR(VLOOKUP(B18,Deflatores!G$42:H$64,2,FALSE))),VLOOKUP(B18,Deflatores!G$42:H$64,2,FALSE),IF(OR(ISBLANK(C18),ISBLANK(B18)),"",VLOOKUP(C18,Deflatores!G$4:H$38,2,FALSE)*H18+VLOOKUP(C18,Deflatores!G$4:I$38,3,FALSE)))</f>
        <v/>
      </c>
      <c r="M18" s="10"/>
      <c r="N18" s="10"/>
      <c r="O18" s="6"/>
    </row>
    <row r="19" spans="1:15">
      <c r="A19" s="119" t="s">
        <v>47</v>
      </c>
      <c r="B19" s="4" t="s">
        <v>46</v>
      </c>
      <c r="C19" s="4"/>
      <c r="D19" s="7">
        <v>7</v>
      </c>
      <c r="E19" s="7">
        <v>3</v>
      </c>
      <c r="F19" s="8" t="str">
        <f t="shared" si="0"/>
        <v>Alta</v>
      </c>
      <c r="G19" s="7" t="str">
        <f t="shared" si="1"/>
        <v>EEH</v>
      </c>
      <c r="H19" s="5">
        <f t="shared" si="2"/>
        <v>6</v>
      </c>
      <c r="I19" s="116" t="str">
        <f t="shared" si="3"/>
        <v>H</v>
      </c>
      <c r="J19" s="7" t="str">
        <f t="shared" si="4"/>
        <v>EE</v>
      </c>
      <c r="K19" s="9">
        <f t="shared" si="5"/>
        <v>6</v>
      </c>
      <c r="L19" s="9" t="str">
        <f>IF(NOT(ISERROR(VLOOKUP(B19,Deflatores!G$42:H$64,2,FALSE))),VLOOKUP(B19,Deflatores!G$42:H$64,2,FALSE),IF(OR(ISBLANK(C19),ISBLANK(B19)),"",VLOOKUP(C19,Deflatores!G$4:H$38,2,FALSE)*H19+VLOOKUP(C19,Deflatores!G$4:I$38,3,FALSE)))</f>
        <v/>
      </c>
      <c r="M19" s="10"/>
      <c r="N19" s="10"/>
      <c r="O19" s="6"/>
    </row>
    <row r="20" spans="1:15">
      <c r="A20" s="119" t="s">
        <v>48</v>
      </c>
      <c r="B20" s="4" t="s">
        <v>46</v>
      </c>
      <c r="C20" s="4"/>
      <c r="D20" s="7">
        <v>7</v>
      </c>
      <c r="E20" s="7">
        <v>4</v>
      </c>
      <c r="F20" s="8" t="str">
        <f t="shared" si="0"/>
        <v>Alta</v>
      </c>
      <c r="G20" s="7" t="str">
        <f t="shared" si="1"/>
        <v>EEH</v>
      </c>
      <c r="H20" s="5">
        <f t="shared" si="2"/>
        <v>6</v>
      </c>
      <c r="I20" s="116" t="str">
        <f t="shared" si="3"/>
        <v>H</v>
      </c>
      <c r="J20" s="7" t="str">
        <f t="shared" si="4"/>
        <v>EE</v>
      </c>
      <c r="K20" s="9">
        <f t="shared" si="5"/>
        <v>6</v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>
      <c r="A21" s="119" t="s">
        <v>49</v>
      </c>
      <c r="B21" s="4" t="s">
        <v>46</v>
      </c>
      <c r="C21" s="4"/>
      <c r="D21" s="7">
        <v>1</v>
      </c>
      <c r="E21" s="7">
        <v>2</v>
      </c>
      <c r="F21" s="8" t="str">
        <f t="shared" si="0"/>
        <v>Baixa</v>
      </c>
      <c r="G21" s="7" t="str">
        <f t="shared" si="1"/>
        <v>EEL</v>
      </c>
      <c r="H21" s="5">
        <f t="shared" si="2"/>
        <v>3</v>
      </c>
      <c r="I21" s="116" t="str">
        <f t="shared" si="3"/>
        <v>L</v>
      </c>
      <c r="J21" s="7" t="str">
        <f t="shared" si="4"/>
        <v>EE</v>
      </c>
      <c r="K21" s="9">
        <f t="shared" si="5"/>
        <v>3</v>
      </c>
      <c r="L21" s="9" t="str">
        <f>IF(NOT(ISERROR(VLOOKUP(B21,Deflatores!G$42:H$64,2,FALSE))),VLOOKUP(B21,Deflatores!G$42:H$64,2,FALSE),IF(OR(ISBLANK(C21),ISBLANK(B21)),"",VLOOKUP(C21,Deflatores!G$4:H$38,2,FALSE)*H21+VLOOKUP(C21,Deflatores!G$4:I$38,3,FALSE)))</f>
        <v/>
      </c>
      <c r="M21" s="10"/>
      <c r="N21" s="10"/>
      <c r="O21" s="6"/>
    </row>
    <row r="22" spans="1:15">
      <c r="A22" s="119" t="s">
        <v>50</v>
      </c>
      <c r="B22" s="4" t="s">
        <v>46</v>
      </c>
      <c r="C22" s="4"/>
      <c r="D22" s="7">
        <v>4</v>
      </c>
      <c r="E22" s="7">
        <v>2</v>
      </c>
      <c r="F22" s="8" t="str">
        <f t="shared" si="0"/>
        <v>Baixa</v>
      </c>
      <c r="G22" s="7" t="str">
        <f t="shared" si="1"/>
        <v>EEL</v>
      </c>
      <c r="H22" s="5">
        <f t="shared" si="2"/>
        <v>3</v>
      </c>
      <c r="I22" s="116" t="str">
        <f t="shared" si="3"/>
        <v>L</v>
      </c>
      <c r="J22" s="7" t="str">
        <f t="shared" si="4"/>
        <v>EE</v>
      </c>
      <c r="K22" s="9">
        <f t="shared" si="5"/>
        <v>3</v>
      </c>
      <c r="L22" s="9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0"/>
      <c r="N22" s="10"/>
      <c r="O22" s="6"/>
    </row>
    <row r="23" spans="1:15">
      <c r="A23" s="119" t="s">
        <v>51</v>
      </c>
      <c r="B23" s="4" t="s">
        <v>46</v>
      </c>
      <c r="C23" s="4"/>
      <c r="D23" s="7">
        <v>1</v>
      </c>
      <c r="E23" s="7">
        <v>4</v>
      </c>
      <c r="F23" s="8" t="str">
        <f t="shared" si="0"/>
        <v>Média</v>
      </c>
      <c r="G23" s="7" t="str">
        <f t="shared" si="1"/>
        <v>EEA</v>
      </c>
      <c r="H23" s="5">
        <f t="shared" si="2"/>
        <v>4</v>
      </c>
      <c r="I23" s="116" t="str">
        <f t="shared" si="3"/>
        <v>A</v>
      </c>
      <c r="J23" s="7" t="str">
        <f t="shared" si="4"/>
        <v>EE</v>
      </c>
      <c r="K23" s="9">
        <f t="shared" si="5"/>
        <v>4</v>
      </c>
      <c r="L23" s="9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10"/>
      <c r="N23" s="10"/>
      <c r="O23" s="6"/>
    </row>
    <row r="24" spans="1:15">
      <c r="A24" s="119" t="s">
        <v>52</v>
      </c>
      <c r="B24" s="4" t="s">
        <v>53</v>
      </c>
      <c r="C24" s="4"/>
      <c r="D24" s="7">
        <v>4</v>
      </c>
      <c r="E24" s="7">
        <v>3</v>
      </c>
      <c r="F24" s="8" t="str">
        <f t="shared" si="0"/>
        <v>Baixa</v>
      </c>
      <c r="G24" s="7" t="str">
        <f t="shared" si="1"/>
        <v>SEL</v>
      </c>
      <c r="H24" s="5">
        <f t="shared" si="2"/>
        <v>4</v>
      </c>
      <c r="I24" s="116" t="str">
        <f t="shared" si="3"/>
        <v>L</v>
      </c>
      <c r="J24" s="7" t="str">
        <f t="shared" si="4"/>
        <v>SE</v>
      </c>
      <c r="K24" s="9">
        <f t="shared" si="5"/>
        <v>4</v>
      </c>
      <c r="L24" s="9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"/>
      <c r="N24" s="10"/>
      <c r="O24" s="6"/>
    </row>
    <row r="25" spans="1:15">
      <c r="A25" s="119" t="s">
        <v>54</v>
      </c>
      <c r="B25" s="4" t="s">
        <v>46</v>
      </c>
      <c r="C25" s="4"/>
      <c r="D25" s="7">
        <v>7</v>
      </c>
      <c r="E25" s="7">
        <v>2</v>
      </c>
      <c r="F25" s="8" t="str">
        <f t="shared" si="0"/>
        <v>Média</v>
      </c>
      <c r="G25" s="7" t="str">
        <f t="shared" si="1"/>
        <v>EEA</v>
      </c>
      <c r="H25" s="5">
        <f t="shared" si="2"/>
        <v>4</v>
      </c>
      <c r="I25" s="116" t="str">
        <f t="shared" si="3"/>
        <v>A</v>
      </c>
      <c r="J25" s="7" t="str">
        <f t="shared" si="4"/>
        <v>EE</v>
      </c>
      <c r="K25" s="9">
        <f t="shared" si="5"/>
        <v>4</v>
      </c>
      <c r="L25" s="9" t="str">
        <f>IF(NOT(ISERROR(VLOOKUP(B25,Deflatores!G$42:H$64,2,FALSE))),VLOOKUP(B25,Deflatores!G$42:H$64,2,FALSE),IF(OR(ISBLANK(C25),ISBLANK(B25)),"",VLOOKUP(C25,Deflatores!G$4:H$38,2,FALSE)*H25+VLOOKUP(C25,Deflatores!G$4:I$38,3,FALSE)))</f>
        <v/>
      </c>
      <c r="M25" s="10"/>
      <c r="N25" s="10"/>
      <c r="O25" s="6"/>
    </row>
    <row r="26" spans="1:15">
      <c r="A26" s="119" t="s">
        <v>55</v>
      </c>
      <c r="B26" s="4" t="s">
        <v>46</v>
      </c>
      <c r="C26" s="4"/>
      <c r="D26" s="7">
        <v>1</v>
      </c>
      <c r="E26" s="7">
        <v>1</v>
      </c>
      <c r="F26" s="8" t="str">
        <f t="shared" si="0"/>
        <v>Baixa</v>
      </c>
      <c r="G26" s="7" t="str">
        <f t="shared" si="1"/>
        <v>EEL</v>
      </c>
      <c r="H26" s="5">
        <f t="shared" si="2"/>
        <v>3</v>
      </c>
      <c r="I26" s="116" t="str">
        <f t="shared" si="3"/>
        <v>L</v>
      </c>
      <c r="J26" s="7" t="str">
        <f t="shared" si="4"/>
        <v>EE</v>
      </c>
      <c r="K26" s="9">
        <f t="shared" si="5"/>
        <v>3</v>
      </c>
      <c r="L26" s="9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10"/>
      <c r="N26" s="10"/>
      <c r="O26" s="6"/>
    </row>
    <row r="27" spans="1:15">
      <c r="A27" s="119" t="s">
        <v>56</v>
      </c>
      <c r="B27" s="4" t="s">
        <v>46</v>
      </c>
      <c r="C27" s="4"/>
      <c r="D27" s="7">
        <v>3</v>
      </c>
      <c r="E27" s="7">
        <v>2</v>
      </c>
      <c r="F27" s="8" t="str">
        <f t="shared" si="0"/>
        <v>Baixa</v>
      </c>
      <c r="G27" s="7" t="str">
        <f t="shared" si="1"/>
        <v>EEL</v>
      </c>
      <c r="H27" s="5">
        <f t="shared" si="2"/>
        <v>3</v>
      </c>
      <c r="I27" s="116" t="str">
        <f t="shared" si="3"/>
        <v>L</v>
      </c>
      <c r="J27" s="7" t="str">
        <f t="shared" si="4"/>
        <v>EE</v>
      </c>
      <c r="K27" s="9">
        <f t="shared" si="5"/>
        <v>3</v>
      </c>
      <c r="L27" s="9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10"/>
      <c r="N27" s="10"/>
      <c r="O27" s="6"/>
    </row>
    <row r="28" spans="1:15">
      <c r="A28" s="119" t="s">
        <v>57</v>
      </c>
      <c r="B28" s="4" t="s">
        <v>46</v>
      </c>
      <c r="C28" s="4"/>
      <c r="D28" s="7">
        <v>3</v>
      </c>
      <c r="E28" s="7">
        <v>2</v>
      </c>
      <c r="F28" s="8" t="str">
        <f t="shared" si="0"/>
        <v>Baixa</v>
      </c>
      <c r="G28" s="7" t="str">
        <f t="shared" si="1"/>
        <v>EEL</v>
      </c>
      <c r="H28" s="5">
        <f t="shared" si="2"/>
        <v>3</v>
      </c>
      <c r="I28" s="116" t="str">
        <f t="shared" si="3"/>
        <v>L</v>
      </c>
      <c r="J28" s="7" t="str">
        <f t="shared" si="4"/>
        <v>EE</v>
      </c>
      <c r="K28" s="9">
        <f t="shared" si="5"/>
        <v>3</v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>
      <c r="A29" s="119" t="s">
        <v>58</v>
      </c>
      <c r="B29" s="4" t="s">
        <v>53</v>
      </c>
      <c r="C29" s="4"/>
      <c r="D29" s="7">
        <v>2</v>
      </c>
      <c r="E29" s="7">
        <v>3</v>
      </c>
      <c r="F29" s="8" t="str">
        <f t="shared" si="0"/>
        <v>Baixa</v>
      </c>
      <c r="G29" s="7" t="str">
        <f t="shared" si="1"/>
        <v>SEL</v>
      </c>
      <c r="H29" s="5">
        <f t="shared" si="2"/>
        <v>4</v>
      </c>
      <c r="I29" s="116" t="str">
        <f t="shared" si="3"/>
        <v>L</v>
      </c>
      <c r="J29" s="7" t="str">
        <f t="shared" si="4"/>
        <v>SE</v>
      </c>
      <c r="K29" s="9">
        <f t="shared" si="5"/>
        <v>4</v>
      </c>
      <c r="L29" s="9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0"/>
      <c r="N29" s="10"/>
      <c r="O29" s="6"/>
    </row>
    <row r="30" spans="1:15">
      <c r="A30" s="119" t="s">
        <v>59</v>
      </c>
      <c r="B30" s="4" t="s">
        <v>60</v>
      </c>
      <c r="C30" s="4"/>
      <c r="D30" s="7">
        <v>4</v>
      </c>
      <c r="E30" s="7">
        <v>2</v>
      </c>
      <c r="F30" s="8" t="str">
        <f t="shared" si="0"/>
        <v>Baixa</v>
      </c>
      <c r="G30" s="7" t="str">
        <f t="shared" si="1"/>
        <v>CEL</v>
      </c>
      <c r="H30" s="5">
        <f t="shared" si="2"/>
        <v>3</v>
      </c>
      <c r="I30" s="116" t="str">
        <f t="shared" si="3"/>
        <v>L</v>
      </c>
      <c r="J30" s="7" t="str">
        <f t="shared" si="4"/>
        <v>CE</v>
      </c>
      <c r="K30" s="9">
        <f t="shared" si="5"/>
        <v>3</v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>
      <c r="A31" s="119" t="s">
        <v>61</v>
      </c>
      <c r="B31" s="4" t="s">
        <v>60</v>
      </c>
      <c r="C31" s="4"/>
      <c r="D31" s="7">
        <v>2</v>
      </c>
      <c r="E31" s="7">
        <v>3</v>
      </c>
      <c r="F31" s="8" t="str">
        <f t="shared" si="0"/>
        <v>Baixa</v>
      </c>
      <c r="G31" s="7" t="str">
        <f t="shared" si="1"/>
        <v>CEL</v>
      </c>
      <c r="H31" s="5">
        <f t="shared" si="2"/>
        <v>3</v>
      </c>
      <c r="I31" s="116" t="str">
        <f t="shared" si="3"/>
        <v>L</v>
      </c>
      <c r="J31" s="7" t="str">
        <f t="shared" si="4"/>
        <v>CE</v>
      </c>
      <c r="K31" s="9">
        <f t="shared" si="5"/>
        <v>3</v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>
      <c r="A32" s="119" t="s">
        <v>62</v>
      </c>
      <c r="B32" s="4" t="s">
        <v>60</v>
      </c>
      <c r="C32" s="4"/>
      <c r="D32" s="7">
        <v>4</v>
      </c>
      <c r="E32" s="7">
        <v>2</v>
      </c>
      <c r="F32" s="8" t="str">
        <f t="shared" si="0"/>
        <v>Baixa</v>
      </c>
      <c r="G32" s="7" t="str">
        <f t="shared" si="1"/>
        <v>CEL</v>
      </c>
      <c r="H32" s="5">
        <f t="shared" si="2"/>
        <v>3</v>
      </c>
      <c r="I32" s="116" t="str">
        <f t="shared" si="3"/>
        <v>L</v>
      </c>
      <c r="J32" s="7" t="str">
        <f t="shared" si="4"/>
        <v>CE</v>
      </c>
      <c r="K32" s="9">
        <f t="shared" si="5"/>
        <v>3</v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>
      <c r="A33" s="119" t="s">
        <v>63</v>
      </c>
      <c r="B33" s="4" t="s">
        <v>46</v>
      </c>
      <c r="C33" s="4"/>
      <c r="D33" s="7">
        <v>2</v>
      </c>
      <c r="E33" s="7">
        <v>4</v>
      </c>
      <c r="F33" s="8" t="str">
        <f t="shared" si="0"/>
        <v>Média</v>
      </c>
      <c r="G33" s="7" t="str">
        <f t="shared" si="1"/>
        <v>EEA</v>
      </c>
      <c r="H33" s="5">
        <f t="shared" si="2"/>
        <v>4</v>
      </c>
      <c r="I33" s="116" t="str">
        <f t="shared" si="3"/>
        <v>A</v>
      </c>
      <c r="J33" s="7" t="str">
        <f t="shared" si="4"/>
        <v>EE</v>
      </c>
      <c r="K33" s="9">
        <f t="shared" si="5"/>
        <v>4</v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>
      <c r="A34" s="119" t="s">
        <v>64</v>
      </c>
      <c r="B34" s="4" t="s">
        <v>60</v>
      </c>
      <c r="C34" s="4"/>
      <c r="D34" s="7">
        <v>1</v>
      </c>
      <c r="E34" s="7">
        <v>1</v>
      </c>
      <c r="F34" s="8" t="str">
        <f t="shared" si="0"/>
        <v>Baixa</v>
      </c>
      <c r="G34" s="7" t="str">
        <f t="shared" si="1"/>
        <v>CEL</v>
      </c>
      <c r="H34" s="5">
        <f t="shared" si="2"/>
        <v>3</v>
      </c>
      <c r="I34" s="116" t="str">
        <f t="shared" si="3"/>
        <v>L</v>
      </c>
      <c r="J34" s="7" t="str">
        <f t="shared" si="4"/>
        <v>CE</v>
      </c>
      <c r="K34" s="9">
        <f t="shared" si="5"/>
        <v>3</v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>
      <c r="A35" s="119" t="s">
        <v>65</v>
      </c>
      <c r="B35" s="4" t="s">
        <v>60</v>
      </c>
      <c r="C35" s="4"/>
      <c r="D35" s="7">
        <v>1</v>
      </c>
      <c r="E35" s="7">
        <v>1</v>
      </c>
      <c r="F35" s="8" t="str">
        <f t="shared" si="0"/>
        <v>Baixa</v>
      </c>
      <c r="G35" s="7" t="str">
        <f t="shared" si="1"/>
        <v>CEL</v>
      </c>
      <c r="H35" s="5">
        <f t="shared" si="2"/>
        <v>3</v>
      </c>
      <c r="I35" s="116" t="str">
        <f t="shared" si="3"/>
        <v>L</v>
      </c>
      <c r="J35" s="7" t="str">
        <f t="shared" si="4"/>
        <v>CE</v>
      </c>
      <c r="K35" s="9">
        <f t="shared" si="5"/>
        <v>3</v>
      </c>
      <c r="L35" s="9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"/>
      <c r="N35" s="10"/>
      <c r="O35" s="6"/>
    </row>
    <row r="36" spans="1:15">
      <c r="A36" s="119"/>
      <c r="B36" s="4"/>
      <c r="C36" s="4"/>
      <c r="D36" s="7"/>
      <c r="E36" s="7"/>
      <c r="F36" s="8" t="str">
        <f t="shared" si="0"/>
        <v/>
      </c>
      <c r="G36" s="7" t="str">
        <f t="shared" si="1"/>
        <v/>
      </c>
      <c r="H36" s="5" t="str">
        <f t="shared" si="2"/>
        <v/>
      </c>
      <c r="I36" s="116" t="str">
        <f t="shared" si="3"/>
        <v/>
      </c>
      <c r="J36" s="7" t="str">
        <f t="shared" si="4"/>
        <v/>
      </c>
      <c r="K36" s="9" t="str">
        <f t="shared" si="5"/>
        <v/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>
      <c r="A37" s="119"/>
      <c r="B37" s="4"/>
      <c r="C37" s="4"/>
      <c r="D37" s="7"/>
      <c r="E37" s="7"/>
      <c r="F37" s="8" t="str">
        <f t="shared" si="0"/>
        <v/>
      </c>
      <c r="G37" s="7" t="str">
        <f t="shared" si="1"/>
        <v/>
      </c>
      <c r="H37" s="5" t="str">
        <f t="shared" si="2"/>
        <v/>
      </c>
      <c r="I37" s="116" t="str">
        <f t="shared" si="3"/>
        <v/>
      </c>
      <c r="J37" s="7" t="str">
        <f t="shared" si="4"/>
        <v/>
      </c>
      <c r="K37" s="9" t="str">
        <f t="shared" si="5"/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>
      <c r="A38" s="119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16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>
      <c r="A39" s="119"/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16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>
      <c r="A40" s="119"/>
      <c r="B40" s="4"/>
      <c r="C40" s="4"/>
      <c r="D40" s="7"/>
      <c r="E40" s="7"/>
      <c r="F40" s="8" t="str">
        <f t="shared" si="0"/>
        <v/>
      </c>
      <c r="G40" s="7" t="str">
        <f t="shared" si="1"/>
        <v/>
      </c>
      <c r="H40" s="5" t="str">
        <f t="shared" si="2"/>
        <v/>
      </c>
      <c r="I40" s="116" t="str">
        <f t="shared" si="3"/>
        <v/>
      </c>
      <c r="J40" s="7" t="str">
        <f t="shared" si="4"/>
        <v/>
      </c>
      <c r="K40" s="9" t="str">
        <f t="shared" si="5"/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>
      <c r="A41" s="119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16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>
      <c r="A42" s="119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16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>
      <c r="A43" s="119"/>
      <c r="B43" s="4"/>
      <c r="C43" s="4"/>
      <c r="D43" s="7"/>
      <c r="E43" s="7"/>
      <c r="F43" s="8" t="str">
        <f t="shared" si="0"/>
        <v/>
      </c>
      <c r="G43" s="7" t="str">
        <f t="shared" si="1"/>
        <v/>
      </c>
      <c r="H43" s="5" t="str">
        <f t="shared" si="2"/>
        <v/>
      </c>
      <c r="I43" s="116" t="str">
        <f t="shared" si="3"/>
        <v/>
      </c>
      <c r="J43" s="7" t="str">
        <f t="shared" si="4"/>
        <v/>
      </c>
      <c r="K43" s="9" t="str">
        <f t="shared" si="5"/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>
      <c r="A44" s="119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16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>
      <c r="A45" s="119"/>
      <c r="B45" s="4"/>
      <c r="C45" s="4"/>
      <c r="D45" s="7"/>
      <c r="E45" s="7"/>
      <c r="F45" s="8" t="str">
        <f t="shared" si="0"/>
        <v/>
      </c>
      <c r="G45" s="7" t="str">
        <f t="shared" si="1"/>
        <v/>
      </c>
      <c r="H45" s="5" t="str">
        <f t="shared" si="2"/>
        <v/>
      </c>
      <c r="I45" s="116" t="str">
        <f t="shared" si="3"/>
        <v/>
      </c>
      <c r="J45" s="7" t="str">
        <f t="shared" si="4"/>
        <v/>
      </c>
      <c r="K45" s="9" t="str">
        <f t="shared" si="5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>
      <c r="A46" s="119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16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>
      <c r="A47" s="119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16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>
      <c r="A48" s="119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16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>
      <c r="A49" s="119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16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>
      <c r="A50" s="119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16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>
      <c r="A51" s="119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16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>
      <c r="A52" s="119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16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>
      <c r="A53" s="119"/>
      <c r="B53" s="4"/>
      <c r="C53" s="4"/>
      <c r="D53" s="7"/>
      <c r="E53" s="7"/>
      <c r="F53" s="8" t="str">
        <f t="shared" si="0"/>
        <v/>
      </c>
      <c r="G53" s="7" t="str">
        <f t="shared" si="1"/>
        <v/>
      </c>
      <c r="H53" s="5" t="str">
        <f t="shared" si="2"/>
        <v/>
      </c>
      <c r="I53" s="116" t="str">
        <f t="shared" si="3"/>
        <v/>
      </c>
      <c r="J53" s="7" t="str">
        <f t="shared" si="4"/>
        <v/>
      </c>
      <c r="K53" s="9" t="str">
        <f t="shared" si="5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>
      <c r="A54" s="119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16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>
      <c r="A55" s="119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16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>
      <c r="A56" s="119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16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>
      <c r="A57" s="119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16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>
      <c r="A58" s="119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16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>
      <c r="A59" s="119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16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>
      <c r="A60" s="119"/>
      <c r="B60" s="4"/>
      <c r="C60" s="4"/>
      <c r="D60" s="7"/>
      <c r="E60" s="7"/>
      <c r="F60" s="8" t="str">
        <f t="shared" si="0"/>
        <v/>
      </c>
      <c r="G60" s="7" t="str">
        <f t="shared" si="1"/>
        <v/>
      </c>
      <c r="H60" s="5" t="str">
        <f t="shared" si="2"/>
        <v/>
      </c>
      <c r="I60" s="116" t="str">
        <f t="shared" si="3"/>
        <v/>
      </c>
      <c r="J60" s="7" t="str">
        <f t="shared" si="4"/>
        <v/>
      </c>
      <c r="K60" s="9" t="str">
        <f t="shared" si="5"/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>
      <c r="A61" s="119"/>
      <c r="B61" s="4"/>
      <c r="C61" s="4"/>
      <c r="D61" s="7"/>
      <c r="E61" s="7"/>
      <c r="F61" s="8" t="str">
        <f t="shared" si="0"/>
        <v/>
      </c>
      <c r="G61" s="7" t="str">
        <f t="shared" si="1"/>
        <v/>
      </c>
      <c r="H61" s="5" t="str">
        <f t="shared" si="2"/>
        <v/>
      </c>
      <c r="I61" s="116" t="str">
        <f t="shared" si="3"/>
        <v/>
      </c>
      <c r="J61" s="7" t="str">
        <f t="shared" si="4"/>
        <v/>
      </c>
      <c r="K61" s="9" t="str">
        <f t="shared" si="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>
      <c r="A62" s="119"/>
      <c r="B62" s="4"/>
      <c r="C62" s="4"/>
      <c r="D62" s="7"/>
      <c r="E62" s="7"/>
      <c r="F62" s="8" t="str">
        <f t="shared" ref="F62:F125" si="6">IF(ISBLANK(B62),"",IF(I62="L","Baixa",IF(I62="A","Média",IF(I62="","","Alta"))))</f>
        <v/>
      </c>
      <c r="G62" s="7" t="str">
        <f t="shared" ref="G62:G125" si="7">CONCATENATE(B62,I62)</f>
        <v/>
      </c>
      <c r="H62" s="5" t="str">
        <f t="shared" ref="H62:H125" si="8">IF(ISBLANK(B62),"",IF(B62="ALI",IF(I62="L",7,IF(I62="A",10,15)),IF(B62="AIE",IF(I62="L",5,IF(I62="A",7,10)),IF(B62="SE",IF(I62="L",4,IF(I62="A",5,7)),IF(OR(B62="EE",B62="CE"),IF(I62="L",3,IF(I62="A",4,6)),0)))))</f>
        <v/>
      </c>
      <c r="I62" s="116" t="str">
        <f t="shared" ref="I62:I125" si="9">IF(OR(ISBLANK(D62),ISBLANK(E62)),IF(OR(B62="ALI",B62="AIE"),"L",IF(OR(B62="EE",B62="SE",B62="CE"),"A","")),IF(B62="EE",IF(E62&gt;=3,IF(D62&gt;=5,"H","A"),IF(E62&gt;=2,IF(D62&gt;=16,"H",IF(D62&lt;=4,"L","A")),IF(D62&lt;=15,"L","A"))),IF(OR(B62="SE",B62="CE"),IF(E62&gt;=4,IF(D62&gt;=6,"H","A"),IF(E62&gt;=2,IF(D62&gt;=20,"H",IF(D62&lt;=5,"L","A")),IF(D62&lt;=19,"L","A"))),IF(OR(B62="ALI",B62="AIE"),IF(E62&gt;=6,IF(D62&gt;=20,"H","A"),IF(E62&gt;=2,IF(D62&gt;=51,"H",IF(D62&lt;=19,"L","A")),IF(D62&lt;=50,"L","A"))),""))))</f>
        <v/>
      </c>
      <c r="J62" s="7" t="str">
        <f t="shared" ref="J62:J125" si="10">CONCATENATE(B62,C62)</f>
        <v/>
      </c>
      <c r="K62" s="9" t="str">
        <f t="shared" si="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>
      <c r="A63" s="119"/>
      <c r="B63" s="4"/>
      <c r="C63" s="4"/>
      <c r="D63" s="7"/>
      <c r="E63" s="7"/>
      <c r="F63" s="8" t="str">
        <f t="shared" si="6"/>
        <v/>
      </c>
      <c r="G63" s="7" t="str">
        <f t="shared" si="7"/>
        <v/>
      </c>
      <c r="H63" s="5" t="str">
        <f t="shared" si="8"/>
        <v/>
      </c>
      <c r="I63" s="116" t="str">
        <f t="shared" si="9"/>
        <v/>
      </c>
      <c r="J63" s="7" t="str">
        <f t="shared" si="10"/>
        <v/>
      </c>
      <c r="K63" s="9" t="str">
        <f t="shared" si="5"/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>
      <c r="A64" s="119"/>
      <c r="B64" s="4"/>
      <c r="C64" s="4"/>
      <c r="D64" s="7"/>
      <c r="E64" s="7"/>
      <c r="F64" s="8" t="str">
        <f t="shared" si="6"/>
        <v/>
      </c>
      <c r="G64" s="7" t="str">
        <f t="shared" si="7"/>
        <v/>
      </c>
      <c r="H64" s="5" t="str">
        <f t="shared" si="8"/>
        <v/>
      </c>
      <c r="I64" s="116" t="str">
        <f t="shared" si="9"/>
        <v/>
      </c>
      <c r="J64" s="7" t="str">
        <f t="shared" si="10"/>
        <v/>
      </c>
      <c r="K64" s="9" t="str">
        <f t="shared" ref="K64:K127" si="11">IF(OR(H64="",H64=0),L64,H64)</f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>
      <c r="A65" s="119"/>
      <c r="B65" s="4"/>
      <c r="C65" s="4"/>
      <c r="D65" s="7"/>
      <c r="E65" s="7"/>
      <c r="F65" s="8" t="str">
        <f t="shared" si="6"/>
        <v/>
      </c>
      <c r="G65" s="7" t="str">
        <f t="shared" si="7"/>
        <v/>
      </c>
      <c r="H65" s="5" t="str">
        <f t="shared" si="8"/>
        <v/>
      </c>
      <c r="I65" s="116" t="str">
        <f t="shared" si="9"/>
        <v/>
      </c>
      <c r="J65" s="7" t="str">
        <f t="shared" si="10"/>
        <v/>
      </c>
      <c r="K65" s="9" t="str">
        <f t="shared" si="1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>
      <c r="A66" s="119"/>
      <c r="B66" s="4"/>
      <c r="C66" s="4"/>
      <c r="D66" s="7"/>
      <c r="E66" s="7"/>
      <c r="F66" s="8" t="str">
        <f t="shared" si="6"/>
        <v/>
      </c>
      <c r="G66" s="7" t="str">
        <f t="shared" si="7"/>
        <v/>
      </c>
      <c r="H66" s="5" t="str">
        <f t="shared" si="8"/>
        <v/>
      </c>
      <c r="I66" s="116" t="str">
        <f t="shared" si="9"/>
        <v/>
      </c>
      <c r="J66" s="7" t="str">
        <f t="shared" si="10"/>
        <v/>
      </c>
      <c r="K66" s="9" t="str">
        <f t="shared" si="11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>
      <c r="A67" s="119"/>
      <c r="B67" s="4"/>
      <c r="C67" s="4"/>
      <c r="D67" s="7"/>
      <c r="E67" s="7"/>
      <c r="F67" s="8" t="str">
        <f t="shared" si="6"/>
        <v/>
      </c>
      <c r="G67" s="7" t="str">
        <f t="shared" si="7"/>
        <v/>
      </c>
      <c r="H67" s="5" t="str">
        <f t="shared" si="8"/>
        <v/>
      </c>
      <c r="I67" s="116" t="str">
        <f t="shared" si="9"/>
        <v/>
      </c>
      <c r="J67" s="7" t="str">
        <f t="shared" si="10"/>
        <v/>
      </c>
      <c r="K67" s="9" t="str">
        <f t="shared" si="11"/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>
      <c r="A68" s="119"/>
      <c r="B68" s="4"/>
      <c r="C68" s="4"/>
      <c r="D68" s="7"/>
      <c r="E68" s="7"/>
      <c r="F68" s="8" t="str">
        <f t="shared" si="6"/>
        <v/>
      </c>
      <c r="G68" s="7" t="str">
        <f t="shared" si="7"/>
        <v/>
      </c>
      <c r="H68" s="5" t="str">
        <f t="shared" si="8"/>
        <v/>
      </c>
      <c r="I68" s="116" t="str">
        <f t="shared" si="9"/>
        <v/>
      </c>
      <c r="J68" s="7" t="str">
        <f t="shared" si="10"/>
        <v/>
      </c>
      <c r="K68" s="9" t="str">
        <f t="shared" si="11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>
      <c r="A69" s="119"/>
      <c r="B69" s="4"/>
      <c r="C69" s="4"/>
      <c r="D69" s="7"/>
      <c r="E69" s="7"/>
      <c r="F69" s="8" t="str">
        <f t="shared" si="6"/>
        <v/>
      </c>
      <c r="G69" s="7" t="str">
        <f t="shared" si="7"/>
        <v/>
      </c>
      <c r="H69" s="5" t="str">
        <f t="shared" si="8"/>
        <v/>
      </c>
      <c r="I69" s="116" t="str">
        <f t="shared" si="9"/>
        <v/>
      </c>
      <c r="J69" s="7" t="str">
        <f t="shared" si="10"/>
        <v/>
      </c>
      <c r="K69" s="9" t="str">
        <f t="shared" si="11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>
      <c r="A70" s="119"/>
      <c r="B70" s="4"/>
      <c r="C70" s="4"/>
      <c r="D70" s="7"/>
      <c r="E70" s="7"/>
      <c r="F70" s="8" t="str">
        <f t="shared" si="6"/>
        <v/>
      </c>
      <c r="G70" s="7" t="str">
        <f t="shared" si="7"/>
        <v/>
      </c>
      <c r="H70" s="5" t="str">
        <f t="shared" si="8"/>
        <v/>
      </c>
      <c r="I70" s="116" t="str">
        <f t="shared" si="9"/>
        <v/>
      </c>
      <c r="J70" s="7" t="str">
        <f t="shared" si="10"/>
        <v/>
      </c>
      <c r="K70" s="9" t="str">
        <f t="shared" si="11"/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>
      <c r="A71" s="119"/>
      <c r="B71" s="4"/>
      <c r="C71" s="4"/>
      <c r="D71" s="7"/>
      <c r="E71" s="7"/>
      <c r="F71" s="8" t="str">
        <f t="shared" si="6"/>
        <v/>
      </c>
      <c r="G71" s="7" t="str">
        <f t="shared" si="7"/>
        <v/>
      </c>
      <c r="H71" s="5" t="str">
        <f t="shared" si="8"/>
        <v/>
      </c>
      <c r="I71" s="116" t="str">
        <f t="shared" si="9"/>
        <v/>
      </c>
      <c r="J71" s="7" t="str">
        <f t="shared" si="10"/>
        <v/>
      </c>
      <c r="K71" s="9" t="str">
        <f t="shared" si="11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>
      <c r="A72" s="119"/>
      <c r="B72" s="4"/>
      <c r="C72" s="4"/>
      <c r="D72" s="7"/>
      <c r="E72" s="7"/>
      <c r="F72" s="8" t="str">
        <f t="shared" si="6"/>
        <v/>
      </c>
      <c r="G72" s="7" t="str">
        <f t="shared" si="7"/>
        <v/>
      </c>
      <c r="H72" s="5" t="str">
        <f t="shared" si="8"/>
        <v/>
      </c>
      <c r="I72" s="116" t="str">
        <f t="shared" si="9"/>
        <v/>
      </c>
      <c r="J72" s="7" t="str">
        <f t="shared" si="10"/>
        <v/>
      </c>
      <c r="K72" s="9" t="str">
        <f t="shared" si="11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>
      <c r="A73" s="119"/>
      <c r="B73" s="4"/>
      <c r="C73" s="4"/>
      <c r="D73" s="7"/>
      <c r="E73" s="7"/>
      <c r="F73" s="8" t="str">
        <f t="shared" si="6"/>
        <v/>
      </c>
      <c r="G73" s="7" t="str">
        <f t="shared" si="7"/>
        <v/>
      </c>
      <c r="H73" s="5" t="str">
        <f t="shared" si="8"/>
        <v/>
      </c>
      <c r="I73" s="116" t="str">
        <f t="shared" si="9"/>
        <v/>
      </c>
      <c r="J73" s="7" t="str">
        <f t="shared" si="10"/>
        <v/>
      </c>
      <c r="K73" s="9" t="str">
        <f t="shared" si="11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>
      <c r="A74" s="119"/>
      <c r="B74" s="4"/>
      <c r="C74" s="4"/>
      <c r="D74" s="7"/>
      <c r="E74" s="7"/>
      <c r="F74" s="8" t="str">
        <f t="shared" si="6"/>
        <v/>
      </c>
      <c r="G74" s="7" t="str">
        <f t="shared" si="7"/>
        <v/>
      </c>
      <c r="H74" s="5" t="str">
        <f t="shared" si="8"/>
        <v/>
      </c>
      <c r="I74" s="116" t="str">
        <f t="shared" si="9"/>
        <v/>
      </c>
      <c r="J74" s="7" t="str">
        <f t="shared" si="10"/>
        <v/>
      </c>
      <c r="K74" s="9" t="str">
        <f t="shared" si="11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>
      <c r="A75" s="119"/>
      <c r="B75" s="4"/>
      <c r="C75" s="4"/>
      <c r="D75" s="7"/>
      <c r="E75" s="7"/>
      <c r="F75" s="8" t="str">
        <f t="shared" si="6"/>
        <v/>
      </c>
      <c r="G75" s="7" t="str">
        <f t="shared" si="7"/>
        <v/>
      </c>
      <c r="H75" s="5" t="str">
        <f t="shared" si="8"/>
        <v/>
      </c>
      <c r="I75" s="116" t="str">
        <f t="shared" si="9"/>
        <v/>
      </c>
      <c r="J75" s="7" t="str">
        <f t="shared" si="10"/>
        <v/>
      </c>
      <c r="K75" s="9" t="str">
        <f t="shared" si="11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>
      <c r="A76" s="119"/>
      <c r="B76" s="4"/>
      <c r="C76" s="4"/>
      <c r="D76" s="7"/>
      <c r="E76" s="7"/>
      <c r="F76" s="8" t="str">
        <f t="shared" si="6"/>
        <v/>
      </c>
      <c r="G76" s="7" t="str">
        <f t="shared" si="7"/>
        <v/>
      </c>
      <c r="H76" s="5" t="str">
        <f t="shared" si="8"/>
        <v/>
      </c>
      <c r="I76" s="116" t="str">
        <f t="shared" si="9"/>
        <v/>
      </c>
      <c r="J76" s="7" t="str">
        <f t="shared" si="10"/>
        <v/>
      </c>
      <c r="K76" s="9" t="str">
        <f t="shared" si="11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>
      <c r="A77" s="119"/>
      <c r="B77" s="4"/>
      <c r="C77" s="4"/>
      <c r="D77" s="7"/>
      <c r="E77" s="7"/>
      <c r="F77" s="8" t="str">
        <f t="shared" si="6"/>
        <v/>
      </c>
      <c r="G77" s="7" t="str">
        <f t="shared" si="7"/>
        <v/>
      </c>
      <c r="H77" s="5" t="str">
        <f t="shared" si="8"/>
        <v/>
      </c>
      <c r="I77" s="116" t="str">
        <f t="shared" si="9"/>
        <v/>
      </c>
      <c r="J77" s="7" t="str">
        <f t="shared" si="10"/>
        <v/>
      </c>
      <c r="K77" s="9" t="str">
        <f t="shared" si="11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>
      <c r="A78" s="119"/>
      <c r="B78" s="4"/>
      <c r="C78" s="4"/>
      <c r="D78" s="7"/>
      <c r="E78" s="7"/>
      <c r="F78" s="8" t="str">
        <f t="shared" si="6"/>
        <v/>
      </c>
      <c r="G78" s="7" t="str">
        <f t="shared" si="7"/>
        <v/>
      </c>
      <c r="H78" s="5" t="str">
        <f t="shared" si="8"/>
        <v/>
      </c>
      <c r="I78" s="116" t="str">
        <f t="shared" si="9"/>
        <v/>
      </c>
      <c r="J78" s="7" t="str">
        <f t="shared" si="10"/>
        <v/>
      </c>
      <c r="K78" s="9" t="str">
        <f t="shared" si="11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>
      <c r="A79" s="119"/>
      <c r="B79" s="4"/>
      <c r="C79" s="4"/>
      <c r="D79" s="7"/>
      <c r="E79" s="7"/>
      <c r="F79" s="8" t="str">
        <f t="shared" si="6"/>
        <v/>
      </c>
      <c r="G79" s="7" t="str">
        <f t="shared" si="7"/>
        <v/>
      </c>
      <c r="H79" s="5" t="str">
        <f t="shared" si="8"/>
        <v/>
      </c>
      <c r="I79" s="116" t="str">
        <f t="shared" si="9"/>
        <v/>
      </c>
      <c r="J79" s="7" t="str">
        <f t="shared" si="10"/>
        <v/>
      </c>
      <c r="K79" s="9" t="str">
        <f t="shared" si="11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>
      <c r="A80" s="119"/>
      <c r="B80" s="4"/>
      <c r="C80" s="4"/>
      <c r="D80" s="7"/>
      <c r="E80" s="7"/>
      <c r="F80" s="8" t="str">
        <f t="shared" si="6"/>
        <v/>
      </c>
      <c r="G80" s="7" t="str">
        <f t="shared" si="7"/>
        <v/>
      </c>
      <c r="H80" s="5" t="str">
        <f t="shared" si="8"/>
        <v/>
      </c>
      <c r="I80" s="116" t="str">
        <f t="shared" si="9"/>
        <v/>
      </c>
      <c r="J80" s="7" t="str">
        <f t="shared" si="10"/>
        <v/>
      </c>
      <c r="K80" s="9" t="str">
        <f t="shared" si="11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>
      <c r="A81" s="119"/>
      <c r="B81" s="4"/>
      <c r="C81" s="4"/>
      <c r="D81" s="7"/>
      <c r="E81" s="7"/>
      <c r="F81" s="8" t="str">
        <f t="shared" si="6"/>
        <v/>
      </c>
      <c r="G81" s="7" t="str">
        <f t="shared" si="7"/>
        <v/>
      </c>
      <c r="H81" s="5" t="str">
        <f t="shared" si="8"/>
        <v/>
      </c>
      <c r="I81" s="116" t="str">
        <f t="shared" si="9"/>
        <v/>
      </c>
      <c r="J81" s="7" t="str">
        <f t="shared" si="10"/>
        <v/>
      </c>
      <c r="K81" s="9" t="str">
        <f t="shared" si="11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>
      <c r="A82" s="119"/>
      <c r="B82" s="4"/>
      <c r="C82" s="4"/>
      <c r="D82" s="7"/>
      <c r="E82" s="7"/>
      <c r="F82" s="8" t="str">
        <f t="shared" si="6"/>
        <v/>
      </c>
      <c r="G82" s="7" t="str">
        <f t="shared" si="7"/>
        <v/>
      </c>
      <c r="H82" s="5" t="str">
        <f t="shared" si="8"/>
        <v/>
      </c>
      <c r="I82" s="116" t="str">
        <f t="shared" si="9"/>
        <v/>
      </c>
      <c r="J82" s="7" t="str">
        <f t="shared" si="10"/>
        <v/>
      </c>
      <c r="K82" s="9" t="str">
        <f t="shared" si="11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>
      <c r="A83" s="119"/>
      <c r="B83" s="4"/>
      <c r="C83" s="4"/>
      <c r="D83" s="7"/>
      <c r="E83" s="7"/>
      <c r="F83" s="8" t="str">
        <f t="shared" si="6"/>
        <v/>
      </c>
      <c r="G83" s="7" t="str">
        <f t="shared" si="7"/>
        <v/>
      </c>
      <c r="H83" s="5" t="str">
        <f t="shared" si="8"/>
        <v/>
      </c>
      <c r="I83" s="116" t="str">
        <f t="shared" si="9"/>
        <v/>
      </c>
      <c r="J83" s="7" t="str">
        <f t="shared" si="10"/>
        <v/>
      </c>
      <c r="K83" s="9" t="str">
        <f t="shared" si="11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>
      <c r="A84" s="119"/>
      <c r="B84" s="4"/>
      <c r="C84" s="4"/>
      <c r="D84" s="7"/>
      <c r="E84" s="7"/>
      <c r="F84" s="8" t="str">
        <f t="shared" si="6"/>
        <v/>
      </c>
      <c r="G84" s="7" t="str">
        <f t="shared" si="7"/>
        <v/>
      </c>
      <c r="H84" s="5" t="str">
        <f t="shared" si="8"/>
        <v/>
      </c>
      <c r="I84" s="116" t="str">
        <f t="shared" si="9"/>
        <v/>
      </c>
      <c r="J84" s="7" t="str">
        <f t="shared" si="10"/>
        <v/>
      </c>
      <c r="K84" s="9" t="str">
        <f t="shared" si="11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>
      <c r="A85" s="119"/>
      <c r="B85" s="4"/>
      <c r="C85" s="4"/>
      <c r="D85" s="7"/>
      <c r="E85" s="7"/>
      <c r="F85" s="8" t="str">
        <f t="shared" si="6"/>
        <v/>
      </c>
      <c r="G85" s="7" t="str">
        <f t="shared" si="7"/>
        <v/>
      </c>
      <c r="H85" s="5" t="str">
        <f t="shared" si="8"/>
        <v/>
      </c>
      <c r="I85" s="116" t="str">
        <f t="shared" si="9"/>
        <v/>
      </c>
      <c r="J85" s="7" t="str">
        <f t="shared" si="10"/>
        <v/>
      </c>
      <c r="K85" s="9" t="str">
        <f t="shared" si="11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>
      <c r="A86" s="119"/>
      <c r="B86" s="4"/>
      <c r="C86" s="4"/>
      <c r="D86" s="7"/>
      <c r="E86" s="7"/>
      <c r="F86" s="8" t="str">
        <f t="shared" si="6"/>
        <v/>
      </c>
      <c r="G86" s="7" t="str">
        <f t="shared" si="7"/>
        <v/>
      </c>
      <c r="H86" s="5" t="str">
        <f t="shared" si="8"/>
        <v/>
      </c>
      <c r="I86" s="116" t="str">
        <f t="shared" si="9"/>
        <v/>
      </c>
      <c r="J86" s="7" t="str">
        <f t="shared" si="10"/>
        <v/>
      </c>
      <c r="K86" s="9" t="str">
        <f t="shared" si="11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>
      <c r="A87" s="119"/>
      <c r="B87" s="4"/>
      <c r="C87" s="4"/>
      <c r="D87" s="7"/>
      <c r="E87" s="7"/>
      <c r="F87" s="8" t="str">
        <f t="shared" si="6"/>
        <v/>
      </c>
      <c r="G87" s="7" t="str">
        <f t="shared" si="7"/>
        <v/>
      </c>
      <c r="H87" s="5" t="str">
        <f t="shared" si="8"/>
        <v/>
      </c>
      <c r="I87" s="116" t="str">
        <f t="shared" si="9"/>
        <v/>
      </c>
      <c r="J87" s="7" t="str">
        <f t="shared" si="10"/>
        <v/>
      </c>
      <c r="K87" s="9" t="str">
        <f t="shared" si="11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>
      <c r="A88" s="119"/>
      <c r="B88" s="4"/>
      <c r="C88" s="4"/>
      <c r="D88" s="7"/>
      <c r="E88" s="7"/>
      <c r="F88" s="8" t="str">
        <f t="shared" si="6"/>
        <v/>
      </c>
      <c r="G88" s="7" t="str">
        <f t="shared" si="7"/>
        <v/>
      </c>
      <c r="H88" s="5" t="str">
        <f t="shared" si="8"/>
        <v/>
      </c>
      <c r="I88" s="116" t="str">
        <f t="shared" si="9"/>
        <v/>
      </c>
      <c r="J88" s="7" t="str">
        <f t="shared" si="10"/>
        <v/>
      </c>
      <c r="K88" s="9" t="str">
        <f t="shared" si="11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>
      <c r="A89" s="119"/>
      <c r="B89" s="4"/>
      <c r="C89" s="4"/>
      <c r="D89" s="7"/>
      <c r="E89" s="7"/>
      <c r="F89" s="8" t="str">
        <f t="shared" si="6"/>
        <v/>
      </c>
      <c r="G89" s="7" t="str">
        <f t="shared" si="7"/>
        <v/>
      </c>
      <c r="H89" s="5" t="str">
        <f t="shared" si="8"/>
        <v/>
      </c>
      <c r="I89" s="116" t="str">
        <f t="shared" si="9"/>
        <v/>
      </c>
      <c r="J89" s="7" t="str">
        <f t="shared" si="10"/>
        <v/>
      </c>
      <c r="K89" s="9" t="str">
        <f t="shared" si="11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>
      <c r="A90" s="119"/>
      <c r="B90" s="4"/>
      <c r="C90" s="4"/>
      <c r="D90" s="7"/>
      <c r="E90" s="7"/>
      <c r="F90" s="8" t="str">
        <f t="shared" si="6"/>
        <v/>
      </c>
      <c r="G90" s="7" t="str">
        <f t="shared" si="7"/>
        <v/>
      </c>
      <c r="H90" s="5" t="str">
        <f t="shared" si="8"/>
        <v/>
      </c>
      <c r="I90" s="116" t="str">
        <f t="shared" si="9"/>
        <v/>
      </c>
      <c r="J90" s="7" t="str">
        <f t="shared" si="10"/>
        <v/>
      </c>
      <c r="K90" s="9" t="str">
        <f t="shared" si="11"/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>
      <c r="A91" s="119"/>
      <c r="B91" s="4"/>
      <c r="C91" s="4"/>
      <c r="D91" s="7"/>
      <c r="E91" s="7"/>
      <c r="F91" s="8" t="str">
        <f t="shared" si="6"/>
        <v/>
      </c>
      <c r="G91" s="7" t="str">
        <f t="shared" si="7"/>
        <v/>
      </c>
      <c r="H91" s="5" t="str">
        <f t="shared" si="8"/>
        <v/>
      </c>
      <c r="I91" s="116" t="str">
        <f t="shared" si="9"/>
        <v/>
      </c>
      <c r="J91" s="7" t="str">
        <f t="shared" si="10"/>
        <v/>
      </c>
      <c r="K91" s="9" t="str">
        <f t="shared" si="11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>
      <c r="A92" s="119"/>
      <c r="B92" s="4"/>
      <c r="C92" s="4"/>
      <c r="D92" s="7"/>
      <c r="E92" s="7"/>
      <c r="F92" s="8" t="str">
        <f t="shared" si="6"/>
        <v/>
      </c>
      <c r="G92" s="7" t="str">
        <f t="shared" si="7"/>
        <v/>
      </c>
      <c r="H92" s="5" t="str">
        <f t="shared" si="8"/>
        <v/>
      </c>
      <c r="I92" s="116" t="str">
        <f t="shared" si="9"/>
        <v/>
      </c>
      <c r="J92" s="7" t="str">
        <f t="shared" si="10"/>
        <v/>
      </c>
      <c r="K92" s="9" t="str">
        <f t="shared" si="11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>
      <c r="A93" s="119"/>
      <c r="B93" s="4"/>
      <c r="C93" s="4"/>
      <c r="D93" s="7"/>
      <c r="E93" s="7"/>
      <c r="F93" s="8" t="str">
        <f t="shared" si="6"/>
        <v/>
      </c>
      <c r="G93" s="7" t="str">
        <f t="shared" si="7"/>
        <v/>
      </c>
      <c r="H93" s="5" t="str">
        <f t="shared" si="8"/>
        <v/>
      </c>
      <c r="I93" s="116" t="str">
        <f t="shared" si="9"/>
        <v/>
      </c>
      <c r="J93" s="7" t="str">
        <f t="shared" si="10"/>
        <v/>
      </c>
      <c r="K93" s="9" t="str">
        <f t="shared" si="11"/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>
      <c r="A94" s="119"/>
      <c r="B94" s="4"/>
      <c r="C94" s="4"/>
      <c r="D94" s="7"/>
      <c r="E94" s="7"/>
      <c r="F94" s="8" t="str">
        <f t="shared" si="6"/>
        <v/>
      </c>
      <c r="G94" s="7" t="str">
        <f t="shared" si="7"/>
        <v/>
      </c>
      <c r="H94" s="5" t="str">
        <f t="shared" si="8"/>
        <v/>
      </c>
      <c r="I94" s="116" t="str">
        <f t="shared" si="9"/>
        <v/>
      </c>
      <c r="J94" s="7" t="str">
        <f t="shared" si="10"/>
        <v/>
      </c>
      <c r="K94" s="9" t="str">
        <f t="shared" si="11"/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>
      <c r="A95" s="119"/>
      <c r="B95" s="4"/>
      <c r="C95" s="4"/>
      <c r="D95" s="7"/>
      <c r="E95" s="7"/>
      <c r="F95" s="8" t="str">
        <f t="shared" si="6"/>
        <v/>
      </c>
      <c r="G95" s="7" t="str">
        <f t="shared" si="7"/>
        <v/>
      </c>
      <c r="H95" s="5" t="str">
        <f t="shared" si="8"/>
        <v/>
      </c>
      <c r="I95" s="116" t="str">
        <f t="shared" si="9"/>
        <v/>
      </c>
      <c r="J95" s="7" t="str">
        <f t="shared" si="10"/>
        <v/>
      </c>
      <c r="K95" s="9" t="str">
        <f t="shared" si="11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>
      <c r="A96" s="119"/>
      <c r="B96" s="4"/>
      <c r="C96" s="4"/>
      <c r="D96" s="7"/>
      <c r="E96" s="7"/>
      <c r="F96" s="8" t="str">
        <f t="shared" si="6"/>
        <v/>
      </c>
      <c r="G96" s="7" t="str">
        <f t="shared" si="7"/>
        <v/>
      </c>
      <c r="H96" s="5" t="str">
        <f t="shared" si="8"/>
        <v/>
      </c>
      <c r="I96" s="116" t="str">
        <f t="shared" si="9"/>
        <v/>
      </c>
      <c r="J96" s="7" t="str">
        <f t="shared" si="10"/>
        <v/>
      </c>
      <c r="K96" s="9" t="str">
        <f t="shared" si="11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>
      <c r="A97" s="119"/>
      <c r="B97" s="4"/>
      <c r="C97" s="4"/>
      <c r="D97" s="7"/>
      <c r="E97" s="7"/>
      <c r="F97" s="8" t="str">
        <f t="shared" si="6"/>
        <v/>
      </c>
      <c r="G97" s="7" t="str">
        <f t="shared" si="7"/>
        <v/>
      </c>
      <c r="H97" s="5" t="str">
        <f t="shared" si="8"/>
        <v/>
      </c>
      <c r="I97" s="116" t="str">
        <f t="shared" si="9"/>
        <v/>
      </c>
      <c r="J97" s="7" t="str">
        <f t="shared" si="10"/>
        <v/>
      </c>
      <c r="K97" s="9" t="str">
        <f t="shared" si="11"/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>
      <c r="A98" s="119"/>
      <c r="B98" s="4"/>
      <c r="C98" s="4"/>
      <c r="D98" s="7"/>
      <c r="E98" s="7"/>
      <c r="F98" s="8" t="str">
        <f t="shared" si="6"/>
        <v/>
      </c>
      <c r="G98" s="7" t="str">
        <f t="shared" si="7"/>
        <v/>
      </c>
      <c r="H98" s="5" t="str">
        <f t="shared" si="8"/>
        <v/>
      </c>
      <c r="I98" s="116" t="str">
        <f t="shared" si="9"/>
        <v/>
      </c>
      <c r="J98" s="7" t="str">
        <f t="shared" si="10"/>
        <v/>
      </c>
      <c r="K98" s="9" t="str">
        <f t="shared" si="1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>
      <c r="A99" s="119"/>
      <c r="B99" s="4"/>
      <c r="C99" s="4"/>
      <c r="D99" s="7"/>
      <c r="E99" s="7"/>
      <c r="F99" s="8" t="str">
        <f t="shared" si="6"/>
        <v/>
      </c>
      <c r="G99" s="7" t="str">
        <f t="shared" si="7"/>
        <v/>
      </c>
      <c r="H99" s="5" t="str">
        <f t="shared" si="8"/>
        <v/>
      </c>
      <c r="I99" s="116" t="str">
        <f t="shared" si="9"/>
        <v/>
      </c>
      <c r="J99" s="7" t="str">
        <f t="shared" si="10"/>
        <v/>
      </c>
      <c r="K99" s="9" t="str">
        <f t="shared" si="11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>
      <c r="A100" s="119"/>
      <c r="B100" s="4"/>
      <c r="C100" s="4"/>
      <c r="D100" s="7"/>
      <c r="E100" s="7"/>
      <c r="F100" s="8" t="str">
        <f t="shared" si="6"/>
        <v/>
      </c>
      <c r="G100" s="7" t="str">
        <f t="shared" si="7"/>
        <v/>
      </c>
      <c r="H100" s="5" t="str">
        <f t="shared" si="8"/>
        <v/>
      </c>
      <c r="I100" s="116" t="str">
        <f t="shared" si="9"/>
        <v/>
      </c>
      <c r="J100" s="7" t="str">
        <f t="shared" si="10"/>
        <v/>
      </c>
      <c r="K100" s="9" t="str">
        <f t="shared" si="11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>
      <c r="A101" s="119"/>
      <c r="B101" s="4"/>
      <c r="C101" s="4"/>
      <c r="D101" s="7"/>
      <c r="E101" s="7"/>
      <c r="F101" s="8" t="str">
        <f t="shared" si="6"/>
        <v/>
      </c>
      <c r="G101" s="7" t="str">
        <f t="shared" si="7"/>
        <v/>
      </c>
      <c r="H101" s="5" t="str">
        <f t="shared" si="8"/>
        <v/>
      </c>
      <c r="I101" s="116" t="str">
        <f t="shared" si="9"/>
        <v/>
      </c>
      <c r="J101" s="7" t="str">
        <f t="shared" si="10"/>
        <v/>
      </c>
      <c r="K101" s="9" t="str">
        <f t="shared" si="11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>
      <c r="A102" s="119"/>
      <c r="B102" s="4"/>
      <c r="C102" s="4"/>
      <c r="D102" s="7"/>
      <c r="E102" s="7"/>
      <c r="F102" s="8" t="str">
        <f t="shared" si="6"/>
        <v/>
      </c>
      <c r="G102" s="7" t="str">
        <f t="shared" si="7"/>
        <v/>
      </c>
      <c r="H102" s="5" t="str">
        <f t="shared" si="8"/>
        <v/>
      </c>
      <c r="I102" s="116" t="str">
        <f t="shared" si="9"/>
        <v/>
      </c>
      <c r="J102" s="7" t="str">
        <f t="shared" si="10"/>
        <v/>
      </c>
      <c r="K102" s="9" t="str">
        <f t="shared" si="1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>
      <c r="A103" s="119"/>
      <c r="B103" s="4"/>
      <c r="C103" s="4"/>
      <c r="D103" s="7"/>
      <c r="E103" s="7"/>
      <c r="F103" s="8" t="str">
        <f t="shared" si="6"/>
        <v/>
      </c>
      <c r="G103" s="7" t="str">
        <f t="shared" si="7"/>
        <v/>
      </c>
      <c r="H103" s="5" t="str">
        <f t="shared" si="8"/>
        <v/>
      </c>
      <c r="I103" s="116" t="str">
        <f t="shared" si="9"/>
        <v/>
      </c>
      <c r="J103" s="7" t="str">
        <f t="shared" si="10"/>
        <v/>
      </c>
      <c r="K103" s="9" t="str">
        <f t="shared" si="11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>
      <c r="A104" s="119"/>
      <c r="B104" s="4"/>
      <c r="C104" s="4"/>
      <c r="D104" s="7"/>
      <c r="E104" s="7"/>
      <c r="F104" s="8" t="str">
        <f t="shared" si="6"/>
        <v/>
      </c>
      <c r="G104" s="7" t="str">
        <f t="shared" si="7"/>
        <v/>
      </c>
      <c r="H104" s="5" t="str">
        <f t="shared" si="8"/>
        <v/>
      </c>
      <c r="I104" s="116" t="str">
        <f t="shared" si="9"/>
        <v/>
      </c>
      <c r="J104" s="7" t="str">
        <f t="shared" si="10"/>
        <v/>
      </c>
      <c r="K104" s="9" t="str">
        <f t="shared" si="11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>
      <c r="A105" s="119"/>
      <c r="B105" s="4"/>
      <c r="C105" s="4"/>
      <c r="D105" s="7"/>
      <c r="E105" s="7"/>
      <c r="F105" s="8" t="str">
        <f t="shared" si="6"/>
        <v/>
      </c>
      <c r="G105" s="7" t="str">
        <f t="shared" si="7"/>
        <v/>
      </c>
      <c r="H105" s="5" t="str">
        <f t="shared" si="8"/>
        <v/>
      </c>
      <c r="I105" s="116" t="str">
        <f t="shared" si="9"/>
        <v/>
      </c>
      <c r="J105" s="7" t="str">
        <f t="shared" si="10"/>
        <v/>
      </c>
      <c r="K105" s="9" t="str">
        <f t="shared" si="11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>
      <c r="A106" s="119"/>
      <c r="B106" s="4"/>
      <c r="C106" s="4"/>
      <c r="D106" s="7"/>
      <c r="E106" s="7"/>
      <c r="F106" s="8" t="str">
        <f t="shared" si="6"/>
        <v/>
      </c>
      <c r="G106" s="7" t="str">
        <f t="shared" si="7"/>
        <v/>
      </c>
      <c r="H106" s="5" t="str">
        <f t="shared" si="8"/>
        <v/>
      </c>
      <c r="I106" s="116" t="str">
        <f t="shared" si="9"/>
        <v/>
      </c>
      <c r="J106" s="7" t="str">
        <f t="shared" si="10"/>
        <v/>
      </c>
      <c r="K106" s="9" t="str">
        <f t="shared" si="11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>
      <c r="A107" s="119"/>
      <c r="B107" s="4"/>
      <c r="C107" s="4"/>
      <c r="D107" s="7"/>
      <c r="E107" s="7"/>
      <c r="F107" s="8" t="str">
        <f t="shared" si="6"/>
        <v/>
      </c>
      <c r="G107" s="7" t="str">
        <f t="shared" si="7"/>
        <v/>
      </c>
      <c r="H107" s="5" t="str">
        <f t="shared" si="8"/>
        <v/>
      </c>
      <c r="I107" s="116" t="str">
        <f t="shared" si="9"/>
        <v/>
      </c>
      <c r="J107" s="7" t="str">
        <f t="shared" si="10"/>
        <v/>
      </c>
      <c r="K107" s="9" t="str">
        <f t="shared" si="11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>
      <c r="A108" s="119"/>
      <c r="B108" s="4"/>
      <c r="C108" s="4"/>
      <c r="D108" s="7"/>
      <c r="E108" s="7"/>
      <c r="F108" s="8" t="str">
        <f t="shared" si="6"/>
        <v/>
      </c>
      <c r="G108" s="7" t="str">
        <f t="shared" si="7"/>
        <v/>
      </c>
      <c r="H108" s="5" t="str">
        <f t="shared" si="8"/>
        <v/>
      </c>
      <c r="I108" s="116" t="str">
        <f t="shared" si="9"/>
        <v/>
      </c>
      <c r="J108" s="7" t="str">
        <f t="shared" si="10"/>
        <v/>
      </c>
      <c r="K108" s="9" t="str">
        <f t="shared" si="11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>
      <c r="A109" s="119"/>
      <c r="B109" s="4"/>
      <c r="C109" s="4"/>
      <c r="D109" s="7"/>
      <c r="E109" s="7"/>
      <c r="F109" s="8" t="str">
        <f t="shared" si="6"/>
        <v/>
      </c>
      <c r="G109" s="7" t="str">
        <f t="shared" si="7"/>
        <v/>
      </c>
      <c r="H109" s="5" t="str">
        <f t="shared" si="8"/>
        <v/>
      </c>
      <c r="I109" s="116" t="str">
        <f t="shared" si="9"/>
        <v/>
      </c>
      <c r="J109" s="7" t="str">
        <f t="shared" si="10"/>
        <v/>
      </c>
      <c r="K109" s="9" t="str">
        <f t="shared" si="11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>
      <c r="A110" s="119"/>
      <c r="B110" s="4"/>
      <c r="C110" s="4"/>
      <c r="D110" s="7"/>
      <c r="E110" s="7"/>
      <c r="F110" s="8" t="str">
        <f t="shared" si="6"/>
        <v/>
      </c>
      <c r="G110" s="7" t="str">
        <f t="shared" si="7"/>
        <v/>
      </c>
      <c r="H110" s="5" t="str">
        <f t="shared" si="8"/>
        <v/>
      </c>
      <c r="I110" s="116" t="str">
        <f t="shared" si="9"/>
        <v/>
      </c>
      <c r="J110" s="7" t="str">
        <f t="shared" si="10"/>
        <v/>
      </c>
      <c r="K110" s="9" t="str">
        <f t="shared" si="11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>
      <c r="A111" s="119"/>
      <c r="B111" s="4"/>
      <c r="C111" s="4"/>
      <c r="D111" s="7"/>
      <c r="E111" s="7"/>
      <c r="F111" s="8" t="str">
        <f t="shared" si="6"/>
        <v/>
      </c>
      <c r="G111" s="7" t="str">
        <f t="shared" si="7"/>
        <v/>
      </c>
      <c r="H111" s="5" t="str">
        <f t="shared" si="8"/>
        <v/>
      </c>
      <c r="I111" s="116" t="str">
        <f t="shared" si="9"/>
        <v/>
      </c>
      <c r="J111" s="7" t="str">
        <f t="shared" si="10"/>
        <v/>
      </c>
      <c r="K111" s="9" t="str">
        <f t="shared" si="11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>
      <c r="A112" s="119"/>
      <c r="B112" s="4"/>
      <c r="C112" s="4"/>
      <c r="D112" s="7"/>
      <c r="E112" s="7"/>
      <c r="F112" s="8" t="str">
        <f t="shared" si="6"/>
        <v/>
      </c>
      <c r="G112" s="7" t="str">
        <f t="shared" si="7"/>
        <v/>
      </c>
      <c r="H112" s="5" t="str">
        <f t="shared" si="8"/>
        <v/>
      </c>
      <c r="I112" s="116" t="str">
        <f t="shared" si="9"/>
        <v/>
      </c>
      <c r="J112" s="7" t="str">
        <f t="shared" si="10"/>
        <v/>
      </c>
      <c r="K112" s="9" t="str">
        <f t="shared" si="11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>
      <c r="A113" s="119"/>
      <c r="B113" s="4"/>
      <c r="C113" s="4"/>
      <c r="D113" s="7"/>
      <c r="E113" s="7"/>
      <c r="F113" s="8" t="str">
        <f t="shared" si="6"/>
        <v/>
      </c>
      <c r="G113" s="7" t="str">
        <f t="shared" si="7"/>
        <v/>
      </c>
      <c r="H113" s="5" t="str">
        <f t="shared" si="8"/>
        <v/>
      </c>
      <c r="I113" s="116" t="str">
        <f t="shared" si="9"/>
        <v/>
      </c>
      <c r="J113" s="7" t="str">
        <f t="shared" si="10"/>
        <v/>
      </c>
      <c r="K113" s="9" t="str">
        <f t="shared" si="11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>
      <c r="A114" s="119"/>
      <c r="B114" s="4"/>
      <c r="C114" s="4"/>
      <c r="D114" s="7"/>
      <c r="E114" s="7"/>
      <c r="F114" s="8" t="str">
        <f t="shared" si="6"/>
        <v/>
      </c>
      <c r="G114" s="7" t="str">
        <f t="shared" si="7"/>
        <v/>
      </c>
      <c r="H114" s="5" t="str">
        <f t="shared" si="8"/>
        <v/>
      </c>
      <c r="I114" s="116" t="str">
        <f t="shared" si="9"/>
        <v/>
      </c>
      <c r="J114" s="7" t="str">
        <f t="shared" si="10"/>
        <v/>
      </c>
      <c r="K114" s="9" t="str">
        <f t="shared" si="11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>
      <c r="A115" s="119"/>
      <c r="B115" s="4"/>
      <c r="C115" s="4"/>
      <c r="D115" s="7"/>
      <c r="E115" s="7"/>
      <c r="F115" s="8" t="str">
        <f t="shared" si="6"/>
        <v/>
      </c>
      <c r="G115" s="7" t="str">
        <f t="shared" si="7"/>
        <v/>
      </c>
      <c r="H115" s="5" t="str">
        <f t="shared" si="8"/>
        <v/>
      </c>
      <c r="I115" s="116" t="str">
        <f t="shared" si="9"/>
        <v/>
      </c>
      <c r="J115" s="7" t="str">
        <f t="shared" si="10"/>
        <v/>
      </c>
      <c r="K115" s="9" t="str">
        <f t="shared" si="11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>
      <c r="A116" s="119"/>
      <c r="B116" s="4"/>
      <c r="C116" s="4"/>
      <c r="D116" s="7"/>
      <c r="E116" s="7"/>
      <c r="F116" s="8" t="str">
        <f t="shared" si="6"/>
        <v/>
      </c>
      <c r="G116" s="7" t="str">
        <f t="shared" si="7"/>
        <v/>
      </c>
      <c r="H116" s="5" t="str">
        <f t="shared" si="8"/>
        <v/>
      </c>
      <c r="I116" s="116" t="str">
        <f t="shared" si="9"/>
        <v/>
      </c>
      <c r="J116" s="7" t="str">
        <f t="shared" si="10"/>
        <v/>
      </c>
      <c r="K116" s="9" t="str">
        <f t="shared" si="11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>
      <c r="A117" s="119"/>
      <c r="B117" s="4"/>
      <c r="C117" s="4"/>
      <c r="D117" s="7"/>
      <c r="E117" s="7"/>
      <c r="F117" s="8" t="str">
        <f t="shared" si="6"/>
        <v/>
      </c>
      <c r="G117" s="7" t="str">
        <f t="shared" si="7"/>
        <v/>
      </c>
      <c r="H117" s="5" t="str">
        <f t="shared" si="8"/>
        <v/>
      </c>
      <c r="I117" s="116" t="str">
        <f t="shared" si="9"/>
        <v/>
      </c>
      <c r="J117" s="7" t="str">
        <f t="shared" si="10"/>
        <v/>
      </c>
      <c r="K117" s="9" t="str">
        <f t="shared" si="11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>
      <c r="A118" s="119"/>
      <c r="B118" s="4"/>
      <c r="C118" s="4"/>
      <c r="D118" s="7"/>
      <c r="E118" s="7"/>
      <c r="F118" s="8" t="str">
        <f t="shared" si="6"/>
        <v/>
      </c>
      <c r="G118" s="7" t="str">
        <f t="shared" si="7"/>
        <v/>
      </c>
      <c r="H118" s="5" t="str">
        <f t="shared" si="8"/>
        <v/>
      </c>
      <c r="I118" s="116" t="str">
        <f t="shared" si="9"/>
        <v/>
      </c>
      <c r="J118" s="7" t="str">
        <f t="shared" si="10"/>
        <v/>
      </c>
      <c r="K118" s="9" t="str">
        <f t="shared" si="11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>
      <c r="A119" s="119"/>
      <c r="B119" s="4"/>
      <c r="C119" s="4"/>
      <c r="D119" s="7"/>
      <c r="E119" s="7"/>
      <c r="F119" s="8" t="str">
        <f t="shared" si="6"/>
        <v/>
      </c>
      <c r="G119" s="7" t="str">
        <f t="shared" si="7"/>
        <v/>
      </c>
      <c r="H119" s="5" t="str">
        <f t="shared" si="8"/>
        <v/>
      </c>
      <c r="I119" s="116" t="str">
        <f t="shared" si="9"/>
        <v/>
      </c>
      <c r="J119" s="7" t="str">
        <f t="shared" si="10"/>
        <v/>
      </c>
      <c r="K119" s="9" t="str">
        <f t="shared" si="11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>
      <c r="A120" s="119"/>
      <c r="B120" s="4"/>
      <c r="C120" s="4"/>
      <c r="D120" s="7"/>
      <c r="E120" s="7"/>
      <c r="F120" s="8" t="str">
        <f t="shared" si="6"/>
        <v/>
      </c>
      <c r="G120" s="7" t="str">
        <f t="shared" si="7"/>
        <v/>
      </c>
      <c r="H120" s="5" t="str">
        <f t="shared" si="8"/>
        <v/>
      </c>
      <c r="I120" s="116" t="str">
        <f t="shared" si="9"/>
        <v/>
      </c>
      <c r="J120" s="7" t="str">
        <f t="shared" si="10"/>
        <v/>
      </c>
      <c r="K120" s="9" t="str">
        <f t="shared" si="11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>
      <c r="A121" s="119"/>
      <c r="B121" s="4"/>
      <c r="C121" s="4"/>
      <c r="D121" s="7"/>
      <c r="E121" s="7"/>
      <c r="F121" s="8" t="str">
        <f t="shared" si="6"/>
        <v/>
      </c>
      <c r="G121" s="7" t="str">
        <f t="shared" si="7"/>
        <v/>
      </c>
      <c r="H121" s="5" t="str">
        <f t="shared" si="8"/>
        <v/>
      </c>
      <c r="I121" s="116" t="str">
        <f t="shared" si="9"/>
        <v/>
      </c>
      <c r="J121" s="7" t="str">
        <f t="shared" si="10"/>
        <v/>
      </c>
      <c r="K121" s="9" t="str">
        <f t="shared" si="11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>
      <c r="A122" s="119"/>
      <c r="B122" s="4"/>
      <c r="C122" s="4"/>
      <c r="D122" s="7"/>
      <c r="E122" s="7"/>
      <c r="F122" s="8" t="str">
        <f t="shared" si="6"/>
        <v/>
      </c>
      <c r="G122" s="7" t="str">
        <f t="shared" si="7"/>
        <v/>
      </c>
      <c r="H122" s="5" t="str">
        <f t="shared" si="8"/>
        <v/>
      </c>
      <c r="I122" s="116" t="str">
        <f t="shared" si="9"/>
        <v/>
      </c>
      <c r="J122" s="7" t="str">
        <f t="shared" si="10"/>
        <v/>
      </c>
      <c r="K122" s="9" t="str">
        <f t="shared" si="11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>
      <c r="A123" s="119"/>
      <c r="B123" s="4"/>
      <c r="C123" s="4"/>
      <c r="D123" s="7"/>
      <c r="E123" s="7"/>
      <c r="F123" s="8" t="str">
        <f t="shared" si="6"/>
        <v/>
      </c>
      <c r="G123" s="7" t="str">
        <f t="shared" si="7"/>
        <v/>
      </c>
      <c r="H123" s="5" t="str">
        <f t="shared" si="8"/>
        <v/>
      </c>
      <c r="I123" s="116" t="str">
        <f t="shared" si="9"/>
        <v/>
      </c>
      <c r="J123" s="7" t="str">
        <f t="shared" si="10"/>
        <v/>
      </c>
      <c r="K123" s="9" t="str">
        <f t="shared" si="11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>
      <c r="A124" s="119"/>
      <c r="B124" s="4"/>
      <c r="C124" s="4"/>
      <c r="D124" s="7"/>
      <c r="E124" s="7"/>
      <c r="F124" s="8" t="str">
        <f t="shared" si="6"/>
        <v/>
      </c>
      <c r="G124" s="7" t="str">
        <f t="shared" si="7"/>
        <v/>
      </c>
      <c r="H124" s="5" t="str">
        <f t="shared" si="8"/>
        <v/>
      </c>
      <c r="I124" s="116" t="str">
        <f t="shared" si="9"/>
        <v/>
      </c>
      <c r="J124" s="7" t="str">
        <f t="shared" si="10"/>
        <v/>
      </c>
      <c r="K124" s="9" t="str">
        <f t="shared" si="11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>
      <c r="A125" s="119"/>
      <c r="B125" s="4"/>
      <c r="C125" s="4"/>
      <c r="D125" s="7"/>
      <c r="E125" s="7"/>
      <c r="F125" s="8" t="str">
        <f t="shared" si="6"/>
        <v/>
      </c>
      <c r="G125" s="7" t="str">
        <f t="shared" si="7"/>
        <v/>
      </c>
      <c r="H125" s="5" t="str">
        <f t="shared" si="8"/>
        <v/>
      </c>
      <c r="I125" s="116" t="str">
        <f t="shared" si="9"/>
        <v/>
      </c>
      <c r="J125" s="7" t="str">
        <f t="shared" si="10"/>
        <v/>
      </c>
      <c r="K125" s="9" t="str">
        <f t="shared" si="11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>
      <c r="A126" s="119"/>
      <c r="B126" s="4"/>
      <c r="C126" s="4"/>
      <c r="D126" s="7"/>
      <c r="E126" s="7"/>
      <c r="F126" s="8" t="str">
        <f t="shared" ref="F126:F189" si="12">IF(ISBLANK(B126),"",IF(I126="L","Baixa",IF(I126="A","Média",IF(I126="","","Alta"))))</f>
        <v/>
      </c>
      <c r="G126" s="7" t="str">
        <f t="shared" ref="G126:G189" si="13">CONCATENATE(B126,I126)</f>
        <v/>
      </c>
      <c r="H126" s="5" t="str">
        <f t="shared" ref="H126:H189" si="14">IF(ISBLANK(B126),"",IF(B126="ALI",IF(I126="L",7,IF(I126="A",10,15)),IF(B126="AIE",IF(I126="L",5,IF(I126="A",7,10)),IF(B126="SE",IF(I126="L",4,IF(I126="A",5,7)),IF(OR(B126="EE",B126="CE"),IF(I126="L",3,IF(I126="A",4,6)),0)))))</f>
        <v/>
      </c>
      <c r="I126" s="116" t="str">
        <f t="shared" ref="I126:I189" si="15"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/>
      </c>
      <c r="J126" s="7" t="str">
        <f t="shared" ref="J126:J189" si="16">CONCATENATE(B126,C126)</f>
        <v/>
      </c>
      <c r="K126" s="9" t="str">
        <f t="shared" si="11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>
      <c r="A127" s="119"/>
      <c r="B127" s="4"/>
      <c r="C127" s="4"/>
      <c r="D127" s="7"/>
      <c r="E127" s="7"/>
      <c r="F127" s="8" t="str">
        <f t="shared" si="12"/>
        <v/>
      </c>
      <c r="G127" s="7" t="str">
        <f t="shared" si="13"/>
        <v/>
      </c>
      <c r="H127" s="5" t="str">
        <f t="shared" si="14"/>
        <v/>
      </c>
      <c r="I127" s="116" t="str">
        <f t="shared" si="15"/>
        <v/>
      </c>
      <c r="J127" s="7" t="str">
        <f t="shared" si="16"/>
        <v/>
      </c>
      <c r="K127" s="9" t="str">
        <f t="shared" si="11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>
      <c r="A128" s="119"/>
      <c r="B128" s="4"/>
      <c r="C128" s="4"/>
      <c r="D128" s="7"/>
      <c r="E128" s="7"/>
      <c r="F128" s="8" t="str">
        <f t="shared" si="12"/>
        <v/>
      </c>
      <c r="G128" s="7" t="str">
        <f t="shared" si="13"/>
        <v/>
      </c>
      <c r="H128" s="5" t="str">
        <f t="shared" si="14"/>
        <v/>
      </c>
      <c r="I128" s="116" t="str">
        <f t="shared" si="15"/>
        <v/>
      </c>
      <c r="J128" s="7" t="str">
        <f t="shared" si="16"/>
        <v/>
      </c>
      <c r="K128" s="9" t="str">
        <f t="shared" ref="K128:K191" si="17">IF(OR(H128="",H128=0),L128,H128)</f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>
      <c r="A129" s="119"/>
      <c r="B129" s="4"/>
      <c r="C129" s="4"/>
      <c r="D129" s="7"/>
      <c r="E129" s="7"/>
      <c r="F129" s="8" t="str">
        <f t="shared" si="12"/>
        <v/>
      </c>
      <c r="G129" s="7" t="str">
        <f t="shared" si="13"/>
        <v/>
      </c>
      <c r="H129" s="5" t="str">
        <f t="shared" si="14"/>
        <v/>
      </c>
      <c r="I129" s="116" t="str">
        <f t="shared" si="15"/>
        <v/>
      </c>
      <c r="J129" s="7" t="str">
        <f t="shared" si="16"/>
        <v/>
      </c>
      <c r="K129" s="9" t="str">
        <f t="shared" si="17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>
      <c r="A130" s="119"/>
      <c r="B130" s="4"/>
      <c r="C130" s="4"/>
      <c r="D130" s="7"/>
      <c r="E130" s="7"/>
      <c r="F130" s="8" t="str">
        <f t="shared" si="12"/>
        <v/>
      </c>
      <c r="G130" s="7" t="str">
        <f t="shared" si="13"/>
        <v/>
      </c>
      <c r="H130" s="5" t="str">
        <f t="shared" si="14"/>
        <v/>
      </c>
      <c r="I130" s="116" t="str">
        <f t="shared" si="15"/>
        <v/>
      </c>
      <c r="J130" s="7" t="str">
        <f t="shared" si="16"/>
        <v/>
      </c>
      <c r="K130" s="9" t="str">
        <f t="shared" si="17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>
      <c r="A131" s="119"/>
      <c r="B131" s="4"/>
      <c r="C131" s="4"/>
      <c r="D131" s="7"/>
      <c r="E131" s="7"/>
      <c r="F131" s="8" t="str">
        <f t="shared" si="12"/>
        <v/>
      </c>
      <c r="G131" s="7" t="str">
        <f t="shared" si="13"/>
        <v/>
      </c>
      <c r="H131" s="5" t="str">
        <f t="shared" si="14"/>
        <v/>
      </c>
      <c r="I131" s="116" t="str">
        <f t="shared" si="15"/>
        <v/>
      </c>
      <c r="J131" s="7" t="str">
        <f t="shared" si="16"/>
        <v/>
      </c>
      <c r="K131" s="9" t="str">
        <f t="shared" si="17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>
      <c r="A132" s="119"/>
      <c r="B132" s="4"/>
      <c r="C132" s="4"/>
      <c r="D132" s="7"/>
      <c r="E132" s="7"/>
      <c r="F132" s="8" t="str">
        <f t="shared" si="12"/>
        <v/>
      </c>
      <c r="G132" s="7" t="str">
        <f t="shared" si="13"/>
        <v/>
      </c>
      <c r="H132" s="5" t="str">
        <f t="shared" si="14"/>
        <v/>
      </c>
      <c r="I132" s="116" t="str">
        <f t="shared" si="15"/>
        <v/>
      </c>
      <c r="J132" s="7" t="str">
        <f t="shared" si="16"/>
        <v/>
      </c>
      <c r="K132" s="9" t="str">
        <f t="shared" si="17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>
      <c r="A133" s="119"/>
      <c r="B133" s="4"/>
      <c r="C133" s="4"/>
      <c r="D133" s="7"/>
      <c r="E133" s="7"/>
      <c r="F133" s="8" t="str">
        <f t="shared" si="12"/>
        <v/>
      </c>
      <c r="G133" s="7" t="str">
        <f t="shared" si="13"/>
        <v/>
      </c>
      <c r="H133" s="5" t="str">
        <f t="shared" si="14"/>
        <v/>
      </c>
      <c r="I133" s="116" t="str">
        <f t="shared" si="15"/>
        <v/>
      </c>
      <c r="J133" s="7" t="str">
        <f t="shared" si="16"/>
        <v/>
      </c>
      <c r="K133" s="9" t="str">
        <f t="shared" si="17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>
      <c r="A134" s="119"/>
      <c r="B134" s="4"/>
      <c r="C134" s="4"/>
      <c r="D134" s="7"/>
      <c r="E134" s="7"/>
      <c r="F134" s="8" t="str">
        <f t="shared" si="12"/>
        <v/>
      </c>
      <c r="G134" s="7" t="str">
        <f t="shared" si="13"/>
        <v/>
      </c>
      <c r="H134" s="5" t="str">
        <f t="shared" si="14"/>
        <v/>
      </c>
      <c r="I134" s="116" t="str">
        <f t="shared" si="15"/>
        <v/>
      </c>
      <c r="J134" s="7" t="str">
        <f t="shared" si="16"/>
        <v/>
      </c>
      <c r="K134" s="9" t="str">
        <f t="shared" si="17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>
      <c r="A135" s="119"/>
      <c r="B135" s="4"/>
      <c r="C135" s="4"/>
      <c r="D135" s="7"/>
      <c r="E135" s="7"/>
      <c r="F135" s="8" t="str">
        <f t="shared" si="12"/>
        <v/>
      </c>
      <c r="G135" s="7" t="str">
        <f t="shared" si="13"/>
        <v/>
      </c>
      <c r="H135" s="5" t="str">
        <f t="shared" si="14"/>
        <v/>
      </c>
      <c r="I135" s="116" t="str">
        <f t="shared" si="15"/>
        <v/>
      </c>
      <c r="J135" s="7" t="str">
        <f t="shared" si="16"/>
        <v/>
      </c>
      <c r="K135" s="9" t="str">
        <f t="shared" si="17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>
      <c r="A136" s="119"/>
      <c r="B136" s="4"/>
      <c r="C136" s="4"/>
      <c r="D136" s="7"/>
      <c r="E136" s="7"/>
      <c r="F136" s="8" t="str">
        <f t="shared" si="12"/>
        <v/>
      </c>
      <c r="G136" s="7" t="str">
        <f t="shared" si="13"/>
        <v/>
      </c>
      <c r="H136" s="5" t="str">
        <f t="shared" si="14"/>
        <v/>
      </c>
      <c r="I136" s="116" t="str">
        <f t="shared" si="15"/>
        <v/>
      </c>
      <c r="J136" s="7" t="str">
        <f t="shared" si="16"/>
        <v/>
      </c>
      <c r="K136" s="9" t="str">
        <f t="shared" si="17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>
      <c r="A137" s="119"/>
      <c r="B137" s="4"/>
      <c r="C137" s="4"/>
      <c r="D137" s="7"/>
      <c r="E137" s="7"/>
      <c r="F137" s="8" t="str">
        <f t="shared" si="12"/>
        <v/>
      </c>
      <c r="G137" s="7" t="str">
        <f t="shared" si="13"/>
        <v/>
      </c>
      <c r="H137" s="5" t="str">
        <f t="shared" si="14"/>
        <v/>
      </c>
      <c r="I137" s="116" t="str">
        <f t="shared" si="15"/>
        <v/>
      </c>
      <c r="J137" s="7" t="str">
        <f t="shared" si="16"/>
        <v/>
      </c>
      <c r="K137" s="9" t="str">
        <f t="shared" si="17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>
      <c r="A138" s="119"/>
      <c r="B138" s="4"/>
      <c r="C138" s="4"/>
      <c r="D138" s="7"/>
      <c r="E138" s="7"/>
      <c r="F138" s="8" t="str">
        <f t="shared" si="12"/>
        <v/>
      </c>
      <c r="G138" s="7" t="str">
        <f t="shared" si="13"/>
        <v/>
      </c>
      <c r="H138" s="5" t="str">
        <f t="shared" si="14"/>
        <v/>
      </c>
      <c r="I138" s="116" t="str">
        <f t="shared" si="15"/>
        <v/>
      </c>
      <c r="J138" s="7" t="str">
        <f t="shared" si="16"/>
        <v/>
      </c>
      <c r="K138" s="9" t="str">
        <f t="shared" si="17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>
      <c r="A139" s="119"/>
      <c r="B139" s="4"/>
      <c r="C139" s="4"/>
      <c r="D139" s="7"/>
      <c r="E139" s="7"/>
      <c r="F139" s="8" t="str">
        <f t="shared" si="12"/>
        <v/>
      </c>
      <c r="G139" s="7" t="str">
        <f t="shared" si="13"/>
        <v/>
      </c>
      <c r="H139" s="5" t="str">
        <f t="shared" si="14"/>
        <v/>
      </c>
      <c r="I139" s="116" t="str">
        <f t="shared" si="15"/>
        <v/>
      </c>
      <c r="J139" s="7" t="str">
        <f t="shared" si="16"/>
        <v/>
      </c>
      <c r="K139" s="9" t="str">
        <f t="shared" si="17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>
      <c r="A140" s="119"/>
      <c r="B140" s="4"/>
      <c r="C140" s="4"/>
      <c r="D140" s="7"/>
      <c r="E140" s="7"/>
      <c r="F140" s="8" t="str">
        <f t="shared" si="12"/>
        <v/>
      </c>
      <c r="G140" s="7" t="str">
        <f t="shared" si="13"/>
        <v/>
      </c>
      <c r="H140" s="5" t="str">
        <f t="shared" si="14"/>
        <v/>
      </c>
      <c r="I140" s="116" t="str">
        <f t="shared" si="15"/>
        <v/>
      </c>
      <c r="J140" s="7" t="str">
        <f t="shared" si="16"/>
        <v/>
      </c>
      <c r="K140" s="9" t="str">
        <f t="shared" si="17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>
      <c r="A141" s="119"/>
      <c r="B141" s="4"/>
      <c r="C141" s="4"/>
      <c r="D141" s="7"/>
      <c r="E141" s="7"/>
      <c r="F141" s="8" t="str">
        <f t="shared" si="12"/>
        <v/>
      </c>
      <c r="G141" s="7" t="str">
        <f t="shared" si="13"/>
        <v/>
      </c>
      <c r="H141" s="5" t="str">
        <f t="shared" si="14"/>
        <v/>
      </c>
      <c r="I141" s="116" t="str">
        <f t="shared" si="15"/>
        <v/>
      </c>
      <c r="J141" s="7" t="str">
        <f t="shared" si="16"/>
        <v/>
      </c>
      <c r="K141" s="9" t="str">
        <f t="shared" si="17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>
      <c r="A142" s="119"/>
      <c r="B142" s="4"/>
      <c r="C142" s="4"/>
      <c r="D142" s="7"/>
      <c r="E142" s="7"/>
      <c r="F142" s="8" t="str">
        <f t="shared" si="12"/>
        <v/>
      </c>
      <c r="G142" s="7" t="str">
        <f t="shared" si="13"/>
        <v/>
      </c>
      <c r="H142" s="5" t="str">
        <f t="shared" si="14"/>
        <v/>
      </c>
      <c r="I142" s="116" t="str">
        <f t="shared" si="15"/>
        <v/>
      </c>
      <c r="J142" s="7" t="str">
        <f t="shared" si="16"/>
        <v/>
      </c>
      <c r="K142" s="9" t="str">
        <f t="shared" si="17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>
      <c r="A143" s="119"/>
      <c r="B143" s="4"/>
      <c r="C143" s="4"/>
      <c r="D143" s="7"/>
      <c r="E143" s="7"/>
      <c r="F143" s="8" t="str">
        <f t="shared" si="12"/>
        <v/>
      </c>
      <c r="G143" s="7" t="str">
        <f t="shared" si="13"/>
        <v/>
      </c>
      <c r="H143" s="5" t="str">
        <f t="shared" si="14"/>
        <v/>
      </c>
      <c r="I143" s="116" t="str">
        <f t="shared" si="15"/>
        <v/>
      </c>
      <c r="J143" s="7" t="str">
        <f t="shared" si="16"/>
        <v/>
      </c>
      <c r="K143" s="9" t="str">
        <f t="shared" si="17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>
      <c r="A144" s="119"/>
      <c r="B144" s="4"/>
      <c r="C144" s="4"/>
      <c r="D144" s="7"/>
      <c r="E144" s="7"/>
      <c r="F144" s="8" t="str">
        <f t="shared" si="12"/>
        <v/>
      </c>
      <c r="G144" s="7" t="str">
        <f t="shared" si="13"/>
        <v/>
      </c>
      <c r="H144" s="5" t="str">
        <f t="shared" si="14"/>
        <v/>
      </c>
      <c r="I144" s="116" t="str">
        <f t="shared" si="15"/>
        <v/>
      </c>
      <c r="J144" s="7" t="str">
        <f t="shared" si="16"/>
        <v/>
      </c>
      <c r="K144" s="9" t="str">
        <f t="shared" si="17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>
      <c r="A145" s="119"/>
      <c r="B145" s="4"/>
      <c r="C145" s="4"/>
      <c r="D145" s="7"/>
      <c r="E145" s="7"/>
      <c r="F145" s="8" t="str">
        <f t="shared" si="12"/>
        <v/>
      </c>
      <c r="G145" s="7" t="str">
        <f t="shared" si="13"/>
        <v/>
      </c>
      <c r="H145" s="5" t="str">
        <f t="shared" si="14"/>
        <v/>
      </c>
      <c r="I145" s="116" t="str">
        <f t="shared" si="15"/>
        <v/>
      </c>
      <c r="J145" s="7" t="str">
        <f t="shared" si="16"/>
        <v/>
      </c>
      <c r="K145" s="9" t="str">
        <f t="shared" si="17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>
      <c r="A146" s="119"/>
      <c r="B146" s="4"/>
      <c r="C146" s="4"/>
      <c r="D146" s="7"/>
      <c r="E146" s="7"/>
      <c r="F146" s="8" t="str">
        <f t="shared" si="12"/>
        <v/>
      </c>
      <c r="G146" s="7" t="str">
        <f t="shared" si="13"/>
        <v/>
      </c>
      <c r="H146" s="5" t="str">
        <f t="shared" si="14"/>
        <v/>
      </c>
      <c r="I146" s="116" t="str">
        <f t="shared" si="15"/>
        <v/>
      </c>
      <c r="J146" s="7" t="str">
        <f t="shared" si="16"/>
        <v/>
      </c>
      <c r="K146" s="9" t="str">
        <f t="shared" si="17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>
      <c r="A147" s="119"/>
      <c r="B147" s="4"/>
      <c r="C147" s="4"/>
      <c r="D147" s="7"/>
      <c r="E147" s="7"/>
      <c r="F147" s="8" t="str">
        <f t="shared" si="12"/>
        <v/>
      </c>
      <c r="G147" s="7" t="str">
        <f t="shared" si="13"/>
        <v/>
      </c>
      <c r="H147" s="5" t="str">
        <f t="shared" si="14"/>
        <v/>
      </c>
      <c r="I147" s="116" t="str">
        <f t="shared" si="15"/>
        <v/>
      </c>
      <c r="J147" s="7" t="str">
        <f t="shared" si="16"/>
        <v/>
      </c>
      <c r="K147" s="9" t="str">
        <f t="shared" si="17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>
      <c r="A148" s="119"/>
      <c r="B148" s="4"/>
      <c r="C148" s="4"/>
      <c r="D148" s="7"/>
      <c r="E148" s="7"/>
      <c r="F148" s="8" t="str">
        <f t="shared" si="12"/>
        <v/>
      </c>
      <c r="G148" s="7" t="str">
        <f t="shared" si="13"/>
        <v/>
      </c>
      <c r="H148" s="5" t="str">
        <f t="shared" si="14"/>
        <v/>
      </c>
      <c r="I148" s="116" t="str">
        <f t="shared" si="15"/>
        <v/>
      </c>
      <c r="J148" s="7" t="str">
        <f t="shared" si="16"/>
        <v/>
      </c>
      <c r="K148" s="9" t="str">
        <f t="shared" si="17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>
      <c r="A149" s="119"/>
      <c r="B149" s="4"/>
      <c r="C149" s="4"/>
      <c r="D149" s="7"/>
      <c r="E149" s="7"/>
      <c r="F149" s="8" t="str">
        <f t="shared" si="12"/>
        <v/>
      </c>
      <c r="G149" s="7" t="str">
        <f t="shared" si="13"/>
        <v/>
      </c>
      <c r="H149" s="5" t="str">
        <f t="shared" si="14"/>
        <v/>
      </c>
      <c r="I149" s="116" t="str">
        <f t="shared" si="15"/>
        <v/>
      </c>
      <c r="J149" s="7" t="str">
        <f t="shared" si="16"/>
        <v/>
      </c>
      <c r="K149" s="9" t="str">
        <f t="shared" si="17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>
      <c r="A150" s="119"/>
      <c r="B150" s="4"/>
      <c r="C150" s="4"/>
      <c r="D150" s="7"/>
      <c r="E150" s="7"/>
      <c r="F150" s="8" t="str">
        <f t="shared" si="12"/>
        <v/>
      </c>
      <c r="G150" s="7" t="str">
        <f t="shared" si="13"/>
        <v/>
      </c>
      <c r="H150" s="5" t="str">
        <f t="shared" si="14"/>
        <v/>
      </c>
      <c r="I150" s="116" t="str">
        <f t="shared" si="15"/>
        <v/>
      </c>
      <c r="J150" s="7" t="str">
        <f t="shared" si="16"/>
        <v/>
      </c>
      <c r="K150" s="9" t="str">
        <f t="shared" si="17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>
      <c r="A151" s="119"/>
      <c r="B151" s="4"/>
      <c r="C151" s="4"/>
      <c r="D151" s="7"/>
      <c r="E151" s="7"/>
      <c r="F151" s="8" t="str">
        <f t="shared" si="12"/>
        <v/>
      </c>
      <c r="G151" s="7" t="str">
        <f t="shared" si="13"/>
        <v/>
      </c>
      <c r="H151" s="5" t="str">
        <f t="shared" si="14"/>
        <v/>
      </c>
      <c r="I151" s="116" t="str">
        <f t="shared" si="15"/>
        <v/>
      </c>
      <c r="J151" s="7" t="str">
        <f t="shared" si="16"/>
        <v/>
      </c>
      <c r="K151" s="9" t="str">
        <f t="shared" si="17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>
      <c r="A152" s="119"/>
      <c r="B152" s="4"/>
      <c r="C152" s="4"/>
      <c r="D152" s="7"/>
      <c r="E152" s="7"/>
      <c r="F152" s="8" t="str">
        <f t="shared" si="12"/>
        <v/>
      </c>
      <c r="G152" s="7" t="str">
        <f t="shared" si="13"/>
        <v/>
      </c>
      <c r="H152" s="5" t="str">
        <f t="shared" si="14"/>
        <v/>
      </c>
      <c r="I152" s="116" t="str">
        <f t="shared" si="15"/>
        <v/>
      </c>
      <c r="J152" s="7" t="str">
        <f t="shared" si="16"/>
        <v/>
      </c>
      <c r="K152" s="9" t="str">
        <f t="shared" si="17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>
      <c r="A153" s="119"/>
      <c r="B153" s="4"/>
      <c r="C153" s="4"/>
      <c r="D153" s="7"/>
      <c r="E153" s="7"/>
      <c r="F153" s="8" t="str">
        <f t="shared" si="12"/>
        <v/>
      </c>
      <c r="G153" s="7" t="str">
        <f t="shared" si="13"/>
        <v/>
      </c>
      <c r="H153" s="5" t="str">
        <f t="shared" si="14"/>
        <v/>
      </c>
      <c r="I153" s="116" t="str">
        <f t="shared" si="15"/>
        <v/>
      </c>
      <c r="J153" s="7" t="str">
        <f t="shared" si="16"/>
        <v/>
      </c>
      <c r="K153" s="9" t="str">
        <f t="shared" si="17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>
      <c r="A154" s="119"/>
      <c r="B154" s="4"/>
      <c r="C154" s="4"/>
      <c r="D154" s="7"/>
      <c r="E154" s="7"/>
      <c r="F154" s="8" t="str">
        <f t="shared" si="12"/>
        <v/>
      </c>
      <c r="G154" s="7" t="str">
        <f t="shared" si="13"/>
        <v/>
      </c>
      <c r="H154" s="5" t="str">
        <f t="shared" si="14"/>
        <v/>
      </c>
      <c r="I154" s="116" t="str">
        <f t="shared" si="15"/>
        <v/>
      </c>
      <c r="J154" s="7" t="str">
        <f t="shared" si="16"/>
        <v/>
      </c>
      <c r="K154" s="9" t="str">
        <f t="shared" si="17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>
      <c r="A155" s="119"/>
      <c r="B155" s="4"/>
      <c r="C155" s="4"/>
      <c r="D155" s="7"/>
      <c r="E155" s="7"/>
      <c r="F155" s="8" t="str">
        <f t="shared" si="12"/>
        <v/>
      </c>
      <c r="G155" s="7" t="str">
        <f t="shared" si="13"/>
        <v/>
      </c>
      <c r="H155" s="5" t="str">
        <f t="shared" si="14"/>
        <v/>
      </c>
      <c r="I155" s="116" t="str">
        <f t="shared" si="15"/>
        <v/>
      </c>
      <c r="J155" s="7" t="str">
        <f t="shared" si="16"/>
        <v/>
      </c>
      <c r="K155" s="9" t="str">
        <f t="shared" si="17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>
      <c r="A156" s="119"/>
      <c r="B156" s="4"/>
      <c r="C156" s="4"/>
      <c r="D156" s="7"/>
      <c r="E156" s="7"/>
      <c r="F156" s="8" t="str">
        <f t="shared" si="12"/>
        <v/>
      </c>
      <c r="G156" s="7" t="str">
        <f t="shared" si="13"/>
        <v/>
      </c>
      <c r="H156" s="5" t="str">
        <f t="shared" si="14"/>
        <v/>
      </c>
      <c r="I156" s="116" t="str">
        <f t="shared" si="15"/>
        <v/>
      </c>
      <c r="J156" s="7" t="str">
        <f t="shared" si="16"/>
        <v/>
      </c>
      <c r="K156" s="9" t="str">
        <f t="shared" si="17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>
      <c r="A157" s="119"/>
      <c r="B157" s="4"/>
      <c r="C157" s="4"/>
      <c r="D157" s="7"/>
      <c r="E157" s="7"/>
      <c r="F157" s="8" t="str">
        <f t="shared" si="12"/>
        <v/>
      </c>
      <c r="G157" s="7" t="str">
        <f t="shared" si="13"/>
        <v/>
      </c>
      <c r="H157" s="5" t="str">
        <f t="shared" si="14"/>
        <v/>
      </c>
      <c r="I157" s="116" t="str">
        <f t="shared" si="15"/>
        <v/>
      </c>
      <c r="J157" s="7" t="str">
        <f t="shared" si="16"/>
        <v/>
      </c>
      <c r="K157" s="9" t="str">
        <f t="shared" si="17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>
      <c r="A158" s="119"/>
      <c r="B158" s="4"/>
      <c r="C158" s="4"/>
      <c r="D158" s="7"/>
      <c r="E158" s="7"/>
      <c r="F158" s="8" t="str">
        <f t="shared" si="12"/>
        <v/>
      </c>
      <c r="G158" s="7" t="str">
        <f t="shared" si="13"/>
        <v/>
      </c>
      <c r="H158" s="5" t="str">
        <f t="shared" si="14"/>
        <v/>
      </c>
      <c r="I158" s="116" t="str">
        <f t="shared" si="15"/>
        <v/>
      </c>
      <c r="J158" s="7" t="str">
        <f t="shared" si="16"/>
        <v/>
      </c>
      <c r="K158" s="9" t="str">
        <f t="shared" si="17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>
      <c r="A159" s="119"/>
      <c r="B159" s="4"/>
      <c r="C159" s="4"/>
      <c r="D159" s="7"/>
      <c r="E159" s="7"/>
      <c r="F159" s="8" t="str">
        <f t="shared" si="12"/>
        <v/>
      </c>
      <c r="G159" s="7" t="str">
        <f t="shared" si="13"/>
        <v/>
      </c>
      <c r="H159" s="5" t="str">
        <f t="shared" si="14"/>
        <v/>
      </c>
      <c r="I159" s="116" t="str">
        <f t="shared" si="15"/>
        <v/>
      </c>
      <c r="J159" s="7" t="str">
        <f t="shared" si="16"/>
        <v/>
      </c>
      <c r="K159" s="9" t="str">
        <f t="shared" si="17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>
      <c r="A160" s="119"/>
      <c r="B160" s="4"/>
      <c r="C160" s="4"/>
      <c r="D160" s="7"/>
      <c r="E160" s="7"/>
      <c r="F160" s="8" t="str">
        <f t="shared" si="12"/>
        <v/>
      </c>
      <c r="G160" s="7" t="str">
        <f t="shared" si="13"/>
        <v/>
      </c>
      <c r="H160" s="5" t="str">
        <f t="shared" si="14"/>
        <v/>
      </c>
      <c r="I160" s="116" t="str">
        <f t="shared" si="15"/>
        <v/>
      </c>
      <c r="J160" s="7" t="str">
        <f t="shared" si="16"/>
        <v/>
      </c>
      <c r="K160" s="9" t="str">
        <f t="shared" si="17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>
      <c r="A161" s="119"/>
      <c r="B161" s="4"/>
      <c r="C161" s="4"/>
      <c r="D161" s="7"/>
      <c r="E161" s="7"/>
      <c r="F161" s="8" t="str">
        <f t="shared" si="12"/>
        <v/>
      </c>
      <c r="G161" s="7" t="str">
        <f t="shared" si="13"/>
        <v/>
      </c>
      <c r="H161" s="5" t="str">
        <f t="shared" si="14"/>
        <v/>
      </c>
      <c r="I161" s="116" t="str">
        <f t="shared" si="15"/>
        <v/>
      </c>
      <c r="J161" s="7" t="str">
        <f t="shared" si="16"/>
        <v/>
      </c>
      <c r="K161" s="9" t="str">
        <f t="shared" si="17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>
      <c r="A162" s="119"/>
      <c r="B162" s="4"/>
      <c r="C162" s="4"/>
      <c r="D162" s="7"/>
      <c r="E162" s="7"/>
      <c r="F162" s="8" t="str">
        <f t="shared" si="12"/>
        <v/>
      </c>
      <c r="G162" s="7" t="str">
        <f t="shared" si="13"/>
        <v/>
      </c>
      <c r="H162" s="5" t="str">
        <f t="shared" si="14"/>
        <v/>
      </c>
      <c r="I162" s="116" t="str">
        <f t="shared" si="15"/>
        <v/>
      </c>
      <c r="J162" s="7" t="str">
        <f t="shared" si="16"/>
        <v/>
      </c>
      <c r="K162" s="9" t="str">
        <f t="shared" si="17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>
      <c r="A163" s="119"/>
      <c r="B163" s="4"/>
      <c r="C163" s="4"/>
      <c r="D163" s="7"/>
      <c r="E163" s="7"/>
      <c r="F163" s="8" t="str">
        <f t="shared" si="12"/>
        <v/>
      </c>
      <c r="G163" s="7" t="str">
        <f t="shared" si="13"/>
        <v/>
      </c>
      <c r="H163" s="5" t="str">
        <f t="shared" si="14"/>
        <v/>
      </c>
      <c r="I163" s="116" t="str">
        <f t="shared" si="15"/>
        <v/>
      </c>
      <c r="J163" s="7" t="str">
        <f t="shared" si="16"/>
        <v/>
      </c>
      <c r="K163" s="9" t="str">
        <f t="shared" si="17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>
      <c r="A164" s="119"/>
      <c r="B164" s="4"/>
      <c r="C164" s="4"/>
      <c r="D164" s="7"/>
      <c r="E164" s="7"/>
      <c r="F164" s="8" t="str">
        <f t="shared" si="12"/>
        <v/>
      </c>
      <c r="G164" s="7" t="str">
        <f t="shared" si="13"/>
        <v/>
      </c>
      <c r="H164" s="5" t="str">
        <f t="shared" si="14"/>
        <v/>
      </c>
      <c r="I164" s="116" t="str">
        <f t="shared" si="15"/>
        <v/>
      </c>
      <c r="J164" s="7" t="str">
        <f t="shared" si="16"/>
        <v/>
      </c>
      <c r="K164" s="9" t="str">
        <f t="shared" si="17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>
      <c r="A165" s="119"/>
      <c r="B165" s="4"/>
      <c r="C165" s="4"/>
      <c r="D165" s="7"/>
      <c r="E165" s="7"/>
      <c r="F165" s="8" t="str">
        <f t="shared" si="12"/>
        <v/>
      </c>
      <c r="G165" s="7" t="str">
        <f t="shared" si="13"/>
        <v/>
      </c>
      <c r="H165" s="5" t="str">
        <f t="shared" si="14"/>
        <v/>
      </c>
      <c r="I165" s="116" t="str">
        <f t="shared" si="15"/>
        <v/>
      </c>
      <c r="J165" s="7" t="str">
        <f t="shared" si="16"/>
        <v/>
      </c>
      <c r="K165" s="9" t="str">
        <f t="shared" si="17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>
      <c r="A166" s="119"/>
      <c r="B166" s="4"/>
      <c r="C166" s="4"/>
      <c r="D166" s="7"/>
      <c r="E166" s="7"/>
      <c r="F166" s="8" t="str">
        <f t="shared" si="12"/>
        <v/>
      </c>
      <c r="G166" s="7" t="str">
        <f t="shared" si="13"/>
        <v/>
      </c>
      <c r="H166" s="5" t="str">
        <f t="shared" si="14"/>
        <v/>
      </c>
      <c r="I166" s="116" t="str">
        <f t="shared" si="15"/>
        <v/>
      </c>
      <c r="J166" s="7" t="str">
        <f t="shared" si="16"/>
        <v/>
      </c>
      <c r="K166" s="9" t="str">
        <f t="shared" si="17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>
      <c r="A167" s="119"/>
      <c r="B167" s="4"/>
      <c r="C167" s="4"/>
      <c r="D167" s="7"/>
      <c r="E167" s="7"/>
      <c r="F167" s="8" t="str">
        <f t="shared" si="12"/>
        <v/>
      </c>
      <c r="G167" s="7" t="str">
        <f t="shared" si="13"/>
        <v/>
      </c>
      <c r="H167" s="5" t="str">
        <f t="shared" si="14"/>
        <v/>
      </c>
      <c r="I167" s="116" t="str">
        <f t="shared" si="15"/>
        <v/>
      </c>
      <c r="J167" s="7" t="str">
        <f t="shared" si="16"/>
        <v/>
      </c>
      <c r="K167" s="9" t="str">
        <f t="shared" si="17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>
      <c r="A168" s="119"/>
      <c r="B168" s="4"/>
      <c r="C168" s="4"/>
      <c r="D168" s="7"/>
      <c r="E168" s="7"/>
      <c r="F168" s="8" t="str">
        <f t="shared" si="12"/>
        <v/>
      </c>
      <c r="G168" s="7" t="str">
        <f t="shared" si="13"/>
        <v/>
      </c>
      <c r="H168" s="5" t="str">
        <f t="shared" si="14"/>
        <v/>
      </c>
      <c r="I168" s="116" t="str">
        <f t="shared" si="15"/>
        <v/>
      </c>
      <c r="J168" s="7" t="str">
        <f t="shared" si="16"/>
        <v/>
      </c>
      <c r="K168" s="9" t="str">
        <f t="shared" si="17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>
      <c r="A169" s="119"/>
      <c r="B169" s="4"/>
      <c r="C169" s="4"/>
      <c r="D169" s="7"/>
      <c r="E169" s="7"/>
      <c r="F169" s="8" t="str">
        <f t="shared" si="12"/>
        <v/>
      </c>
      <c r="G169" s="7" t="str">
        <f t="shared" si="13"/>
        <v/>
      </c>
      <c r="H169" s="5" t="str">
        <f t="shared" si="14"/>
        <v/>
      </c>
      <c r="I169" s="116" t="str">
        <f t="shared" si="15"/>
        <v/>
      </c>
      <c r="J169" s="7" t="str">
        <f t="shared" si="16"/>
        <v/>
      </c>
      <c r="K169" s="9" t="str">
        <f t="shared" si="17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>
      <c r="A170" s="119"/>
      <c r="B170" s="4"/>
      <c r="C170" s="4"/>
      <c r="D170" s="7"/>
      <c r="E170" s="7"/>
      <c r="F170" s="8" t="str">
        <f t="shared" si="12"/>
        <v/>
      </c>
      <c r="G170" s="7" t="str">
        <f t="shared" si="13"/>
        <v/>
      </c>
      <c r="H170" s="5" t="str">
        <f t="shared" si="14"/>
        <v/>
      </c>
      <c r="I170" s="116" t="str">
        <f t="shared" si="15"/>
        <v/>
      </c>
      <c r="J170" s="7" t="str">
        <f t="shared" si="16"/>
        <v/>
      </c>
      <c r="K170" s="9" t="str">
        <f t="shared" si="17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>
      <c r="A171" s="119"/>
      <c r="B171" s="4"/>
      <c r="C171" s="4"/>
      <c r="D171" s="7"/>
      <c r="E171" s="7"/>
      <c r="F171" s="8" t="str">
        <f t="shared" si="12"/>
        <v/>
      </c>
      <c r="G171" s="7" t="str">
        <f t="shared" si="13"/>
        <v/>
      </c>
      <c r="H171" s="5" t="str">
        <f t="shared" si="14"/>
        <v/>
      </c>
      <c r="I171" s="116" t="str">
        <f t="shared" si="15"/>
        <v/>
      </c>
      <c r="J171" s="7" t="str">
        <f t="shared" si="16"/>
        <v/>
      </c>
      <c r="K171" s="9" t="str">
        <f t="shared" si="17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>
      <c r="A172" s="119"/>
      <c r="B172" s="4"/>
      <c r="C172" s="4"/>
      <c r="D172" s="7"/>
      <c r="E172" s="7"/>
      <c r="F172" s="8" t="str">
        <f t="shared" si="12"/>
        <v/>
      </c>
      <c r="G172" s="7" t="str">
        <f t="shared" si="13"/>
        <v/>
      </c>
      <c r="H172" s="5" t="str">
        <f t="shared" si="14"/>
        <v/>
      </c>
      <c r="I172" s="116" t="str">
        <f t="shared" si="15"/>
        <v/>
      </c>
      <c r="J172" s="7" t="str">
        <f t="shared" si="16"/>
        <v/>
      </c>
      <c r="K172" s="9" t="str">
        <f t="shared" si="17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>
      <c r="A173" s="119"/>
      <c r="B173" s="4"/>
      <c r="C173" s="4"/>
      <c r="D173" s="7"/>
      <c r="E173" s="7"/>
      <c r="F173" s="8" t="str">
        <f t="shared" si="12"/>
        <v/>
      </c>
      <c r="G173" s="7" t="str">
        <f t="shared" si="13"/>
        <v/>
      </c>
      <c r="H173" s="5" t="str">
        <f t="shared" si="14"/>
        <v/>
      </c>
      <c r="I173" s="116" t="str">
        <f t="shared" si="15"/>
        <v/>
      </c>
      <c r="J173" s="7" t="str">
        <f t="shared" si="16"/>
        <v/>
      </c>
      <c r="K173" s="9" t="str">
        <f t="shared" si="17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>
      <c r="A174" s="119"/>
      <c r="B174" s="4"/>
      <c r="C174" s="4"/>
      <c r="D174" s="7"/>
      <c r="E174" s="7"/>
      <c r="F174" s="8" t="str">
        <f t="shared" si="12"/>
        <v/>
      </c>
      <c r="G174" s="7" t="str">
        <f t="shared" si="13"/>
        <v/>
      </c>
      <c r="H174" s="5" t="str">
        <f t="shared" si="14"/>
        <v/>
      </c>
      <c r="I174" s="116" t="str">
        <f t="shared" si="15"/>
        <v/>
      </c>
      <c r="J174" s="7" t="str">
        <f t="shared" si="16"/>
        <v/>
      </c>
      <c r="K174" s="9" t="str">
        <f t="shared" si="17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>
      <c r="A175" s="119"/>
      <c r="B175" s="4"/>
      <c r="C175" s="4"/>
      <c r="D175" s="7"/>
      <c r="E175" s="7"/>
      <c r="F175" s="8" t="str">
        <f t="shared" si="12"/>
        <v/>
      </c>
      <c r="G175" s="7" t="str">
        <f t="shared" si="13"/>
        <v/>
      </c>
      <c r="H175" s="5" t="str">
        <f t="shared" si="14"/>
        <v/>
      </c>
      <c r="I175" s="116" t="str">
        <f t="shared" si="15"/>
        <v/>
      </c>
      <c r="J175" s="7" t="str">
        <f t="shared" si="16"/>
        <v/>
      </c>
      <c r="K175" s="9" t="str">
        <f t="shared" si="17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>
      <c r="A176" s="119"/>
      <c r="B176" s="4"/>
      <c r="C176" s="4"/>
      <c r="D176" s="7"/>
      <c r="E176" s="7"/>
      <c r="F176" s="8" t="str">
        <f t="shared" si="12"/>
        <v/>
      </c>
      <c r="G176" s="7" t="str">
        <f t="shared" si="13"/>
        <v/>
      </c>
      <c r="H176" s="5" t="str">
        <f t="shared" si="14"/>
        <v/>
      </c>
      <c r="I176" s="116" t="str">
        <f t="shared" si="15"/>
        <v/>
      </c>
      <c r="J176" s="7" t="str">
        <f t="shared" si="16"/>
        <v/>
      </c>
      <c r="K176" s="9" t="str">
        <f t="shared" si="17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>
      <c r="A177" s="119"/>
      <c r="B177" s="4"/>
      <c r="C177" s="4"/>
      <c r="D177" s="7"/>
      <c r="E177" s="7"/>
      <c r="F177" s="8" t="str">
        <f t="shared" si="12"/>
        <v/>
      </c>
      <c r="G177" s="7" t="str">
        <f t="shared" si="13"/>
        <v/>
      </c>
      <c r="H177" s="5" t="str">
        <f t="shared" si="14"/>
        <v/>
      </c>
      <c r="I177" s="116" t="str">
        <f t="shared" si="15"/>
        <v/>
      </c>
      <c r="J177" s="7" t="str">
        <f t="shared" si="16"/>
        <v/>
      </c>
      <c r="K177" s="9" t="str">
        <f t="shared" si="17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>
      <c r="A178" s="119"/>
      <c r="B178" s="4"/>
      <c r="C178" s="4"/>
      <c r="D178" s="7"/>
      <c r="E178" s="7"/>
      <c r="F178" s="8" t="str">
        <f t="shared" si="12"/>
        <v/>
      </c>
      <c r="G178" s="7" t="str">
        <f t="shared" si="13"/>
        <v/>
      </c>
      <c r="H178" s="5" t="str">
        <f t="shared" si="14"/>
        <v/>
      </c>
      <c r="I178" s="116" t="str">
        <f t="shared" si="15"/>
        <v/>
      </c>
      <c r="J178" s="7" t="str">
        <f t="shared" si="16"/>
        <v/>
      </c>
      <c r="K178" s="9" t="str">
        <f t="shared" si="17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>
      <c r="A179" s="119"/>
      <c r="B179" s="4"/>
      <c r="C179" s="4"/>
      <c r="D179" s="7"/>
      <c r="E179" s="7"/>
      <c r="F179" s="8" t="str">
        <f t="shared" si="12"/>
        <v/>
      </c>
      <c r="G179" s="7" t="str">
        <f t="shared" si="13"/>
        <v/>
      </c>
      <c r="H179" s="5" t="str">
        <f t="shared" si="14"/>
        <v/>
      </c>
      <c r="I179" s="116" t="str">
        <f t="shared" si="15"/>
        <v/>
      </c>
      <c r="J179" s="7" t="str">
        <f t="shared" si="16"/>
        <v/>
      </c>
      <c r="K179" s="9" t="str">
        <f t="shared" si="1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>
      <c r="A180" s="119"/>
      <c r="B180" s="4"/>
      <c r="C180" s="4"/>
      <c r="D180" s="7"/>
      <c r="E180" s="7"/>
      <c r="F180" s="8" t="str">
        <f t="shared" si="12"/>
        <v/>
      </c>
      <c r="G180" s="7" t="str">
        <f t="shared" si="13"/>
        <v/>
      </c>
      <c r="H180" s="5" t="str">
        <f t="shared" si="14"/>
        <v/>
      </c>
      <c r="I180" s="116" t="str">
        <f t="shared" si="15"/>
        <v/>
      </c>
      <c r="J180" s="7" t="str">
        <f t="shared" si="16"/>
        <v/>
      </c>
      <c r="K180" s="9" t="str">
        <f t="shared" si="17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>
      <c r="A181" s="119"/>
      <c r="B181" s="4"/>
      <c r="C181" s="4"/>
      <c r="D181" s="7"/>
      <c r="E181" s="7"/>
      <c r="F181" s="8" t="str">
        <f t="shared" si="12"/>
        <v/>
      </c>
      <c r="G181" s="7" t="str">
        <f t="shared" si="13"/>
        <v/>
      </c>
      <c r="H181" s="5" t="str">
        <f t="shared" si="14"/>
        <v/>
      </c>
      <c r="I181" s="116" t="str">
        <f t="shared" si="15"/>
        <v/>
      </c>
      <c r="J181" s="7" t="str">
        <f t="shared" si="16"/>
        <v/>
      </c>
      <c r="K181" s="9" t="str">
        <f t="shared" si="17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>
      <c r="A182" s="119"/>
      <c r="B182" s="4"/>
      <c r="C182" s="4"/>
      <c r="D182" s="7"/>
      <c r="E182" s="7"/>
      <c r="F182" s="8" t="str">
        <f t="shared" si="12"/>
        <v/>
      </c>
      <c r="G182" s="7" t="str">
        <f t="shared" si="13"/>
        <v/>
      </c>
      <c r="H182" s="5" t="str">
        <f t="shared" si="14"/>
        <v/>
      </c>
      <c r="I182" s="116" t="str">
        <f t="shared" si="15"/>
        <v/>
      </c>
      <c r="J182" s="7" t="str">
        <f t="shared" si="16"/>
        <v/>
      </c>
      <c r="K182" s="9" t="str">
        <f t="shared" si="17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>
      <c r="A183" s="119"/>
      <c r="B183" s="4"/>
      <c r="C183" s="4"/>
      <c r="D183" s="7"/>
      <c r="E183" s="7"/>
      <c r="F183" s="8" t="str">
        <f t="shared" si="12"/>
        <v/>
      </c>
      <c r="G183" s="7" t="str">
        <f t="shared" si="13"/>
        <v/>
      </c>
      <c r="H183" s="5" t="str">
        <f t="shared" si="14"/>
        <v/>
      </c>
      <c r="I183" s="116" t="str">
        <f t="shared" si="15"/>
        <v/>
      </c>
      <c r="J183" s="7" t="str">
        <f t="shared" si="16"/>
        <v/>
      </c>
      <c r="K183" s="9" t="str">
        <f t="shared" si="17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>
      <c r="A184" s="119"/>
      <c r="B184" s="4"/>
      <c r="C184" s="4"/>
      <c r="D184" s="7"/>
      <c r="E184" s="7"/>
      <c r="F184" s="8" t="str">
        <f t="shared" si="12"/>
        <v/>
      </c>
      <c r="G184" s="7" t="str">
        <f t="shared" si="13"/>
        <v/>
      </c>
      <c r="H184" s="5" t="str">
        <f t="shared" si="14"/>
        <v/>
      </c>
      <c r="I184" s="116" t="str">
        <f t="shared" si="15"/>
        <v/>
      </c>
      <c r="J184" s="7" t="str">
        <f t="shared" si="16"/>
        <v/>
      </c>
      <c r="K184" s="9" t="str">
        <f t="shared" si="17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>
      <c r="A185" s="119"/>
      <c r="B185" s="4"/>
      <c r="C185" s="4"/>
      <c r="D185" s="7"/>
      <c r="E185" s="7"/>
      <c r="F185" s="8" t="str">
        <f t="shared" si="12"/>
        <v/>
      </c>
      <c r="G185" s="7" t="str">
        <f t="shared" si="13"/>
        <v/>
      </c>
      <c r="H185" s="5" t="str">
        <f t="shared" si="14"/>
        <v/>
      </c>
      <c r="I185" s="116" t="str">
        <f t="shared" si="15"/>
        <v/>
      </c>
      <c r="J185" s="7" t="str">
        <f t="shared" si="16"/>
        <v/>
      </c>
      <c r="K185" s="9" t="str">
        <f t="shared" si="1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>
      <c r="A186" s="119"/>
      <c r="B186" s="4"/>
      <c r="C186" s="4"/>
      <c r="D186" s="7"/>
      <c r="E186" s="7"/>
      <c r="F186" s="8" t="str">
        <f t="shared" si="12"/>
        <v/>
      </c>
      <c r="G186" s="7" t="str">
        <f t="shared" si="13"/>
        <v/>
      </c>
      <c r="H186" s="5" t="str">
        <f t="shared" si="14"/>
        <v/>
      </c>
      <c r="I186" s="116" t="str">
        <f t="shared" si="15"/>
        <v/>
      </c>
      <c r="J186" s="7" t="str">
        <f t="shared" si="16"/>
        <v/>
      </c>
      <c r="K186" s="9" t="str">
        <f t="shared" si="1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>
      <c r="A187" s="119"/>
      <c r="B187" s="4"/>
      <c r="C187" s="4"/>
      <c r="D187" s="7"/>
      <c r="E187" s="7"/>
      <c r="F187" s="8" t="str">
        <f t="shared" si="12"/>
        <v/>
      </c>
      <c r="G187" s="7" t="str">
        <f t="shared" si="13"/>
        <v/>
      </c>
      <c r="H187" s="5" t="str">
        <f t="shared" si="14"/>
        <v/>
      </c>
      <c r="I187" s="116" t="str">
        <f t="shared" si="15"/>
        <v/>
      </c>
      <c r="J187" s="7" t="str">
        <f t="shared" si="16"/>
        <v/>
      </c>
      <c r="K187" s="9" t="str">
        <f t="shared" si="17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>
      <c r="A188" s="119"/>
      <c r="B188" s="4"/>
      <c r="C188" s="4"/>
      <c r="D188" s="7"/>
      <c r="E188" s="7"/>
      <c r="F188" s="8" t="str">
        <f t="shared" si="12"/>
        <v/>
      </c>
      <c r="G188" s="7" t="str">
        <f t="shared" si="13"/>
        <v/>
      </c>
      <c r="H188" s="5" t="str">
        <f t="shared" si="14"/>
        <v/>
      </c>
      <c r="I188" s="116" t="str">
        <f t="shared" si="15"/>
        <v/>
      </c>
      <c r="J188" s="7" t="str">
        <f t="shared" si="16"/>
        <v/>
      </c>
      <c r="K188" s="9" t="str">
        <f t="shared" si="17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>
      <c r="A189" s="119"/>
      <c r="B189" s="4"/>
      <c r="C189" s="4"/>
      <c r="D189" s="7"/>
      <c r="E189" s="7"/>
      <c r="F189" s="8" t="str">
        <f t="shared" si="12"/>
        <v/>
      </c>
      <c r="G189" s="7" t="str">
        <f t="shared" si="13"/>
        <v/>
      </c>
      <c r="H189" s="5" t="str">
        <f t="shared" si="14"/>
        <v/>
      </c>
      <c r="I189" s="116" t="str">
        <f t="shared" si="15"/>
        <v/>
      </c>
      <c r="J189" s="7" t="str">
        <f t="shared" si="16"/>
        <v/>
      </c>
      <c r="K189" s="9" t="str">
        <f t="shared" si="17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>
      <c r="A190" s="119"/>
      <c r="B190" s="4"/>
      <c r="C190" s="4"/>
      <c r="D190" s="7"/>
      <c r="E190" s="7"/>
      <c r="F190" s="8" t="str">
        <f t="shared" ref="F190:F253" si="18">IF(ISBLANK(B190),"",IF(I190="L","Baixa",IF(I190="A","Média",IF(I190="","","Alta"))))</f>
        <v/>
      </c>
      <c r="G190" s="7" t="str">
        <f t="shared" ref="G190:G253" si="19">CONCATENATE(B190,I190)</f>
        <v/>
      </c>
      <c r="H190" s="5" t="str">
        <f t="shared" ref="H190:H253" si="20">IF(ISBLANK(B190),"",IF(B190="ALI",IF(I190="L",7,IF(I190="A",10,15)),IF(B190="AIE",IF(I190="L",5,IF(I190="A",7,10)),IF(B190="SE",IF(I190="L",4,IF(I190="A",5,7)),IF(OR(B190="EE",B190="CE"),IF(I190="L",3,IF(I190="A",4,6)),0)))))</f>
        <v/>
      </c>
      <c r="I190" s="116" t="str">
        <f t="shared" ref="I190:I253" si="21">IF(OR(ISBLANK(D190),ISBLANK(E190)),IF(OR(B190="ALI",B190="AIE"),"L",IF(OR(B190="EE",B190="SE",B190="CE"),"A","")),IF(B190="EE",IF(E190&gt;=3,IF(D190&gt;=5,"H","A"),IF(E190&gt;=2,IF(D190&gt;=16,"H",IF(D190&lt;=4,"L","A")),IF(D190&lt;=15,"L","A"))),IF(OR(B190="SE",B190="CE"),IF(E190&gt;=4,IF(D190&gt;=6,"H","A"),IF(E190&gt;=2,IF(D190&gt;=20,"H",IF(D190&lt;=5,"L","A")),IF(D190&lt;=19,"L","A"))),IF(OR(B190="ALI",B190="AIE"),IF(E190&gt;=6,IF(D190&gt;=20,"H","A"),IF(E190&gt;=2,IF(D190&gt;=51,"H",IF(D190&lt;=19,"L","A")),IF(D190&lt;=50,"L","A"))),""))))</f>
        <v/>
      </c>
      <c r="J190" s="7" t="str">
        <f t="shared" ref="J190:J253" si="22">CONCATENATE(B190,C190)</f>
        <v/>
      </c>
      <c r="K190" s="9" t="str">
        <f t="shared" si="17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>
      <c r="A191" s="119"/>
      <c r="B191" s="4"/>
      <c r="C191" s="4"/>
      <c r="D191" s="7"/>
      <c r="E191" s="7"/>
      <c r="F191" s="8" t="str">
        <f t="shared" si="18"/>
        <v/>
      </c>
      <c r="G191" s="7" t="str">
        <f t="shared" si="19"/>
        <v/>
      </c>
      <c r="H191" s="5" t="str">
        <f t="shared" si="20"/>
        <v/>
      </c>
      <c r="I191" s="116" t="str">
        <f t="shared" si="21"/>
        <v/>
      </c>
      <c r="J191" s="7" t="str">
        <f t="shared" si="22"/>
        <v/>
      </c>
      <c r="K191" s="9" t="str">
        <f t="shared" si="1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>
      <c r="A192" s="119"/>
      <c r="B192" s="4"/>
      <c r="C192" s="4"/>
      <c r="D192" s="7"/>
      <c r="E192" s="7"/>
      <c r="F192" s="8" t="str">
        <f t="shared" si="18"/>
        <v/>
      </c>
      <c r="G192" s="7" t="str">
        <f t="shared" si="19"/>
        <v/>
      </c>
      <c r="H192" s="5" t="str">
        <f t="shared" si="20"/>
        <v/>
      </c>
      <c r="I192" s="116" t="str">
        <f t="shared" si="21"/>
        <v/>
      </c>
      <c r="J192" s="7" t="str">
        <f t="shared" si="22"/>
        <v/>
      </c>
      <c r="K192" s="9" t="str">
        <f t="shared" ref="K192:K255" si="23">IF(OR(H192="",H192=0),L192,H192)</f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>
      <c r="A193" s="119"/>
      <c r="B193" s="4"/>
      <c r="C193" s="4"/>
      <c r="D193" s="7"/>
      <c r="E193" s="7"/>
      <c r="F193" s="8" t="str">
        <f t="shared" si="18"/>
        <v/>
      </c>
      <c r="G193" s="7" t="str">
        <f t="shared" si="19"/>
        <v/>
      </c>
      <c r="H193" s="5" t="str">
        <f t="shared" si="20"/>
        <v/>
      </c>
      <c r="I193" s="116" t="str">
        <f t="shared" si="21"/>
        <v/>
      </c>
      <c r="J193" s="7" t="str">
        <f t="shared" si="22"/>
        <v/>
      </c>
      <c r="K193" s="9" t="str">
        <f t="shared" si="23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>
      <c r="A194" s="119"/>
      <c r="B194" s="4"/>
      <c r="C194" s="4"/>
      <c r="D194" s="7"/>
      <c r="E194" s="7"/>
      <c r="F194" s="8" t="str">
        <f t="shared" si="18"/>
        <v/>
      </c>
      <c r="G194" s="7" t="str">
        <f t="shared" si="19"/>
        <v/>
      </c>
      <c r="H194" s="5" t="str">
        <f t="shared" si="20"/>
        <v/>
      </c>
      <c r="I194" s="116" t="str">
        <f t="shared" si="21"/>
        <v/>
      </c>
      <c r="J194" s="7" t="str">
        <f t="shared" si="22"/>
        <v/>
      </c>
      <c r="K194" s="9" t="str">
        <f t="shared" si="23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>
      <c r="A195" s="119"/>
      <c r="B195" s="4"/>
      <c r="C195" s="4"/>
      <c r="D195" s="7"/>
      <c r="E195" s="7"/>
      <c r="F195" s="8" t="str">
        <f t="shared" si="18"/>
        <v/>
      </c>
      <c r="G195" s="7" t="str">
        <f t="shared" si="19"/>
        <v/>
      </c>
      <c r="H195" s="5" t="str">
        <f t="shared" si="20"/>
        <v/>
      </c>
      <c r="I195" s="116" t="str">
        <f t="shared" si="21"/>
        <v/>
      </c>
      <c r="J195" s="7" t="str">
        <f t="shared" si="22"/>
        <v/>
      </c>
      <c r="K195" s="9" t="str">
        <f t="shared" si="23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>
      <c r="A196" s="119"/>
      <c r="B196" s="4"/>
      <c r="C196" s="4"/>
      <c r="D196" s="7"/>
      <c r="E196" s="7"/>
      <c r="F196" s="8" t="str">
        <f t="shared" si="18"/>
        <v/>
      </c>
      <c r="G196" s="7" t="str">
        <f t="shared" si="19"/>
        <v/>
      </c>
      <c r="H196" s="5" t="str">
        <f t="shared" si="20"/>
        <v/>
      </c>
      <c r="I196" s="116" t="str">
        <f t="shared" si="21"/>
        <v/>
      </c>
      <c r="J196" s="7" t="str">
        <f t="shared" si="22"/>
        <v/>
      </c>
      <c r="K196" s="9" t="str">
        <f t="shared" si="23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>
      <c r="A197" s="119"/>
      <c r="B197" s="4"/>
      <c r="C197" s="4"/>
      <c r="D197" s="7"/>
      <c r="E197" s="7"/>
      <c r="F197" s="8" t="str">
        <f t="shared" si="18"/>
        <v/>
      </c>
      <c r="G197" s="7" t="str">
        <f t="shared" si="19"/>
        <v/>
      </c>
      <c r="H197" s="5" t="str">
        <f t="shared" si="20"/>
        <v/>
      </c>
      <c r="I197" s="116" t="str">
        <f t="shared" si="21"/>
        <v/>
      </c>
      <c r="J197" s="7" t="str">
        <f t="shared" si="22"/>
        <v/>
      </c>
      <c r="K197" s="9" t="str">
        <f t="shared" si="23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>
      <c r="A198" s="119"/>
      <c r="B198" s="4"/>
      <c r="C198" s="4"/>
      <c r="D198" s="7"/>
      <c r="E198" s="7"/>
      <c r="F198" s="8" t="str">
        <f t="shared" si="18"/>
        <v/>
      </c>
      <c r="G198" s="7" t="str">
        <f t="shared" si="19"/>
        <v/>
      </c>
      <c r="H198" s="5" t="str">
        <f t="shared" si="20"/>
        <v/>
      </c>
      <c r="I198" s="116" t="str">
        <f t="shared" si="21"/>
        <v/>
      </c>
      <c r="J198" s="7" t="str">
        <f t="shared" si="22"/>
        <v/>
      </c>
      <c r="K198" s="9" t="str">
        <f t="shared" si="23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>
      <c r="A199" s="119"/>
      <c r="B199" s="4"/>
      <c r="C199" s="4"/>
      <c r="D199" s="7"/>
      <c r="E199" s="7"/>
      <c r="F199" s="8" t="str">
        <f t="shared" si="18"/>
        <v/>
      </c>
      <c r="G199" s="7" t="str">
        <f t="shared" si="19"/>
        <v/>
      </c>
      <c r="H199" s="5" t="str">
        <f t="shared" si="20"/>
        <v/>
      </c>
      <c r="I199" s="116" t="str">
        <f t="shared" si="21"/>
        <v/>
      </c>
      <c r="J199" s="7" t="str">
        <f t="shared" si="22"/>
        <v/>
      </c>
      <c r="K199" s="9" t="str">
        <f t="shared" si="2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>
      <c r="A200" s="119"/>
      <c r="B200" s="4"/>
      <c r="C200" s="4"/>
      <c r="D200" s="7"/>
      <c r="E200" s="7"/>
      <c r="F200" s="8" t="str">
        <f t="shared" si="18"/>
        <v/>
      </c>
      <c r="G200" s="7" t="str">
        <f t="shared" si="19"/>
        <v/>
      </c>
      <c r="H200" s="5" t="str">
        <f t="shared" si="20"/>
        <v/>
      </c>
      <c r="I200" s="116" t="str">
        <f t="shared" si="21"/>
        <v/>
      </c>
      <c r="J200" s="7" t="str">
        <f t="shared" si="22"/>
        <v/>
      </c>
      <c r="K200" s="9" t="str">
        <f t="shared" si="23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>
      <c r="A201" s="119"/>
      <c r="B201" s="4"/>
      <c r="C201" s="4"/>
      <c r="D201" s="7"/>
      <c r="E201" s="7"/>
      <c r="F201" s="8" t="str">
        <f t="shared" si="18"/>
        <v/>
      </c>
      <c r="G201" s="7" t="str">
        <f t="shared" si="19"/>
        <v/>
      </c>
      <c r="H201" s="5" t="str">
        <f t="shared" si="20"/>
        <v/>
      </c>
      <c r="I201" s="116" t="str">
        <f t="shared" si="21"/>
        <v/>
      </c>
      <c r="J201" s="7" t="str">
        <f t="shared" si="22"/>
        <v/>
      </c>
      <c r="K201" s="9" t="str">
        <f t="shared" si="2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>
      <c r="A202" s="119"/>
      <c r="B202" s="4"/>
      <c r="C202" s="4"/>
      <c r="D202" s="7"/>
      <c r="E202" s="7"/>
      <c r="F202" s="8" t="str">
        <f t="shared" si="18"/>
        <v/>
      </c>
      <c r="G202" s="7" t="str">
        <f t="shared" si="19"/>
        <v/>
      </c>
      <c r="H202" s="5" t="str">
        <f t="shared" si="20"/>
        <v/>
      </c>
      <c r="I202" s="116" t="str">
        <f t="shared" si="21"/>
        <v/>
      </c>
      <c r="J202" s="7" t="str">
        <f t="shared" si="22"/>
        <v/>
      </c>
      <c r="K202" s="9" t="str">
        <f t="shared" si="2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>
      <c r="A203" s="119"/>
      <c r="B203" s="4"/>
      <c r="C203" s="4"/>
      <c r="D203" s="7"/>
      <c r="E203" s="7"/>
      <c r="F203" s="8" t="str">
        <f t="shared" si="18"/>
        <v/>
      </c>
      <c r="G203" s="7" t="str">
        <f t="shared" si="19"/>
        <v/>
      </c>
      <c r="H203" s="5" t="str">
        <f t="shared" si="20"/>
        <v/>
      </c>
      <c r="I203" s="116" t="str">
        <f t="shared" si="21"/>
        <v/>
      </c>
      <c r="J203" s="7" t="str">
        <f t="shared" si="22"/>
        <v/>
      </c>
      <c r="K203" s="9" t="str">
        <f t="shared" si="23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>
      <c r="A204" s="119"/>
      <c r="B204" s="4"/>
      <c r="C204" s="4"/>
      <c r="D204" s="7"/>
      <c r="E204" s="7"/>
      <c r="F204" s="8" t="str">
        <f t="shared" si="18"/>
        <v/>
      </c>
      <c r="G204" s="7" t="str">
        <f t="shared" si="19"/>
        <v/>
      </c>
      <c r="H204" s="5" t="str">
        <f t="shared" si="20"/>
        <v/>
      </c>
      <c r="I204" s="116" t="str">
        <f t="shared" si="21"/>
        <v/>
      </c>
      <c r="J204" s="7" t="str">
        <f t="shared" si="22"/>
        <v/>
      </c>
      <c r="K204" s="9" t="str">
        <f t="shared" si="23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>
      <c r="A205" s="119"/>
      <c r="B205" s="4"/>
      <c r="C205" s="4"/>
      <c r="D205" s="7"/>
      <c r="E205" s="7"/>
      <c r="F205" s="8" t="str">
        <f t="shared" si="18"/>
        <v/>
      </c>
      <c r="G205" s="7" t="str">
        <f t="shared" si="19"/>
        <v/>
      </c>
      <c r="H205" s="5" t="str">
        <f t="shared" si="20"/>
        <v/>
      </c>
      <c r="I205" s="116" t="str">
        <f t="shared" si="21"/>
        <v/>
      </c>
      <c r="J205" s="7" t="str">
        <f t="shared" si="22"/>
        <v/>
      </c>
      <c r="K205" s="9" t="str">
        <f t="shared" si="23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>
      <c r="A206" s="119"/>
      <c r="B206" s="4"/>
      <c r="C206" s="4"/>
      <c r="D206" s="7"/>
      <c r="E206" s="7"/>
      <c r="F206" s="8" t="str">
        <f t="shared" si="18"/>
        <v/>
      </c>
      <c r="G206" s="7" t="str">
        <f t="shared" si="19"/>
        <v/>
      </c>
      <c r="H206" s="5" t="str">
        <f t="shared" si="20"/>
        <v/>
      </c>
      <c r="I206" s="116" t="str">
        <f t="shared" si="21"/>
        <v/>
      </c>
      <c r="J206" s="7" t="str">
        <f t="shared" si="22"/>
        <v/>
      </c>
      <c r="K206" s="9" t="str">
        <f t="shared" si="23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>
      <c r="A207" s="119"/>
      <c r="B207" s="4"/>
      <c r="C207" s="4"/>
      <c r="D207" s="7"/>
      <c r="E207" s="7"/>
      <c r="F207" s="8" t="str">
        <f t="shared" si="18"/>
        <v/>
      </c>
      <c r="G207" s="7" t="str">
        <f t="shared" si="19"/>
        <v/>
      </c>
      <c r="H207" s="5" t="str">
        <f t="shared" si="20"/>
        <v/>
      </c>
      <c r="I207" s="116" t="str">
        <f t="shared" si="21"/>
        <v/>
      </c>
      <c r="J207" s="7" t="str">
        <f t="shared" si="22"/>
        <v/>
      </c>
      <c r="K207" s="9" t="str">
        <f t="shared" si="23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>
      <c r="A208" s="119"/>
      <c r="B208" s="4"/>
      <c r="C208" s="4"/>
      <c r="D208" s="7"/>
      <c r="E208" s="7"/>
      <c r="F208" s="8" t="str">
        <f t="shared" si="18"/>
        <v/>
      </c>
      <c r="G208" s="7" t="str">
        <f t="shared" si="19"/>
        <v/>
      </c>
      <c r="H208" s="5" t="str">
        <f t="shared" si="20"/>
        <v/>
      </c>
      <c r="I208" s="116" t="str">
        <f t="shared" si="21"/>
        <v/>
      </c>
      <c r="J208" s="7" t="str">
        <f t="shared" si="22"/>
        <v/>
      </c>
      <c r="K208" s="9" t="str">
        <f t="shared" si="23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>
      <c r="A209" s="119"/>
      <c r="B209" s="4"/>
      <c r="C209" s="4"/>
      <c r="D209" s="7"/>
      <c r="E209" s="7"/>
      <c r="F209" s="8" t="str">
        <f t="shared" si="18"/>
        <v/>
      </c>
      <c r="G209" s="7" t="str">
        <f t="shared" si="19"/>
        <v/>
      </c>
      <c r="H209" s="5" t="str">
        <f t="shared" si="20"/>
        <v/>
      </c>
      <c r="I209" s="116" t="str">
        <f t="shared" si="21"/>
        <v/>
      </c>
      <c r="J209" s="7" t="str">
        <f t="shared" si="22"/>
        <v/>
      </c>
      <c r="K209" s="9" t="str">
        <f t="shared" si="23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>
      <c r="A210" s="119"/>
      <c r="B210" s="4"/>
      <c r="C210" s="4"/>
      <c r="D210" s="7"/>
      <c r="E210" s="7"/>
      <c r="F210" s="8" t="str">
        <f t="shared" si="18"/>
        <v/>
      </c>
      <c r="G210" s="7" t="str">
        <f t="shared" si="19"/>
        <v/>
      </c>
      <c r="H210" s="5" t="str">
        <f t="shared" si="20"/>
        <v/>
      </c>
      <c r="I210" s="116" t="str">
        <f t="shared" si="21"/>
        <v/>
      </c>
      <c r="J210" s="7" t="str">
        <f t="shared" si="22"/>
        <v/>
      </c>
      <c r="K210" s="9" t="str">
        <f t="shared" si="23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>
      <c r="A211" s="119"/>
      <c r="B211" s="4"/>
      <c r="C211" s="4"/>
      <c r="D211" s="7"/>
      <c r="E211" s="7"/>
      <c r="F211" s="8" t="str">
        <f t="shared" si="18"/>
        <v/>
      </c>
      <c r="G211" s="7" t="str">
        <f t="shared" si="19"/>
        <v/>
      </c>
      <c r="H211" s="5" t="str">
        <f t="shared" si="20"/>
        <v/>
      </c>
      <c r="I211" s="116" t="str">
        <f t="shared" si="21"/>
        <v/>
      </c>
      <c r="J211" s="7" t="str">
        <f t="shared" si="22"/>
        <v/>
      </c>
      <c r="K211" s="9" t="str">
        <f t="shared" si="23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>
      <c r="A212" s="119"/>
      <c r="B212" s="4"/>
      <c r="C212" s="4"/>
      <c r="D212" s="7"/>
      <c r="E212" s="7"/>
      <c r="F212" s="8" t="str">
        <f t="shared" si="18"/>
        <v/>
      </c>
      <c r="G212" s="7" t="str">
        <f t="shared" si="19"/>
        <v/>
      </c>
      <c r="H212" s="5" t="str">
        <f t="shared" si="20"/>
        <v/>
      </c>
      <c r="I212" s="116" t="str">
        <f t="shared" si="21"/>
        <v/>
      </c>
      <c r="J212" s="7" t="str">
        <f t="shared" si="22"/>
        <v/>
      </c>
      <c r="K212" s="9" t="str">
        <f t="shared" si="23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>
      <c r="A213" s="119"/>
      <c r="B213" s="4"/>
      <c r="C213" s="4"/>
      <c r="D213" s="7"/>
      <c r="E213" s="7"/>
      <c r="F213" s="8" t="str">
        <f t="shared" si="18"/>
        <v/>
      </c>
      <c r="G213" s="7" t="str">
        <f t="shared" si="19"/>
        <v/>
      </c>
      <c r="H213" s="5" t="str">
        <f t="shared" si="20"/>
        <v/>
      </c>
      <c r="I213" s="116" t="str">
        <f t="shared" si="21"/>
        <v/>
      </c>
      <c r="J213" s="7" t="str">
        <f t="shared" si="22"/>
        <v/>
      </c>
      <c r="K213" s="9" t="str">
        <f t="shared" si="23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>
      <c r="A214" s="119"/>
      <c r="B214" s="4"/>
      <c r="C214" s="4"/>
      <c r="D214" s="7"/>
      <c r="E214" s="7"/>
      <c r="F214" s="8" t="str">
        <f t="shared" si="18"/>
        <v/>
      </c>
      <c r="G214" s="7" t="str">
        <f t="shared" si="19"/>
        <v/>
      </c>
      <c r="H214" s="5" t="str">
        <f t="shared" si="20"/>
        <v/>
      </c>
      <c r="I214" s="116" t="str">
        <f t="shared" si="21"/>
        <v/>
      </c>
      <c r="J214" s="7" t="str">
        <f t="shared" si="22"/>
        <v/>
      </c>
      <c r="K214" s="9" t="str">
        <f t="shared" si="23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>
      <c r="A215" s="119"/>
      <c r="B215" s="4"/>
      <c r="C215" s="4"/>
      <c r="D215" s="7"/>
      <c r="E215" s="7"/>
      <c r="F215" s="8" t="str">
        <f t="shared" si="18"/>
        <v/>
      </c>
      <c r="G215" s="7" t="str">
        <f t="shared" si="19"/>
        <v/>
      </c>
      <c r="H215" s="5" t="str">
        <f t="shared" si="20"/>
        <v/>
      </c>
      <c r="I215" s="116" t="str">
        <f t="shared" si="21"/>
        <v/>
      </c>
      <c r="J215" s="7" t="str">
        <f t="shared" si="22"/>
        <v/>
      </c>
      <c r="K215" s="9" t="str">
        <f t="shared" si="23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>
      <c r="A216" s="119"/>
      <c r="B216" s="4"/>
      <c r="C216" s="4"/>
      <c r="D216" s="7"/>
      <c r="E216" s="7"/>
      <c r="F216" s="8" t="str">
        <f t="shared" si="18"/>
        <v/>
      </c>
      <c r="G216" s="7" t="str">
        <f t="shared" si="19"/>
        <v/>
      </c>
      <c r="H216" s="5" t="str">
        <f t="shared" si="20"/>
        <v/>
      </c>
      <c r="I216" s="116" t="str">
        <f t="shared" si="21"/>
        <v/>
      </c>
      <c r="J216" s="7" t="str">
        <f t="shared" si="22"/>
        <v/>
      </c>
      <c r="K216" s="9" t="str">
        <f t="shared" si="23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>
      <c r="A217" s="119"/>
      <c r="B217" s="4"/>
      <c r="C217" s="4"/>
      <c r="D217" s="7"/>
      <c r="E217" s="7"/>
      <c r="F217" s="8" t="str">
        <f t="shared" si="18"/>
        <v/>
      </c>
      <c r="G217" s="7" t="str">
        <f t="shared" si="19"/>
        <v/>
      </c>
      <c r="H217" s="5" t="str">
        <f t="shared" si="20"/>
        <v/>
      </c>
      <c r="I217" s="116" t="str">
        <f t="shared" si="21"/>
        <v/>
      </c>
      <c r="J217" s="7" t="str">
        <f t="shared" si="22"/>
        <v/>
      </c>
      <c r="K217" s="9" t="str">
        <f t="shared" si="23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>
      <c r="A218" s="119"/>
      <c r="B218" s="4"/>
      <c r="C218" s="4"/>
      <c r="D218" s="7"/>
      <c r="E218" s="7"/>
      <c r="F218" s="8" t="str">
        <f t="shared" si="18"/>
        <v/>
      </c>
      <c r="G218" s="7" t="str">
        <f t="shared" si="19"/>
        <v/>
      </c>
      <c r="H218" s="5" t="str">
        <f t="shared" si="20"/>
        <v/>
      </c>
      <c r="I218" s="116" t="str">
        <f t="shared" si="21"/>
        <v/>
      </c>
      <c r="J218" s="7" t="str">
        <f t="shared" si="22"/>
        <v/>
      </c>
      <c r="K218" s="9" t="str">
        <f t="shared" si="2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>
      <c r="A219" s="119"/>
      <c r="B219" s="4"/>
      <c r="C219" s="4"/>
      <c r="D219" s="7"/>
      <c r="E219" s="7"/>
      <c r="F219" s="8" t="str">
        <f t="shared" si="18"/>
        <v/>
      </c>
      <c r="G219" s="7" t="str">
        <f t="shared" si="19"/>
        <v/>
      </c>
      <c r="H219" s="5" t="str">
        <f t="shared" si="20"/>
        <v/>
      </c>
      <c r="I219" s="116" t="str">
        <f t="shared" si="21"/>
        <v/>
      </c>
      <c r="J219" s="7" t="str">
        <f t="shared" si="22"/>
        <v/>
      </c>
      <c r="K219" s="9" t="str">
        <f t="shared" si="2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>
      <c r="A220" s="119"/>
      <c r="B220" s="4"/>
      <c r="C220" s="4"/>
      <c r="D220" s="7"/>
      <c r="E220" s="7"/>
      <c r="F220" s="8" t="str">
        <f t="shared" si="18"/>
        <v/>
      </c>
      <c r="G220" s="7" t="str">
        <f t="shared" si="19"/>
        <v/>
      </c>
      <c r="H220" s="5" t="str">
        <f t="shared" si="20"/>
        <v/>
      </c>
      <c r="I220" s="116" t="str">
        <f t="shared" si="21"/>
        <v/>
      </c>
      <c r="J220" s="7" t="str">
        <f t="shared" si="22"/>
        <v/>
      </c>
      <c r="K220" s="9" t="str">
        <f t="shared" si="2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>
      <c r="A221" s="119"/>
      <c r="B221" s="4"/>
      <c r="C221" s="4"/>
      <c r="D221" s="7"/>
      <c r="E221" s="7"/>
      <c r="F221" s="8" t="str">
        <f t="shared" si="18"/>
        <v/>
      </c>
      <c r="G221" s="7" t="str">
        <f t="shared" si="19"/>
        <v/>
      </c>
      <c r="H221" s="5" t="str">
        <f t="shared" si="20"/>
        <v/>
      </c>
      <c r="I221" s="116" t="str">
        <f t="shared" si="21"/>
        <v/>
      </c>
      <c r="J221" s="7" t="str">
        <f t="shared" si="22"/>
        <v/>
      </c>
      <c r="K221" s="9" t="str">
        <f t="shared" si="2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>
      <c r="A222" s="119"/>
      <c r="B222" s="4"/>
      <c r="C222" s="4"/>
      <c r="D222" s="7"/>
      <c r="E222" s="7"/>
      <c r="F222" s="8" t="str">
        <f t="shared" si="18"/>
        <v/>
      </c>
      <c r="G222" s="7" t="str">
        <f t="shared" si="19"/>
        <v/>
      </c>
      <c r="H222" s="5" t="str">
        <f t="shared" si="20"/>
        <v/>
      </c>
      <c r="I222" s="116" t="str">
        <f t="shared" si="21"/>
        <v/>
      </c>
      <c r="J222" s="7" t="str">
        <f t="shared" si="22"/>
        <v/>
      </c>
      <c r="K222" s="9" t="str">
        <f t="shared" si="2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>
      <c r="A223" s="119"/>
      <c r="B223" s="4"/>
      <c r="C223" s="4"/>
      <c r="D223" s="7"/>
      <c r="E223" s="7"/>
      <c r="F223" s="8" t="str">
        <f t="shared" si="18"/>
        <v/>
      </c>
      <c r="G223" s="7" t="str">
        <f t="shared" si="19"/>
        <v/>
      </c>
      <c r="H223" s="5" t="str">
        <f t="shared" si="20"/>
        <v/>
      </c>
      <c r="I223" s="116" t="str">
        <f t="shared" si="21"/>
        <v/>
      </c>
      <c r="J223" s="7" t="str">
        <f t="shared" si="22"/>
        <v/>
      </c>
      <c r="K223" s="9" t="str">
        <f t="shared" si="23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>
      <c r="A224" s="119"/>
      <c r="B224" s="4"/>
      <c r="C224" s="4"/>
      <c r="D224" s="7"/>
      <c r="E224" s="7"/>
      <c r="F224" s="8" t="str">
        <f t="shared" si="18"/>
        <v/>
      </c>
      <c r="G224" s="7" t="str">
        <f t="shared" si="19"/>
        <v/>
      </c>
      <c r="H224" s="5" t="str">
        <f t="shared" si="20"/>
        <v/>
      </c>
      <c r="I224" s="116" t="str">
        <f t="shared" si="21"/>
        <v/>
      </c>
      <c r="J224" s="7" t="str">
        <f t="shared" si="22"/>
        <v/>
      </c>
      <c r="K224" s="9" t="str">
        <f t="shared" si="23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>
      <c r="A225" s="119"/>
      <c r="B225" s="4"/>
      <c r="C225" s="4"/>
      <c r="D225" s="7"/>
      <c r="E225" s="7"/>
      <c r="F225" s="8" t="str">
        <f t="shared" si="18"/>
        <v/>
      </c>
      <c r="G225" s="7" t="str">
        <f t="shared" si="19"/>
        <v/>
      </c>
      <c r="H225" s="5" t="str">
        <f t="shared" si="20"/>
        <v/>
      </c>
      <c r="I225" s="116" t="str">
        <f t="shared" si="21"/>
        <v/>
      </c>
      <c r="J225" s="7" t="str">
        <f t="shared" si="22"/>
        <v/>
      </c>
      <c r="K225" s="9" t="str">
        <f t="shared" si="23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>
      <c r="A226" s="119"/>
      <c r="B226" s="4"/>
      <c r="C226" s="4"/>
      <c r="D226" s="7"/>
      <c r="E226" s="7"/>
      <c r="F226" s="8" t="str">
        <f t="shared" si="18"/>
        <v/>
      </c>
      <c r="G226" s="7" t="str">
        <f t="shared" si="19"/>
        <v/>
      </c>
      <c r="H226" s="5" t="str">
        <f t="shared" si="20"/>
        <v/>
      </c>
      <c r="I226" s="116" t="str">
        <f t="shared" si="21"/>
        <v/>
      </c>
      <c r="J226" s="7" t="str">
        <f t="shared" si="22"/>
        <v/>
      </c>
      <c r="K226" s="9" t="str">
        <f t="shared" si="23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>
      <c r="A227" s="119"/>
      <c r="B227" s="4"/>
      <c r="C227" s="4"/>
      <c r="D227" s="7"/>
      <c r="E227" s="7"/>
      <c r="F227" s="8" t="str">
        <f t="shared" si="18"/>
        <v/>
      </c>
      <c r="G227" s="7" t="str">
        <f t="shared" si="19"/>
        <v/>
      </c>
      <c r="H227" s="5" t="str">
        <f t="shared" si="20"/>
        <v/>
      </c>
      <c r="I227" s="116" t="str">
        <f t="shared" si="21"/>
        <v/>
      </c>
      <c r="J227" s="7" t="str">
        <f t="shared" si="22"/>
        <v/>
      </c>
      <c r="K227" s="9" t="str">
        <f t="shared" si="23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>
      <c r="A228" s="119"/>
      <c r="B228" s="4"/>
      <c r="C228" s="4"/>
      <c r="D228" s="7"/>
      <c r="E228" s="7"/>
      <c r="F228" s="8" t="str">
        <f t="shared" si="18"/>
        <v/>
      </c>
      <c r="G228" s="7" t="str">
        <f t="shared" si="19"/>
        <v/>
      </c>
      <c r="H228" s="5" t="str">
        <f t="shared" si="20"/>
        <v/>
      </c>
      <c r="I228" s="116" t="str">
        <f t="shared" si="21"/>
        <v/>
      </c>
      <c r="J228" s="7" t="str">
        <f t="shared" si="22"/>
        <v/>
      </c>
      <c r="K228" s="9" t="str">
        <f t="shared" si="23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>
      <c r="A229" s="119"/>
      <c r="B229" s="4"/>
      <c r="C229" s="4"/>
      <c r="D229" s="7"/>
      <c r="E229" s="7"/>
      <c r="F229" s="8" t="str">
        <f t="shared" si="18"/>
        <v/>
      </c>
      <c r="G229" s="7" t="str">
        <f t="shared" si="19"/>
        <v/>
      </c>
      <c r="H229" s="5" t="str">
        <f t="shared" si="20"/>
        <v/>
      </c>
      <c r="I229" s="116" t="str">
        <f t="shared" si="21"/>
        <v/>
      </c>
      <c r="J229" s="7" t="str">
        <f t="shared" si="22"/>
        <v/>
      </c>
      <c r="K229" s="9" t="str">
        <f t="shared" si="23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>
      <c r="A230" s="119"/>
      <c r="B230" s="4"/>
      <c r="C230" s="4"/>
      <c r="D230" s="7"/>
      <c r="E230" s="7"/>
      <c r="F230" s="8" t="str">
        <f t="shared" si="18"/>
        <v/>
      </c>
      <c r="G230" s="7" t="str">
        <f t="shared" si="19"/>
        <v/>
      </c>
      <c r="H230" s="5" t="str">
        <f t="shared" si="20"/>
        <v/>
      </c>
      <c r="I230" s="116" t="str">
        <f t="shared" si="21"/>
        <v/>
      </c>
      <c r="J230" s="7" t="str">
        <f t="shared" si="22"/>
        <v/>
      </c>
      <c r="K230" s="9" t="str">
        <f t="shared" si="23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>
      <c r="A231" s="119"/>
      <c r="B231" s="4"/>
      <c r="C231" s="4"/>
      <c r="D231" s="7"/>
      <c r="E231" s="7"/>
      <c r="F231" s="8" t="str">
        <f t="shared" si="18"/>
        <v/>
      </c>
      <c r="G231" s="7" t="str">
        <f t="shared" si="19"/>
        <v/>
      </c>
      <c r="H231" s="5" t="str">
        <f t="shared" si="20"/>
        <v/>
      </c>
      <c r="I231" s="116" t="str">
        <f t="shared" si="21"/>
        <v/>
      </c>
      <c r="J231" s="7" t="str">
        <f t="shared" si="22"/>
        <v/>
      </c>
      <c r="K231" s="9" t="str">
        <f t="shared" si="23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>
      <c r="A232" s="119"/>
      <c r="B232" s="4"/>
      <c r="C232" s="4"/>
      <c r="D232" s="7"/>
      <c r="E232" s="7"/>
      <c r="F232" s="8" t="str">
        <f t="shared" si="18"/>
        <v/>
      </c>
      <c r="G232" s="7" t="str">
        <f t="shared" si="19"/>
        <v/>
      </c>
      <c r="H232" s="5" t="str">
        <f t="shared" si="20"/>
        <v/>
      </c>
      <c r="I232" s="116" t="str">
        <f t="shared" si="21"/>
        <v/>
      </c>
      <c r="J232" s="7" t="str">
        <f t="shared" si="22"/>
        <v/>
      </c>
      <c r="K232" s="9" t="str">
        <f t="shared" si="23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>
      <c r="A233" s="119"/>
      <c r="B233" s="4"/>
      <c r="C233" s="4"/>
      <c r="D233" s="7"/>
      <c r="E233" s="7"/>
      <c r="F233" s="8" t="str">
        <f t="shared" si="18"/>
        <v/>
      </c>
      <c r="G233" s="7" t="str">
        <f t="shared" si="19"/>
        <v/>
      </c>
      <c r="H233" s="5" t="str">
        <f t="shared" si="20"/>
        <v/>
      </c>
      <c r="I233" s="116" t="str">
        <f t="shared" si="21"/>
        <v/>
      </c>
      <c r="J233" s="7" t="str">
        <f t="shared" si="22"/>
        <v/>
      </c>
      <c r="K233" s="9" t="str">
        <f t="shared" si="23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>
      <c r="A234" s="119"/>
      <c r="B234" s="4"/>
      <c r="C234" s="4"/>
      <c r="D234" s="7"/>
      <c r="E234" s="7"/>
      <c r="F234" s="8" t="str">
        <f t="shared" si="18"/>
        <v/>
      </c>
      <c r="G234" s="7" t="str">
        <f t="shared" si="19"/>
        <v/>
      </c>
      <c r="H234" s="5" t="str">
        <f t="shared" si="20"/>
        <v/>
      </c>
      <c r="I234" s="116" t="str">
        <f t="shared" si="21"/>
        <v/>
      </c>
      <c r="J234" s="7" t="str">
        <f t="shared" si="22"/>
        <v/>
      </c>
      <c r="K234" s="9" t="str">
        <f t="shared" si="23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>
      <c r="A235" s="119"/>
      <c r="B235" s="4"/>
      <c r="C235" s="4"/>
      <c r="D235" s="7"/>
      <c r="E235" s="7"/>
      <c r="F235" s="8" t="str">
        <f t="shared" si="18"/>
        <v/>
      </c>
      <c r="G235" s="7" t="str">
        <f t="shared" si="19"/>
        <v/>
      </c>
      <c r="H235" s="5" t="str">
        <f t="shared" si="20"/>
        <v/>
      </c>
      <c r="I235" s="116" t="str">
        <f t="shared" si="21"/>
        <v/>
      </c>
      <c r="J235" s="7" t="str">
        <f t="shared" si="22"/>
        <v/>
      </c>
      <c r="K235" s="9" t="str">
        <f t="shared" si="23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>
      <c r="A236" s="119"/>
      <c r="B236" s="4"/>
      <c r="C236" s="4"/>
      <c r="D236" s="7"/>
      <c r="E236" s="7"/>
      <c r="F236" s="8" t="str">
        <f t="shared" si="18"/>
        <v/>
      </c>
      <c r="G236" s="7" t="str">
        <f t="shared" si="19"/>
        <v/>
      </c>
      <c r="H236" s="5" t="str">
        <f t="shared" si="20"/>
        <v/>
      </c>
      <c r="I236" s="116" t="str">
        <f t="shared" si="21"/>
        <v/>
      </c>
      <c r="J236" s="7" t="str">
        <f t="shared" si="22"/>
        <v/>
      </c>
      <c r="K236" s="9" t="str">
        <f t="shared" si="23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>
      <c r="A237" s="119"/>
      <c r="B237" s="4"/>
      <c r="C237" s="4"/>
      <c r="D237" s="7"/>
      <c r="E237" s="7"/>
      <c r="F237" s="8" t="str">
        <f t="shared" si="18"/>
        <v/>
      </c>
      <c r="G237" s="7" t="str">
        <f t="shared" si="19"/>
        <v/>
      </c>
      <c r="H237" s="5" t="str">
        <f t="shared" si="20"/>
        <v/>
      </c>
      <c r="I237" s="116" t="str">
        <f t="shared" si="21"/>
        <v/>
      </c>
      <c r="J237" s="7" t="str">
        <f t="shared" si="22"/>
        <v/>
      </c>
      <c r="K237" s="9" t="str">
        <f t="shared" si="23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>
      <c r="A238" s="119"/>
      <c r="B238" s="4"/>
      <c r="C238" s="4"/>
      <c r="D238" s="7"/>
      <c r="E238" s="7"/>
      <c r="F238" s="8" t="str">
        <f t="shared" si="18"/>
        <v/>
      </c>
      <c r="G238" s="7" t="str">
        <f t="shared" si="19"/>
        <v/>
      </c>
      <c r="H238" s="5" t="str">
        <f t="shared" si="20"/>
        <v/>
      </c>
      <c r="I238" s="116" t="str">
        <f t="shared" si="21"/>
        <v/>
      </c>
      <c r="J238" s="7" t="str">
        <f t="shared" si="22"/>
        <v/>
      </c>
      <c r="K238" s="9" t="str">
        <f t="shared" si="23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>
      <c r="A239" s="119"/>
      <c r="B239" s="4"/>
      <c r="C239" s="4"/>
      <c r="D239" s="7"/>
      <c r="E239" s="7"/>
      <c r="F239" s="8" t="str">
        <f t="shared" si="18"/>
        <v/>
      </c>
      <c r="G239" s="7" t="str">
        <f t="shared" si="19"/>
        <v/>
      </c>
      <c r="H239" s="5" t="str">
        <f t="shared" si="20"/>
        <v/>
      </c>
      <c r="I239" s="116" t="str">
        <f t="shared" si="21"/>
        <v/>
      </c>
      <c r="J239" s="7" t="str">
        <f t="shared" si="22"/>
        <v/>
      </c>
      <c r="K239" s="9" t="str">
        <f t="shared" si="23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>
      <c r="A240" s="119"/>
      <c r="B240" s="4"/>
      <c r="C240" s="4"/>
      <c r="D240" s="7"/>
      <c r="E240" s="7"/>
      <c r="F240" s="8" t="str">
        <f t="shared" si="18"/>
        <v/>
      </c>
      <c r="G240" s="7" t="str">
        <f t="shared" si="19"/>
        <v/>
      </c>
      <c r="H240" s="5" t="str">
        <f t="shared" si="20"/>
        <v/>
      </c>
      <c r="I240" s="116" t="str">
        <f t="shared" si="21"/>
        <v/>
      </c>
      <c r="J240" s="7" t="str">
        <f t="shared" si="22"/>
        <v/>
      </c>
      <c r="K240" s="9" t="str">
        <f t="shared" si="23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>
      <c r="A241" s="119"/>
      <c r="B241" s="4"/>
      <c r="C241" s="4"/>
      <c r="D241" s="7"/>
      <c r="E241" s="7"/>
      <c r="F241" s="8" t="str">
        <f t="shared" si="18"/>
        <v/>
      </c>
      <c r="G241" s="7" t="str">
        <f t="shared" si="19"/>
        <v/>
      </c>
      <c r="H241" s="5" t="str">
        <f t="shared" si="20"/>
        <v/>
      </c>
      <c r="I241" s="116" t="str">
        <f t="shared" si="21"/>
        <v/>
      </c>
      <c r="J241" s="7" t="str">
        <f t="shared" si="22"/>
        <v/>
      </c>
      <c r="K241" s="9" t="str">
        <f t="shared" si="23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>
      <c r="A242" s="119"/>
      <c r="B242" s="4"/>
      <c r="C242" s="4"/>
      <c r="D242" s="7"/>
      <c r="E242" s="7"/>
      <c r="F242" s="8" t="str">
        <f t="shared" si="18"/>
        <v/>
      </c>
      <c r="G242" s="7" t="str">
        <f t="shared" si="19"/>
        <v/>
      </c>
      <c r="H242" s="5" t="str">
        <f t="shared" si="20"/>
        <v/>
      </c>
      <c r="I242" s="116" t="str">
        <f t="shared" si="21"/>
        <v/>
      </c>
      <c r="J242" s="7" t="str">
        <f t="shared" si="22"/>
        <v/>
      </c>
      <c r="K242" s="9" t="str">
        <f t="shared" si="23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>
      <c r="A243" s="119"/>
      <c r="B243" s="4"/>
      <c r="C243" s="4"/>
      <c r="D243" s="7"/>
      <c r="E243" s="7"/>
      <c r="F243" s="8" t="str">
        <f t="shared" si="18"/>
        <v/>
      </c>
      <c r="G243" s="7" t="str">
        <f t="shared" si="19"/>
        <v/>
      </c>
      <c r="H243" s="5" t="str">
        <f t="shared" si="20"/>
        <v/>
      </c>
      <c r="I243" s="116" t="str">
        <f t="shared" si="21"/>
        <v/>
      </c>
      <c r="J243" s="7" t="str">
        <f t="shared" si="22"/>
        <v/>
      </c>
      <c r="K243" s="9" t="str">
        <f t="shared" si="23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>
      <c r="A244" s="119"/>
      <c r="B244" s="4"/>
      <c r="C244" s="4"/>
      <c r="D244" s="7"/>
      <c r="E244" s="7"/>
      <c r="F244" s="8" t="str">
        <f t="shared" si="18"/>
        <v/>
      </c>
      <c r="G244" s="7" t="str">
        <f t="shared" si="19"/>
        <v/>
      </c>
      <c r="H244" s="5" t="str">
        <f t="shared" si="20"/>
        <v/>
      </c>
      <c r="I244" s="116" t="str">
        <f t="shared" si="21"/>
        <v/>
      </c>
      <c r="J244" s="7" t="str">
        <f t="shared" si="22"/>
        <v/>
      </c>
      <c r="K244" s="9" t="str">
        <f t="shared" si="23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>
      <c r="A245" s="119"/>
      <c r="B245" s="4"/>
      <c r="C245" s="4"/>
      <c r="D245" s="7"/>
      <c r="E245" s="7"/>
      <c r="F245" s="8" t="str">
        <f t="shared" si="18"/>
        <v/>
      </c>
      <c r="G245" s="7" t="str">
        <f t="shared" si="19"/>
        <v/>
      </c>
      <c r="H245" s="5" t="str">
        <f t="shared" si="20"/>
        <v/>
      </c>
      <c r="I245" s="116" t="str">
        <f t="shared" si="21"/>
        <v/>
      </c>
      <c r="J245" s="7" t="str">
        <f t="shared" si="22"/>
        <v/>
      </c>
      <c r="K245" s="9" t="str">
        <f t="shared" si="23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>
      <c r="A246" s="119"/>
      <c r="B246" s="4"/>
      <c r="C246" s="4"/>
      <c r="D246" s="7"/>
      <c r="E246" s="7"/>
      <c r="F246" s="8" t="str">
        <f t="shared" si="18"/>
        <v/>
      </c>
      <c r="G246" s="7" t="str">
        <f t="shared" si="19"/>
        <v/>
      </c>
      <c r="H246" s="5" t="str">
        <f t="shared" si="20"/>
        <v/>
      </c>
      <c r="I246" s="116" t="str">
        <f t="shared" si="21"/>
        <v/>
      </c>
      <c r="J246" s="7" t="str">
        <f t="shared" si="22"/>
        <v/>
      </c>
      <c r="K246" s="9" t="str">
        <f t="shared" si="23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>
      <c r="A247" s="119"/>
      <c r="B247" s="4"/>
      <c r="C247" s="4"/>
      <c r="D247" s="7"/>
      <c r="E247" s="7"/>
      <c r="F247" s="8" t="str">
        <f t="shared" si="18"/>
        <v/>
      </c>
      <c r="G247" s="7" t="str">
        <f t="shared" si="19"/>
        <v/>
      </c>
      <c r="H247" s="5" t="str">
        <f t="shared" si="20"/>
        <v/>
      </c>
      <c r="I247" s="116" t="str">
        <f t="shared" si="21"/>
        <v/>
      </c>
      <c r="J247" s="7" t="str">
        <f t="shared" si="22"/>
        <v/>
      </c>
      <c r="K247" s="9" t="str">
        <f t="shared" si="23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>
      <c r="A248" s="119"/>
      <c r="B248" s="4"/>
      <c r="C248" s="4"/>
      <c r="D248" s="7"/>
      <c r="E248" s="7"/>
      <c r="F248" s="8" t="str">
        <f t="shared" si="18"/>
        <v/>
      </c>
      <c r="G248" s="7" t="str">
        <f t="shared" si="19"/>
        <v/>
      </c>
      <c r="H248" s="5" t="str">
        <f t="shared" si="20"/>
        <v/>
      </c>
      <c r="I248" s="116" t="str">
        <f t="shared" si="21"/>
        <v/>
      </c>
      <c r="J248" s="7" t="str">
        <f t="shared" si="22"/>
        <v/>
      </c>
      <c r="K248" s="9" t="str">
        <f t="shared" si="23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>
      <c r="A249" s="119"/>
      <c r="B249" s="4"/>
      <c r="C249" s="4"/>
      <c r="D249" s="7"/>
      <c r="E249" s="7"/>
      <c r="F249" s="8" t="str">
        <f t="shared" si="18"/>
        <v/>
      </c>
      <c r="G249" s="7" t="str">
        <f t="shared" si="19"/>
        <v/>
      </c>
      <c r="H249" s="5" t="str">
        <f t="shared" si="20"/>
        <v/>
      </c>
      <c r="I249" s="116" t="str">
        <f t="shared" si="21"/>
        <v/>
      </c>
      <c r="J249" s="7" t="str">
        <f t="shared" si="22"/>
        <v/>
      </c>
      <c r="K249" s="9" t="str">
        <f t="shared" si="23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>
      <c r="A250" s="119"/>
      <c r="B250" s="4"/>
      <c r="C250" s="4"/>
      <c r="D250" s="7"/>
      <c r="E250" s="7"/>
      <c r="F250" s="8" t="str">
        <f t="shared" si="18"/>
        <v/>
      </c>
      <c r="G250" s="7" t="str">
        <f t="shared" si="19"/>
        <v/>
      </c>
      <c r="H250" s="5" t="str">
        <f t="shared" si="20"/>
        <v/>
      </c>
      <c r="I250" s="116" t="str">
        <f t="shared" si="21"/>
        <v/>
      </c>
      <c r="J250" s="7" t="str">
        <f t="shared" si="22"/>
        <v/>
      </c>
      <c r="K250" s="9" t="str">
        <f t="shared" si="23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>
      <c r="A251" s="119"/>
      <c r="B251" s="4"/>
      <c r="C251" s="4"/>
      <c r="D251" s="7"/>
      <c r="E251" s="7"/>
      <c r="F251" s="8" t="str">
        <f t="shared" si="18"/>
        <v/>
      </c>
      <c r="G251" s="7" t="str">
        <f t="shared" si="19"/>
        <v/>
      </c>
      <c r="H251" s="5" t="str">
        <f t="shared" si="20"/>
        <v/>
      </c>
      <c r="I251" s="116" t="str">
        <f t="shared" si="21"/>
        <v/>
      </c>
      <c r="J251" s="7" t="str">
        <f t="shared" si="22"/>
        <v/>
      </c>
      <c r="K251" s="9" t="str">
        <f t="shared" si="23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>
      <c r="A252" s="119"/>
      <c r="B252" s="4"/>
      <c r="C252" s="4"/>
      <c r="D252" s="7"/>
      <c r="E252" s="7"/>
      <c r="F252" s="8" t="str">
        <f t="shared" si="18"/>
        <v/>
      </c>
      <c r="G252" s="7" t="str">
        <f t="shared" si="19"/>
        <v/>
      </c>
      <c r="H252" s="5" t="str">
        <f t="shared" si="20"/>
        <v/>
      </c>
      <c r="I252" s="116" t="str">
        <f t="shared" si="21"/>
        <v/>
      </c>
      <c r="J252" s="7" t="str">
        <f t="shared" si="22"/>
        <v/>
      </c>
      <c r="K252" s="9" t="str">
        <f t="shared" si="23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>
      <c r="A253" s="119"/>
      <c r="B253" s="4"/>
      <c r="C253" s="4"/>
      <c r="D253" s="7"/>
      <c r="E253" s="7"/>
      <c r="F253" s="8" t="str">
        <f t="shared" si="18"/>
        <v/>
      </c>
      <c r="G253" s="7" t="str">
        <f t="shared" si="19"/>
        <v/>
      </c>
      <c r="H253" s="5" t="str">
        <f t="shared" si="20"/>
        <v/>
      </c>
      <c r="I253" s="116" t="str">
        <f t="shared" si="21"/>
        <v/>
      </c>
      <c r="J253" s="7" t="str">
        <f t="shared" si="22"/>
        <v/>
      </c>
      <c r="K253" s="9" t="str">
        <f t="shared" si="23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>
      <c r="A254" s="119"/>
      <c r="B254" s="4"/>
      <c r="C254" s="4"/>
      <c r="D254" s="7"/>
      <c r="E254" s="7"/>
      <c r="F254" s="8" t="str">
        <f t="shared" ref="F254:F317" si="24">IF(ISBLANK(B254),"",IF(I254="L","Baixa",IF(I254="A","Média",IF(I254="","","Alta"))))</f>
        <v/>
      </c>
      <c r="G254" s="7" t="str">
        <f t="shared" ref="G254:G317" si="25">CONCATENATE(B254,I254)</f>
        <v/>
      </c>
      <c r="H254" s="5" t="str">
        <f t="shared" ref="H254:H317" si="26">IF(ISBLANK(B254),"",IF(B254="ALI",IF(I254="L",7,IF(I254="A",10,15)),IF(B254="AIE",IF(I254="L",5,IF(I254="A",7,10)),IF(B254="SE",IF(I254="L",4,IF(I254="A",5,7)),IF(OR(B254="EE",B254="CE"),IF(I254="L",3,IF(I254="A",4,6)),0)))))</f>
        <v/>
      </c>
      <c r="I254" s="116" t="str">
        <f t="shared" ref="I254:I317" si="27">IF(OR(ISBLANK(D254),ISBLANK(E254)),IF(OR(B254="ALI",B254="AIE"),"L",IF(OR(B254="EE",B254="SE",B254="CE"),"A","")),IF(B254="EE",IF(E254&gt;=3,IF(D254&gt;=5,"H","A"),IF(E254&gt;=2,IF(D254&gt;=16,"H",IF(D254&lt;=4,"L","A")),IF(D254&lt;=15,"L","A"))),IF(OR(B254="SE",B254="CE"),IF(E254&gt;=4,IF(D254&gt;=6,"H","A"),IF(E254&gt;=2,IF(D254&gt;=20,"H",IF(D254&lt;=5,"L","A")),IF(D254&lt;=19,"L","A"))),IF(OR(B254="ALI",B254="AIE"),IF(E254&gt;=6,IF(D254&gt;=20,"H","A"),IF(E254&gt;=2,IF(D254&gt;=51,"H",IF(D254&lt;=19,"L","A")),IF(D254&lt;=50,"L","A"))),""))))</f>
        <v/>
      </c>
      <c r="J254" s="7" t="str">
        <f t="shared" ref="J254:J317" si="28">CONCATENATE(B254,C254)</f>
        <v/>
      </c>
      <c r="K254" s="9" t="str">
        <f t="shared" si="23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>
      <c r="A255" s="119"/>
      <c r="B255" s="4"/>
      <c r="C255" s="4"/>
      <c r="D255" s="7"/>
      <c r="E255" s="7"/>
      <c r="F255" s="8" t="str">
        <f t="shared" si="24"/>
        <v/>
      </c>
      <c r="G255" s="7" t="str">
        <f t="shared" si="25"/>
        <v/>
      </c>
      <c r="H255" s="5" t="str">
        <f t="shared" si="26"/>
        <v/>
      </c>
      <c r="I255" s="116" t="str">
        <f t="shared" si="27"/>
        <v/>
      </c>
      <c r="J255" s="7" t="str">
        <f t="shared" si="28"/>
        <v/>
      </c>
      <c r="K255" s="9" t="str">
        <f t="shared" si="23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>
      <c r="A256" s="119"/>
      <c r="B256" s="4"/>
      <c r="C256" s="4"/>
      <c r="D256" s="7"/>
      <c r="E256" s="7"/>
      <c r="F256" s="8" t="str">
        <f t="shared" si="24"/>
        <v/>
      </c>
      <c r="G256" s="7" t="str">
        <f t="shared" si="25"/>
        <v/>
      </c>
      <c r="H256" s="5" t="str">
        <f t="shared" si="26"/>
        <v/>
      </c>
      <c r="I256" s="116" t="str">
        <f t="shared" si="27"/>
        <v/>
      </c>
      <c r="J256" s="7" t="str">
        <f t="shared" si="28"/>
        <v/>
      </c>
      <c r="K256" s="9" t="str">
        <f t="shared" ref="K256:K319" si="29">IF(OR(H256="",H256=0),L256,H256)</f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>
      <c r="A257" s="119"/>
      <c r="B257" s="4"/>
      <c r="C257" s="4"/>
      <c r="D257" s="7"/>
      <c r="E257" s="7"/>
      <c r="F257" s="8" t="str">
        <f t="shared" si="24"/>
        <v/>
      </c>
      <c r="G257" s="7" t="str">
        <f t="shared" si="25"/>
        <v/>
      </c>
      <c r="H257" s="5" t="str">
        <f t="shared" si="26"/>
        <v/>
      </c>
      <c r="I257" s="116" t="str">
        <f t="shared" si="27"/>
        <v/>
      </c>
      <c r="J257" s="7" t="str">
        <f t="shared" si="28"/>
        <v/>
      </c>
      <c r="K257" s="9" t="str">
        <f t="shared" si="29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>
      <c r="A258" s="119"/>
      <c r="B258" s="4"/>
      <c r="C258" s="4"/>
      <c r="D258" s="7"/>
      <c r="E258" s="7"/>
      <c r="F258" s="8" t="str">
        <f t="shared" si="24"/>
        <v/>
      </c>
      <c r="G258" s="7" t="str">
        <f t="shared" si="25"/>
        <v/>
      </c>
      <c r="H258" s="5" t="str">
        <f t="shared" si="26"/>
        <v/>
      </c>
      <c r="I258" s="116" t="str">
        <f t="shared" si="27"/>
        <v/>
      </c>
      <c r="J258" s="7" t="str">
        <f t="shared" si="28"/>
        <v/>
      </c>
      <c r="K258" s="9" t="str">
        <f t="shared" si="29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>
      <c r="A259" s="119"/>
      <c r="B259" s="4"/>
      <c r="C259" s="4"/>
      <c r="D259" s="7"/>
      <c r="E259" s="7"/>
      <c r="F259" s="8" t="str">
        <f t="shared" si="24"/>
        <v/>
      </c>
      <c r="G259" s="7" t="str">
        <f t="shared" si="25"/>
        <v/>
      </c>
      <c r="H259" s="5" t="str">
        <f t="shared" si="26"/>
        <v/>
      </c>
      <c r="I259" s="116" t="str">
        <f t="shared" si="27"/>
        <v/>
      </c>
      <c r="J259" s="7" t="str">
        <f t="shared" si="28"/>
        <v/>
      </c>
      <c r="K259" s="9" t="str">
        <f t="shared" si="29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>
      <c r="A260" s="119"/>
      <c r="B260" s="4"/>
      <c r="C260" s="4"/>
      <c r="D260" s="7"/>
      <c r="E260" s="7"/>
      <c r="F260" s="8" t="str">
        <f t="shared" si="24"/>
        <v/>
      </c>
      <c r="G260" s="7" t="str">
        <f t="shared" si="25"/>
        <v/>
      </c>
      <c r="H260" s="5" t="str">
        <f t="shared" si="26"/>
        <v/>
      </c>
      <c r="I260" s="116" t="str">
        <f t="shared" si="27"/>
        <v/>
      </c>
      <c r="J260" s="7" t="str">
        <f t="shared" si="28"/>
        <v/>
      </c>
      <c r="K260" s="9" t="str">
        <f t="shared" si="29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>
      <c r="A261" s="119"/>
      <c r="B261" s="4"/>
      <c r="C261" s="4"/>
      <c r="D261" s="7"/>
      <c r="E261" s="7"/>
      <c r="F261" s="8" t="str">
        <f t="shared" si="24"/>
        <v/>
      </c>
      <c r="G261" s="7" t="str">
        <f t="shared" si="25"/>
        <v/>
      </c>
      <c r="H261" s="5" t="str">
        <f t="shared" si="26"/>
        <v/>
      </c>
      <c r="I261" s="116" t="str">
        <f t="shared" si="27"/>
        <v/>
      </c>
      <c r="J261" s="7" t="str">
        <f t="shared" si="28"/>
        <v/>
      </c>
      <c r="K261" s="9" t="str">
        <f t="shared" si="29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>
      <c r="A262" s="119"/>
      <c r="B262" s="4"/>
      <c r="C262" s="4"/>
      <c r="D262" s="7"/>
      <c r="E262" s="7"/>
      <c r="F262" s="8" t="str">
        <f t="shared" si="24"/>
        <v/>
      </c>
      <c r="G262" s="7" t="str">
        <f t="shared" si="25"/>
        <v/>
      </c>
      <c r="H262" s="5" t="str">
        <f t="shared" si="26"/>
        <v/>
      </c>
      <c r="I262" s="116" t="str">
        <f t="shared" si="27"/>
        <v/>
      </c>
      <c r="J262" s="7" t="str">
        <f t="shared" si="28"/>
        <v/>
      </c>
      <c r="K262" s="9" t="str">
        <f t="shared" si="29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>
      <c r="A263" s="119"/>
      <c r="B263" s="4"/>
      <c r="C263" s="4"/>
      <c r="D263" s="7"/>
      <c r="E263" s="7"/>
      <c r="F263" s="8" t="str">
        <f t="shared" si="24"/>
        <v/>
      </c>
      <c r="G263" s="7" t="str">
        <f t="shared" si="25"/>
        <v/>
      </c>
      <c r="H263" s="5" t="str">
        <f t="shared" si="26"/>
        <v/>
      </c>
      <c r="I263" s="116" t="str">
        <f t="shared" si="27"/>
        <v/>
      </c>
      <c r="J263" s="7" t="str">
        <f t="shared" si="28"/>
        <v/>
      </c>
      <c r="K263" s="9" t="str">
        <f t="shared" si="29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>
      <c r="A264" s="119"/>
      <c r="B264" s="4"/>
      <c r="C264" s="4"/>
      <c r="D264" s="7"/>
      <c r="E264" s="7"/>
      <c r="F264" s="8" t="str">
        <f t="shared" si="24"/>
        <v/>
      </c>
      <c r="G264" s="7" t="str">
        <f t="shared" si="25"/>
        <v/>
      </c>
      <c r="H264" s="5" t="str">
        <f t="shared" si="26"/>
        <v/>
      </c>
      <c r="I264" s="116" t="str">
        <f t="shared" si="27"/>
        <v/>
      </c>
      <c r="J264" s="7" t="str">
        <f t="shared" si="28"/>
        <v/>
      </c>
      <c r="K264" s="9" t="str">
        <f t="shared" si="29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>
      <c r="A265" s="119"/>
      <c r="B265" s="4"/>
      <c r="C265" s="4"/>
      <c r="D265" s="7"/>
      <c r="E265" s="7"/>
      <c r="F265" s="8" t="str">
        <f t="shared" si="24"/>
        <v/>
      </c>
      <c r="G265" s="7" t="str">
        <f t="shared" si="25"/>
        <v/>
      </c>
      <c r="H265" s="5" t="str">
        <f t="shared" si="26"/>
        <v/>
      </c>
      <c r="I265" s="116" t="str">
        <f t="shared" si="27"/>
        <v/>
      </c>
      <c r="J265" s="7" t="str">
        <f t="shared" si="28"/>
        <v/>
      </c>
      <c r="K265" s="9" t="str">
        <f t="shared" si="29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>
      <c r="A266" s="119"/>
      <c r="B266" s="4"/>
      <c r="C266" s="4"/>
      <c r="D266" s="7"/>
      <c r="E266" s="7"/>
      <c r="F266" s="8" t="str">
        <f t="shared" si="24"/>
        <v/>
      </c>
      <c r="G266" s="7" t="str">
        <f t="shared" si="25"/>
        <v/>
      </c>
      <c r="H266" s="5" t="str">
        <f t="shared" si="26"/>
        <v/>
      </c>
      <c r="I266" s="116" t="str">
        <f t="shared" si="27"/>
        <v/>
      </c>
      <c r="J266" s="7" t="str">
        <f t="shared" si="28"/>
        <v/>
      </c>
      <c r="K266" s="9" t="str">
        <f t="shared" si="29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>
      <c r="A267" s="119"/>
      <c r="B267" s="4"/>
      <c r="C267" s="4"/>
      <c r="D267" s="7"/>
      <c r="E267" s="7"/>
      <c r="F267" s="8" t="str">
        <f t="shared" si="24"/>
        <v/>
      </c>
      <c r="G267" s="7" t="str">
        <f t="shared" si="25"/>
        <v/>
      </c>
      <c r="H267" s="5" t="str">
        <f t="shared" si="26"/>
        <v/>
      </c>
      <c r="I267" s="116" t="str">
        <f t="shared" si="27"/>
        <v/>
      </c>
      <c r="J267" s="7" t="str">
        <f t="shared" si="28"/>
        <v/>
      </c>
      <c r="K267" s="9" t="str">
        <f t="shared" si="29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>
      <c r="A268" s="119"/>
      <c r="B268" s="4"/>
      <c r="C268" s="4"/>
      <c r="D268" s="7"/>
      <c r="E268" s="7"/>
      <c r="F268" s="8" t="str">
        <f t="shared" si="24"/>
        <v/>
      </c>
      <c r="G268" s="7" t="str">
        <f t="shared" si="25"/>
        <v/>
      </c>
      <c r="H268" s="5" t="str">
        <f t="shared" si="26"/>
        <v/>
      </c>
      <c r="I268" s="116" t="str">
        <f t="shared" si="27"/>
        <v/>
      </c>
      <c r="J268" s="7" t="str">
        <f t="shared" si="28"/>
        <v/>
      </c>
      <c r="K268" s="9" t="str">
        <f t="shared" si="29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>
      <c r="A269" s="119"/>
      <c r="B269" s="4"/>
      <c r="C269" s="4"/>
      <c r="D269" s="7"/>
      <c r="E269" s="7"/>
      <c r="F269" s="8" t="str">
        <f t="shared" si="24"/>
        <v/>
      </c>
      <c r="G269" s="7" t="str">
        <f t="shared" si="25"/>
        <v/>
      </c>
      <c r="H269" s="5" t="str">
        <f t="shared" si="26"/>
        <v/>
      </c>
      <c r="I269" s="116" t="str">
        <f t="shared" si="27"/>
        <v/>
      </c>
      <c r="J269" s="7" t="str">
        <f t="shared" si="28"/>
        <v/>
      </c>
      <c r="K269" s="9" t="str">
        <f t="shared" si="29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>
      <c r="A270" s="119"/>
      <c r="B270" s="4"/>
      <c r="C270" s="4"/>
      <c r="D270" s="7"/>
      <c r="E270" s="7"/>
      <c r="F270" s="8" t="str">
        <f t="shared" si="24"/>
        <v/>
      </c>
      <c r="G270" s="7" t="str">
        <f t="shared" si="25"/>
        <v/>
      </c>
      <c r="H270" s="5" t="str">
        <f t="shared" si="26"/>
        <v/>
      </c>
      <c r="I270" s="116" t="str">
        <f t="shared" si="27"/>
        <v/>
      </c>
      <c r="J270" s="7" t="str">
        <f t="shared" si="28"/>
        <v/>
      </c>
      <c r="K270" s="9" t="str">
        <f t="shared" si="29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>
      <c r="A271" s="119"/>
      <c r="B271" s="4"/>
      <c r="C271" s="4"/>
      <c r="D271" s="7"/>
      <c r="E271" s="7"/>
      <c r="F271" s="8" t="str">
        <f t="shared" si="24"/>
        <v/>
      </c>
      <c r="G271" s="7" t="str">
        <f t="shared" si="25"/>
        <v/>
      </c>
      <c r="H271" s="5" t="str">
        <f t="shared" si="26"/>
        <v/>
      </c>
      <c r="I271" s="116" t="str">
        <f t="shared" si="27"/>
        <v/>
      </c>
      <c r="J271" s="7" t="str">
        <f t="shared" si="28"/>
        <v/>
      </c>
      <c r="K271" s="9" t="str">
        <f t="shared" si="29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>
      <c r="A272" s="119"/>
      <c r="B272" s="4"/>
      <c r="C272" s="4"/>
      <c r="D272" s="7"/>
      <c r="E272" s="7"/>
      <c r="F272" s="8" t="str">
        <f t="shared" si="24"/>
        <v/>
      </c>
      <c r="G272" s="7" t="str">
        <f t="shared" si="25"/>
        <v/>
      </c>
      <c r="H272" s="5" t="str">
        <f t="shared" si="26"/>
        <v/>
      </c>
      <c r="I272" s="116" t="str">
        <f t="shared" si="27"/>
        <v/>
      </c>
      <c r="J272" s="7" t="str">
        <f t="shared" si="28"/>
        <v/>
      </c>
      <c r="K272" s="9" t="str">
        <f t="shared" si="29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>
      <c r="A273" s="119"/>
      <c r="B273" s="4"/>
      <c r="C273" s="4"/>
      <c r="D273" s="7"/>
      <c r="E273" s="7"/>
      <c r="F273" s="8" t="str">
        <f t="shared" si="24"/>
        <v/>
      </c>
      <c r="G273" s="7" t="str">
        <f t="shared" si="25"/>
        <v/>
      </c>
      <c r="H273" s="5" t="str">
        <f t="shared" si="26"/>
        <v/>
      </c>
      <c r="I273" s="116" t="str">
        <f t="shared" si="27"/>
        <v/>
      </c>
      <c r="J273" s="7" t="str">
        <f t="shared" si="28"/>
        <v/>
      </c>
      <c r="K273" s="9" t="str">
        <f t="shared" si="29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>
      <c r="A274" s="119"/>
      <c r="B274" s="4"/>
      <c r="C274" s="4"/>
      <c r="D274" s="7"/>
      <c r="E274" s="7"/>
      <c r="F274" s="8" t="str">
        <f t="shared" si="24"/>
        <v/>
      </c>
      <c r="G274" s="7" t="str">
        <f t="shared" si="25"/>
        <v/>
      </c>
      <c r="H274" s="5" t="str">
        <f t="shared" si="26"/>
        <v/>
      </c>
      <c r="I274" s="116" t="str">
        <f t="shared" si="27"/>
        <v/>
      </c>
      <c r="J274" s="7" t="str">
        <f t="shared" si="28"/>
        <v/>
      </c>
      <c r="K274" s="9" t="str">
        <f t="shared" si="29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>
      <c r="A275" s="119"/>
      <c r="B275" s="4"/>
      <c r="C275" s="4"/>
      <c r="D275" s="7"/>
      <c r="E275" s="7"/>
      <c r="F275" s="8" t="str">
        <f t="shared" si="24"/>
        <v/>
      </c>
      <c r="G275" s="7" t="str">
        <f t="shared" si="25"/>
        <v/>
      </c>
      <c r="H275" s="5" t="str">
        <f t="shared" si="26"/>
        <v/>
      </c>
      <c r="I275" s="116" t="str">
        <f t="shared" si="27"/>
        <v/>
      </c>
      <c r="J275" s="7" t="str">
        <f t="shared" si="28"/>
        <v/>
      </c>
      <c r="K275" s="9" t="str">
        <f t="shared" si="29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>
      <c r="A276" s="119"/>
      <c r="B276" s="4"/>
      <c r="C276" s="4"/>
      <c r="D276" s="7"/>
      <c r="E276" s="7"/>
      <c r="F276" s="8" t="str">
        <f t="shared" si="24"/>
        <v/>
      </c>
      <c r="G276" s="7" t="str">
        <f t="shared" si="25"/>
        <v/>
      </c>
      <c r="H276" s="5" t="str">
        <f t="shared" si="26"/>
        <v/>
      </c>
      <c r="I276" s="116" t="str">
        <f t="shared" si="27"/>
        <v/>
      </c>
      <c r="J276" s="7" t="str">
        <f t="shared" si="28"/>
        <v/>
      </c>
      <c r="K276" s="9" t="str">
        <f t="shared" si="29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>
      <c r="A277" s="119"/>
      <c r="B277" s="4"/>
      <c r="C277" s="4"/>
      <c r="D277" s="7"/>
      <c r="E277" s="7"/>
      <c r="F277" s="8" t="str">
        <f t="shared" si="24"/>
        <v/>
      </c>
      <c r="G277" s="7" t="str">
        <f t="shared" si="25"/>
        <v/>
      </c>
      <c r="H277" s="5" t="str">
        <f t="shared" si="26"/>
        <v/>
      </c>
      <c r="I277" s="116" t="str">
        <f t="shared" si="27"/>
        <v/>
      </c>
      <c r="J277" s="7" t="str">
        <f t="shared" si="28"/>
        <v/>
      </c>
      <c r="K277" s="9" t="str">
        <f t="shared" si="29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>
      <c r="A278" s="119"/>
      <c r="B278" s="4"/>
      <c r="C278" s="4"/>
      <c r="D278" s="7"/>
      <c r="E278" s="7"/>
      <c r="F278" s="8" t="str">
        <f t="shared" si="24"/>
        <v/>
      </c>
      <c r="G278" s="7" t="str">
        <f t="shared" si="25"/>
        <v/>
      </c>
      <c r="H278" s="5" t="str">
        <f t="shared" si="26"/>
        <v/>
      </c>
      <c r="I278" s="116" t="str">
        <f t="shared" si="27"/>
        <v/>
      </c>
      <c r="J278" s="7" t="str">
        <f t="shared" si="28"/>
        <v/>
      </c>
      <c r="K278" s="9" t="str">
        <f t="shared" si="29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>
      <c r="A279" s="119"/>
      <c r="B279" s="4"/>
      <c r="C279" s="4"/>
      <c r="D279" s="7"/>
      <c r="E279" s="7"/>
      <c r="F279" s="8" t="str">
        <f t="shared" si="24"/>
        <v/>
      </c>
      <c r="G279" s="7" t="str">
        <f t="shared" si="25"/>
        <v/>
      </c>
      <c r="H279" s="5" t="str">
        <f t="shared" si="26"/>
        <v/>
      </c>
      <c r="I279" s="116" t="str">
        <f t="shared" si="27"/>
        <v/>
      </c>
      <c r="J279" s="7" t="str">
        <f t="shared" si="28"/>
        <v/>
      </c>
      <c r="K279" s="9" t="str">
        <f t="shared" si="29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>
      <c r="A280" s="119"/>
      <c r="B280" s="4"/>
      <c r="C280" s="4"/>
      <c r="D280" s="7"/>
      <c r="E280" s="7"/>
      <c r="F280" s="8" t="str">
        <f t="shared" si="24"/>
        <v/>
      </c>
      <c r="G280" s="7" t="str">
        <f t="shared" si="25"/>
        <v/>
      </c>
      <c r="H280" s="5" t="str">
        <f t="shared" si="26"/>
        <v/>
      </c>
      <c r="I280" s="116" t="str">
        <f t="shared" si="27"/>
        <v/>
      </c>
      <c r="J280" s="7" t="str">
        <f t="shared" si="28"/>
        <v/>
      </c>
      <c r="K280" s="9" t="str">
        <f t="shared" si="29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>
      <c r="A281" s="119"/>
      <c r="B281" s="4"/>
      <c r="C281" s="4"/>
      <c r="D281" s="7"/>
      <c r="E281" s="7"/>
      <c r="F281" s="8" t="str">
        <f t="shared" si="24"/>
        <v/>
      </c>
      <c r="G281" s="7" t="str">
        <f t="shared" si="25"/>
        <v/>
      </c>
      <c r="H281" s="5" t="str">
        <f t="shared" si="26"/>
        <v/>
      </c>
      <c r="I281" s="116" t="str">
        <f t="shared" si="27"/>
        <v/>
      </c>
      <c r="J281" s="7" t="str">
        <f t="shared" si="28"/>
        <v/>
      </c>
      <c r="K281" s="9" t="str">
        <f t="shared" si="29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>
      <c r="A282" s="119"/>
      <c r="B282" s="4"/>
      <c r="C282" s="4"/>
      <c r="D282" s="7"/>
      <c r="E282" s="7"/>
      <c r="F282" s="8" t="str">
        <f t="shared" si="24"/>
        <v/>
      </c>
      <c r="G282" s="7" t="str">
        <f t="shared" si="25"/>
        <v/>
      </c>
      <c r="H282" s="5" t="str">
        <f t="shared" si="26"/>
        <v/>
      </c>
      <c r="I282" s="116" t="str">
        <f t="shared" si="27"/>
        <v/>
      </c>
      <c r="J282" s="7" t="str">
        <f t="shared" si="28"/>
        <v/>
      </c>
      <c r="K282" s="9" t="str">
        <f t="shared" si="29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>
      <c r="A283" s="119"/>
      <c r="B283" s="4"/>
      <c r="C283" s="4"/>
      <c r="D283" s="7"/>
      <c r="E283" s="7"/>
      <c r="F283" s="8" t="str">
        <f t="shared" si="24"/>
        <v/>
      </c>
      <c r="G283" s="7" t="str">
        <f t="shared" si="25"/>
        <v/>
      </c>
      <c r="H283" s="5" t="str">
        <f t="shared" si="26"/>
        <v/>
      </c>
      <c r="I283" s="116" t="str">
        <f t="shared" si="27"/>
        <v/>
      </c>
      <c r="J283" s="7" t="str">
        <f t="shared" si="28"/>
        <v/>
      </c>
      <c r="K283" s="9" t="str">
        <f t="shared" si="29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>
      <c r="A284" s="119"/>
      <c r="B284" s="4"/>
      <c r="C284" s="4"/>
      <c r="D284" s="7"/>
      <c r="E284" s="7"/>
      <c r="F284" s="8" t="str">
        <f t="shared" si="24"/>
        <v/>
      </c>
      <c r="G284" s="7" t="str">
        <f t="shared" si="25"/>
        <v/>
      </c>
      <c r="H284" s="5" t="str">
        <f t="shared" si="26"/>
        <v/>
      </c>
      <c r="I284" s="116" t="str">
        <f t="shared" si="27"/>
        <v/>
      </c>
      <c r="J284" s="7" t="str">
        <f t="shared" si="28"/>
        <v/>
      </c>
      <c r="K284" s="9" t="str">
        <f t="shared" si="29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>
      <c r="A285" s="119"/>
      <c r="B285" s="4"/>
      <c r="C285" s="4"/>
      <c r="D285" s="7"/>
      <c r="E285" s="7"/>
      <c r="F285" s="8" t="str">
        <f t="shared" si="24"/>
        <v/>
      </c>
      <c r="G285" s="7" t="str">
        <f t="shared" si="25"/>
        <v/>
      </c>
      <c r="H285" s="5" t="str">
        <f t="shared" si="26"/>
        <v/>
      </c>
      <c r="I285" s="116" t="str">
        <f t="shared" si="27"/>
        <v/>
      </c>
      <c r="J285" s="7" t="str">
        <f t="shared" si="28"/>
        <v/>
      </c>
      <c r="K285" s="9" t="str">
        <f t="shared" si="29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>
      <c r="A286" s="119"/>
      <c r="B286" s="4"/>
      <c r="C286" s="4"/>
      <c r="D286" s="7"/>
      <c r="E286" s="7"/>
      <c r="F286" s="8" t="str">
        <f t="shared" si="24"/>
        <v/>
      </c>
      <c r="G286" s="7" t="str">
        <f t="shared" si="25"/>
        <v/>
      </c>
      <c r="H286" s="5" t="str">
        <f t="shared" si="26"/>
        <v/>
      </c>
      <c r="I286" s="116" t="str">
        <f t="shared" si="27"/>
        <v/>
      </c>
      <c r="J286" s="7" t="str">
        <f t="shared" si="28"/>
        <v/>
      </c>
      <c r="K286" s="9" t="str">
        <f t="shared" si="29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>
      <c r="A287" s="119"/>
      <c r="B287" s="4"/>
      <c r="C287" s="4"/>
      <c r="D287" s="7"/>
      <c r="E287" s="7"/>
      <c r="F287" s="8" t="str">
        <f t="shared" si="24"/>
        <v/>
      </c>
      <c r="G287" s="7" t="str">
        <f t="shared" si="25"/>
        <v/>
      </c>
      <c r="H287" s="5" t="str">
        <f t="shared" si="26"/>
        <v/>
      </c>
      <c r="I287" s="116" t="str">
        <f t="shared" si="27"/>
        <v/>
      </c>
      <c r="J287" s="7" t="str">
        <f t="shared" si="28"/>
        <v/>
      </c>
      <c r="K287" s="9" t="str">
        <f t="shared" si="29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>
      <c r="A288" s="119"/>
      <c r="B288" s="4"/>
      <c r="C288" s="4"/>
      <c r="D288" s="7"/>
      <c r="E288" s="7"/>
      <c r="F288" s="8" t="str">
        <f t="shared" si="24"/>
        <v/>
      </c>
      <c r="G288" s="7" t="str">
        <f t="shared" si="25"/>
        <v/>
      </c>
      <c r="H288" s="5" t="str">
        <f t="shared" si="26"/>
        <v/>
      </c>
      <c r="I288" s="116" t="str">
        <f t="shared" si="27"/>
        <v/>
      </c>
      <c r="J288" s="7" t="str">
        <f t="shared" si="28"/>
        <v/>
      </c>
      <c r="K288" s="9" t="str">
        <f t="shared" si="29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>
      <c r="A289" s="119"/>
      <c r="B289" s="4"/>
      <c r="C289" s="4"/>
      <c r="D289" s="7"/>
      <c r="E289" s="7"/>
      <c r="F289" s="8" t="str">
        <f t="shared" si="24"/>
        <v/>
      </c>
      <c r="G289" s="7" t="str">
        <f t="shared" si="25"/>
        <v/>
      </c>
      <c r="H289" s="5" t="str">
        <f t="shared" si="26"/>
        <v/>
      </c>
      <c r="I289" s="116" t="str">
        <f t="shared" si="27"/>
        <v/>
      </c>
      <c r="J289" s="7" t="str">
        <f t="shared" si="28"/>
        <v/>
      </c>
      <c r="K289" s="9" t="str">
        <f t="shared" si="29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>
      <c r="A290" s="119"/>
      <c r="B290" s="4"/>
      <c r="C290" s="4"/>
      <c r="D290" s="7"/>
      <c r="E290" s="7"/>
      <c r="F290" s="8" t="str">
        <f t="shared" si="24"/>
        <v/>
      </c>
      <c r="G290" s="7" t="str">
        <f t="shared" si="25"/>
        <v/>
      </c>
      <c r="H290" s="5" t="str">
        <f t="shared" si="26"/>
        <v/>
      </c>
      <c r="I290" s="116" t="str">
        <f t="shared" si="27"/>
        <v/>
      </c>
      <c r="J290" s="7" t="str">
        <f t="shared" si="28"/>
        <v/>
      </c>
      <c r="K290" s="9" t="str">
        <f t="shared" si="29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>
      <c r="A291" s="119"/>
      <c r="B291" s="4"/>
      <c r="C291" s="4"/>
      <c r="D291" s="7"/>
      <c r="E291" s="7"/>
      <c r="F291" s="8" t="str">
        <f t="shared" si="24"/>
        <v/>
      </c>
      <c r="G291" s="7" t="str">
        <f t="shared" si="25"/>
        <v/>
      </c>
      <c r="H291" s="5" t="str">
        <f t="shared" si="26"/>
        <v/>
      </c>
      <c r="I291" s="116" t="str">
        <f t="shared" si="27"/>
        <v/>
      </c>
      <c r="J291" s="7" t="str">
        <f t="shared" si="28"/>
        <v/>
      </c>
      <c r="K291" s="9" t="str">
        <f t="shared" si="29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>
      <c r="A292" s="119"/>
      <c r="B292" s="4"/>
      <c r="C292" s="4"/>
      <c r="D292" s="7"/>
      <c r="E292" s="7"/>
      <c r="F292" s="8" t="str">
        <f t="shared" si="24"/>
        <v/>
      </c>
      <c r="G292" s="7" t="str">
        <f t="shared" si="25"/>
        <v/>
      </c>
      <c r="H292" s="5" t="str">
        <f t="shared" si="26"/>
        <v/>
      </c>
      <c r="I292" s="116" t="str">
        <f t="shared" si="27"/>
        <v/>
      </c>
      <c r="J292" s="7" t="str">
        <f t="shared" si="28"/>
        <v/>
      </c>
      <c r="K292" s="9" t="str">
        <f t="shared" si="29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>
      <c r="A293" s="119"/>
      <c r="B293" s="4"/>
      <c r="C293" s="4"/>
      <c r="D293" s="7"/>
      <c r="E293" s="7"/>
      <c r="F293" s="8" t="str">
        <f t="shared" si="24"/>
        <v/>
      </c>
      <c r="G293" s="7" t="str">
        <f t="shared" si="25"/>
        <v/>
      </c>
      <c r="H293" s="5" t="str">
        <f t="shared" si="26"/>
        <v/>
      </c>
      <c r="I293" s="116" t="str">
        <f t="shared" si="27"/>
        <v/>
      </c>
      <c r="J293" s="7" t="str">
        <f t="shared" si="28"/>
        <v/>
      </c>
      <c r="K293" s="9" t="str">
        <f t="shared" si="29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>
      <c r="A294" s="119"/>
      <c r="B294" s="4"/>
      <c r="C294" s="4"/>
      <c r="D294" s="7"/>
      <c r="E294" s="7"/>
      <c r="F294" s="8" t="str">
        <f t="shared" si="24"/>
        <v/>
      </c>
      <c r="G294" s="7" t="str">
        <f t="shared" si="25"/>
        <v/>
      </c>
      <c r="H294" s="5" t="str">
        <f t="shared" si="26"/>
        <v/>
      </c>
      <c r="I294" s="116" t="str">
        <f t="shared" si="27"/>
        <v/>
      </c>
      <c r="J294" s="7" t="str">
        <f t="shared" si="28"/>
        <v/>
      </c>
      <c r="K294" s="9" t="str">
        <f t="shared" si="29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>
      <c r="A295" s="119"/>
      <c r="B295" s="4"/>
      <c r="C295" s="4"/>
      <c r="D295" s="7"/>
      <c r="E295" s="7"/>
      <c r="F295" s="8" t="str">
        <f t="shared" si="24"/>
        <v/>
      </c>
      <c r="G295" s="7" t="str">
        <f t="shared" si="25"/>
        <v/>
      </c>
      <c r="H295" s="5" t="str">
        <f t="shared" si="26"/>
        <v/>
      </c>
      <c r="I295" s="116" t="str">
        <f t="shared" si="27"/>
        <v/>
      </c>
      <c r="J295" s="7" t="str">
        <f t="shared" si="28"/>
        <v/>
      </c>
      <c r="K295" s="9" t="str">
        <f t="shared" si="29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>
      <c r="A296" s="119"/>
      <c r="B296" s="4"/>
      <c r="C296" s="4"/>
      <c r="D296" s="7"/>
      <c r="E296" s="7"/>
      <c r="F296" s="8" t="str">
        <f t="shared" si="24"/>
        <v/>
      </c>
      <c r="G296" s="7" t="str">
        <f t="shared" si="25"/>
        <v/>
      </c>
      <c r="H296" s="5" t="str">
        <f t="shared" si="26"/>
        <v/>
      </c>
      <c r="I296" s="116" t="str">
        <f t="shared" si="27"/>
        <v/>
      </c>
      <c r="J296" s="7" t="str">
        <f t="shared" si="28"/>
        <v/>
      </c>
      <c r="K296" s="9" t="str">
        <f t="shared" si="29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>
      <c r="A297" s="119"/>
      <c r="B297" s="4"/>
      <c r="C297" s="4"/>
      <c r="D297" s="7"/>
      <c r="E297" s="7"/>
      <c r="F297" s="8" t="str">
        <f t="shared" si="24"/>
        <v/>
      </c>
      <c r="G297" s="7" t="str">
        <f t="shared" si="25"/>
        <v/>
      </c>
      <c r="H297" s="5" t="str">
        <f t="shared" si="26"/>
        <v/>
      </c>
      <c r="I297" s="116" t="str">
        <f t="shared" si="27"/>
        <v/>
      </c>
      <c r="J297" s="7" t="str">
        <f t="shared" si="28"/>
        <v/>
      </c>
      <c r="K297" s="9" t="str">
        <f t="shared" si="29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>
      <c r="A298" s="119"/>
      <c r="B298" s="4"/>
      <c r="C298" s="4"/>
      <c r="D298" s="7"/>
      <c r="E298" s="7"/>
      <c r="F298" s="8" t="str">
        <f t="shared" si="24"/>
        <v/>
      </c>
      <c r="G298" s="7" t="str">
        <f t="shared" si="25"/>
        <v/>
      </c>
      <c r="H298" s="5" t="str">
        <f t="shared" si="26"/>
        <v/>
      </c>
      <c r="I298" s="116" t="str">
        <f t="shared" si="27"/>
        <v/>
      </c>
      <c r="J298" s="7" t="str">
        <f t="shared" si="28"/>
        <v/>
      </c>
      <c r="K298" s="9" t="str">
        <f t="shared" si="29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>
      <c r="A299" s="119"/>
      <c r="B299" s="4"/>
      <c r="C299" s="4"/>
      <c r="D299" s="7"/>
      <c r="E299" s="7"/>
      <c r="F299" s="8" t="str">
        <f t="shared" si="24"/>
        <v/>
      </c>
      <c r="G299" s="7" t="str">
        <f t="shared" si="25"/>
        <v/>
      </c>
      <c r="H299" s="5" t="str">
        <f t="shared" si="26"/>
        <v/>
      </c>
      <c r="I299" s="116" t="str">
        <f t="shared" si="27"/>
        <v/>
      </c>
      <c r="J299" s="7" t="str">
        <f t="shared" si="28"/>
        <v/>
      </c>
      <c r="K299" s="9" t="str">
        <f t="shared" si="29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>
      <c r="A300" s="119"/>
      <c r="B300" s="4"/>
      <c r="C300" s="4"/>
      <c r="D300" s="7"/>
      <c r="E300" s="7"/>
      <c r="F300" s="8" t="str">
        <f t="shared" si="24"/>
        <v/>
      </c>
      <c r="G300" s="7" t="str">
        <f t="shared" si="25"/>
        <v/>
      </c>
      <c r="H300" s="5" t="str">
        <f t="shared" si="26"/>
        <v/>
      </c>
      <c r="I300" s="116" t="str">
        <f t="shared" si="27"/>
        <v/>
      </c>
      <c r="J300" s="7" t="str">
        <f t="shared" si="28"/>
        <v/>
      </c>
      <c r="K300" s="9" t="str">
        <f t="shared" si="29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>
      <c r="A301" s="119"/>
      <c r="B301" s="4"/>
      <c r="C301" s="4"/>
      <c r="D301" s="7"/>
      <c r="E301" s="7"/>
      <c r="F301" s="8" t="str">
        <f t="shared" si="24"/>
        <v/>
      </c>
      <c r="G301" s="7" t="str">
        <f t="shared" si="25"/>
        <v/>
      </c>
      <c r="H301" s="5" t="str">
        <f t="shared" si="26"/>
        <v/>
      </c>
      <c r="I301" s="116" t="str">
        <f t="shared" si="27"/>
        <v/>
      </c>
      <c r="J301" s="7" t="str">
        <f t="shared" si="28"/>
        <v/>
      </c>
      <c r="K301" s="9" t="str">
        <f t="shared" si="29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>
      <c r="A302" s="119"/>
      <c r="B302" s="4"/>
      <c r="C302" s="4"/>
      <c r="D302" s="7"/>
      <c r="E302" s="7"/>
      <c r="F302" s="8" t="str">
        <f t="shared" si="24"/>
        <v/>
      </c>
      <c r="G302" s="7" t="str">
        <f t="shared" si="25"/>
        <v/>
      </c>
      <c r="H302" s="5" t="str">
        <f t="shared" si="26"/>
        <v/>
      </c>
      <c r="I302" s="116" t="str">
        <f t="shared" si="27"/>
        <v/>
      </c>
      <c r="J302" s="7" t="str">
        <f t="shared" si="28"/>
        <v/>
      </c>
      <c r="K302" s="9" t="str">
        <f t="shared" si="29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>
      <c r="A303" s="119"/>
      <c r="B303" s="4"/>
      <c r="C303" s="4"/>
      <c r="D303" s="7"/>
      <c r="E303" s="7"/>
      <c r="F303" s="8" t="str">
        <f t="shared" si="24"/>
        <v/>
      </c>
      <c r="G303" s="7" t="str">
        <f t="shared" si="25"/>
        <v/>
      </c>
      <c r="H303" s="5" t="str">
        <f t="shared" si="26"/>
        <v/>
      </c>
      <c r="I303" s="116" t="str">
        <f t="shared" si="27"/>
        <v/>
      </c>
      <c r="J303" s="7" t="str">
        <f t="shared" si="28"/>
        <v/>
      </c>
      <c r="K303" s="9" t="str">
        <f t="shared" si="29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>
      <c r="A304" s="119"/>
      <c r="B304" s="4"/>
      <c r="C304" s="4"/>
      <c r="D304" s="7"/>
      <c r="E304" s="7"/>
      <c r="F304" s="8" t="str">
        <f t="shared" si="24"/>
        <v/>
      </c>
      <c r="G304" s="7" t="str">
        <f t="shared" si="25"/>
        <v/>
      </c>
      <c r="H304" s="5" t="str">
        <f t="shared" si="26"/>
        <v/>
      </c>
      <c r="I304" s="116" t="str">
        <f t="shared" si="27"/>
        <v/>
      </c>
      <c r="J304" s="7" t="str">
        <f t="shared" si="28"/>
        <v/>
      </c>
      <c r="K304" s="9" t="str">
        <f t="shared" si="29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>
      <c r="A305" s="119"/>
      <c r="B305" s="4"/>
      <c r="C305" s="4"/>
      <c r="D305" s="7"/>
      <c r="E305" s="7"/>
      <c r="F305" s="8" t="str">
        <f t="shared" si="24"/>
        <v/>
      </c>
      <c r="G305" s="7" t="str">
        <f t="shared" si="25"/>
        <v/>
      </c>
      <c r="H305" s="5" t="str">
        <f t="shared" si="26"/>
        <v/>
      </c>
      <c r="I305" s="116" t="str">
        <f t="shared" si="27"/>
        <v/>
      </c>
      <c r="J305" s="7" t="str">
        <f t="shared" si="28"/>
        <v/>
      </c>
      <c r="K305" s="9" t="str">
        <f t="shared" si="29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>
      <c r="A306" s="119"/>
      <c r="B306" s="4"/>
      <c r="C306" s="4"/>
      <c r="D306" s="7"/>
      <c r="E306" s="7"/>
      <c r="F306" s="8" t="str">
        <f t="shared" si="24"/>
        <v/>
      </c>
      <c r="G306" s="7" t="str">
        <f t="shared" si="25"/>
        <v/>
      </c>
      <c r="H306" s="5" t="str">
        <f t="shared" si="26"/>
        <v/>
      </c>
      <c r="I306" s="116" t="str">
        <f t="shared" si="27"/>
        <v/>
      </c>
      <c r="J306" s="7" t="str">
        <f t="shared" si="28"/>
        <v/>
      </c>
      <c r="K306" s="9" t="str">
        <f t="shared" si="29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>
      <c r="A307" s="119"/>
      <c r="B307" s="4"/>
      <c r="C307" s="4"/>
      <c r="D307" s="7"/>
      <c r="E307" s="7"/>
      <c r="F307" s="8" t="str">
        <f t="shared" si="24"/>
        <v/>
      </c>
      <c r="G307" s="7" t="str">
        <f t="shared" si="25"/>
        <v/>
      </c>
      <c r="H307" s="5" t="str">
        <f t="shared" si="26"/>
        <v/>
      </c>
      <c r="I307" s="116" t="str">
        <f t="shared" si="27"/>
        <v/>
      </c>
      <c r="J307" s="7" t="str">
        <f t="shared" si="28"/>
        <v/>
      </c>
      <c r="K307" s="9" t="str">
        <f t="shared" si="29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>
      <c r="A308" s="119"/>
      <c r="B308" s="4"/>
      <c r="C308" s="4"/>
      <c r="D308" s="7"/>
      <c r="E308" s="7"/>
      <c r="F308" s="8" t="str">
        <f t="shared" si="24"/>
        <v/>
      </c>
      <c r="G308" s="7" t="str">
        <f t="shared" si="25"/>
        <v/>
      </c>
      <c r="H308" s="5" t="str">
        <f t="shared" si="26"/>
        <v/>
      </c>
      <c r="I308" s="116" t="str">
        <f t="shared" si="27"/>
        <v/>
      </c>
      <c r="J308" s="7" t="str">
        <f t="shared" si="28"/>
        <v/>
      </c>
      <c r="K308" s="9" t="str">
        <f t="shared" si="29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>
      <c r="A309" s="119"/>
      <c r="B309" s="4"/>
      <c r="C309" s="4"/>
      <c r="D309" s="7"/>
      <c r="E309" s="7"/>
      <c r="F309" s="8" t="str">
        <f t="shared" si="24"/>
        <v/>
      </c>
      <c r="G309" s="7" t="str">
        <f t="shared" si="25"/>
        <v/>
      </c>
      <c r="H309" s="5" t="str">
        <f t="shared" si="26"/>
        <v/>
      </c>
      <c r="I309" s="116" t="str">
        <f t="shared" si="27"/>
        <v/>
      </c>
      <c r="J309" s="7" t="str">
        <f t="shared" si="28"/>
        <v/>
      </c>
      <c r="K309" s="9" t="str">
        <f t="shared" si="29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>
      <c r="A310" s="119"/>
      <c r="B310" s="4"/>
      <c r="C310" s="4"/>
      <c r="D310" s="7"/>
      <c r="E310" s="7"/>
      <c r="F310" s="8" t="str">
        <f t="shared" si="24"/>
        <v/>
      </c>
      <c r="G310" s="7" t="str">
        <f t="shared" si="25"/>
        <v/>
      </c>
      <c r="H310" s="5" t="str">
        <f t="shared" si="26"/>
        <v/>
      </c>
      <c r="I310" s="116" t="str">
        <f t="shared" si="27"/>
        <v/>
      </c>
      <c r="J310" s="7" t="str">
        <f t="shared" si="28"/>
        <v/>
      </c>
      <c r="K310" s="9" t="str">
        <f t="shared" si="29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>
      <c r="A311" s="119"/>
      <c r="B311" s="4"/>
      <c r="C311" s="4"/>
      <c r="D311" s="7"/>
      <c r="E311" s="7"/>
      <c r="F311" s="8" t="str">
        <f t="shared" si="24"/>
        <v/>
      </c>
      <c r="G311" s="7" t="str">
        <f t="shared" si="25"/>
        <v/>
      </c>
      <c r="H311" s="5" t="str">
        <f t="shared" si="26"/>
        <v/>
      </c>
      <c r="I311" s="116" t="str">
        <f t="shared" si="27"/>
        <v/>
      </c>
      <c r="J311" s="7" t="str">
        <f t="shared" si="28"/>
        <v/>
      </c>
      <c r="K311" s="9" t="str">
        <f t="shared" si="29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>
      <c r="A312" s="119"/>
      <c r="B312" s="4"/>
      <c r="C312" s="4"/>
      <c r="D312" s="7"/>
      <c r="E312" s="7"/>
      <c r="F312" s="8" t="str">
        <f t="shared" si="24"/>
        <v/>
      </c>
      <c r="G312" s="7" t="str">
        <f t="shared" si="25"/>
        <v/>
      </c>
      <c r="H312" s="5" t="str">
        <f t="shared" si="26"/>
        <v/>
      </c>
      <c r="I312" s="116" t="str">
        <f t="shared" si="27"/>
        <v/>
      </c>
      <c r="J312" s="7" t="str">
        <f t="shared" si="28"/>
        <v/>
      </c>
      <c r="K312" s="9" t="str">
        <f t="shared" si="29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>
      <c r="A313" s="119"/>
      <c r="B313" s="4"/>
      <c r="C313" s="4"/>
      <c r="D313" s="7"/>
      <c r="E313" s="7"/>
      <c r="F313" s="8" t="str">
        <f t="shared" si="24"/>
        <v/>
      </c>
      <c r="G313" s="7" t="str">
        <f t="shared" si="25"/>
        <v/>
      </c>
      <c r="H313" s="5" t="str">
        <f t="shared" si="26"/>
        <v/>
      </c>
      <c r="I313" s="116" t="str">
        <f t="shared" si="27"/>
        <v/>
      </c>
      <c r="J313" s="7" t="str">
        <f t="shared" si="28"/>
        <v/>
      </c>
      <c r="K313" s="9" t="str">
        <f t="shared" si="29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>
      <c r="A314" s="119"/>
      <c r="B314" s="4"/>
      <c r="C314" s="4"/>
      <c r="D314" s="7"/>
      <c r="E314" s="7"/>
      <c r="F314" s="8" t="str">
        <f t="shared" si="24"/>
        <v/>
      </c>
      <c r="G314" s="7" t="str">
        <f t="shared" si="25"/>
        <v/>
      </c>
      <c r="H314" s="5" t="str">
        <f t="shared" si="26"/>
        <v/>
      </c>
      <c r="I314" s="116" t="str">
        <f t="shared" si="27"/>
        <v/>
      </c>
      <c r="J314" s="7" t="str">
        <f t="shared" si="28"/>
        <v/>
      </c>
      <c r="K314" s="9" t="str">
        <f t="shared" si="29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>
      <c r="A315" s="119"/>
      <c r="B315" s="4"/>
      <c r="C315" s="4"/>
      <c r="D315" s="7"/>
      <c r="E315" s="7"/>
      <c r="F315" s="8" t="str">
        <f t="shared" si="24"/>
        <v/>
      </c>
      <c r="G315" s="7" t="str">
        <f t="shared" si="25"/>
        <v/>
      </c>
      <c r="H315" s="5" t="str">
        <f t="shared" si="26"/>
        <v/>
      </c>
      <c r="I315" s="116" t="str">
        <f t="shared" si="27"/>
        <v/>
      </c>
      <c r="J315" s="7" t="str">
        <f t="shared" si="28"/>
        <v/>
      </c>
      <c r="K315" s="9" t="str">
        <f t="shared" si="29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>
      <c r="A316" s="119"/>
      <c r="B316" s="4"/>
      <c r="C316" s="4"/>
      <c r="D316" s="7"/>
      <c r="E316" s="7"/>
      <c r="F316" s="8" t="str">
        <f t="shared" si="24"/>
        <v/>
      </c>
      <c r="G316" s="7" t="str">
        <f t="shared" si="25"/>
        <v/>
      </c>
      <c r="H316" s="5" t="str">
        <f t="shared" si="26"/>
        <v/>
      </c>
      <c r="I316" s="116" t="str">
        <f t="shared" si="27"/>
        <v/>
      </c>
      <c r="J316" s="7" t="str">
        <f t="shared" si="28"/>
        <v/>
      </c>
      <c r="K316" s="9" t="str">
        <f t="shared" si="29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>
      <c r="A317" s="119"/>
      <c r="B317" s="4"/>
      <c r="C317" s="4"/>
      <c r="D317" s="7"/>
      <c r="E317" s="7"/>
      <c r="F317" s="8" t="str">
        <f t="shared" si="24"/>
        <v/>
      </c>
      <c r="G317" s="7" t="str">
        <f t="shared" si="25"/>
        <v/>
      </c>
      <c r="H317" s="5" t="str">
        <f t="shared" si="26"/>
        <v/>
      </c>
      <c r="I317" s="116" t="str">
        <f t="shared" si="27"/>
        <v/>
      </c>
      <c r="J317" s="7" t="str">
        <f t="shared" si="28"/>
        <v/>
      </c>
      <c r="K317" s="9" t="str">
        <f t="shared" si="29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>
      <c r="A318" s="119"/>
      <c r="B318" s="4"/>
      <c r="C318" s="4"/>
      <c r="D318" s="7"/>
      <c r="E318" s="7"/>
      <c r="F318" s="8" t="str">
        <f t="shared" ref="F318:F381" si="30">IF(ISBLANK(B318),"",IF(I318="L","Baixa",IF(I318="A","Média",IF(I318="","","Alta"))))</f>
        <v/>
      </c>
      <c r="G318" s="7" t="str">
        <f t="shared" ref="G318:G381" si="31">CONCATENATE(B318,I318)</f>
        <v/>
      </c>
      <c r="H318" s="5" t="str">
        <f t="shared" ref="H318:H381" si="32">IF(ISBLANK(B318),"",IF(B318="ALI",IF(I318="L",7,IF(I318="A",10,15)),IF(B318="AIE",IF(I318="L",5,IF(I318="A",7,10)),IF(B318="SE",IF(I318="L",4,IF(I318="A",5,7)),IF(OR(B318="EE",B318="CE"),IF(I318="L",3,IF(I318="A",4,6)),0)))))</f>
        <v/>
      </c>
      <c r="I318" s="116" t="str">
        <f t="shared" ref="I318:I381" si="33">IF(OR(ISBLANK(D318),ISBLANK(E318)),IF(OR(B318="ALI",B318="AIE"),"L",IF(OR(B318="EE",B318="SE",B318="CE"),"A","")),IF(B318="EE",IF(E318&gt;=3,IF(D318&gt;=5,"H","A"),IF(E318&gt;=2,IF(D318&gt;=16,"H",IF(D318&lt;=4,"L","A")),IF(D318&lt;=15,"L","A"))),IF(OR(B318="SE",B318="CE"),IF(E318&gt;=4,IF(D318&gt;=6,"H","A"),IF(E318&gt;=2,IF(D318&gt;=20,"H",IF(D318&lt;=5,"L","A")),IF(D318&lt;=19,"L","A"))),IF(OR(B318="ALI",B318="AIE"),IF(E318&gt;=6,IF(D318&gt;=20,"H","A"),IF(E318&gt;=2,IF(D318&gt;=51,"H",IF(D318&lt;=19,"L","A")),IF(D318&lt;=50,"L","A"))),""))))</f>
        <v/>
      </c>
      <c r="J318" s="7" t="str">
        <f t="shared" ref="J318:J381" si="34">CONCATENATE(B318,C318)</f>
        <v/>
      </c>
      <c r="K318" s="9" t="str">
        <f t="shared" si="29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>
      <c r="A319" s="119"/>
      <c r="B319" s="4"/>
      <c r="C319" s="4"/>
      <c r="D319" s="7"/>
      <c r="E319" s="7"/>
      <c r="F319" s="8" t="str">
        <f t="shared" si="30"/>
        <v/>
      </c>
      <c r="G319" s="7" t="str">
        <f t="shared" si="31"/>
        <v/>
      </c>
      <c r="H319" s="5" t="str">
        <f t="shared" si="32"/>
        <v/>
      </c>
      <c r="I319" s="116" t="str">
        <f t="shared" si="33"/>
        <v/>
      </c>
      <c r="J319" s="7" t="str">
        <f t="shared" si="34"/>
        <v/>
      </c>
      <c r="K319" s="9" t="str">
        <f t="shared" si="29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>
      <c r="A320" s="119"/>
      <c r="B320" s="4"/>
      <c r="C320" s="4"/>
      <c r="D320" s="7"/>
      <c r="E320" s="7"/>
      <c r="F320" s="8" t="str">
        <f t="shared" si="30"/>
        <v/>
      </c>
      <c r="G320" s="7" t="str">
        <f t="shared" si="31"/>
        <v/>
      </c>
      <c r="H320" s="5" t="str">
        <f t="shared" si="32"/>
        <v/>
      </c>
      <c r="I320" s="116" t="str">
        <f t="shared" si="33"/>
        <v/>
      </c>
      <c r="J320" s="7" t="str">
        <f t="shared" si="34"/>
        <v/>
      </c>
      <c r="K320" s="9" t="str">
        <f t="shared" ref="K320:K383" si="35">IF(OR(H320="",H320=0),L320,H320)</f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>
      <c r="A321" s="119"/>
      <c r="B321" s="4"/>
      <c r="C321" s="4"/>
      <c r="D321" s="7"/>
      <c r="E321" s="7"/>
      <c r="F321" s="8" t="str">
        <f t="shared" si="30"/>
        <v/>
      </c>
      <c r="G321" s="7" t="str">
        <f t="shared" si="31"/>
        <v/>
      </c>
      <c r="H321" s="5" t="str">
        <f t="shared" si="32"/>
        <v/>
      </c>
      <c r="I321" s="116" t="str">
        <f t="shared" si="33"/>
        <v/>
      </c>
      <c r="J321" s="7" t="str">
        <f t="shared" si="34"/>
        <v/>
      </c>
      <c r="K321" s="9" t="str">
        <f t="shared" si="35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>
      <c r="A322" s="119"/>
      <c r="B322" s="4"/>
      <c r="C322" s="4"/>
      <c r="D322" s="7"/>
      <c r="E322" s="7"/>
      <c r="F322" s="8" t="str">
        <f t="shared" si="30"/>
        <v/>
      </c>
      <c r="G322" s="7" t="str">
        <f t="shared" si="31"/>
        <v/>
      </c>
      <c r="H322" s="5" t="str">
        <f t="shared" si="32"/>
        <v/>
      </c>
      <c r="I322" s="116" t="str">
        <f t="shared" si="33"/>
        <v/>
      </c>
      <c r="J322" s="7" t="str">
        <f t="shared" si="34"/>
        <v/>
      </c>
      <c r="K322" s="9" t="str">
        <f t="shared" si="35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>
      <c r="A323" s="119"/>
      <c r="B323" s="4"/>
      <c r="C323" s="4"/>
      <c r="D323" s="7"/>
      <c r="E323" s="7"/>
      <c r="F323" s="8" t="str">
        <f t="shared" si="30"/>
        <v/>
      </c>
      <c r="G323" s="7" t="str">
        <f t="shared" si="31"/>
        <v/>
      </c>
      <c r="H323" s="5" t="str">
        <f t="shared" si="32"/>
        <v/>
      </c>
      <c r="I323" s="116" t="str">
        <f t="shared" si="33"/>
        <v/>
      </c>
      <c r="J323" s="7" t="str">
        <f t="shared" si="34"/>
        <v/>
      </c>
      <c r="K323" s="9" t="str">
        <f t="shared" si="35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>
      <c r="A324" s="119"/>
      <c r="B324" s="4"/>
      <c r="C324" s="4"/>
      <c r="D324" s="7"/>
      <c r="E324" s="7"/>
      <c r="F324" s="8" t="str">
        <f t="shared" si="30"/>
        <v/>
      </c>
      <c r="G324" s="7" t="str">
        <f t="shared" si="31"/>
        <v/>
      </c>
      <c r="H324" s="5" t="str">
        <f t="shared" si="32"/>
        <v/>
      </c>
      <c r="I324" s="116" t="str">
        <f t="shared" si="33"/>
        <v/>
      </c>
      <c r="J324" s="7" t="str">
        <f t="shared" si="34"/>
        <v/>
      </c>
      <c r="K324" s="9" t="str">
        <f t="shared" si="35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>
      <c r="A325" s="119"/>
      <c r="B325" s="4"/>
      <c r="C325" s="4"/>
      <c r="D325" s="7"/>
      <c r="E325" s="7"/>
      <c r="F325" s="8" t="str">
        <f t="shared" si="30"/>
        <v/>
      </c>
      <c r="G325" s="7" t="str">
        <f t="shared" si="31"/>
        <v/>
      </c>
      <c r="H325" s="5" t="str">
        <f t="shared" si="32"/>
        <v/>
      </c>
      <c r="I325" s="116" t="str">
        <f t="shared" si="33"/>
        <v/>
      </c>
      <c r="J325" s="7" t="str">
        <f t="shared" si="34"/>
        <v/>
      </c>
      <c r="K325" s="9" t="str">
        <f t="shared" si="35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>
      <c r="A326" s="119"/>
      <c r="B326" s="4"/>
      <c r="C326" s="4"/>
      <c r="D326" s="7"/>
      <c r="E326" s="7"/>
      <c r="F326" s="8" t="str">
        <f t="shared" si="30"/>
        <v/>
      </c>
      <c r="G326" s="7" t="str">
        <f t="shared" si="31"/>
        <v/>
      </c>
      <c r="H326" s="5" t="str">
        <f t="shared" si="32"/>
        <v/>
      </c>
      <c r="I326" s="116" t="str">
        <f t="shared" si="33"/>
        <v/>
      </c>
      <c r="J326" s="7" t="str">
        <f t="shared" si="34"/>
        <v/>
      </c>
      <c r="K326" s="9" t="str">
        <f t="shared" si="35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>
      <c r="A327" s="119"/>
      <c r="B327" s="4"/>
      <c r="C327" s="4"/>
      <c r="D327" s="7"/>
      <c r="E327" s="7"/>
      <c r="F327" s="8" t="str">
        <f t="shared" si="30"/>
        <v/>
      </c>
      <c r="G327" s="7" t="str">
        <f t="shared" si="31"/>
        <v/>
      </c>
      <c r="H327" s="5" t="str">
        <f t="shared" si="32"/>
        <v/>
      </c>
      <c r="I327" s="116" t="str">
        <f t="shared" si="33"/>
        <v/>
      </c>
      <c r="J327" s="7" t="str">
        <f t="shared" si="34"/>
        <v/>
      </c>
      <c r="K327" s="9" t="str">
        <f t="shared" si="35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>
      <c r="A328" s="119"/>
      <c r="B328" s="4"/>
      <c r="C328" s="4"/>
      <c r="D328" s="7"/>
      <c r="E328" s="7"/>
      <c r="F328" s="8" t="str">
        <f t="shared" si="30"/>
        <v/>
      </c>
      <c r="G328" s="7" t="str">
        <f t="shared" si="31"/>
        <v/>
      </c>
      <c r="H328" s="5" t="str">
        <f t="shared" si="32"/>
        <v/>
      </c>
      <c r="I328" s="116" t="str">
        <f t="shared" si="33"/>
        <v/>
      </c>
      <c r="J328" s="7" t="str">
        <f t="shared" si="34"/>
        <v/>
      </c>
      <c r="K328" s="9" t="str">
        <f t="shared" si="35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>
      <c r="A329" s="119"/>
      <c r="B329" s="4"/>
      <c r="C329" s="4"/>
      <c r="D329" s="7"/>
      <c r="E329" s="7"/>
      <c r="F329" s="8" t="str">
        <f t="shared" si="30"/>
        <v/>
      </c>
      <c r="G329" s="7" t="str">
        <f t="shared" si="31"/>
        <v/>
      </c>
      <c r="H329" s="5" t="str">
        <f t="shared" si="32"/>
        <v/>
      </c>
      <c r="I329" s="116" t="str">
        <f t="shared" si="33"/>
        <v/>
      </c>
      <c r="J329" s="7" t="str">
        <f t="shared" si="34"/>
        <v/>
      </c>
      <c r="K329" s="9" t="str">
        <f t="shared" si="35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>
      <c r="A330" s="119"/>
      <c r="B330" s="4"/>
      <c r="C330" s="4"/>
      <c r="D330" s="7"/>
      <c r="E330" s="7"/>
      <c r="F330" s="8" t="str">
        <f t="shared" si="30"/>
        <v/>
      </c>
      <c r="G330" s="7" t="str">
        <f t="shared" si="31"/>
        <v/>
      </c>
      <c r="H330" s="5" t="str">
        <f t="shared" si="32"/>
        <v/>
      </c>
      <c r="I330" s="116" t="str">
        <f t="shared" si="33"/>
        <v/>
      </c>
      <c r="J330" s="7" t="str">
        <f t="shared" si="34"/>
        <v/>
      </c>
      <c r="K330" s="9" t="str">
        <f t="shared" si="35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>
      <c r="A331" s="119"/>
      <c r="B331" s="4"/>
      <c r="C331" s="4"/>
      <c r="D331" s="7"/>
      <c r="E331" s="7"/>
      <c r="F331" s="8" t="str">
        <f t="shared" si="30"/>
        <v/>
      </c>
      <c r="G331" s="7" t="str">
        <f t="shared" si="31"/>
        <v/>
      </c>
      <c r="H331" s="5" t="str">
        <f t="shared" si="32"/>
        <v/>
      </c>
      <c r="I331" s="116" t="str">
        <f t="shared" si="33"/>
        <v/>
      </c>
      <c r="J331" s="7" t="str">
        <f t="shared" si="34"/>
        <v/>
      </c>
      <c r="K331" s="9" t="str">
        <f t="shared" si="35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>
      <c r="A332" s="119"/>
      <c r="B332" s="4"/>
      <c r="C332" s="4"/>
      <c r="D332" s="7"/>
      <c r="E332" s="7"/>
      <c r="F332" s="8" t="str">
        <f t="shared" si="30"/>
        <v/>
      </c>
      <c r="G332" s="7" t="str">
        <f t="shared" si="31"/>
        <v/>
      </c>
      <c r="H332" s="5" t="str">
        <f t="shared" si="32"/>
        <v/>
      </c>
      <c r="I332" s="116" t="str">
        <f t="shared" si="33"/>
        <v/>
      </c>
      <c r="J332" s="7" t="str">
        <f t="shared" si="34"/>
        <v/>
      </c>
      <c r="K332" s="9" t="str">
        <f t="shared" si="35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>
      <c r="A333" s="119"/>
      <c r="B333" s="4"/>
      <c r="C333" s="4"/>
      <c r="D333" s="7"/>
      <c r="E333" s="7"/>
      <c r="F333" s="8" t="str">
        <f t="shared" si="30"/>
        <v/>
      </c>
      <c r="G333" s="7" t="str">
        <f t="shared" si="31"/>
        <v/>
      </c>
      <c r="H333" s="5" t="str">
        <f t="shared" si="32"/>
        <v/>
      </c>
      <c r="I333" s="116" t="str">
        <f t="shared" si="33"/>
        <v/>
      </c>
      <c r="J333" s="7" t="str">
        <f t="shared" si="34"/>
        <v/>
      </c>
      <c r="K333" s="9" t="str">
        <f t="shared" si="35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>
      <c r="A334" s="119"/>
      <c r="B334" s="4"/>
      <c r="C334" s="4"/>
      <c r="D334" s="7"/>
      <c r="E334" s="7"/>
      <c r="F334" s="8" t="str">
        <f t="shared" si="30"/>
        <v/>
      </c>
      <c r="G334" s="7" t="str">
        <f t="shared" si="31"/>
        <v/>
      </c>
      <c r="H334" s="5" t="str">
        <f t="shared" si="32"/>
        <v/>
      </c>
      <c r="I334" s="116" t="str">
        <f t="shared" si="33"/>
        <v/>
      </c>
      <c r="J334" s="7" t="str">
        <f t="shared" si="34"/>
        <v/>
      </c>
      <c r="K334" s="9" t="str">
        <f t="shared" si="35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>
      <c r="A335" s="119"/>
      <c r="B335" s="4"/>
      <c r="C335" s="4"/>
      <c r="D335" s="7"/>
      <c r="E335" s="7"/>
      <c r="F335" s="8" t="str">
        <f t="shared" si="30"/>
        <v/>
      </c>
      <c r="G335" s="7" t="str">
        <f t="shared" si="31"/>
        <v/>
      </c>
      <c r="H335" s="5" t="str">
        <f t="shared" si="32"/>
        <v/>
      </c>
      <c r="I335" s="116" t="str">
        <f t="shared" si="33"/>
        <v/>
      </c>
      <c r="J335" s="7" t="str">
        <f t="shared" si="34"/>
        <v/>
      </c>
      <c r="K335" s="9" t="str">
        <f t="shared" si="35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>
      <c r="A336" s="119"/>
      <c r="B336" s="4"/>
      <c r="C336" s="4"/>
      <c r="D336" s="7"/>
      <c r="E336" s="7"/>
      <c r="F336" s="8" t="str">
        <f t="shared" si="30"/>
        <v/>
      </c>
      <c r="G336" s="7" t="str">
        <f t="shared" si="31"/>
        <v/>
      </c>
      <c r="H336" s="5" t="str">
        <f t="shared" si="32"/>
        <v/>
      </c>
      <c r="I336" s="116" t="str">
        <f t="shared" si="33"/>
        <v/>
      </c>
      <c r="J336" s="7" t="str">
        <f t="shared" si="34"/>
        <v/>
      </c>
      <c r="K336" s="9" t="str">
        <f t="shared" si="35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>
      <c r="A337" s="119"/>
      <c r="B337" s="4"/>
      <c r="C337" s="4"/>
      <c r="D337" s="7"/>
      <c r="E337" s="7"/>
      <c r="F337" s="8" t="str">
        <f t="shared" si="30"/>
        <v/>
      </c>
      <c r="G337" s="7" t="str">
        <f t="shared" si="31"/>
        <v/>
      </c>
      <c r="H337" s="5" t="str">
        <f t="shared" si="32"/>
        <v/>
      </c>
      <c r="I337" s="116" t="str">
        <f t="shared" si="33"/>
        <v/>
      </c>
      <c r="J337" s="7" t="str">
        <f t="shared" si="34"/>
        <v/>
      </c>
      <c r="K337" s="9" t="str">
        <f t="shared" si="35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>
      <c r="A338" s="119"/>
      <c r="B338" s="4"/>
      <c r="C338" s="4"/>
      <c r="D338" s="7"/>
      <c r="E338" s="7"/>
      <c r="F338" s="8" t="str">
        <f t="shared" si="30"/>
        <v/>
      </c>
      <c r="G338" s="7" t="str">
        <f t="shared" si="31"/>
        <v/>
      </c>
      <c r="H338" s="5" t="str">
        <f t="shared" si="32"/>
        <v/>
      </c>
      <c r="I338" s="116" t="str">
        <f t="shared" si="33"/>
        <v/>
      </c>
      <c r="J338" s="7" t="str">
        <f t="shared" si="34"/>
        <v/>
      </c>
      <c r="K338" s="9" t="str">
        <f t="shared" si="35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>
      <c r="A339" s="119"/>
      <c r="B339" s="4"/>
      <c r="C339" s="4"/>
      <c r="D339" s="7"/>
      <c r="E339" s="7"/>
      <c r="F339" s="8" t="str">
        <f t="shared" si="30"/>
        <v/>
      </c>
      <c r="G339" s="7" t="str">
        <f t="shared" si="31"/>
        <v/>
      </c>
      <c r="H339" s="5" t="str">
        <f t="shared" si="32"/>
        <v/>
      </c>
      <c r="I339" s="116" t="str">
        <f t="shared" si="33"/>
        <v/>
      </c>
      <c r="J339" s="7" t="str">
        <f t="shared" si="34"/>
        <v/>
      </c>
      <c r="K339" s="9" t="str">
        <f t="shared" si="35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>
      <c r="A340" s="119"/>
      <c r="B340" s="4"/>
      <c r="C340" s="4"/>
      <c r="D340" s="7"/>
      <c r="E340" s="7"/>
      <c r="F340" s="8" t="str">
        <f t="shared" si="30"/>
        <v/>
      </c>
      <c r="G340" s="7" t="str">
        <f t="shared" si="31"/>
        <v/>
      </c>
      <c r="H340" s="5" t="str">
        <f t="shared" si="32"/>
        <v/>
      </c>
      <c r="I340" s="116" t="str">
        <f t="shared" si="33"/>
        <v/>
      </c>
      <c r="J340" s="7" t="str">
        <f t="shared" si="34"/>
        <v/>
      </c>
      <c r="K340" s="9" t="str">
        <f t="shared" si="35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>
      <c r="A341" s="119"/>
      <c r="B341" s="4"/>
      <c r="C341" s="4"/>
      <c r="D341" s="7"/>
      <c r="E341" s="7"/>
      <c r="F341" s="8" t="str">
        <f t="shared" si="30"/>
        <v/>
      </c>
      <c r="G341" s="7" t="str">
        <f t="shared" si="31"/>
        <v/>
      </c>
      <c r="H341" s="5" t="str">
        <f t="shared" si="32"/>
        <v/>
      </c>
      <c r="I341" s="116" t="str">
        <f t="shared" si="33"/>
        <v/>
      </c>
      <c r="J341" s="7" t="str">
        <f t="shared" si="34"/>
        <v/>
      </c>
      <c r="K341" s="9" t="str">
        <f t="shared" si="35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>
      <c r="A342" s="119"/>
      <c r="B342" s="4"/>
      <c r="C342" s="4"/>
      <c r="D342" s="7"/>
      <c r="E342" s="7"/>
      <c r="F342" s="8" t="str">
        <f t="shared" si="30"/>
        <v/>
      </c>
      <c r="G342" s="7" t="str">
        <f t="shared" si="31"/>
        <v/>
      </c>
      <c r="H342" s="5" t="str">
        <f t="shared" si="32"/>
        <v/>
      </c>
      <c r="I342" s="116" t="str">
        <f t="shared" si="33"/>
        <v/>
      </c>
      <c r="J342" s="7" t="str">
        <f t="shared" si="34"/>
        <v/>
      </c>
      <c r="K342" s="9" t="str">
        <f t="shared" si="35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>
      <c r="A343" s="119"/>
      <c r="B343" s="4"/>
      <c r="C343" s="4"/>
      <c r="D343" s="7"/>
      <c r="E343" s="7"/>
      <c r="F343" s="8" t="str">
        <f t="shared" si="30"/>
        <v/>
      </c>
      <c r="G343" s="7" t="str">
        <f t="shared" si="31"/>
        <v/>
      </c>
      <c r="H343" s="5" t="str">
        <f t="shared" si="32"/>
        <v/>
      </c>
      <c r="I343" s="116" t="str">
        <f t="shared" si="33"/>
        <v/>
      </c>
      <c r="J343" s="7" t="str">
        <f t="shared" si="34"/>
        <v/>
      </c>
      <c r="K343" s="9" t="str">
        <f t="shared" si="35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>
      <c r="A344" s="119"/>
      <c r="B344" s="4"/>
      <c r="C344" s="4"/>
      <c r="D344" s="7"/>
      <c r="E344" s="7"/>
      <c r="F344" s="8" t="str">
        <f t="shared" si="30"/>
        <v/>
      </c>
      <c r="G344" s="7" t="str">
        <f t="shared" si="31"/>
        <v/>
      </c>
      <c r="H344" s="5" t="str">
        <f t="shared" si="32"/>
        <v/>
      </c>
      <c r="I344" s="116" t="str">
        <f t="shared" si="33"/>
        <v/>
      </c>
      <c r="J344" s="7" t="str">
        <f t="shared" si="34"/>
        <v/>
      </c>
      <c r="K344" s="9" t="str">
        <f t="shared" si="35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>
      <c r="A345" s="119"/>
      <c r="B345" s="4"/>
      <c r="C345" s="4"/>
      <c r="D345" s="7"/>
      <c r="E345" s="7"/>
      <c r="F345" s="8" t="str">
        <f t="shared" si="30"/>
        <v/>
      </c>
      <c r="G345" s="7" t="str">
        <f t="shared" si="31"/>
        <v/>
      </c>
      <c r="H345" s="5" t="str">
        <f t="shared" si="32"/>
        <v/>
      </c>
      <c r="I345" s="116" t="str">
        <f t="shared" si="33"/>
        <v/>
      </c>
      <c r="J345" s="7" t="str">
        <f t="shared" si="34"/>
        <v/>
      </c>
      <c r="K345" s="9" t="str">
        <f t="shared" si="35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>
      <c r="A346" s="119"/>
      <c r="B346" s="4"/>
      <c r="C346" s="4"/>
      <c r="D346" s="7"/>
      <c r="E346" s="7"/>
      <c r="F346" s="8" t="str">
        <f t="shared" si="30"/>
        <v/>
      </c>
      <c r="G346" s="7" t="str">
        <f t="shared" si="31"/>
        <v/>
      </c>
      <c r="H346" s="5" t="str">
        <f t="shared" si="32"/>
        <v/>
      </c>
      <c r="I346" s="116" t="str">
        <f t="shared" si="33"/>
        <v/>
      </c>
      <c r="J346" s="7" t="str">
        <f t="shared" si="34"/>
        <v/>
      </c>
      <c r="K346" s="9" t="str">
        <f t="shared" si="35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>
      <c r="A347" s="119"/>
      <c r="B347" s="4"/>
      <c r="C347" s="4"/>
      <c r="D347" s="7"/>
      <c r="E347" s="7"/>
      <c r="F347" s="8" t="str">
        <f t="shared" si="30"/>
        <v/>
      </c>
      <c r="G347" s="7" t="str">
        <f t="shared" si="31"/>
        <v/>
      </c>
      <c r="H347" s="5" t="str">
        <f t="shared" si="32"/>
        <v/>
      </c>
      <c r="I347" s="116" t="str">
        <f t="shared" si="33"/>
        <v/>
      </c>
      <c r="J347" s="7" t="str">
        <f t="shared" si="34"/>
        <v/>
      </c>
      <c r="K347" s="9" t="str">
        <f t="shared" si="35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>
      <c r="A348" s="119"/>
      <c r="B348" s="4"/>
      <c r="C348" s="4"/>
      <c r="D348" s="7"/>
      <c r="E348" s="7"/>
      <c r="F348" s="8" t="str">
        <f t="shared" si="30"/>
        <v/>
      </c>
      <c r="G348" s="7" t="str">
        <f t="shared" si="31"/>
        <v/>
      </c>
      <c r="H348" s="5" t="str">
        <f t="shared" si="32"/>
        <v/>
      </c>
      <c r="I348" s="116" t="str">
        <f t="shared" si="33"/>
        <v/>
      </c>
      <c r="J348" s="7" t="str">
        <f t="shared" si="34"/>
        <v/>
      </c>
      <c r="K348" s="9" t="str">
        <f t="shared" si="35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>
      <c r="A349" s="119"/>
      <c r="B349" s="4"/>
      <c r="C349" s="4"/>
      <c r="D349" s="7"/>
      <c r="E349" s="7"/>
      <c r="F349" s="8" t="str">
        <f t="shared" si="30"/>
        <v/>
      </c>
      <c r="G349" s="7" t="str">
        <f t="shared" si="31"/>
        <v/>
      </c>
      <c r="H349" s="5" t="str">
        <f t="shared" si="32"/>
        <v/>
      </c>
      <c r="I349" s="116" t="str">
        <f t="shared" si="33"/>
        <v/>
      </c>
      <c r="J349" s="7" t="str">
        <f t="shared" si="34"/>
        <v/>
      </c>
      <c r="K349" s="9" t="str">
        <f t="shared" si="35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>
      <c r="A350" s="119"/>
      <c r="B350" s="4"/>
      <c r="C350" s="4"/>
      <c r="D350" s="7"/>
      <c r="E350" s="7"/>
      <c r="F350" s="8" t="str">
        <f t="shared" si="30"/>
        <v/>
      </c>
      <c r="G350" s="7" t="str">
        <f t="shared" si="31"/>
        <v/>
      </c>
      <c r="H350" s="5" t="str">
        <f t="shared" si="32"/>
        <v/>
      </c>
      <c r="I350" s="116" t="str">
        <f t="shared" si="33"/>
        <v/>
      </c>
      <c r="J350" s="7" t="str">
        <f t="shared" si="34"/>
        <v/>
      </c>
      <c r="K350" s="9" t="str">
        <f t="shared" si="35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>
      <c r="A351" s="119"/>
      <c r="B351" s="4"/>
      <c r="C351" s="4"/>
      <c r="D351" s="7"/>
      <c r="E351" s="7"/>
      <c r="F351" s="8" t="str">
        <f t="shared" si="30"/>
        <v/>
      </c>
      <c r="G351" s="7" t="str">
        <f t="shared" si="31"/>
        <v/>
      </c>
      <c r="H351" s="5" t="str">
        <f t="shared" si="32"/>
        <v/>
      </c>
      <c r="I351" s="116" t="str">
        <f t="shared" si="33"/>
        <v/>
      </c>
      <c r="J351" s="7" t="str">
        <f t="shared" si="34"/>
        <v/>
      </c>
      <c r="K351" s="9" t="str">
        <f t="shared" si="35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>
      <c r="A352" s="119"/>
      <c r="B352" s="4"/>
      <c r="C352" s="4"/>
      <c r="D352" s="7"/>
      <c r="E352" s="7"/>
      <c r="F352" s="8" t="str">
        <f t="shared" si="30"/>
        <v/>
      </c>
      <c r="G352" s="7" t="str">
        <f t="shared" si="31"/>
        <v/>
      </c>
      <c r="H352" s="5" t="str">
        <f t="shared" si="32"/>
        <v/>
      </c>
      <c r="I352" s="116" t="str">
        <f t="shared" si="33"/>
        <v/>
      </c>
      <c r="J352" s="7" t="str">
        <f t="shared" si="34"/>
        <v/>
      </c>
      <c r="K352" s="9" t="str">
        <f t="shared" si="35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>
      <c r="A353" s="119"/>
      <c r="B353" s="4"/>
      <c r="C353" s="4"/>
      <c r="D353" s="7"/>
      <c r="E353" s="7"/>
      <c r="F353" s="8" t="str">
        <f t="shared" si="30"/>
        <v/>
      </c>
      <c r="G353" s="7" t="str">
        <f t="shared" si="31"/>
        <v/>
      </c>
      <c r="H353" s="5" t="str">
        <f t="shared" si="32"/>
        <v/>
      </c>
      <c r="I353" s="116" t="str">
        <f t="shared" si="33"/>
        <v/>
      </c>
      <c r="J353" s="7" t="str">
        <f t="shared" si="34"/>
        <v/>
      </c>
      <c r="K353" s="9" t="str">
        <f t="shared" si="35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>
      <c r="A354" s="119"/>
      <c r="B354" s="4"/>
      <c r="C354" s="4"/>
      <c r="D354" s="7"/>
      <c r="E354" s="7"/>
      <c r="F354" s="8" t="str">
        <f t="shared" si="30"/>
        <v/>
      </c>
      <c r="G354" s="7" t="str">
        <f t="shared" si="31"/>
        <v/>
      </c>
      <c r="H354" s="5" t="str">
        <f t="shared" si="32"/>
        <v/>
      </c>
      <c r="I354" s="116" t="str">
        <f t="shared" si="33"/>
        <v/>
      </c>
      <c r="J354" s="7" t="str">
        <f t="shared" si="34"/>
        <v/>
      </c>
      <c r="K354" s="9" t="str">
        <f t="shared" si="35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>
      <c r="A355" s="119"/>
      <c r="B355" s="4"/>
      <c r="C355" s="4"/>
      <c r="D355" s="7"/>
      <c r="E355" s="7"/>
      <c r="F355" s="8" t="str">
        <f t="shared" si="30"/>
        <v/>
      </c>
      <c r="G355" s="7" t="str">
        <f t="shared" si="31"/>
        <v/>
      </c>
      <c r="H355" s="5" t="str">
        <f t="shared" si="32"/>
        <v/>
      </c>
      <c r="I355" s="116" t="str">
        <f t="shared" si="33"/>
        <v/>
      </c>
      <c r="J355" s="7" t="str">
        <f t="shared" si="34"/>
        <v/>
      </c>
      <c r="K355" s="9" t="str">
        <f t="shared" si="35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>
      <c r="A356" s="119"/>
      <c r="B356" s="4"/>
      <c r="C356" s="4"/>
      <c r="D356" s="7"/>
      <c r="E356" s="7"/>
      <c r="F356" s="8" t="str">
        <f t="shared" si="30"/>
        <v/>
      </c>
      <c r="G356" s="7" t="str">
        <f t="shared" si="31"/>
        <v/>
      </c>
      <c r="H356" s="5" t="str">
        <f t="shared" si="32"/>
        <v/>
      </c>
      <c r="I356" s="116" t="str">
        <f t="shared" si="33"/>
        <v/>
      </c>
      <c r="J356" s="7" t="str">
        <f t="shared" si="34"/>
        <v/>
      </c>
      <c r="K356" s="9" t="str">
        <f t="shared" si="35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>
      <c r="A357" s="119"/>
      <c r="B357" s="4"/>
      <c r="C357" s="4"/>
      <c r="D357" s="7"/>
      <c r="E357" s="7"/>
      <c r="F357" s="8" t="str">
        <f t="shared" si="30"/>
        <v/>
      </c>
      <c r="G357" s="7" t="str">
        <f t="shared" si="31"/>
        <v/>
      </c>
      <c r="H357" s="5" t="str">
        <f t="shared" si="32"/>
        <v/>
      </c>
      <c r="I357" s="116" t="str">
        <f t="shared" si="33"/>
        <v/>
      </c>
      <c r="J357" s="7" t="str">
        <f t="shared" si="34"/>
        <v/>
      </c>
      <c r="K357" s="9" t="str">
        <f t="shared" si="35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>
      <c r="A358" s="119"/>
      <c r="B358" s="4"/>
      <c r="C358" s="4"/>
      <c r="D358" s="7"/>
      <c r="E358" s="7"/>
      <c r="F358" s="8" t="str">
        <f t="shared" si="30"/>
        <v/>
      </c>
      <c r="G358" s="7" t="str">
        <f t="shared" si="31"/>
        <v/>
      </c>
      <c r="H358" s="5" t="str">
        <f t="shared" si="32"/>
        <v/>
      </c>
      <c r="I358" s="116" t="str">
        <f t="shared" si="33"/>
        <v/>
      </c>
      <c r="J358" s="7" t="str">
        <f t="shared" si="34"/>
        <v/>
      </c>
      <c r="K358" s="9" t="str">
        <f t="shared" si="35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>
      <c r="A359" s="119"/>
      <c r="B359" s="4"/>
      <c r="C359" s="4"/>
      <c r="D359" s="7"/>
      <c r="E359" s="7"/>
      <c r="F359" s="8" t="str">
        <f t="shared" si="30"/>
        <v/>
      </c>
      <c r="G359" s="7" t="str">
        <f t="shared" si="31"/>
        <v/>
      </c>
      <c r="H359" s="5" t="str">
        <f t="shared" si="32"/>
        <v/>
      </c>
      <c r="I359" s="116" t="str">
        <f t="shared" si="33"/>
        <v/>
      </c>
      <c r="J359" s="7" t="str">
        <f t="shared" si="34"/>
        <v/>
      </c>
      <c r="K359" s="9" t="str">
        <f t="shared" si="35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>
      <c r="A360" s="119"/>
      <c r="B360" s="4"/>
      <c r="C360" s="4"/>
      <c r="D360" s="7"/>
      <c r="E360" s="7"/>
      <c r="F360" s="8" t="str">
        <f t="shared" si="30"/>
        <v/>
      </c>
      <c r="G360" s="7" t="str">
        <f t="shared" si="31"/>
        <v/>
      </c>
      <c r="H360" s="5" t="str">
        <f t="shared" si="32"/>
        <v/>
      </c>
      <c r="I360" s="116" t="str">
        <f t="shared" si="33"/>
        <v/>
      </c>
      <c r="J360" s="7" t="str">
        <f t="shared" si="34"/>
        <v/>
      </c>
      <c r="K360" s="9" t="str">
        <f t="shared" si="35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>
      <c r="A361" s="119"/>
      <c r="B361" s="4"/>
      <c r="C361" s="4"/>
      <c r="D361" s="7"/>
      <c r="E361" s="7"/>
      <c r="F361" s="8" t="str">
        <f t="shared" si="30"/>
        <v/>
      </c>
      <c r="G361" s="7" t="str">
        <f t="shared" si="31"/>
        <v/>
      </c>
      <c r="H361" s="5" t="str">
        <f t="shared" si="32"/>
        <v/>
      </c>
      <c r="I361" s="116" t="str">
        <f t="shared" si="33"/>
        <v/>
      </c>
      <c r="J361" s="7" t="str">
        <f t="shared" si="34"/>
        <v/>
      </c>
      <c r="K361" s="9" t="str">
        <f t="shared" si="35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>
      <c r="A362" s="119"/>
      <c r="B362" s="4"/>
      <c r="C362" s="4"/>
      <c r="D362" s="7"/>
      <c r="E362" s="7"/>
      <c r="F362" s="8" t="str">
        <f t="shared" si="30"/>
        <v/>
      </c>
      <c r="G362" s="7" t="str">
        <f t="shared" si="31"/>
        <v/>
      </c>
      <c r="H362" s="5" t="str">
        <f t="shared" si="32"/>
        <v/>
      </c>
      <c r="I362" s="116" t="str">
        <f t="shared" si="33"/>
        <v/>
      </c>
      <c r="J362" s="7" t="str">
        <f t="shared" si="34"/>
        <v/>
      </c>
      <c r="K362" s="9" t="str">
        <f t="shared" si="35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>
      <c r="A363" s="119"/>
      <c r="B363" s="4"/>
      <c r="C363" s="4"/>
      <c r="D363" s="7"/>
      <c r="E363" s="7"/>
      <c r="F363" s="8" t="str">
        <f t="shared" si="30"/>
        <v/>
      </c>
      <c r="G363" s="7" t="str">
        <f t="shared" si="31"/>
        <v/>
      </c>
      <c r="H363" s="5" t="str">
        <f t="shared" si="32"/>
        <v/>
      </c>
      <c r="I363" s="116" t="str">
        <f t="shared" si="33"/>
        <v/>
      </c>
      <c r="J363" s="7" t="str">
        <f t="shared" si="34"/>
        <v/>
      </c>
      <c r="K363" s="9" t="str">
        <f t="shared" si="35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>
      <c r="A364" s="119"/>
      <c r="B364" s="4"/>
      <c r="C364" s="4"/>
      <c r="D364" s="7"/>
      <c r="E364" s="7"/>
      <c r="F364" s="8" t="str">
        <f t="shared" si="30"/>
        <v/>
      </c>
      <c r="G364" s="7" t="str">
        <f t="shared" si="31"/>
        <v/>
      </c>
      <c r="H364" s="5" t="str">
        <f t="shared" si="32"/>
        <v/>
      </c>
      <c r="I364" s="116" t="str">
        <f t="shared" si="33"/>
        <v/>
      </c>
      <c r="J364" s="7" t="str">
        <f t="shared" si="34"/>
        <v/>
      </c>
      <c r="K364" s="9" t="str">
        <f t="shared" si="35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>
      <c r="A365" s="119"/>
      <c r="B365" s="4"/>
      <c r="C365" s="4"/>
      <c r="D365" s="7"/>
      <c r="E365" s="7"/>
      <c r="F365" s="8" t="str">
        <f t="shared" si="30"/>
        <v/>
      </c>
      <c r="G365" s="7" t="str">
        <f t="shared" si="31"/>
        <v/>
      </c>
      <c r="H365" s="5" t="str">
        <f t="shared" si="32"/>
        <v/>
      </c>
      <c r="I365" s="116" t="str">
        <f t="shared" si="33"/>
        <v/>
      </c>
      <c r="J365" s="7" t="str">
        <f t="shared" si="34"/>
        <v/>
      </c>
      <c r="K365" s="9" t="str">
        <f t="shared" si="35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>
      <c r="A366" s="119"/>
      <c r="B366" s="4"/>
      <c r="C366" s="4"/>
      <c r="D366" s="7"/>
      <c r="E366" s="7"/>
      <c r="F366" s="8" t="str">
        <f t="shared" si="30"/>
        <v/>
      </c>
      <c r="G366" s="7" t="str">
        <f t="shared" si="31"/>
        <v/>
      </c>
      <c r="H366" s="5" t="str">
        <f t="shared" si="32"/>
        <v/>
      </c>
      <c r="I366" s="116" t="str">
        <f t="shared" si="33"/>
        <v/>
      </c>
      <c r="J366" s="7" t="str">
        <f t="shared" si="34"/>
        <v/>
      </c>
      <c r="K366" s="9" t="str">
        <f t="shared" si="35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>
      <c r="A367" s="119"/>
      <c r="B367" s="4"/>
      <c r="C367" s="4"/>
      <c r="D367" s="7"/>
      <c r="E367" s="7"/>
      <c r="F367" s="8" t="str">
        <f t="shared" si="30"/>
        <v/>
      </c>
      <c r="G367" s="7" t="str">
        <f t="shared" si="31"/>
        <v/>
      </c>
      <c r="H367" s="5" t="str">
        <f t="shared" si="32"/>
        <v/>
      </c>
      <c r="I367" s="116" t="str">
        <f t="shared" si="33"/>
        <v/>
      </c>
      <c r="J367" s="7" t="str">
        <f t="shared" si="34"/>
        <v/>
      </c>
      <c r="K367" s="9" t="str">
        <f t="shared" si="35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>
      <c r="A368" s="119"/>
      <c r="B368" s="4"/>
      <c r="C368" s="4"/>
      <c r="D368" s="7"/>
      <c r="E368" s="7"/>
      <c r="F368" s="8" t="str">
        <f t="shared" si="30"/>
        <v/>
      </c>
      <c r="G368" s="7" t="str">
        <f t="shared" si="31"/>
        <v/>
      </c>
      <c r="H368" s="5" t="str">
        <f t="shared" si="32"/>
        <v/>
      </c>
      <c r="I368" s="116" t="str">
        <f t="shared" si="33"/>
        <v/>
      </c>
      <c r="J368" s="7" t="str">
        <f t="shared" si="34"/>
        <v/>
      </c>
      <c r="K368" s="9" t="str">
        <f t="shared" si="35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>
      <c r="A369" s="119"/>
      <c r="B369" s="4"/>
      <c r="C369" s="4"/>
      <c r="D369" s="7"/>
      <c r="E369" s="7"/>
      <c r="F369" s="8" t="str">
        <f t="shared" si="30"/>
        <v/>
      </c>
      <c r="G369" s="7" t="str">
        <f t="shared" si="31"/>
        <v/>
      </c>
      <c r="H369" s="5" t="str">
        <f t="shared" si="32"/>
        <v/>
      </c>
      <c r="I369" s="116" t="str">
        <f t="shared" si="33"/>
        <v/>
      </c>
      <c r="J369" s="7" t="str">
        <f t="shared" si="34"/>
        <v/>
      </c>
      <c r="K369" s="9" t="str">
        <f t="shared" si="35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>
      <c r="A370" s="119"/>
      <c r="B370" s="4"/>
      <c r="C370" s="4"/>
      <c r="D370" s="7"/>
      <c r="E370" s="7"/>
      <c r="F370" s="8" t="str">
        <f t="shared" si="30"/>
        <v/>
      </c>
      <c r="G370" s="7" t="str">
        <f t="shared" si="31"/>
        <v/>
      </c>
      <c r="H370" s="5" t="str">
        <f t="shared" si="32"/>
        <v/>
      </c>
      <c r="I370" s="116" t="str">
        <f t="shared" si="33"/>
        <v/>
      </c>
      <c r="J370" s="7" t="str">
        <f t="shared" si="34"/>
        <v/>
      </c>
      <c r="K370" s="9" t="str">
        <f t="shared" si="35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>
      <c r="A371" s="119"/>
      <c r="B371" s="4"/>
      <c r="C371" s="4"/>
      <c r="D371" s="7"/>
      <c r="E371" s="7"/>
      <c r="F371" s="8" t="str">
        <f t="shared" si="30"/>
        <v/>
      </c>
      <c r="G371" s="7" t="str">
        <f t="shared" si="31"/>
        <v/>
      </c>
      <c r="H371" s="5" t="str">
        <f t="shared" si="32"/>
        <v/>
      </c>
      <c r="I371" s="116" t="str">
        <f t="shared" si="33"/>
        <v/>
      </c>
      <c r="J371" s="7" t="str">
        <f t="shared" si="34"/>
        <v/>
      </c>
      <c r="K371" s="9" t="str">
        <f t="shared" si="35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>
      <c r="A372" s="119"/>
      <c r="B372" s="4"/>
      <c r="C372" s="4"/>
      <c r="D372" s="7"/>
      <c r="E372" s="7"/>
      <c r="F372" s="8" t="str">
        <f t="shared" si="30"/>
        <v/>
      </c>
      <c r="G372" s="7" t="str">
        <f t="shared" si="31"/>
        <v/>
      </c>
      <c r="H372" s="5" t="str">
        <f t="shared" si="32"/>
        <v/>
      </c>
      <c r="I372" s="116" t="str">
        <f t="shared" si="33"/>
        <v/>
      </c>
      <c r="J372" s="7" t="str">
        <f t="shared" si="34"/>
        <v/>
      </c>
      <c r="K372" s="9" t="str">
        <f t="shared" si="35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>
      <c r="A373" s="119"/>
      <c r="B373" s="4"/>
      <c r="C373" s="4"/>
      <c r="D373" s="7"/>
      <c r="E373" s="7"/>
      <c r="F373" s="8" t="str">
        <f t="shared" si="30"/>
        <v/>
      </c>
      <c r="G373" s="7" t="str">
        <f t="shared" si="31"/>
        <v/>
      </c>
      <c r="H373" s="5" t="str">
        <f t="shared" si="32"/>
        <v/>
      </c>
      <c r="I373" s="116" t="str">
        <f t="shared" si="33"/>
        <v/>
      </c>
      <c r="J373" s="7" t="str">
        <f t="shared" si="34"/>
        <v/>
      </c>
      <c r="K373" s="9" t="str">
        <f t="shared" si="35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>
      <c r="A374" s="119"/>
      <c r="B374" s="4"/>
      <c r="C374" s="4"/>
      <c r="D374" s="7"/>
      <c r="E374" s="7"/>
      <c r="F374" s="8" t="str">
        <f t="shared" si="30"/>
        <v/>
      </c>
      <c r="G374" s="7" t="str">
        <f t="shared" si="31"/>
        <v/>
      </c>
      <c r="H374" s="5" t="str">
        <f t="shared" si="32"/>
        <v/>
      </c>
      <c r="I374" s="116" t="str">
        <f t="shared" si="33"/>
        <v/>
      </c>
      <c r="J374" s="7" t="str">
        <f t="shared" si="34"/>
        <v/>
      </c>
      <c r="K374" s="9" t="str">
        <f t="shared" si="35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>
      <c r="A375" s="119"/>
      <c r="B375" s="4"/>
      <c r="C375" s="4"/>
      <c r="D375" s="7"/>
      <c r="E375" s="7"/>
      <c r="F375" s="8" t="str">
        <f t="shared" si="30"/>
        <v/>
      </c>
      <c r="G375" s="7" t="str">
        <f t="shared" si="31"/>
        <v/>
      </c>
      <c r="H375" s="5" t="str">
        <f t="shared" si="32"/>
        <v/>
      </c>
      <c r="I375" s="116" t="str">
        <f t="shared" si="33"/>
        <v/>
      </c>
      <c r="J375" s="7" t="str">
        <f t="shared" si="34"/>
        <v/>
      </c>
      <c r="K375" s="9" t="str">
        <f t="shared" si="35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>
      <c r="A376" s="119"/>
      <c r="B376" s="4"/>
      <c r="C376" s="4"/>
      <c r="D376" s="7"/>
      <c r="E376" s="7"/>
      <c r="F376" s="8" t="str">
        <f t="shared" si="30"/>
        <v/>
      </c>
      <c r="G376" s="7" t="str">
        <f t="shared" si="31"/>
        <v/>
      </c>
      <c r="H376" s="5" t="str">
        <f t="shared" si="32"/>
        <v/>
      </c>
      <c r="I376" s="116" t="str">
        <f t="shared" si="33"/>
        <v/>
      </c>
      <c r="J376" s="7" t="str">
        <f t="shared" si="34"/>
        <v/>
      </c>
      <c r="K376" s="9" t="str">
        <f t="shared" si="35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>
      <c r="A377" s="119"/>
      <c r="B377" s="4"/>
      <c r="C377" s="4"/>
      <c r="D377" s="7"/>
      <c r="E377" s="7"/>
      <c r="F377" s="8" t="str">
        <f t="shared" si="30"/>
        <v/>
      </c>
      <c r="G377" s="7" t="str">
        <f t="shared" si="31"/>
        <v/>
      </c>
      <c r="H377" s="5" t="str">
        <f t="shared" si="32"/>
        <v/>
      </c>
      <c r="I377" s="116" t="str">
        <f t="shared" si="33"/>
        <v/>
      </c>
      <c r="J377" s="7" t="str">
        <f t="shared" si="34"/>
        <v/>
      </c>
      <c r="K377" s="9" t="str">
        <f t="shared" si="35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>
      <c r="A378" s="119"/>
      <c r="B378" s="4"/>
      <c r="C378" s="4"/>
      <c r="D378" s="7"/>
      <c r="E378" s="7"/>
      <c r="F378" s="8" t="str">
        <f t="shared" si="30"/>
        <v/>
      </c>
      <c r="G378" s="7" t="str">
        <f t="shared" si="31"/>
        <v/>
      </c>
      <c r="H378" s="5" t="str">
        <f t="shared" si="32"/>
        <v/>
      </c>
      <c r="I378" s="116" t="str">
        <f t="shared" si="33"/>
        <v/>
      </c>
      <c r="J378" s="7" t="str">
        <f t="shared" si="34"/>
        <v/>
      </c>
      <c r="K378" s="9" t="str">
        <f t="shared" si="35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>
      <c r="A379" s="119"/>
      <c r="B379" s="4"/>
      <c r="C379" s="4"/>
      <c r="D379" s="7"/>
      <c r="E379" s="7"/>
      <c r="F379" s="8" t="str">
        <f t="shared" si="30"/>
        <v/>
      </c>
      <c r="G379" s="7" t="str">
        <f t="shared" si="31"/>
        <v/>
      </c>
      <c r="H379" s="5" t="str">
        <f t="shared" si="32"/>
        <v/>
      </c>
      <c r="I379" s="116" t="str">
        <f t="shared" si="33"/>
        <v/>
      </c>
      <c r="J379" s="7" t="str">
        <f t="shared" si="34"/>
        <v/>
      </c>
      <c r="K379" s="9" t="str">
        <f t="shared" si="35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>
      <c r="A380" s="119"/>
      <c r="B380" s="4"/>
      <c r="C380" s="4"/>
      <c r="D380" s="7"/>
      <c r="E380" s="7"/>
      <c r="F380" s="8" t="str">
        <f t="shared" si="30"/>
        <v/>
      </c>
      <c r="G380" s="7" t="str">
        <f t="shared" si="31"/>
        <v/>
      </c>
      <c r="H380" s="5" t="str">
        <f t="shared" si="32"/>
        <v/>
      </c>
      <c r="I380" s="116" t="str">
        <f t="shared" si="33"/>
        <v/>
      </c>
      <c r="J380" s="7" t="str">
        <f t="shared" si="34"/>
        <v/>
      </c>
      <c r="K380" s="9" t="str">
        <f t="shared" si="35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>
      <c r="A381" s="119"/>
      <c r="B381" s="4"/>
      <c r="C381" s="4"/>
      <c r="D381" s="7"/>
      <c r="E381" s="7"/>
      <c r="F381" s="8" t="str">
        <f t="shared" si="30"/>
        <v/>
      </c>
      <c r="G381" s="7" t="str">
        <f t="shared" si="31"/>
        <v/>
      </c>
      <c r="H381" s="5" t="str">
        <f t="shared" si="32"/>
        <v/>
      </c>
      <c r="I381" s="116" t="str">
        <f t="shared" si="33"/>
        <v/>
      </c>
      <c r="J381" s="7" t="str">
        <f t="shared" si="34"/>
        <v/>
      </c>
      <c r="K381" s="9" t="str">
        <f t="shared" si="35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>
      <c r="A382" s="119"/>
      <c r="B382" s="4"/>
      <c r="C382" s="4"/>
      <c r="D382" s="7"/>
      <c r="E382" s="7"/>
      <c r="F382" s="8" t="str">
        <f t="shared" ref="F382:F445" si="36">IF(ISBLANK(B382),"",IF(I382="L","Baixa",IF(I382="A","Média",IF(I382="","","Alta"))))</f>
        <v/>
      </c>
      <c r="G382" s="7" t="str">
        <f t="shared" ref="G382:G445" si="37">CONCATENATE(B382,I382)</f>
        <v/>
      </c>
      <c r="H382" s="5" t="str">
        <f t="shared" ref="H382:H445" si="38">IF(ISBLANK(B382),"",IF(B382="ALI",IF(I382="L",7,IF(I382="A",10,15)),IF(B382="AIE",IF(I382="L",5,IF(I382="A",7,10)),IF(B382="SE",IF(I382="L",4,IF(I382="A",5,7)),IF(OR(B382="EE",B382="CE"),IF(I382="L",3,IF(I382="A",4,6)),0)))))</f>
        <v/>
      </c>
      <c r="I382" s="116" t="str">
        <f t="shared" ref="I382:I445" si="39">IF(OR(ISBLANK(D382),ISBLANK(E382)),IF(OR(B382="ALI",B382="AIE"),"L",IF(OR(B382="EE",B382="SE",B382="CE"),"A","")),IF(B382="EE",IF(E382&gt;=3,IF(D382&gt;=5,"H","A"),IF(E382&gt;=2,IF(D382&gt;=16,"H",IF(D382&lt;=4,"L","A")),IF(D382&lt;=15,"L","A"))),IF(OR(B382="SE",B382="CE"),IF(E382&gt;=4,IF(D382&gt;=6,"H","A"),IF(E382&gt;=2,IF(D382&gt;=20,"H",IF(D382&lt;=5,"L","A")),IF(D382&lt;=19,"L","A"))),IF(OR(B382="ALI",B382="AIE"),IF(E382&gt;=6,IF(D382&gt;=20,"H","A"),IF(E382&gt;=2,IF(D382&gt;=51,"H",IF(D382&lt;=19,"L","A")),IF(D382&lt;=50,"L","A"))),""))))</f>
        <v/>
      </c>
      <c r="J382" s="7" t="str">
        <f t="shared" ref="J382:J445" si="40">CONCATENATE(B382,C382)</f>
        <v/>
      </c>
      <c r="K382" s="9" t="str">
        <f t="shared" si="35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>
      <c r="A383" s="119"/>
      <c r="B383" s="4"/>
      <c r="C383" s="4"/>
      <c r="D383" s="7"/>
      <c r="E383" s="7"/>
      <c r="F383" s="8" t="str">
        <f t="shared" si="36"/>
        <v/>
      </c>
      <c r="G383" s="7" t="str">
        <f t="shared" si="37"/>
        <v/>
      </c>
      <c r="H383" s="5" t="str">
        <f t="shared" si="38"/>
        <v/>
      </c>
      <c r="I383" s="116" t="str">
        <f t="shared" si="39"/>
        <v/>
      </c>
      <c r="J383" s="7" t="str">
        <f t="shared" si="40"/>
        <v/>
      </c>
      <c r="K383" s="9" t="str">
        <f t="shared" si="35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>
      <c r="A384" s="119"/>
      <c r="B384" s="4"/>
      <c r="C384" s="4"/>
      <c r="D384" s="7"/>
      <c r="E384" s="7"/>
      <c r="F384" s="8" t="str">
        <f t="shared" si="36"/>
        <v/>
      </c>
      <c r="G384" s="7" t="str">
        <f t="shared" si="37"/>
        <v/>
      </c>
      <c r="H384" s="5" t="str">
        <f t="shared" si="38"/>
        <v/>
      </c>
      <c r="I384" s="116" t="str">
        <f t="shared" si="39"/>
        <v/>
      </c>
      <c r="J384" s="7" t="str">
        <f t="shared" si="40"/>
        <v/>
      </c>
      <c r="K384" s="9" t="str">
        <f t="shared" ref="K384:K447" si="41">IF(OR(H384="",H384=0),L384,H384)</f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>
      <c r="A385" s="119"/>
      <c r="B385" s="4"/>
      <c r="C385" s="4"/>
      <c r="D385" s="7"/>
      <c r="E385" s="7"/>
      <c r="F385" s="8" t="str">
        <f t="shared" si="36"/>
        <v/>
      </c>
      <c r="G385" s="7" t="str">
        <f t="shared" si="37"/>
        <v/>
      </c>
      <c r="H385" s="5" t="str">
        <f t="shared" si="38"/>
        <v/>
      </c>
      <c r="I385" s="116" t="str">
        <f t="shared" si="39"/>
        <v/>
      </c>
      <c r="J385" s="7" t="str">
        <f t="shared" si="40"/>
        <v/>
      </c>
      <c r="K385" s="9" t="str">
        <f t="shared" si="41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>
      <c r="A386" s="119"/>
      <c r="B386" s="4"/>
      <c r="C386" s="4"/>
      <c r="D386" s="7"/>
      <c r="E386" s="7"/>
      <c r="F386" s="8" t="str">
        <f t="shared" si="36"/>
        <v/>
      </c>
      <c r="G386" s="7" t="str">
        <f t="shared" si="37"/>
        <v/>
      </c>
      <c r="H386" s="5" t="str">
        <f t="shared" si="38"/>
        <v/>
      </c>
      <c r="I386" s="116" t="str">
        <f t="shared" si="39"/>
        <v/>
      </c>
      <c r="J386" s="7" t="str">
        <f t="shared" si="40"/>
        <v/>
      </c>
      <c r="K386" s="9" t="str">
        <f t="shared" si="41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>
      <c r="A387" s="119"/>
      <c r="B387" s="4"/>
      <c r="C387" s="4"/>
      <c r="D387" s="7"/>
      <c r="E387" s="7"/>
      <c r="F387" s="8" t="str">
        <f t="shared" si="36"/>
        <v/>
      </c>
      <c r="G387" s="7" t="str">
        <f t="shared" si="37"/>
        <v/>
      </c>
      <c r="H387" s="5" t="str">
        <f t="shared" si="38"/>
        <v/>
      </c>
      <c r="I387" s="116" t="str">
        <f t="shared" si="39"/>
        <v/>
      </c>
      <c r="J387" s="7" t="str">
        <f t="shared" si="40"/>
        <v/>
      </c>
      <c r="K387" s="9" t="str">
        <f t="shared" si="41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>
      <c r="A388" s="119"/>
      <c r="B388" s="4"/>
      <c r="C388" s="4"/>
      <c r="D388" s="7"/>
      <c r="E388" s="7"/>
      <c r="F388" s="8" t="str">
        <f t="shared" si="36"/>
        <v/>
      </c>
      <c r="G388" s="7" t="str">
        <f t="shared" si="37"/>
        <v/>
      </c>
      <c r="H388" s="5" t="str">
        <f t="shared" si="38"/>
        <v/>
      </c>
      <c r="I388" s="116" t="str">
        <f t="shared" si="39"/>
        <v/>
      </c>
      <c r="J388" s="7" t="str">
        <f t="shared" si="40"/>
        <v/>
      </c>
      <c r="K388" s="9" t="str">
        <f t="shared" si="41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>
      <c r="A389" s="119"/>
      <c r="B389" s="4"/>
      <c r="C389" s="4"/>
      <c r="D389" s="7"/>
      <c r="E389" s="7"/>
      <c r="F389" s="8" t="str">
        <f t="shared" si="36"/>
        <v/>
      </c>
      <c r="G389" s="7" t="str">
        <f t="shared" si="37"/>
        <v/>
      </c>
      <c r="H389" s="5" t="str">
        <f t="shared" si="38"/>
        <v/>
      </c>
      <c r="I389" s="116" t="str">
        <f t="shared" si="39"/>
        <v/>
      </c>
      <c r="J389" s="7" t="str">
        <f t="shared" si="40"/>
        <v/>
      </c>
      <c r="K389" s="9" t="str">
        <f t="shared" si="41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>
      <c r="A390" s="119"/>
      <c r="B390" s="4"/>
      <c r="C390" s="4"/>
      <c r="D390" s="7"/>
      <c r="E390" s="7"/>
      <c r="F390" s="8" t="str">
        <f t="shared" si="36"/>
        <v/>
      </c>
      <c r="G390" s="7" t="str">
        <f t="shared" si="37"/>
        <v/>
      </c>
      <c r="H390" s="5" t="str">
        <f t="shared" si="38"/>
        <v/>
      </c>
      <c r="I390" s="116" t="str">
        <f t="shared" si="39"/>
        <v/>
      </c>
      <c r="J390" s="7" t="str">
        <f t="shared" si="40"/>
        <v/>
      </c>
      <c r="K390" s="9" t="str">
        <f t="shared" si="41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>
      <c r="A391" s="119"/>
      <c r="B391" s="4"/>
      <c r="C391" s="4"/>
      <c r="D391" s="7"/>
      <c r="E391" s="7"/>
      <c r="F391" s="8" t="str">
        <f t="shared" si="36"/>
        <v/>
      </c>
      <c r="G391" s="7" t="str">
        <f t="shared" si="37"/>
        <v/>
      </c>
      <c r="H391" s="5" t="str">
        <f t="shared" si="38"/>
        <v/>
      </c>
      <c r="I391" s="116" t="str">
        <f t="shared" si="39"/>
        <v/>
      </c>
      <c r="J391" s="7" t="str">
        <f t="shared" si="40"/>
        <v/>
      </c>
      <c r="K391" s="9" t="str">
        <f t="shared" si="41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>
      <c r="A392" s="119"/>
      <c r="B392" s="4"/>
      <c r="C392" s="4"/>
      <c r="D392" s="7"/>
      <c r="E392" s="7"/>
      <c r="F392" s="8" t="str">
        <f t="shared" si="36"/>
        <v/>
      </c>
      <c r="G392" s="7" t="str">
        <f t="shared" si="37"/>
        <v/>
      </c>
      <c r="H392" s="5" t="str">
        <f t="shared" si="38"/>
        <v/>
      </c>
      <c r="I392" s="116" t="str">
        <f t="shared" si="39"/>
        <v/>
      </c>
      <c r="J392" s="7" t="str">
        <f t="shared" si="40"/>
        <v/>
      </c>
      <c r="K392" s="9" t="str">
        <f t="shared" si="41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>
      <c r="A393" s="119"/>
      <c r="B393" s="4"/>
      <c r="C393" s="4"/>
      <c r="D393" s="7"/>
      <c r="E393" s="7"/>
      <c r="F393" s="8" t="str">
        <f t="shared" si="36"/>
        <v/>
      </c>
      <c r="G393" s="7" t="str">
        <f t="shared" si="37"/>
        <v/>
      </c>
      <c r="H393" s="5" t="str">
        <f t="shared" si="38"/>
        <v/>
      </c>
      <c r="I393" s="116" t="str">
        <f t="shared" si="39"/>
        <v/>
      </c>
      <c r="J393" s="7" t="str">
        <f t="shared" si="40"/>
        <v/>
      </c>
      <c r="K393" s="9" t="str">
        <f t="shared" si="41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>
      <c r="A394" s="119"/>
      <c r="B394" s="4"/>
      <c r="C394" s="4"/>
      <c r="D394" s="7"/>
      <c r="E394" s="7"/>
      <c r="F394" s="8" t="str">
        <f t="shared" si="36"/>
        <v/>
      </c>
      <c r="G394" s="7" t="str">
        <f t="shared" si="37"/>
        <v/>
      </c>
      <c r="H394" s="5" t="str">
        <f t="shared" si="38"/>
        <v/>
      </c>
      <c r="I394" s="116" t="str">
        <f t="shared" si="39"/>
        <v/>
      </c>
      <c r="J394" s="7" t="str">
        <f t="shared" si="40"/>
        <v/>
      </c>
      <c r="K394" s="9" t="str">
        <f t="shared" si="41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>
      <c r="A395" s="119"/>
      <c r="B395" s="4"/>
      <c r="C395" s="4"/>
      <c r="D395" s="7"/>
      <c r="E395" s="7"/>
      <c r="F395" s="8" t="str">
        <f t="shared" si="36"/>
        <v/>
      </c>
      <c r="G395" s="7" t="str">
        <f t="shared" si="37"/>
        <v/>
      </c>
      <c r="H395" s="5" t="str">
        <f t="shared" si="38"/>
        <v/>
      </c>
      <c r="I395" s="116" t="str">
        <f t="shared" si="39"/>
        <v/>
      </c>
      <c r="J395" s="7" t="str">
        <f t="shared" si="40"/>
        <v/>
      </c>
      <c r="K395" s="9" t="str">
        <f t="shared" si="41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>
      <c r="A396" s="119"/>
      <c r="B396" s="4"/>
      <c r="C396" s="4"/>
      <c r="D396" s="7"/>
      <c r="E396" s="7"/>
      <c r="F396" s="8" t="str">
        <f t="shared" si="36"/>
        <v/>
      </c>
      <c r="G396" s="7" t="str">
        <f t="shared" si="37"/>
        <v/>
      </c>
      <c r="H396" s="5" t="str">
        <f t="shared" si="38"/>
        <v/>
      </c>
      <c r="I396" s="116" t="str">
        <f t="shared" si="39"/>
        <v/>
      </c>
      <c r="J396" s="7" t="str">
        <f t="shared" si="40"/>
        <v/>
      </c>
      <c r="K396" s="9" t="str">
        <f t="shared" si="41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>
      <c r="A397" s="119"/>
      <c r="B397" s="4"/>
      <c r="C397" s="4"/>
      <c r="D397" s="7"/>
      <c r="E397" s="7"/>
      <c r="F397" s="8" t="str">
        <f t="shared" si="36"/>
        <v/>
      </c>
      <c r="G397" s="7" t="str">
        <f t="shared" si="37"/>
        <v/>
      </c>
      <c r="H397" s="5" t="str">
        <f t="shared" si="38"/>
        <v/>
      </c>
      <c r="I397" s="116" t="str">
        <f t="shared" si="39"/>
        <v/>
      </c>
      <c r="J397" s="7" t="str">
        <f t="shared" si="40"/>
        <v/>
      </c>
      <c r="K397" s="9" t="str">
        <f t="shared" si="41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>
      <c r="A398" s="119"/>
      <c r="B398" s="4"/>
      <c r="C398" s="4"/>
      <c r="D398" s="7"/>
      <c r="E398" s="7"/>
      <c r="F398" s="8" t="str">
        <f t="shared" si="36"/>
        <v/>
      </c>
      <c r="G398" s="7" t="str">
        <f t="shared" si="37"/>
        <v/>
      </c>
      <c r="H398" s="5" t="str">
        <f t="shared" si="38"/>
        <v/>
      </c>
      <c r="I398" s="116" t="str">
        <f t="shared" si="39"/>
        <v/>
      </c>
      <c r="J398" s="7" t="str">
        <f t="shared" si="40"/>
        <v/>
      </c>
      <c r="K398" s="9" t="str">
        <f t="shared" si="41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>
      <c r="A399" s="119"/>
      <c r="B399" s="4"/>
      <c r="C399" s="4"/>
      <c r="D399" s="7"/>
      <c r="E399" s="7"/>
      <c r="F399" s="8" t="str">
        <f t="shared" si="36"/>
        <v/>
      </c>
      <c r="G399" s="7" t="str">
        <f t="shared" si="37"/>
        <v/>
      </c>
      <c r="H399" s="5" t="str">
        <f t="shared" si="38"/>
        <v/>
      </c>
      <c r="I399" s="116" t="str">
        <f t="shared" si="39"/>
        <v/>
      </c>
      <c r="J399" s="7" t="str">
        <f t="shared" si="40"/>
        <v/>
      </c>
      <c r="K399" s="9" t="str">
        <f t="shared" si="41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>
      <c r="A400" s="119"/>
      <c r="B400" s="4"/>
      <c r="C400" s="4"/>
      <c r="D400" s="7"/>
      <c r="E400" s="7"/>
      <c r="F400" s="8" t="str">
        <f t="shared" si="36"/>
        <v/>
      </c>
      <c r="G400" s="7" t="str">
        <f t="shared" si="37"/>
        <v/>
      </c>
      <c r="H400" s="5" t="str">
        <f t="shared" si="38"/>
        <v/>
      </c>
      <c r="I400" s="116" t="str">
        <f t="shared" si="39"/>
        <v/>
      </c>
      <c r="J400" s="7" t="str">
        <f t="shared" si="40"/>
        <v/>
      </c>
      <c r="K400" s="9" t="str">
        <f t="shared" si="41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>
      <c r="A401" s="119"/>
      <c r="B401" s="4"/>
      <c r="C401" s="4"/>
      <c r="D401" s="7"/>
      <c r="E401" s="7"/>
      <c r="F401" s="8" t="str">
        <f t="shared" si="36"/>
        <v/>
      </c>
      <c r="G401" s="7" t="str">
        <f t="shared" si="37"/>
        <v/>
      </c>
      <c r="H401" s="5" t="str">
        <f t="shared" si="38"/>
        <v/>
      </c>
      <c r="I401" s="116" t="str">
        <f t="shared" si="39"/>
        <v/>
      </c>
      <c r="J401" s="7" t="str">
        <f t="shared" si="40"/>
        <v/>
      </c>
      <c r="K401" s="9" t="str">
        <f t="shared" si="41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>
      <c r="A402" s="119"/>
      <c r="B402" s="4"/>
      <c r="C402" s="4"/>
      <c r="D402" s="7"/>
      <c r="E402" s="7"/>
      <c r="F402" s="8" t="str">
        <f t="shared" si="36"/>
        <v/>
      </c>
      <c r="G402" s="7" t="str">
        <f t="shared" si="37"/>
        <v/>
      </c>
      <c r="H402" s="5" t="str">
        <f t="shared" si="38"/>
        <v/>
      </c>
      <c r="I402" s="116" t="str">
        <f t="shared" si="39"/>
        <v/>
      </c>
      <c r="J402" s="7" t="str">
        <f t="shared" si="40"/>
        <v/>
      </c>
      <c r="K402" s="9" t="str">
        <f t="shared" si="41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>
      <c r="A403" s="119"/>
      <c r="B403" s="4"/>
      <c r="C403" s="4"/>
      <c r="D403" s="7"/>
      <c r="E403" s="7"/>
      <c r="F403" s="8" t="str">
        <f t="shared" si="36"/>
        <v/>
      </c>
      <c r="G403" s="7" t="str">
        <f t="shared" si="37"/>
        <v/>
      </c>
      <c r="H403" s="5" t="str">
        <f t="shared" si="38"/>
        <v/>
      </c>
      <c r="I403" s="116" t="str">
        <f t="shared" si="39"/>
        <v/>
      </c>
      <c r="J403" s="7" t="str">
        <f t="shared" si="40"/>
        <v/>
      </c>
      <c r="K403" s="9" t="str">
        <f t="shared" si="41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>
      <c r="A404" s="119"/>
      <c r="B404" s="4"/>
      <c r="C404" s="4"/>
      <c r="D404" s="7"/>
      <c r="E404" s="7"/>
      <c r="F404" s="8" t="str">
        <f t="shared" si="36"/>
        <v/>
      </c>
      <c r="G404" s="7" t="str">
        <f t="shared" si="37"/>
        <v/>
      </c>
      <c r="H404" s="5" t="str">
        <f t="shared" si="38"/>
        <v/>
      </c>
      <c r="I404" s="116" t="str">
        <f t="shared" si="39"/>
        <v/>
      </c>
      <c r="J404" s="7" t="str">
        <f t="shared" si="40"/>
        <v/>
      </c>
      <c r="K404" s="9" t="str">
        <f t="shared" si="41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>
      <c r="A405" s="119"/>
      <c r="B405" s="4"/>
      <c r="C405" s="4"/>
      <c r="D405" s="7"/>
      <c r="E405" s="7"/>
      <c r="F405" s="8" t="str">
        <f t="shared" si="36"/>
        <v/>
      </c>
      <c r="G405" s="7" t="str">
        <f t="shared" si="37"/>
        <v/>
      </c>
      <c r="H405" s="5" t="str">
        <f t="shared" si="38"/>
        <v/>
      </c>
      <c r="I405" s="116" t="str">
        <f t="shared" si="39"/>
        <v/>
      </c>
      <c r="J405" s="7" t="str">
        <f t="shared" si="40"/>
        <v/>
      </c>
      <c r="K405" s="9" t="str">
        <f t="shared" si="41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>
      <c r="A406" s="119"/>
      <c r="B406" s="4"/>
      <c r="C406" s="4"/>
      <c r="D406" s="7"/>
      <c r="E406" s="7"/>
      <c r="F406" s="8" t="str">
        <f t="shared" si="36"/>
        <v/>
      </c>
      <c r="G406" s="7" t="str">
        <f t="shared" si="37"/>
        <v/>
      </c>
      <c r="H406" s="5" t="str">
        <f t="shared" si="38"/>
        <v/>
      </c>
      <c r="I406" s="116" t="str">
        <f t="shared" si="39"/>
        <v/>
      </c>
      <c r="J406" s="7" t="str">
        <f t="shared" si="40"/>
        <v/>
      </c>
      <c r="K406" s="9" t="str">
        <f t="shared" si="41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>
      <c r="A407" s="119"/>
      <c r="B407" s="4"/>
      <c r="C407" s="4"/>
      <c r="D407" s="7"/>
      <c r="E407" s="7"/>
      <c r="F407" s="8" t="str">
        <f t="shared" si="36"/>
        <v/>
      </c>
      <c r="G407" s="7" t="str">
        <f t="shared" si="37"/>
        <v/>
      </c>
      <c r="H407" s="5" t="str">
        <f t="shared" si="38"/>
        <v/>
      </c>
      <c r="I407" s="116" t="str">
        <f t="shared" si="39"/>
        <v/>
      </c>
      <c r="J407" s="7" t="str">
        <f t="shared" si="40"/>
        <v/>
      </c>
      <c r="K407" s="9" t="str">
        <f t="shared" si="41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>
      <c r="A408" s="119"/>
      <c r="B408" s="4"/>
      <c r="C408" s="4"/>
      <c r="D408" s="7"/>
      <c r="E408" s="7"/>
      <c r="F408" s="8" t="str">
        <f t="shared" si="36"/>
        <v/>
      </c>
      <c r="G408" s="7" t="str">
        <f t="shared" si="37"/>
        <v/>
      </c>
      <c r="H408" s="5" t="str">
        <f t="shared" si="38"/>
        <v/>
      </c>
      <c r="I408" s="116" t="str">
        <f t="shared" si="39"/>
        <v/>
      </c>
      <c r="J408" s="7" t="str">
        <f t="shared" si="40"/>
        <v/>
      </c>
      <c r="K408" s="9" t="str">
        <f t="shared" si="41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>
      <c r="A409" s="119"/>
      <c r="B409" s="4"/>
      <c r="C409" s="4"/>
      <c r="D409" s="7"/>
      <c r="E409" s="7"/>
      <c r="F409" s="8" t="str">
        <f t="shared" si="36"/>
        <v/>
      </c>
      <c r="G409" s="7" t="str">
        <f t="shared" si="37"/>
        <v/>
      </c>
      <c r="H409" s="5" t="str">
        <f t="shared" si="38"/>
        <v/>
      </c>
      <c r="I409" s="116" t="str">
        <f t="shared" si="39"/>
        <v/>
      </c>
      <c r="J409" s="7" t="str">
        <f t="shared" si="40"/>
        <v/>
      </c>
      <c r="K409" s="9" t="str">
        <f t="shared" si="41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>
      <c r="A410" s="119"/>
      <c r="B410" s="4"/>
      <c r="C410" s="4"/>
      <c r="D410" s="7"/>
      <c r="E410" s="7"/>
      <c r="F410" s="8" t="str">
        <f t="shared" si="36"/>
        <v/>
      </c>
      <c r="G410" s="7" t="str">
        <f t="shared" si="37"/>
        <v/>
      </c>
      <c r="H410" s="5" t="str">
        <f t="shared" si="38"/>
        <v/>
      </c>
      <c r="I410" s="116" t="str">
        <f t="shared" si="39"/>
        <v/>
      </c>
      <c r="J410" s="7" t="str">
        <f t="shared" si="40"/>
        <v/>
      </c>
      <c r="K410" s="9" t="str">
        <f t="shared" si="41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>
      <c r="A411" s="119"/>
      <c r="B411" s="4"/>
      <c r="C411" s="4"/>
      <c r="D411" s="7"/>
      <c r="E411" s="7"/>
      <c r="F411" s="8" t="str">
        <f t="shared" si="36"/>
        <v/>
      </c>
      <c r="G411" s="7" t="str">
        <f t="shared" si="37"/>
        <v/>
      </c>
      <c r="H411" s="5" t="str">
        <f t="shared" si="38"/>
        <v/>
      </c>
      <c r="I411" s="116" t="str">
        <f t="shared" si="39"/>
        <v/>
      </c>
      <c r="J411" s="7" t="str">
        <f t="shared" si="40"/>
        <v/>
      </c>
      <c r="K411" s="9" t="str">
        <f t="shared" si="41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>
      <c r="A412" s="119"/>
      <c r="B412" s="4"/>
      <c r="C412" s="4"/>
      <c r="D412" s="7"/>
      <c r="E412" s="7"/>
      <c r="F412" s="8" t="str">
        <f t="shared" si="36"/>
        <v/>
      </c>
      <c r="G412" s="7" t="str">
        <f t="shared" si="37"/>
        <v/>
      </c>
      <c r="H412" s="5" t="str">
        <f t="shared" si="38"/>
        <v/>
      </c>
      <c r="I412" s="116" t="str">
        <f t="shared" si="39"/>
        <v/>
      </c>
      <c r="J412" s="7" t="str">
        <f t="shared" si="40"/>
        <v/>
      </c>
      <c r="K412" s="9" t="str">
        <f t="shared" si="41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>
      <c r="A413" s="119"/>
      <c r="B413" s="4"/>
      <c r="C413" s="4"/>
      <c r="D413" s="7"/>
      <c r="E413" s="7"/>
      <c r="F413" s="8" t="str">
        <f t="shared" si="36"/>
        <v/>
      </c>
      <c r="G413" s="7" t="str">
        <f t="shared" si="37"/>
        <v/>
      </c>
      <c r="H413" s="5" t="str">
        <f t="shared" si="38"/>
        <v/>
      </c>
      <c r="I413" s="116" t="str">
        <f t="shared" si="39"/>
        <v/>
      </c>
      <c r="J413" s="7" t="str">
        <f t="shared" si="40"/>
        <v/>
      </c>
      <c r="K413" s="9" t="str">
        <f t="shared" si="41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>
      <c r="A414" s="119"/>
      <c r="B414" s="4"/>
      <c r="C414" s="4"/>
      <c r="D414" s="7"/>
      <c r="E414" s="7"/>
      <c r="F414" s="8" t="str">
        <f t="shared" si="36"/>
        <v/>
      </c>
      <c r="G414" s="7" t="str">
        <f t="shared" si="37"/>
        <v/>
      </c>
      <c r="H414" s="5" t="str">
        <f t="shared" si="38"/>
        <v/>
      </c>
      <c r="I414" s="116" t="str">
        <f t="shared" si="39"/>
        <v/>
      </c>
      <c r="J414" s="7" t="str">
        <f t="shared" si="40"/>
        <v/>
      </c>
      <c r="K414" s="9" t="str">
        <f t="shared" si="41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>
      <c r="A415" s="119"/>
      <c r="B415" s="4"/>
      <c r="C415" s="4"/>
      <c r="D415" s="7"/>
      <c r="E415" s="7"/>
      <c r="F415" s="8" t="str">
        <f t="shared" si="36"/>
        <v/>
      </c>
      <c r="G415" s="7" t="str">
        <f t="shared" si="37"/>
        <v/>
      </c>
      <c r="H415" s="5" t="str">
        <f t="shared" si="38"/>
        <v/>
      </c>
      <c r="I415" s="116" t="str">
        <f t="shared" si="39"/>
        <v/>
      </c>
      <c r="J415" s="7" t="str">
        <f t="shared" si="40"/>
        <v/>
      </c>
      <c r="K415" s="9" t="str">
        <f t="shared" si="41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>
      <c r="A416" s="119"/>
      <c r="B416" s="4"/>
      <c r="C416" s="4"/>
      <c r="D416" s="7"/>
      <c r="E416" s="7"/>
      <c r="F416" s="8" t="str">
        <f t="shared" si="36"/>
        <v/>
      </c>
      <c r="G416" s="7" t="str">
        <f t="shared" si="37"/>
        <v/>
      </c>
      <c r="H416" s="5" t="str">
        <f t="shared" si="38"/>
        <v/>
      </c>
      <c r="I416" s="116" t="str">
        <f t="shared" si="39"/>
        <v/>
      </c>
      <c r="J416" s="7" t="str">
        <f t="shared" si="40"/>
        <v/>
      </c>
      <c r="K416" s="9" t="str">
        <f t="shared" si="41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>
      <c r="A417" s="119"/>
      <c r="B417" s="4"/>
      <c r="C417" s="4"/>
      <c r="D417" s="7"/>
      <c r="E417" s="7"/>
      <c r="F417" s="8" t="str">
        <f t="shared" si="36"/>
        <v/>
      </c>
      <c r="G417" s="7" t="str">
        <f t="shared" si="37"/>
        <v/>
      </c>
      <c r="H417" s="5" t="str">
        <f t="shared" si="38"/>
        <v/>
      </c>
      <c r="I417" s="116" t="str">
        <f t="shared" si="39"/>
        <v/>
      </c>
      <c r="J417" s="7" t="str">
        <f t="shared" si="40"/>
        <v/>
      </c>
      <c r="K417" s="9" t="str">
        <f t="shared" si="41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>
      <c r="A418" s="119"/>
      <c r="B418" s="4"/>
      <c r="C418" s="4"/>
      <c r="D418" s="7"/>
      <c r="E418" s="7"/>
      <c r="F418" s="8" t="str">
        <f t="shared" si="36"/>
        <v/>
      </c>
      <c r="G418" s="7" t="str">
        <f t="shared" si="37"/>
        <v/>
      </c>
      <c r="H418" s="5" t="str">
        <f t="shared" si="38"/>
        <v/>
      </c>
      <c r="I418" s="116" t="str">
        <f t="shared" si="39"/>
        <v/>
      </c>
      <c r="J418" s="7" t="str">
        <f t="shared" si="40"/>
        <v/>
      </c>
      <c r="K418" s="9" t="str">
        <f t="shared" si="41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>
      <c r="A419" s="119"/>
      <c r="B419" s="4"/>
      <c r="C419" s="4"/>
      <c r="D419" s="7"/>
      <c r="E419" s="7"/>
      <c r="F419" s="8" t="str">
        <f t="shared" si="36"/>
        <v/>
      </c>
      <c r="G419" s="7" t="str">
        <f t="shared" si="37"/>
        <v/>
      </c>
      <c r="H419" s="5" t="str">
        <f t="shared" si="38"/>
        <v/>
      </c>
      <c r="I419" s="116" t="str">
        <f t="shared" si="39"/>
        <v/>
      </c>
      <c r="J419" s="7" t="str">
        <f t="shared" si="40"/>
        <v/>
      </c>
      <c r="K419" s="9" t="str">
        <f t="shared" si="41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>
      <c r="A420" s="119"/>
      <c r="B420" s="4"/>
      <c r="C420" s="4"/>
      <c r="D420" s="7"/>
      <c r="E420" s="7"/>
      <c r="F420" s="8" t="str">
        <f t="shared" si="36"/>
        <v/>
      </c>
      <c r="G420" s="7" t="str">
        <f t="shared" si="37"/>
        <v/>
      </c>
      <c r="H420" s="5" t="str">
        <f t="shared" si="38"/>
        <v/>
      </c>
      <c r="I420" s="116" t="str">
        <f t="shared" si="39"/>
        <v/>
      </c>
      <c r="J420" s="7" t="str">
        <f t="shared" si="40"/>
        <v/>
      </c>
      <c r="K420" s="9" t="str">
        <f t="shared" si="41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>
      <c r="A421" s="119"/>
      <c r="B421" s="4"/>
      <c r="C421" s="4"/>
      <c r="D421" s="7"/>
      <c r="E421" s="7"/>
      <c r="F421" s="8" t="str">
        <f t="shared" si="36"/>
        <v/>
      </c>
      <c r="G421" s="7" t="str">
        <f t="shared" si="37"/>
        <v/>
      </c>
      <c r="H421" s="5" t="str">
        <f t="shared" si="38"/>
        <v/>
      </c>
      <c r="I421" s="116" t="str">
        <f t="shared" si="39"/>
        <v/>
      </c>
      <c r="J421" s="7" t="str">
        <f t="shared" si="40"/>
        <v/>
      </c>
      <c r="K421" s="9" t="str">
        <f t="shared" si="41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>
      <c r="A422" s="119"/>
      <c r="B422" s="4"/>
      <c r="C422" s="4"/>
      <c r="D422" s="7"/>
      <c r="E422" s="7"/>
      <c r="F422" s="8" t="str">
        <f t="shared" si="36"/>
        <v/>
      </c>
      <c r="G422" s="7" t="str">
        <f t="shared" si="37"/>
        <v/>
      </c>
      <c r="H422" s="5" t="str">
        <f t="shared" si="38"/>
        <v/>
      </c>
      <c r="I422" s="116" t="str">
        <f t="shared" si="39"/>
        <v/>
      </c>
      <c r="J422" s="7" t="str">
        <f t="shared" si="40"/>
        <v/>
      </c>
      <c r="K422" s="9" t="str">
        <f t="shared" si="41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>
      <c r="A423" s="119"/>
      <c r="B423" s="4"/>
      <c r="C423" s="4"/>
      <c r="D423" s="7"/>
      <c r="E423" s="7"/>
      <c r="F423" s="8" t="str">
        <f t="shared" si="36"/>
        <v/>
      </c>
      <c r="G423" s="7" t="str">
        <f t="shared" si="37"/>
        <v/>
      </c>
      <c r="H423" s="5" t="str">
        <f t="shared" si="38"/>
        <v/>
      </c>
      <c r="I423" s="116" t="str">
        <f t="shared" si="39"/>
        <v/>
      </c>
      <c r="J423" s="7" t="str">
        <f t="shared" si="40"/>
        <v/>
      </c>
      <c r="K423" s="9" t="str">
        <f t="shared" si="41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>
      <c r="A424" s="119"/>
      <c r="B424" s="4"/>
      <c r="C424" s="4"/>
      <c r="D424" s="7"/>
      <c r="E424" s="7"/>
      <c r="F424" s="8" t="str">
        <f t="shared" si="36"/>
        <v/>
      </c>
      <c r="G424" s="7" t="str">
        <f t="shared" si="37"/>
        <v/>
      </c>
      <c r="H424" s="5" t="str">
        <f t="shared" si="38"/>
        <v/>
      </c>
      <c r="I424" s="116" t="str">
        <f t="shared" si="39"/>
        <v/>
      </c>
      <c r="J424" s="7" t="str">
        <f t="shared" si="40"/>
        <v/>
      </c>
      <c r="K424" s="9" t="str">
        <f t="shared" si="41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>
      <c r="A425" s="119"/>
      <c r="B425" s="4"/>
      <c r="C425" s="4"/>
      <c r="D425" s="7"/>
      <c r="E425" s="7"/>
      <c r="F425" s="8" t="str">
        <f t="shared" si="36"/>
        <v/>
      </c>
      <c r="G425" s="7" t="str">
        <f t="shared" si="37"/>
        <v/>
      </c>
      <c r="H425" s="5" t="str">
        <f t="shared" si="38"/>
        <v/>
      </c>
      <c r="I425" s="116" t="str">
        <f t="shared" si="39"/>
        <v/>
      </c>
      <c r="J425" s="7" t="str">
        <f t="shared" si="40"/>
        <v/>
      </c>
      <c r="K425" s="9" t="str">
        <f t="shared" si="41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>
      <c r="A426" s="119"/>
      <c r="B426" s="4"/>
      <c r="C426" s="4"/>
      <c r="D426" s="7"/>
      <c r="E426" s="7"/>
      <c r="F426" s="8" t="str">
        <f t="shared" si="36"/>
        <v/>
      </c>
      <c r="G426" s="7" t="str">
        <f t="shared" si="37"/>
        <v/>
      </c>
      <c r="H426" s="5" t="str">
        <f t="shared" si="38"/>
        <v/>
      </c>
      <c r="I426" s="116" t="str">
        <f t="shared" si="39"/>
        <v/>
      </c>
      <c r="J426" s="7" t="str">
        <f t="shared" si="40"/>
        <v/>
      </c>
      <c r="K426" s="9" t="str">
        <f t="shared" si="41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>
      <c r="A427" s="119"/>
      <c r="B427" s="4"/>
      <c r="C427" s="4"/>
      <c r="D427" s="7"/>
      <c r="E427" s="7"/>
      <c r="F427" s="8" t="str">
        <f t="shared" si="36"/>
        <v/>
      </c>
      <c r="G427" s="7" t="str">
        <f t="shared" si="37"/>
        <v/>
      </c>
      <c r="H427" s="5" t="str">
        <f t="shared" si="38"/>
        <v/>
      </c>
      <c r="I427" s="116" t="str">
        <f t="shared" si="39"/>
        <v/>
      </c>
      <c r="J427" s="7" t="str">
        <f t="shared" si="40"/>
        <v/>
      </c>
      <c r="K427" s="9" t="str">
        <f t="shared" si="41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>
      <c r="A428" s="119"/>
      <c r="B428" s="4"/>
      <c r="C428" s="4"/>
      <c r="D428" s="7"/>
      <c r="E428" s="7"/>
      <c r="F428" s="8" t="str">
        <f t="shared" si="36"/>
        <v/>
      </c>
      <c r="G428" s="7" t="str">
        <f t="shared" si="37"/>
        <v/>
      </c>
      <c r="H428" s="5" t="str">
        <f t="shared" si="38"/>
        <v/>
      </c>
      <c r="I428" s="116" t="str">
        <f t="shared" si="39"/>
        <v/>
      </c>
      <c r="J428" s="7" t="str">
        <f t="shared" si="40"/>
        <v/>
      </c>
      <c r="K428" s="9" t="str">
        <f t="shared" si="41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>
      <c r="A429" s="119"/>
      <c r="B429" s="4"/>
      <c r="C429" s="4"/>
      <c r="D429" s="7"/>
      <c r="E429" s="7"/>
      <c r="F429" s="8" t="str">
        <f t="shared" si="36"/>
        <v/>
      </c>
      <c r="G429" s="7" t="str">
        <f t="shared" si="37"/>
        <v/>
      </c>
      <c r="H429" s="5" t="str">
        <f t="shared" si="38"/>
        <v/>
      </c>
      <c r="I429" s="116" t="str">
        <f t="shared" si="39"/>
        <v/>
      </c>
      <c r="J429" s="7" t="str">
        <f t="shared" si="40"/>
        <v/>
      </c>
      <c r="K429" s="9" t="str">
        <f t="shared" si="41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>
      <c r="A430" s="119"/>
      <c r="B430" s="4"/>
      <c r="C430" s="4"/>
      <c r="D430" s="7"/>
      <c r="E430" s="7"/>
      <c r="F430" s="8" t="str">
        <f t="shared" si="36"/>
        <v/>
      </c>
      <c r="G430" s="7" t="str">
        <f t="shared" si="37"/>
        <v/>
      </c>
      <c r="H430" s="5" t="str">
        <f t="shared" si="38"/>
        <v/>
      </c>
      <c r="I430" s="116" t="str">
        <f t="shared" si="39"/>
        <v/>
      </c>
      <c r="J430" s="7" t="str">
        <f t="shared" si="40"/>
        <v/>
      </c>
      <c r="K430" s="9" t="str">
        <f t="shared" si="41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>
      <c r="A431" s="119"/>
      <c r="B431" s="4"/>
      <c r="C431" s="4"/>
      <c r="D431" s="7"/>
      <c r="E431" s="7"/>
      <c r="F431" s="8" t="str">
        <f t="shared" si="36"/>
        <v/>
      </c>
      <c r="G431" s="7" t="str">
        <f t="shared" si="37"/>
        <v/>
      </c>
      <c r="H431" s="5" t="str">
        <f t="shared" si="38"/>
        <v/>
      </c>
      <c r="I431" s="116" t="str">
        <f t="shared" si="39"/>
        <v/>
      </c>
      <c r="J431" s="7" t="str">
        <f t="shared" si="40"/>
        <v/>
      </c>
      <c r="K431" s="9" t="str">
        <f t="shared" si="41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>
      <c r="A432" s="119"/>
      <c r="B432" s="4"/>
      <c r="C432" s="4"/>
      <c r="D432" s="7"/>
      <c r="E432" s="7"/>
      <c r="F432" s="8" t="str">
        <f t="shared" si="36"/>
        <v/>
      </c>
      <c r="G432" s="7" t="str">
        <f t="shared" si="37"/>
        <v/>
      </c>
      <c r="H432" s="5" t="str">
        <f t="shared" si="38"/>
        <v/>
      </c>
      <c r="I432" s="116" t="str">
        <f t="shared" si="39"/>
        <v/>
      </c>
      <c r="J432" s="7" t="str">
        <f t="shared" si="40"/>
        <v/>
      </c>
      <c r="K432" s="9" t="str">
        <f t="shared" si="41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>
      <c r="A433" s="119"/>
      <c r="B433" s="4"/>
      <c r="C433" s="4"/>
      <c r="D433" s="7"/>
      <c r="E433" s="7"/>
      <c r="F433" s="8" t="str">
        <f t="shared" si="36"/>
        <v/>
      </c>
      <c r="G433" s="7" t="str">
        <f t="shared" si="37"/>
        <v/>
      </c>
      <c r="H433" s="5" t="str">
        <f t="shared" si="38"/>
        <v/>
      </c>
      <c r="I433" s="116" t="str">
        <f t="shared" si="39"/>
        <v/>
      </c>
      <c r="J433" s="7" t="str">
        <f t="shared" si="40"/>
        <v/>
      </c>
      <c r="K433" s="9" t="str">
        <f t="shared" si="41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>
      <c r="A434" s="119"/>
      <c r="B434" s="4"/>
      <c r="C434" s="4"/>
      <c r="D434" s="7"/>
      <c r="E434" s="7"/>
      <c r="F434" s="8" t="str">
        <f t="shared" si="36"/>
        <v/>
      </c>
      <c r="G434" s="7" t="str">
        <f t="shared" si="37"/>
        <v/>
      </c>
      <c r="H434" s="5" t="str">
        <f t="shared" si="38"/>
        <v/>
      </c>
      <c r="I434" s="116" t="str">
        <f t="shared" si="39"/>
        <v/>
      </c>
      <c r="J434" s="7" t="str">
        <f t="shared" si="40"/>
        <v/>
      </c>
      <c r="K434" s="9" t="str">
        <f t="shared" si="41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>
      <c r="A435" s="119"/>
      <c r="B435" s="4"/>
      <c r="C435" s="4"/>
      <c r="D435" s="7"/>
      <c r="E435" s="7"/>
      <c r="F435" s="8" t="str">
        <f t="shared" si="36"/>
        <v/>
      </c>
      <c r="G435" s="7" t="str">
        <f t="shared" si="37"/>
        <v/>
      </c>
      <c r="H435" s="5" t="str">
        <f t="shared" si="38"/>
        <v/>
      </c>
      <c r="I435" s="116" t="str">
        <f t="shared" si="39"/>
        <v/>
      </c>
      <c r="J435" s="7" t="str">
        <f t="shared" si="40"/>
        <v/>
      </c>
      <c r="K435" s="9" t="str">
        <f t="shared" si="41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>
      <c r="A436" s="119"/>
      <c r="B436" s="4"/>
      <c r="C436" s="4"/>
      <c r="D436" s="7"/>
      <c r="E436" s="7"/>
      <c r="F436" s="8" t="str">
        <f t="shared" si="36"/>
        <v/>
      </c>
      <c r="G436" s="7" t="str">
        <f t="shared" si="37"/>
        <v/>
      </c>
      <c r="H436" s="5" t="str">
        <f t="shared" si="38"/>
        <v/>
      </c>
      <c r="I436" s="116" t="str">
        <f t="shared" si="39"/>
        <v/>
      </c>
      <c r="J436" s="7" t="str">
        <f t="shared" si="40"/>
        <v/>
      </c>
      <c r="K436" s="9" t="str">
        <f t="shared" si="41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>
      <c r="A437" s="119"/>
      <c r="B437" s="4"/>
      <c r="C437" s="4"/>
      <c r="D437" s="7"/>
      <c r="E437" s="7"/>
      <c r="F437" s="8" t="str">
        <f t="shared" si="36"/>
        <v/>
      </c>
      <c r="G437" s="7" t="str">
        <f t="shared" si="37"/>
        <v/>
      </c>
      <c r="H437" s="5" t="str">
        <f t="shared" si="38"/>
        <v/>
      </c>
      <c r="I437" s="116" t="str">
        <f t="shared" si="39"/>
        <v/>
      </c>
      <c r="J437" s="7" t="str">
        <f t="shared" si="40"/>
        <v/>
      </c>
      <c r="K437" s="9" t="str">
        <f t="shared" si="41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>
      <c r="A438" s="119"/>
      <c r="B438" s="4"/>
      <c r="C438" s="4"/>
      <c r="D438" s="7"/>
      <c r="E438" s="7"/>
      <c r="F438" s="8" t="str">
        <f t="shared" si="36"/>
        <v/>
      </c>
      <c r="G438" s="7" t="str">
        <f t="shared" si="37"/>
        <v/>
      </c>
      <c r="H438" s="5" t="str">
        <f t="shared" si="38"/>
        <v/>
      </c>
      <c r="I438" s="116" t="str">
        <f t="shared" si="39"/>
        <v/>
      </c>
      <c r="J438" s="7" t="str">
        <f t="shared" si="40"/>
        <v/>
      </c>
      <c r="K438" s="9" t="str">
        <f t="shared" si="41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>
      <c r="A439" s="119"/>
      <c r="B439" s="4"/>
      <c r="C439" s="4"/>
      <c r="D439" s="7"/>
      <c r="E439" s="7"/>
      <c r="F439" s="8" t="str">
        <f t="shared" si="36"/>
        <v/>
      </c>
      <c r="G439" s="7" t="str">
        <f t="shared" si="37"/>
        <v/>
      </c>
      <c r="H439" s="5" t="str">
        <f t="shared" si="38"/>
        <v/>
      </c>
      <c r="I439" s="116" t="str">
        <f t="shared" si="39"/>
        <v/>
      </c>
      <c r="J439" s="7" t="str">
        <f t="shared" si="40"/>
        <v/>
      </c>
      <c r="K439" s="9" t="str">
        <f t="shared" si="41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>
      <c r="A440" s="119"/>
      <c r="B440" s="4"/>
      <c r="C440" s="4"/>
      <c r="D440" s="7"/>
      <c r="E440" s="7"/>
      <c r="F440" s="8" t="str">
        <f t="shared" si="36"/>
        <v/>
      </c>
      <c r="G440" s="7" t="str">
        <f t="shared" si="37"/>
        <v/>
      </c>
      <c r="H440" s="5" t="str">
        <f t="shared" si="38"/>
        <v/>
      </c>
      <c r="I440" s="116" t="str">
        <f t="shared" si="39"/>
        <v/>
      </c>
      <c r="J440" s="7" t="str">
        <f t="shared" si="40"/>
        <v/>
      </c>
      <c r="K440" s="9" t="str">
        <f t="shared" si="41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>
      <c r="A441" s="119"/>
      <c r="B441" s="4"/>
      <c r="C441" s="4"/>
      <c r="D441" s="7"/>
      <c r="E441" s="7"/>
      <c r="F441" s="8" t="str">
        <f t="shared" si="36"/>
        <v/>
      </c>
      <c r="G441" s="7" t="str">
        <f t="shared" si="37"/>
        <v/>
      </c>
      <c r="H441" s="5" t="str">
        <f t="shared" si="38"/>
        <v/>
      </c>
      <c r="I441" s="116" t="str">
        <f t="shared" si="39"/>
        <v/>
      </c>
      <c r="J441" s="7" t="str">
        <f t="shared" si="40"/>
        <v/>
      </c>
      <c r="K441" s="9" t="str">
        <f t="shared" si="41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>
      <c r="A442" s="119"/>
      <c r="B442" s="4"/>
      <c r="C442" s="4"/>
      <c r="D442" s="7"/>
      <c r="E442" s="7"/>
      <c r="F442" s="8" t="str">
        <f t="shared" si="36"/>
        <v/>
      </c>
      <c r="G442" s="7" t="str">
        <f t="shared" si="37"/>
        <v/>
      </c>
      <c r="H442" s="5" t="str">
        <f t="shared" si="38"/>
        <v/>
      </c>
      <c r="I442" s="116" t="str">
        <f t="shared" si="39"/>
        <v/>
      </c>
      <c r="J442" s="7" t="str">
        <f t="shared" si="40"/>
        <v/>
      </c>
      <c r="K442" s="9" t="str">
        <f t="shared" si="41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>
      <c r="A443" s="119"/>
      <c r="B443" s="4"/>
      <c r="C443" s="4"/>
      <c r="D443" s="7"/>
      <c r="E443" s="7"/>
      <c r="F443" s="8" t="str">
        <f t="shared" si="36"/>
        <v/>
      </c>
      <c r="G443" s="7" t="str">
        <f t="shared" si="37"/>
        <v/>
      </c>
      <c r="H443" s="5" t="str">
        <f t="shared" si="38"/>
        <v/>
      </c>
      <c r="I443" s="116" t="str">
        <f t="shared" si="39"/>
        <v/>
      </c>
      <c r="J443" s="7" t="str">
        <f t="shared" si="40"/>
        <v/>
      </c>
      <c r="K443" s="9" t="str">
        <f t="shared" si="41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>
      <c r="A444" s="119"/>
      <c r="B444" s="4"/>
      <c r="C444" s="4"/>
      <c r="D444" s="7"/>
      <c r="E444" s="7"/>
      <c r="F444" s="8" t="str">
        <f t="shared" si="36"/>
        <v/>
      </c>
      <c r="G444" s="7" t="str">
        <f t="shared" si="37"/>
        <v/>
      </c>
      <c r="H444" s="5" t="str">
        <f t="shared" si="38"/>
        <v/>
      </c>
      <c r="I444" s="116" t="str">
        <f t="shared" si="39"/>
        <v/>
      </c>
      <c r="J444" s="7" t="str">
        <f t="shared" si="40"/>
        <v/>
      </c>
      <c r="K444" s="9" t="str">
        <f t="shared" si="41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>
      <c r="A445" s="119"/>
      <c r="B445" s="4"/>
      <c r="C445" s="4"/>
      <c r="D445" s="7"/>
      <c r="E445" s="7"/>
      <c r="F445" s="8" t="str">
        <f t="shared" si="36"/>
        <v/>
      </c>
      <c r="G445" s="7" t="str">
        <f t="shared" si="37"/>
        <v/>
      </c>
      <c r="H445" s="5" t="str">
        <f t="shared" si="38"/>
        <v/>
      </c>
      <c r="I445" s="116" t="str">
        <f t="shared" si="39"/>
        <v/>
      </c>
      <c r="J445" s="7" t="str">
        <f t="shared" si="40"/>
        <v/>
      </c>
      <c r="K445" s="9" t="str">
        <f t="shared" si="41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>
      <c r="A446" s="119"/>
      <c r="B446" s="4"/>
      <c r="C446" s="4"/>
      <c r="D446" s="7"/>
      <c r="E446" s="7"/>
      <c r="F446" s="8" t="str">
        <f t="shared" ref="F446:F469" si="42">IF(ISBLANK(B446),"",IF(I446="L","Baixa",IF(I446="A","Média",IF(I446="","","Alta"))))</f>
        <v/>
      </c>
      <c r="G446" s="7" t="str">
        <f t="shared" ref="G446:G469" si="43">CONCATENATE(B446,I446)</f>
        <v/>
      </c>
      <c r="H446" s="5" t="str">
        <f t="shared" ref="H446:H469" si="44">IF(ISBLANK(B446),"",IF(B446="ALI",IF(I446="L",7,IF(I446="A",10,15)),IF(B446="AIE",IF(I446="L",5,IF(I446="A",7,10)),IF(B446="SE",IF(I446="L",4,IF(I446="A",5,7)),IF(OR(B446="EE",B446="CE"),IF(I446="L",3,IF(I446="A",4,6)),0)))))</f>
        <v/>
      </c>
      <c r="I446" s="116" t="str">
        <f t="shared" ref="I446:I469" si="45">IF(OR(ISBLANK(D446),ISBLANK(E446)),IF(OR(B446="ALI",B446="AIE"),"L",IF(OR(B446="EE",B446="SE",B446="CE"),"A","")),IF(B446="EE",IF(E446&gt;=3,IF(D446&gt;=5,"H","A"),IF(E446&gt;=2,IF(D446&gt;=16,"H",IF(D446&lt;=4,"L","A")),IF(D446&lt;=15,"L","A"))),IF(OR(B446="SE",B446="CE"),IF(E446&gt;=4,IF(D446&gt;=6,"H","A"),IF(E446&gt;=2,IF(D446&gt;=20,"H",IF(D446&lt;=5,"L","A")),IF(D446&lt;=19,"L","A"))),IF(OR(B446="ALI",B446="AIE"),IF(E446&gt;=6,IF(D446&gt;=20,"H","A"),IF(E446&gt;=2,IF(D446&gt;=51,"H",IF(D446&lt;=19,"L","A")),IF(D446&lt;=50,"L","A"))),""))))</f>
        <v/>
      </c>
      <c r="J446" s="7" t="str">
        <f t="shared" ref="J446:J469" si="46">CONCATENATE(B446,C446)</f>
        <v/>
      </c>
      <c r="K446" s="9" t="str">
        <f t="shared" si="41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>
      <c r="A447" s="119"/>
      <c r="B447" s="4"/>
      <c r="C447" s="4"/>
      <c r="D447" s="7"/>
      <c r="E447" s="7"/>
      <c r="F447" s="8" t="str">
        <f t="shared" si="42"/>
        <v/>
      </c>
      <c r="G447" s="7" t="str">
        <f t="shared" si="43"/>
        <v/>
      </c>
      <c r="H447" s="5" t="str">
        <f t="shared" si="44"/>
        <v/>
      </c>
      <c r="I447" s="116" t="str">
        <f t="shared" si="45"/>
        <v/>
      </c>
      <c r="J447" s="7" t="str">
        <f t="shared" si="46"/>
        <v/>
      </c>
      <c r="K447" s="9" t="str">
        <f t="shared" si="41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>
      <c r="A448" s="119"/>
      <c r="B448" s="4"/>
      <c r="C448" s="4"/>
      <c r="D448" s="7"/>
      <c r="E448" s="7"/>
      <c r="F448" s="8" t="str">
        <f t="shared" si="42"/>
        <v/>
      </c>
      <c r="G448" s="7" t="str">
        <f t="shared" si="43"/>
        <v/>
      </c>
      <c r="H448" s="5" t="str">
        <f t="shared" si="44"/>
        <v/>
      </c>
      <c r="I448" s="116" t="str">
        <f t="shared" si="45"/>
        <v/>
      </c>
      <c r="J448" s="7" t="str">
        <f t="shared" si="46"/>
        <v/>
      </c>
      <c r="K448" s="9" t="str">
        <f t="shared" ref="K448:K469" si="47">IF(OR(H448="",H448=0),L448,H448)</f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>
      <c r="A449" s="119"/>
      <c r="B449" s="4"/>
      <c r="C449" s="4"/>
      <c r="D449" s="7"/>
      <c r="E449" s="7"/>
      <c r="F449" s="8" t="str">
        <f t="shared" si="42"/>
        <v/>
      </c>
      <c r="G449" s="7" t="str">
        <f t="shared" si="43"/>
        <v/>
      </c>
      <c r="H449" s="5" t="str">
        <f t="shared" si="44"/>
        <v/>
      </c>
      <c r="I449" s="116" t="str">
        <f t="shared" si="45"/>
        <v/>
      </c>
      <c r="J449" s="7" t="str">
        <f t="shared" si="46"/>
        <v/>
      </c>
      <c r="K449" s="9" t="str">
        <f t="shared" si="47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>
      <c r="A450" s="119"/>
      <c r="B450" s="4"/>
      <c r="C450" s="4"/>
      <c r="D450" s="7"/>
      <c r="E450" s="7"/>
      <c r="F450" s="8" t="str">
        <f t="shared" si="42"/>
        <v/>
      </c>
      <c r="G450" s="7" t="str">
        <f t="shared" si="43"/>
        <v/>
      </c>
      <c r="H450" s="5" t="str">
        <f t="shared" si="44"/>
        <v/>
      </c>
      <c r="I450" s="116" t="str">
        <f t="shared" si="45"/>
        <v/>
      </c>
      <c r="J450" s="7" t="str">
        <f t="shared" si="46"/>
        <v/>
      </c>
      <c r="K450" s="9" t="str">
        <f t="shared" si="47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>
      <c r="A451" s="119"/>
      <c r="B451" s="4"/>
      <c r="C451" s="4"/>
      <c r="D451" s="7"/>
      <c r="E451" s="7"/>
      <c r="F451" s="8" t="str">
        <f t="shared" si="42"/>
        <v/>
      </c>
      <c r="G451" s="7" t="str">
        <f t="shared" si="43"/>
        <v/>
      </c>
      <c r="H451" s="5" t="str">
        <f t="shared" si="44"/>
        <v/>
      </c>
      <c r="I451" s="116" t="str">
        <f t="shared" si="45"/>
        <v/>
      </c>
      <c r="J451" s="7" t="str">
        <f t="shared" si="46"/>
        <v/>
      </c>
      <c r="K451" s="9" t="str">
        <f t="shared" si="47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>
      <c r="A452" s="119"/>
      <c r="B452" s="4"/>
      <c r="C452" s="4"/>
      <c r="D452" s="7"/>
      <c r="E452" s="7"/>
      <c r="F452" s="8" t="str">
        <f t="shared" si="42"/>
        <v/>
      </c>
      <c r="G452" s="7" t="str">
        <f t="shared" si="43"/>
        <v/>
      </c>
      <c r="H452" s="5" t="str">
        <f t="shared" si="44"/>
        <v/>
      </c>
      <c r="I452" s="116" t="str">
        <f t="shared" si="45"/>
        <v/>
      </c>
      <c r="J452" s="7" t="str">
        <f t="shared" si="46"/>
        <v/>
      </c>
      <c r="K452" s="9" t="str">
        <f t="shared" si="47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>
      <c r="A453" s="119"/>
      <c r="B453" s="4"/>
      <c r="C453" s="4"/>
      <c r="D453" s="7"/>
      <c r="E453" s="7"/>
      <c r="F453" s="8" t="str">
        <f t="shared" si="42"/>
        <v/>
      </c>
      <c r="G453" s="7" t="str">
        <f t="shared" si="43"/>
        <v/>
      </c>
      <c r="H453" s="5" t="str">
        <f t="shared" si="44"/>
        <v/>
      </c>
      <c r="I453" s="116" t="str">
        <f t="shared" si="45"/>
        <v/>
      </c>
      <c r="J453" s="7" t="str">
        <f t="shared" si="46"/>
        <v/>
      </c>
      <c r="K453" s="9" t="str">
        <f t="shared" si="47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>
      <c r="A454" s="119"/>
      <c r="B454" s="4"/>
      <c r="C454" s="4"/>
      <c r="D454" s="7"/>
      <c r="E454" s="7"/>
      <c r="F454" s="8" t="str">
        <f t="shared" si="42"/>
        <v/>
      </c>
      <c r="G454" s="7" t="str">
        <f t="shared" si="43"/>
        <v/>
      </c>
      <c r="H454" s="5" t="str">
        <f t="shared" si="44"/>
        <v/>
      </c>
      <c r="I454" s="116" t="str">
        <f t="shared" si="45"/>
        <v/>
      </c>
      <c r="J454" s="7" t="str">
        <f t="shared" si="46"/>
        <v/>
      </c>
      <c r="K454" s="9" t="str">
        <f t="shared" si="47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>
      <c r="A455" s="119"/>
      <c r="B455" s="4"/>
      <c r="C455" s="4"/>
      <c r="D455" s="7"/>
      <c r="E455" s="7"/>
      <c r="F455" s="8" t="str">
        <f t="shared" si="42"/>
        <v/>
      </c>
      <c r="G455" s="7" t="str">
        <f t="shared" si="43"/>
        <v/>
      </c>
      <c r="H455" s="5" t="str">
        <f t="shared" si="44"/>
        <v/>
      </c>
      <c r="I455" s="116" t="str">
        <f t="shared" si="45"/>
        <v/>
      </c>
      <c r="J455" s="7" t="str">
        <f t="shared" si="46"/>
        <v/>
      </c>
      <c r="K455" s="9" t="str">
        <f t="shared" si="47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>
      <c r="A456" s="119"/>
      <c r="B456" s="4"/>
      <c r="C456" s="4"/>
      <c r="D456" s="7"/>
      <c r="E456" s="7"/>
      <c r="F456" s="8" t="str">
        <f t="shared" si="42"/>
        <v/>
      </c>
      <c r="G456" s="7" t="str">
        <f t="shared" si="43"/>
        <v/>
      </c>
      <c r="H456" s="5" t="str">
        <f t="shared" si="44"/>
        <v/>
      </c>
      <c r="I456" s="116" t="str">
        <f t="shared" si="45"/>
        <v/>
      </c>
      <c r="J456" s="7" t="str">
        <f t="shared" si="46"/>
        <v/>
      </c>
      <c r="K456" s="9" t="str">
        <f t="shared" si="47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>
      <c r="A457" s="119"/>
      <c r="B457" s="4"/>
      <c r="C457" s="4"/>
      <c r="D457" s="7"/>
      <c r="E457" s="7"/>
      <c r="F457" s="8" t="str">
        <f t="shared" si="42"/>
        <v/>
      </c>
      <c r="G457" s="7" t="str">
        <f t="shared" si="43"/>
        <v/>
      </c>
      <c r="H457" s="5" t="str">
        <f t="shared" si="44"/>
        <v/>
      </c>
      <c r="I457" s="116" t="str">
        <f t="shared" si="45"/>
        <v/>
      </c>
      <c r="J457" s="7" t="str">
        <f t="shared" si="46"/>
        <v/>
      </c>
      <c r="K457" s="9" t="str">
        <f t="shared" si="47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>
      <c r="A458" s="119"/>
      <c r="B458" s="4"/>
      <c r="C458" s="4"/>
      <c r="D458" s="7"/>
      <c r="E458" s="7"/>
      <c r="F458" s="8" t="str">
        <f t="shared" si="42"/>
        <v/>
      </c>
      <c r="G458" s="7" t="str">
        <f t="shared" si="43"/>
        <v/>
      </c>
      <c r="H458" s="5" t="str">
        <f t="shared" si="44"/>
        <v/>
      </c>
      <c r="I458" s="116" t="str">
        <f t="shared" si="45"/>
        <v/>
      </c>
      <c r="J458" s="7" t="str">
        <f t="shared" si="46"/>
        <v/>
      </c>
      <c r="K458" s="9" t="str">
        <f t="shared" si="47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>
      <c r="A459" s="119"/>
      <c r="B459" s="4"/>
      <c r="C459" s="4"/>
      <c r="D459" s="7"/>
      <c r="E459" s="7"/>
      <c r="F459" s="8" t="str">
        <f t="shared" si="42"/>
        <v/>
      </c>
      <c r="G459" s="7" t="str">
        <f t="shared" si="43"/>
        <v/>
      </c>
      <c r="H459" s="5" t="str">
        <f t="shared" si="44"/>
        <v/>
      </c>
      <c r="I459" s="116" t="str">
        <f t="shared" si="45"/>
        <v/>
      </c>
      <c r="J459" s="7" t="str">
        <f t="shared" si="46"/>
        <v/>
      </c>
      <c r="K459" s="9" t="str">
        <f t="shared" si="47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>
      <c r="A460" s="119"/>
      <c r="B460" s="4"/>
      <c r="C460" s="4"/>
      <c r="D460" s="7"/>
      <c r="E460" s="7"/>
      <c r="F460" s="8" t="str">
        <f t="shared" si="42"/>
        <v/>
      </c>
      <c r="G460" s="7" t="str">
        <f t="shared" si="43"/>
        <v/>
      </c>
      <c r="H460" s="5" t="str">
        <f t="shared" si="44"/>
        <v/>
      </c>
      <c r="I460" s="116" t="str">
        <f t="shared" si="45"/>
        <v/>
      </c>
      <c r="J460" s="7" t="str">
        <f t="shared" si="46"/>
        <v/>
      </c>
      <c r="K460" s="9" t="str">
        <f t="shared" si="47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>
      <c r="A461" s="119"/>
      <c r="B461" s="4"/>
      <c r="C461" s="4"/>
      <c r="D461" s="7"/>
      <c r="E461" s="7"/>
      <c r="F461" s="8" t="str">
        <f t="shared" si="42"/>
        <v/>
      </c>
      <c r="G461" s="7" t="str">
        <f t="shared" si="43"/>
        <v/>
      </c>
      <c r="H461" s="5" t="str">
        <f t="shared" si="44"/>
        <v/>
      </c>
      <c r="I461" s="116" t="str">
        <f t="shared" si="45"/>
        <v/>
      </c>
      <c r="J461" s="7" t="str">
        <f t="shared" si="46"/>
        <v/>
      </c>
      <c r="K461" s="9" t="str">
        <f t="shared" si="47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>
      <c r="A462" s="119"/>
      <c r="B462" s="4"/>
      <c r="C462" s="4"/>
      <c r="D462" s="7"/>
      <c r="E462" s="7"/>
      <c r="F462" s="8" t="str">
        <f t="shared" si="42"/>
        <v/>
      </c>
      <c r="G462" s="7" t="str">
        <f t="shared" si="43"/>
        <v/>
      </c>
      <c r="H462" s="5" t="str">
        <f t="shared" si="44"/>
        <v/>
      </c>
      <c r="I462" s="116" t="str">
        <f t="shared" si="45"/>
        <v/>
      </c>
      <c r="J462" s="7" t="str">
        <f t="shared" si="46"/>
        <v/>
      </c>
      <c r="K462" s="9" t="str">
        <f t="shared" si="47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>
      <c r="A463" s="119"/>
      <c r="B463" s="4"/>
      <c r="C463" s="4"/>
      <c r="D463" s="7"/>
      <c r="E463" s="7"/>
      <c r="F463" s="8" t="str">
        <f t="shared" si="42"/>
        <v/>
      </c>
      <c r="G463" s="7" t="str">
        <f t="shared" si="43"/>
        <v/>
      </c>
      <c r="H463" s="5" t="str">
        <f t="shared" si="44"/>
        <v/>
      </c>
      <c r="I463" s="116" t="str">
        <f t="shared" si="45"/>
        <v/>
      </c>
      <c r="J463" s="7" t="str">
        <f t="shared" si="46"/>
        <v/>
      </c>
      <c r="K463" s="9" t="str">
        <f t="shared" si="47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>
      <c r="A464" s="119"/>
      <c r="B464" s="4"/>
      <c r="C464" s="4"/>
      <c r="D464" s="7"/>
      <c r="E464" s="7"/>
      <c r="F464" s="8" t="str">
        <f t="shared" si="42"/>
        <v/>
      </c>
      <c r="G464" s="7" t="str">
        <f t="shared" si="43"/>
        <v/>
      </c>
      <c r="H464" s="5" t="str">
        <f t="shared" si="44"/>
        <v/>
      </c>
      <c r="I464" s="116" t="str">
        <f t="shared" si="45"/>
        <v/>
      </c>
      <c r="J464" s="7" t="str">
        <f t="shared" si="46"/>
        <v/>
      </c>
      <c r="K464" s="9" t="str">
        <f t="shared" si="47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>
      <c r="A465" s="119"/>
      <c r="B465" s="4"/>
      <c r="C465" s="4"/>
      <c r="D465" s="7"/>
      <c r="E465" s="7"/>
      <c r="F465" s="8" t="str">
        <f t="shared" si="42"/>
        <v/>
      </c>
      <c r="G465" s="7" t="str">
        <f t="shared" si="43"/>
        <v/>
      </c>
      <c r="H465" s="5" t="str">
        <f t="shared" si="44"/>
        <v/>
      </c>
      <c r="I465" s="116" t="str">
        <f t="shared" si="45"/>
        <v/>
      </c>
      <c r="J465" s="7" t="str">
        <f t="shared" si="46"/>
        <v/>
      </c>
      <c r="K465" s="9" t="str">
        <f t="shared" si="47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>
      <c r="A466" s="119"/>
      <c r="B466" s="4"/>
      <c r="C466" s="4"/>
      <c r="D466" s="7"/>
      <c r="E466" s="7"/>
      <c r="F466" s="8" t="str">
        <f t="shared" si="42"/>
        <v/>
      </c>
      <c r="G466" s="7" t="str">
        <f t="shared" si="43"/>
        <v/>
      </c>
      <c r="H466" s="5" t="str">
        <f t="shared" si="44"/>
        <v/>
      </c>
      <c r="I466" s="116" t="str">
        <f t="shared" si="45"/>
        <v/>
      </c>
      <c r="J466" s="7" t="str">
        <f t="shared" si="46"/>
        <v/>
      </c>
      <c r="K466" s="9" t="str">
        <f t="shared" si="47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>
      <c r="A467" s="119"/>
      <c r="B467" s="4"/>
      <c r="C467" s="4"/>
      <c r="D467" s="7"/>
      <c r="E467" s="7"/>
      <c r="F467" s="8" t="str">
        <f t="shared" si="42"/>
        <v/>
      </c>
      <c r="G467" s="7" t="str">
        <f t="shared" si="43"/>
        <v/>
      </c>
      <c r="H467" s="5" t="str">
        <f t="shared" si="44"/>
        <v/>
      </c>
      <c r="I467" s="116" t="str">
        <f t="shared" si="45"/>
        <v/>
      </c>
      <c r="J467" s="7" t="str">
        <f t="shared" si="46"/>
        <v/>
      </c>
      <c r="K467" s="9" t="str">
        <f t="shared" si="47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>
      <c r="A468" s="119"/>
      <c r="B468" s="4"/>
      <c r="C468" s="4"/>
      <c r="D468" s="7"/>
      <c r="E468" s="7"/>
      <c r="F468" s="8" t="str">
        <f t="shared" si="42"/>
        <v/>
      </c>
      <c r="G468" s="7" t="str">
        <f t="shared" si="43"/>
        <v/>
      </c>
      <c r="H468" s="5" t="str">
        <f t="shared" si="44"/>
        <v/>
      </c>
      <c r="I468" s="116" t="str">
        <f t="shared" si="45"/>
        <v/>
      </c>
      <c r="J468" s="7" t="str">
        <f t="shared" si="46"/>
        <v/>
      </c>
      <c r="K468" s="9" t="str">
        <f t="shared" si="47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ht="13.5" thickBot="1">
      <c r="A469" s="120"/>
      <c r="B469" s="11"/>
      <c r="C469" s="11"/>
      <c r="D469" s="12"/>
      <c r="E469" s="12"/>
      <c r="F469" s="13" t="str">
        <f t="shared" si="42"/>
        <v/>
      </c>
      <c r="G469" s="14" t="str">
        <f t="shared" si="43"/>
        <v/>
      </c>
      <c r="H469" s="15" t="str">
        <f t="shared" si="44"/>
        <v/>
      </c>
      <c r="I469" s="117" t="str">
        <f t="shared" si="45"/>
        <v/>
      </c>
      <c r="J469" s="12" t="str">
        <f t="shared" si="46"/>
        <v/>
      </c>
      <c r="K469" s="16" t="str">
        <f t="shared" si="47"/>
        <v/>
      </c>
      <c r="L469" s="16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7"/>
      <c r="N469" s="17"/>
      <c r="O469" s="18"/>
    </row>
  </sheetData>
  <sheetProtection selectLockedCells="1" selectUnlockedCells="1"/>
  <mergeCells count="7">
    <mergeCell ref="A1:O3"/>
    <mergeCell ref="M4:O4"/>
    <mergeCell ref="M5:O5"/>
    <mergeCell ref="B4:J4"/>
    <mergeCell ref="B5:J5"/>
    <mergeCell ref="B6:J6"/>
    <mergeCell ref="M6:O6"/>
  </mergeCells>
  <conditionalFormatting sqref="C8:C469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469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469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/>
  <headerFooter alignWithMargins="0">
    <oddFooter>&amp;CPágina 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SheetLayoutView="100" workbookViewId="0">
      <pane ySplit="1" topLeftCell="A2" activePane="bottomLeft" state="frozen"/>
      <selection pane="bottomLeft" activeCell="B3" sqref="B3:E3"/>
      <selection activeCell="B11" sqref="B11"/>
    </sheetView>
  </sheetViews>
  <sheetFormatPr defaultColWidth="11.42578125" defaultRowHeight="12.75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42578125" customWidth="1"/>
    <col min="12" max="12" width="0" style="19" hidden="1" customWidth="1"/>
  </cols>
  <sheetData>
    <row r="1" spans="1:12" ht="36.6" customHeight="1">
      <c r="A1" s="121" t="s">
        <v>66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21"/>
    </row>
    <row r="2" spans="1:12" ht="14.85" customHeight="1">
      <c r="A2" s="144" t="s">
        <v>67</v>
      </c>
      <c r="B2" s="144"/>
      <c r="C2" s="144"/>
      <c r="D2" s="144"/>
      <c r="E2" s="144"/>
      <c r="F2" s="144"/>
      <c r="G2" s="145" t="s">
        <v>68</v>
      </c>
      <c r="H2" s="145" t="s">
        <v>69</v>
      </c>
      <c r="I2" s="145"/>
      <c r="J2" s="145" t="s">
        <v>2</v>
      </c>
      <c r="K2" s="146" t="s">
        <v>70</v>
      </c>
    </row>
    <row r="3" spans="1:12" ht="14.85" customHeight="1">
      <c r="A3" s="22" t="s">
        <v>71</v>
      </c>
      <c r="B3" s="145" t="s">
        <v>72</v>
      </c>
      <c r="C3" s="145"/>
      <c r="D3" s="145"/>
      <c r="E3" s="145"/>
      <c r="F3" s="23" t="s">
        <v>73</v>
      </c>
      <c r="G3" s="145"/>
      <c r="H3" s="23" t="s">
        <v>74</v>
      </c>
      <c r="I3" s="23" t="s">
        <v>75</v>
      </c>
      <c r="J3" s="145"/>
      <c r="K3" s="146"/>
    </row>
    <row r="4" spans="1:12">
      <c r="A4" s="3" t="s">
        <v>76</v>
      </c>
      <c r="B4" s="127" t="s">
        <v>77</v>
      </c>
      <c r="C4" s="127"/>
      <c r="D4" s="127"/>
      <c r="E4" s="127"/>
      <c r="F4" s="2"/>
      <c r="G4" s="24" t="s">
        <v>78</v>
      </c>
      <c r="H4" s="98">
        <v>1</v>
      </c>
      <c r="I4" s="99"/>
      <c r="J4" s="100">
        <f>SUMIF(Funções!$C$8:$C$469,Deflatores!G4,Funções!$H$8:$H$469)</f>
        <v>0</v>
      </c>
      <c r="K4" s="101">
        <f>IF(H4="",COUNTIF(Funções!C$8:C$469,G4)*I4,H4*J4)</f>
        <v>0</v>
      </c>
    </row>
    <row r="5" spans="1:12">
      <c r="A5" s="3" t="s">
        <v>79</v>
      </c>
      <c r="B5" s="127" t="s">
        <v>80</v>
      </c>
      <c r="C5" s="127"/>
      <c r="D5" s="127"/>
      <c r="E5" s="127"/>
      <c r="F5" s="2" t="s">
        <v>81</v>
      </c>
      <c r="G5" s="24" t="s">
        <v>82</v>
      </c>
      <c r="H5" s="98">
        <v>0.5</v>
      </c>
      <c r="I5" s="99"/>
      <c r="J5" s="100">
        <f>SUMIF(Funções!$C$8:$C$469,Deflatores!G5,Funções!$H$8:$H$469)</f>
        <v>0</v>
      </c>
      <c r="K5" s="101">
        <f>IF(H5="",COUNTIF(Funções!C$8:C$469,G5)*I5,H5*J5)</f>
        <v>0</v>
      </c>
    </row>
    <row r="6" spans="1:12">
      <c r="A6" s="3" t="s">
        <v>83</v>
      </c>
      <c r="B6" s="127" t="s">
        <v>84</v>
      </c>
      <c r="C6" s="127"/>
      <c r="D6" s="127"/>
      <c r="E6" s="127"/>
      <c r="F6" s="2" t="s">
        <v>81</v>
      </c>
      <c r="G6" s="24" t="s">
        <v>85</v>
      </c>
      <c r="H6" s="98">
        <v>0.4</v>
      </c>
      <c r="I6" s="99"/>
      <c r="J6" s="100">
        <f>SUMIF(Funções!$C$8:$C$469,Deflatores!G6,Funções!$H$8:$H$469)</f>
        <v>0</v>
      </c>
      <c r="K6" s="101">
        <f>IF(H6="",COUNTIF(Funções!C$8:C$469,G6)*I6,H6*J6)</f>
        <v>0</v>
      </c>
    </row>
    <row r="7" spans="1:12">
      <c r="A7" s="3"/>
      <c r="B7" s="127" t="s">
        <v>86</v>
      </c>
      <c r="C7" s="127"/>
      <c r="D7" s="127"/>
      <c r="E7" s="127"/>
      <c r="F7" s="2" t="s">
        <v>81</v>
      </c>
      <c r="G7" s="24" t="s">
        <v>87</v>
      </c>
      <c r="H7" s="98">
        <v>0.5</v>
      </c>
      <c r="I7" s="99"/>
      <c r="J7" s="100">
        <f>SUMIF(Funções!$C$8:$C$469,Deflatores!G7,Funções!$H$8:$H$469)</f>
        <v>0</v>
      </c>
      <c r="K7" s="101">
        <f>IF(H7="",COUNTIF(Funções!C$8:C$469,G7)*I7,H7*J7)</f>
        <v>0</v>
      </c>
    </row>
    <row r="8" spans="1:12">
      <c r="A8" s="3"/>
      <c r="B8" s="127" t="s">
        <v>88</v>
      </c>
      <c r="C8" s="127"/>
      <c r="D8" s="127"/>
      <c r="E8" s="127"/>
      <c r="F8" s="2" t="s">
        <v>81</v>
      </c>
      <c r="G8" s="24" t="s">
        <v>89</v>
      </c>
      <c r="H8" s="98">
        <v>0.75</v>
      </c>
      <c r="I8" s="99"/>
      <c r="J8" s="100">
        <f>SUMIF(Funções!$C$8:$C$469,Deflatores!G8,Funções!$H$8:$H$469)</f>
        <v>0</v>
      </c>
      <c r="K8" s="101">
        <f>IF(H8="",COUNTIF(Funções!C$8:C$469,G8)*I8,H8*J8)</f>
        <v>0</v>
      </c>
    </row>
    <row r="9" spans="1:12">
      <c r="A9" s="3"/>
      <c r="B9" s="127" t="s">
        <v>90</v>
      </c>
      <c r="C9" s="127"/>
      <c r="D9" s="127"/>
      <c r="E9" s="127"/>
      <c r="F9" s="2" t="s">
        <v>81</v>
      </c>
      <c r="G9" s="24" t="s">
        <v>91</v>
      </c>
      <c r="H9" s="98">
        <v>0.9</v>
      </c>
      <c r="I9" s="99"/>
      <c r="J9" s="100">
        <f>SUMIF(Funções!$C$8:$C$469,Deflatores!G9,Funções!$H$8:$H$469)</f>
        <v>0</v>
      </c>
      <c r="K9" s="101">
        <f>IF(H9="",COUNTIF(Funções!C$8:C$469,G9)*I9,H9*J9)</f>
        <v>0</v>
      </c>
    </row>
    <row r="10" spans="1:12">
      <c r="A10" s="3"/>
      <c r="B10" s="127" t="s">
        <v>92</v>
      </c>
      <c r="C10" s="127"/>
      <c r="D10" s="127"/>
      <c r="E10" s="127"/>
      <c r="F10" s="2" t="s">
        <v>93</v>
      </c>
      <c r="G10" s="24" t="s">
        <v>94</v>
      </c>
      <c r="H10" s="98">
        <v>1</v>
      </c>
      <c r="I10" s="99"/>
      <c r="J10" s="100">
        <f>SUMIF(Funções!$C$8:$C$469,Deflatores!G10,Funções!$H$8:$H$469)</f>
        <v>0</v>
      </c>
      <c r="K10" s="101">
        <f>IF(H10="",COUNTIF(Funções!C$8:C$469,G10)*I10,H10*J10)</f>
        <v>0</v>
      </c>
    </row>
    <row r="11" spans="1:12">
      <c r="A11" s="3"/>
      <c r="B11" s="127" t="s">
        <v>95</v>
      </c>
      <c r="C11" s="127"/>
      <c r="D11" s="127"/>
      <c r="E11" s="127"/>
      <c r="F11" s="2" t="s">
        <v>96</v>
      </c>
      <c r="G11" s="24" t="s">
        <v>97</v>
      </c>
      <c r="H11" s="98">
        <v>0.5</v>
      </c>
      <c r="I11" s="99"/>
      <c r="J11" s="100">
        <f>SUMIF(Funções!$C$8:$C$469,Deflatores!G11,Funções!$H$8:$H$469)</f>
        <v>0</v>
      </c>
      <c r="K11" s="101">
        <f>IF(H11="",COUNTIF(Funções!C$8:C$469,G11)*I11,H11*J11)</f>
        <v>0</v>
      </c>
    </row>
    <row r="12" spans="1:12" ht="13.5" customHeight="1">
      <c r="A12" s="3"/>
      <c r="B12" s="127" t="s">
        <v>98</v>
      </c>
      <c r="C12" s="127"/>
      <c r="D12" s="127"/>
      <c r="E12" s="127"/>
      <c r="F12" s="2" t="s">
        <v>96</v>
      </c>
      <c r="G12" s="24" t="s">
        <v>99</v>
      </c>
      <c r="H12" s="98">
        <v>0.5</v>
      </c>
      <c r="I12" s="99"/>
      <c r="J12" s="100">
        <f>SUMIF(Funções!$C$8:$C$469,Deflatores!G12,Funções!$H$8:$H$469)</f>
        <v>0</v>
      </c>
      <c r="K12" s="101">
        <f>IF(H12="",COUNTIF(Funções!C$8:C$469,G12)*I12,H12*J12)</f>
        <v>0</v>
      </c>
    </row>
    <row r="13" spans="1:12" ht="13.5" customHeight="1">
      <c r="A13" s="3"/>
      <c r="B13" s="127" t="s">
        <v>100</v>
      </c>
      <c r="C13" s="127"/>
      <c r="D13" s="127"/>
      <c r="E13" s="127"/>
      <c r="F13" s="2" t="s">
        <v>96</v>
      </c>
      <c r="G13" s="24" t="s">
        <v>101</v>
      </c>
      <c r="H13" s="98">
        <v>0.75</v>
      </c>
      <c r="I13" s="99"/>
      <c r="J13" s="100">
        <f>SUMIF(Funções!$C$8:$C$469,Deflatores!G13,Funções!$H$8:$H$469)</f>
        <v>0</v>
      </c>
      <c r="K13" s="101">
        <f>IF(H13="",COUNTIF(Funções!C$8:C$469,G13)*I13,H13*J13)</f>
        <v>0</v>
      </c>
    </row>
    <row r="14" spans="1:12" ht="13.5" customHeight="1">
      <c r="A14" s="3"/>
      <c r="B14" s="127" t="s">
        <v>102</v>
      </c>
      <c r="C14" s="127"/>
      <c r="D14" s="127"/>
      <c r="E14" s="127"/>
      <c r="F14" s="2" t="s">
        <v>96</v>
      </c>
      <c r="G14" s="24" t="s">
        <v>103</v>
      </c>
      <c r="H14" s="98">
        <v>0.9</v>
      </c>
      <c r="I14" s="99"/>
      <c r="J14" s="100">
        <f>SUMIF(Funções!$C$8:$C$469,Deflatores!G14,Funções!$H$8:$H$469)</f>
        <v>0</v>
      </c>
      <c r="K14" s="101">
        <f>IF(H14="",COUNTIF(Funções!C$8:C$469,G14)*I14,H14*J14)</f>
        <v>0</v>
      </c>
    </row>
    <row r="15" spans="1:12" ht="13.5" customHeight="1">
      <c r="A15" s="3"/>
      <c r="B15" s="127" t="s">
        <v>104</v>
      </c>
      <c r="C15" s="127"/>
      <c r="D15" s="127"/>
      <c r="E15" s="127"/>
      <c r="F15" s="2" t="s">
        <v>96</v>
      </c>
      <c r="G15" s="24" t="s">
        <v>105</v>
      </c>
      <c r="H15" s="98">
        <v>0</v>
      </c>
      <c r="I15" s="99"/>
      <c r="J15" s="100">
        <f>SUMIF(Funções!$C$8:$C$469,Deflatores!G15,Funções!$H$8:$H$469)</f>
        <v>0</v>
      </c>
      <c r="K15" s="101">
        <f>IF(H15="",COUNTIF(Funções!C$8:C$469,G15)*I15,H15*J15)</f>
        <v>0</v>
      </c>
    </row>
    <row r="16" spans="1:12" ht="13.5" customHeight="1">
      <c r="A16" s="3"/>
      <c r="B16" s="127" t="s">
        <v>106</v>
      </c>
      <c r="C16" s="127"/>
      <c r="D16" s="127"/>
      <c r="E16" s="127"/>
      <c r="F16" s="2" t="s">
        <v>107</v>
      </c>
      <c r="G16" s="24" t="s">
        <v>108</v>
      </c>
      <c r="H16" s="98">
        <v>1</v>
      </c>
      <c r="I16" s="99"/>
      <c r="J16" s="100">
        <f>SUMIF(Funções!$C$8:$C$469,Deflatores!G16,Funções!$H$8:$H$469)</f>
        <v>0</v>
      </c>
      <c r="K16" s="101">
        <f>IF(H16="",COUNTIF(Funções!C$8:C$469,G16)*I16,H16*J16)</f>
        <v>0</v>
      </c>
    </row>
    <row r="17" spans="1:11">
      <c r="A17" s="3"/>
      <c r="B17" s="127" t="s">
        <v>109</v>
      </c>
      <c r="C17" s="127"/>
      <c r="D17" s="127"/>
      <c r="E17" s="127"/>
      <c r="F17" s="2" t="s">
        <v>110</v>
      </c>
      <c r="G17" s="24" t="s">
        <v>111</v>
      </c>
      <c r="H17" s="98">
        <v>1</v>
      </c>
      <c r="I17" s="99"/>
      <c r="J17" s="100">
        <f>SUMIF(Funções!$C$8:$C$469,Deflatores!G17,Funções!$H$8:$H$469)</f>
        <v>0</v>
      </c>
      <c r="K17" s="101">
        <f>IF(H17="",COUNTIF(Funções!C$8:C$469,G17)*I17,H17*J17)</f>
        <v>0</v>
      </c>
    </row>
    <row r="18" spans="1:11" ht="13.5" customHeight="1">
      <c r="A18" s="3"/>
      <c r="B18" s="127" t="s">
        <v>112</v>
      </c>
      <c r="C18" s="127"/>
      <c r="D18" s="127"/>
      <c r="E18" s="127"/>
      <c r="F18" s="2" t="s">
        <v>110</v>
      </c>
      <c r="G18" s="24" t="s">
        <v>113</v>
      </c>
      <c r="H18" s="98">
        <v>0.3</v>
      </c>
      <c r="I18" s="99"/>
      <c r="J18" s="100">
        <f>SUMIF(Funções!$C$8:$C$469,Deflatores!G18,Funções!$H$8:$H$469)</f>
        <v>0</v>
      </c>
      <c r="K18" s="101">
        <f>IF(H18="",COUNTIF(Funções!C$8:C$469,G18)*I18,H18*J18)</f>
        <v>0</v>
      </c>
    </row>
    <row r="19" spans="1:11" ht="13.5" customHeight="1">
      <c r="A19" s="3"/>
      <c r="B19" s="127" t="s">
        <v>114</v>
      </c>
      <c r="C19" s="127"/>
      <c r="D19" s="127"/>
      <c r="E19" s="127"/>
      <c r="F19" s="2" t="s">
        <v>115</v>
      </c>
      <c r="G19" s="24" t="s">
        <v>116</v>
      </c>
      <c r="H19" s="98">
        <v>0.3</v>
      </c>
      <c r="I19" s="99"/>
      <c r="J19" s="100">
        <f>SUMIF(Funções!$C$8:$C$469,Deflatores!G19,Funções!$H$8:$H$469)</f>
        <v>0</v>
      </c>
      <c r="K19" s="101">
        <f>IF(H19="",COUNTIF(Funções!C$8:C$469,G19)*I19,H19*J19)</f>
        <v>0</v>
      </c>
    </row>
    <row r="20" spans="1:11" ht="13.5" customHeight="1">
      <c r="A20" s="3"/>
      <c r="B20" s="127" t="s">
        <v>117</v>
      </c>
      <c r="C20" s="127"/>
      <c r="D20" s="127"/>
      <c r="E20" s="127"/>
      <c r="F20" s="2" t="s">
        <v>118</v>
      </c>
      <c r="G20" s="24" t="s">
        <v>119</v>
      </c>
      <c r="H20" s="98">
        <v>0.3</v>
      </c>
      <c r="I20" s="99"/>
      <c r="J20" s="100">
        <f>SUMIF(Funções!$C$8:$C$469,Deflatores!G20,Funções!$H$8:$H$469)</f>
        <v>0</v>
      </c>
      <c r="K20" s="101">
        <f>IF(H20="",COUNTIF(Funções!C$8:C$469,G20)*I20,H20*J20)</f>
        <v>0</v>
      </c>
    </row>
    <row r="21" spans="1:11" ht="13.5" customHeight="1">
      <c r="A21" s="3"/>
      <c r="B21" s="127" t="s">
        <v>120</v>
      </c>
      <c r="C21" s="127"/>
      <c r="D21" s="127"/>
      <c r="E21" s="127"/>
      <c r="F21" s="2" t="s">
        <v>121</v>
      </c>
      <c r="G21" s="24" t="s">
        <v>122</v>
      </c>
      <c r="H21" s="98">
        <v>0.3</v>
      </c>
      <c r="I21" s="99"/>
      <c r="J21" s="100">
        <f>SUMIF(Funções!$C$8:$C$469,Deflatores!G21,Funções!$H$8:$H$469)</f>
        <v>0</v>
      </c>
      <c r="K21" s="101">
        <f>IF(H21="",COUNTIF(Funções!C$8:C$469,G21)*I21,H21*J21)</f>
        <v>0</v>
      </c>
    </row>
    <row r="22" spans="1:11">
      <c r="A22" s="3"/>
      <c r="B22" s="127" t="s">
        <v>123</v>
      </c>
      <c r="C22" s="127"/>
      <c r="D22" s="127"/>
      <c r="E22" s="127"/>
      <c r="F22" s="2" t="s">
        <v>124</v>
      </c>
      <c r="G22" s="24" t="s">
        <v>125</v>
      </c>
      <c r="H22" s="98"/>
      <c r="I22" s="99">
        <v>0.6</v>
      </c>
      <c r="J22" s="100">
        <f>SUMIF(Funções!$C$8:$C$469,Deflatores!G22,Funções!$H$8:$H$469)</f>
        <v>0</v>
      </c>
      <c r="K22" s="101">
        <f>IF(H22="",COUNTIF(Funções!C$8:C$469,G22)*I22,H22*J22)</f>
        <v>0</v>
      </c>
    </row>
    <row r="23" spans="1:11" ht="27" customHeight="1">
      <c r="A23" s="3"/>
      <c r="B23" s="147" t="s">
        <v>126</v>
      </c>
      <c r="C23" s="148"/>
      <c r="D23" s="148"/>
      <c r="E23" s="149"/>
      <c r="F23" s="97" t="s">
        <v>127</v>
      </c>
      <c r="G23" s="24" t="s">
        <v>128</v>
      </c>
      <c r="H23" s="98">
        <v>0.5</v>
      </c>
      <c r="I23" s="99"/>
      <c r="J23" s="100">
        <f>SUMIF(Funções!$C$8:$C$469,Deflatores!G23,Funções!$H$8:$H$469)</f>
        <v>0</v>
      </c>
      <c r="K23" s="101">
        <f>IF(H23="",COUNTIF(Funções!C$8:C$469,G23)*I23,H23*J23)</f>
        <v>0</v>
      </c>
    </row>
    <row r="24" spans="1:11" ht="27" customHeight="1">
      <c r="A24" s="3"/>
      <c r="B24" s="147" t="s">
        <v>129</v>
      </c>
      <c r="C24" s="148"/>
      <c r="D24" s="148"/>
      <c r="E24" s="149"/>
      <c r="F24" s="97" t="s">
        <v>127</v>
      </c>
      <c r="G24" s="24" t="s">
        <v>130</v>
      </c>
      <c r="H24" s="98">
        <v>0.5</v>
      </c>
      <c r="I24" s="99"/>
      <c r="J24" s="100">
        <f>SUMIF(Funções!$C$8:$C$469,Deflatores!G24,Funções!$H$8:$H$469)</f>
        <v>0</v>
      </c>
      <c r="K24" s="101">
        <f>IF(H24="",COUNTIF(Funções!C$8:C$469,G24)*I24,H24*J24)</f>
        <v>0</v>
      </c>
    </row>
    <row r="25" spans="1:11" ht="27" customHeight="1">
      <c r="A25" s="3"/>
      <c r="B25" s="150" t="s">
        <v>131</v>
      </c>
      <c r="C25" s="127"/>
      <c r="D25" s="127"/>
      <c r="E25" s="127"/>
      <c r="F25" s="97" t="s">
        <v>127</v>
      </c>
      <c r="G25" s="24" t="s">
        <v>132</v>
      </c>
      <c r="H25" s="98">
        <v>0.75</v>
      </c>
      <c r="I25" s="99"/>
      <c r="J25" s="100">
        <f>SUMIF(Funções!$C$8:$C$469,Deflatores!G25,Funções!$H$8:$H$469)</f>
        <v>0</v>
      </c>
      <c r="K25" s="101">
        <f>IF(H25="",COUNTIF(Funções!C$8:C$469,G25)*I25,H25*J25)</f>
        <v>0</v>
      </c>
    </row>
    <row r="26" spans="1:11" ht="13.5" customHeight="1">
      <c r="A26" s="3"/>
      <c r="B26" s="127" t="s">
        <v>133</v>
      </c>
      <c r="C26" s="127"/>
      <c r="D26" s="127"/>
      <c r="E26" s="127"/>
      <c r="F26" s="2" t="s">
        <v>134</v>
      </c>
      <c r="G26" s="24" t="s">
        <v>135</v>
      </c>
      <c r="H26" s="98">
        <v>1</v>
      </c>
      <c r="I26" s="99"/>
      <c r="J26" s="100">
        <f>SUMIF(Funções!$C$8:$C$469,Deflatores!G26,Funções!$H$8:$H$469)</f>
        <v>0</v>
      </c>
      <c r="K26" s="101">
        <f>IF(H26="",COUNTIF(Funções!C$8:C$469,G26)*I26,H26*J26)</f>
        <v>0</v>
      </c>
    </row>
    <row r="27" spans="1:11" ht="13.5" customHeight="1">
      <c r="A27" s="3"/>
      <c r="B27" s="127" t="s">
        <v>136</v>
      </c>
      <c r="C27" s="127"/>
      <c r="D27" s="127"/>
      <c r="E27" s="127"/>
      <c r="F27" s="2" t="s">
        <v>134</v>
      </c>
      <c r="G27" s="24" t="s">
        <v>137</v>
      </c>
      <c r="H27" s="98">
        <v>1</v>
      </c>
      <c r="I27" s="99"/>
      <c r="J27" s="100">
        <f>SUMIF(Funções!$C$8:$C$469,Deflatores!G27,Funções!$H$8:$H$469)</f>
        <v>0</v>
      </c>
      <c r="K27" s="101">
        <f>IF(H27="",COUNTIF(Funções!C$8:C$469,G27)*I27,H27*J27)</f>
        <v>0</v>
      </c>
    </row>
    <row r="28" spans="1:11" ht="13.5" customHeight="1">
      <c r="A28" s="3"/>
      <c r="B28" s="127" t="s">
        <v>138</v>
      </c>
      <c r="C28" s="127"/>
      <c r="D28" s="127"/>
      <c r="E28" s="127"/>
      <c r="F28" s="2" t="s">
        <v>134</v>
      </c>
      <c r="G28" s="24" t="s">
        <v>139</v>
      </c>
      <c r="H28" s="98">
        <v>0.6</v>
      </c>
      <c r="I28" s="99"/>
      <c r="J28" s="100">
        <f>SUMIF(Funções!$C$8:$C$469,Deflatores!G28,Funções!$H$8:$H$469)</f>
        <v>0</v>
      </c>
      <c r="K28" s="101">
        <f>IF(H28="",COUNTIF(Funções!C$8:C$469,G28)*I28,H28*J28)</f>
        <v>0</v>
      </c>
    </row>
    <row r="29" spans="1:11" ht="13.5" customHeight="1">
      <c r="A29" s="3"/>
      <c r="B29" s="127" t="s">
        <v>140</v>
      </c>
      <c r="C29" s="127"/>
      <c r="D29" s="127"/>
      <c r="E29" s="127"/>
      <c r="F29" s="2" t="s">
        <v>141</v>
      </c>
      <c r="G29" s="24" t="s">
        <v>142</v>
      </c>
      <c r="H29" s="98">
        <v>1</v>
      </c>
      <c r="I29" s="99"/>
      <c r="J29" s="100">
        <f>SUMIF(Funções!$C$8:$C$469,Deflatores!G29,Funções!$H$8:$H$469)</f>
        <v>0</v>
      </c>
      <c r="K29" s="101">
        <f>IF(H29="",COUNTIF(Funções!C$8:C$469,G29)*I29,H29*J29)</f>
        <v>0</v>
      </c>
    </row>
    <row r="30" spans="1:11" ht="13.5" customHeight="1">
      <c r="A30" s="3"/>
      <c r="B30" s="127" t="s">
        <v>143</v>
      </c>
      <c r="C30" s="127"/>
      <c r="D30" s="127"/>
      <c r="E30" s="127"/>
      <c r="F30" s="2" t="s">
        <v>144</v>
      </c>
      <c r="G30" s="24" t="s">
        <v>145</v>
      </c>
      <c r="H30" s="98">
        <v>0.1</v>
      </c>
      <c r="I30" s="99"/>
      <c r="J30" s="100">
        <f>SUMIF(Funções!$C$8:$C$469,Deflatores!G30,Funções!$H$8:$H$469)</f>
        <v>0</v>
      </c>
      <c r="K30" s="101">
        <f>IF(H30="",COUNTIF(Funções!C$8:C$469,G30)*I30,H30*J30)</f>
        <v>0</v>
      </c>
    </row>
    <row r="31" spans="1:11" ht="13.5" customHeight="1">
      <c r="A31" s="3"/>
      <c r="B31" s="127" t="s">
        <v>146</v>
      </c>
      <c r="C31" s="127"/>
      <c r="D31" s="127"/>
      <c r="E31" s="127"/>
      <c r="F31" s="2" t="s">
        <v>147</v>
      </c>
      <c r="G31" s="24" t="s">
        <v>148</v>
      </c>
      <c r="H31" s="98">
        <v>0.1</v>
      </c>
      <c r="I31" s="99"/>
      <c r="J31" s="100">
        <f>SUMIF(Funções!$C$8:$C$469,Deflatores!G31,Funções!$H$8:$H$469)</f>
        <v>0</v>
      </c>
      <c r="K31" s="101">
        <f>IF(H31="",COUNTIF(Funções!C$8:C$469,G31)*I31,H31*J31)</f>
        <v>0</v>
      </c>
    </row>
    <row r="32" spans="1:11" ht="13.5" customHeight="1">
      <c r="A32" s="3"/>
      <c r="B32" s="111" t="s">
        <v>149</v>
      </c>
      <c r="C32" s="112"/>
      <c r="D32" s="112"/>
      <c r="E32" s="113"/>
      <c r="F32" s="2" t="s">
        <v>150</v>
      </c>
      <c r="G32" s="24" t="s">
        <v>151</v>
      </c>
      <c r="H32" s="98">
        <v>0.25</v>
      </c>
      <c r="I32" s="99"/>
      <c r="J32" s="100">
        <f>SUMIF(Funções!$C$8:$C$469,Deflatores!G32,Funções!$H$8:$H$469)</f>
        <v>0</v>
      </c>
      <c r="K32" s="101">
        <f>IF(H32="",COUNTIF(Funções!C$8:C$469,G32)*I32,H32*J32)</f>
        <v>0</v>
      </c>
    </row>
    <row r="33" spans="1:12" ht="13.5" customHeight="1">
      <c r="A33" s="3"/>
      <c r="B33" s="111" t="s">
        <v>152</v>
      </c>
      <c r="C33" s="112"/>
      <c r="D33" s="112"/>
      <c r="E33" s="113"/>
      <c r="F33" s="2" t="s">
        <v>153</v>
      </c>
      <c r="G33" s="24" t="s">
        <v>154</v>
      </c>
      <c r="H33" s="98">
        <v>0.2</v>
      </c>
      <c r="I33" s="99"/>
      <c r="J33" s="100">
        <f>SUMIF(Funções!$C$8:$C$469,Deflatores!G33,Funções!$H$8:$H$469)</f>
        <v>0</v>
      </c>
      <c r="K33" s="101">
        <f>IF(H33="",COUNTIF(Funções!C$8:C$469,G33)*I33,H33*J33)</f>
        <v>0</v>
      </c>
    </row>
    <row r="34" spans="1:12" ht="13.5" customHeight="1">
      <c r="A34" s="3"/>
      <c r="B34" s="111" t="s">
        <v>155</v>
      </c>
      <c r="C34" s="112"/>
      <c r="D34" s="112"/>
      <c r="E34" s="113"/>
      <c r="F34" s="2" t="s">
        <v>153</v>
      </c>
      <c r="G34" s="24" t="s">
        <v>156</v>
      </c>
      <c r="H34" s="98">
        <v>0.15</v>
      </c>
      <c r="I34" s="99"/>
      <c r="J34" s="100">
        <f>SUMIF(Funções!$C$8:$C$469,Deflatores!G34,Funções!$H$8:$H$469)</f>
        <v>0</v>
      </c>
      <c r="K34" s="101">
        <f>IF(H34="",COUNTIF(Funções!C$8:C$469,G34)*I34,H34*J34)</f>
        <v>0</v>
      </c>
    </row>
    <row r="35" spans="1:12" ht="13.5" customHeight="1">
      <c r="A35" s="3"/>
      <c r="B35" s="111" t="s">
        <v>157</v>
      </c>
      <c r="C35" s="112"/>
      <c r="D35" s="112"/>
      <c r="E35" s="113"/>
      <c r="F35" s="2" t="s">
        <v>158</v>
      </c>
      <c r="G35" s="24" t="s">
        <v>159</v>
      </c>
      <c r="H35" s="98">
        <v>0.15</v>
      </c>
      <c r="I35" s="99"/>
      <c r="J35" s="100">
        <f>SUMIF(Funções!$C$8:$C$469,Deflatores!G35,Funções!$H$8:$H$469)</f>
        <v>0</v>
      </c>
      <c r="K35" s="101">
        <f>IF(H35="",COUNTIF(Funções!C$8:C$469,G35)*I35,H35*J35)</f>
        <v>0</v>
      </c>
    </row>
    <row r="36" spans="1:12" ht="13.5" customHeight="1">
      <c r="A36" s="3"/>
      <c r="B36" s="127" t="s">
        <v>160</v>
      </c>
      <c r="C36" s="127"/>
      <c r="D36" s="127"/>
      <c r="E36" s="127"/>
      <c r="F36" s="2" t="s">
        <v>161</v>
      </c>
      <c r="G36" s="24" t="s">
        <v>162</v>
      </c>
      <c r="H36" s="98">
        <v>1</v>
      </c>
      <c r="I36" s="99"/>
      <c r="J36" s="100">
        <f>SUMIF(Funções!$C$8:$C$469,Deflatores!G36,Funções!$H$8:$H$469)</f>
        <v>0</v>
      </c>
      <c r="K36" s="101">
        <f>IF(H36="",COUNTIF(Funções!C$8:C$469,G36)*I36,H36*J36)</f>
        <v>0</v>
      </c>
    </row>
    <row r="37" spans="1:12" ht="13.5" customHeight="1">
      <c r="A37" s="3"/>
      <c r="B37" s="127"/>
      <c r="C37" s="127"/>
      <c r="D37" s="127"/>
      <c r="E37" s="127"/>
      <c r="F37" s="2"/>
      <c r="G37" s="24" t="s">
        <v>163</v>
      </c>
      <c r="H37" s="98"/>
      <c r="I37" s="99"/>
      <c r="J37" s="100">
        <f>SUMIF(Funções!$C$8:$C$469,Deflatores!G37,Funções!$H$8:$H$469)</f>
        <v>0</v>
      </c>
      <c r="K37" s="101">
        <f>IF(H37="",COUNTIF(Funções!C$8:C$469,G37)*I37,H37*J37)</f>
        <v>0</v>
      </c>
      <c r="L37" s="19" t="s">
        <v>164</v>
      </c>
    </row>
    <row r="38" spans="1:12" ht="13.5" customHeight="1">
      <c r="A38" s="3"/>
      <c r="B38" s="127"/>
      <c r="C38" s="127"/>
      <c r="D38" s="127"/>
      <c r="E38" s="127"/>
      <c r="F38" s="2"/>
      <c r="G38" s="24" t="s">
        <v>163</v>
      </c>
      <c r="H38" s="98"/>
      <c r="I38" s="99"/>
      <c r="J38" s="100">
        <f>SUMIF(Funções!$C$8:$C$469,Deflatores!G38,Funções!$H$8:$H$469)</f>
        <v>0</v>
      </c>
      <c r="K38" s="101">
        <f>IF(H38="",COUNTIF(Funções!C$8:C$469,G38)*I38,H38*J38)</f>
        <v>0</v>
      </c>
      <c r="L38" s="19" t="s">
        <v>36</v>
      </c>
    </row>
    <row r="39" spans="1:12" ht="13.5">
      <c r="A39" s="74"/>
      <c r="B39" s="75"/>
      <c r="C39" s="75"/>
      <c r="D39" s="75"/>
      <c r="E39" s="75"/>
      <c r="F39" s="75"/>
      <c r="G39" s="76"/>
      <c r="H39" s="77"/>
      <c r="I39" s="77"/>
      <c r="J39" s="78"/>
      <c r="K39" s="79"/>
      <c r="L39" s="19" t="s">
        <v>46</v>
      </c>
    </row>
    <row r="40" spans="1:12" ht="14.85" customHeight="1">
      <c r="A40" s="144" t="s">
        <v>66</v>
      </c>
      <c r="B40" s="144"/>
      <c r="C40" s="144"/>
      <c r="D40" s="144"/>
      <c r="E40" s="144"/>
      <c r="F40" s="144"/>
      <c r="G40" s="145" t="s">
        <v>68</v>
      </c>
      <c r="H40" s="145" t="s">
        <v>69</v>
      </c>
      <c r="I40" s="145"/>
      <c r="J40" s="145" t="s">
        <v>165</v>
      </c>
      <c r="K40" s="146" t="s">
        <v>70</v>
      </c>
      <c r="L40" s="19" t="s">
        <v>60</v>
      </c>
    </row>
    <row r="41" spans="1:12" ht="14.85" customHeight="1">
      <c r="A41" s="22" t="s">
        <v>71</v>
      </c>
      <c r="B41" s="145" t="s">
        <v>72</v>
      </c>
      <c r="C41" s="145"/>
      <c r="D41" s="145"/>
      <c r="E41" s="145"/>
      <c r="F41" s="23" t="s">
        <v>73</v>
      </c>
      <c r="G41" s="145"/>
      <c r="H41" s="145"/>
      <c r="I41" s="145"/>
      <c r="J41" s="145"/>
      <c r="K41" s="146"/>
      <c r="L41" s="19" t="s">
        <v>53</v>
      </c>
    </row>
    <row r="42" spans="1:12" ht="13.5" customHeight="1">
      <c r="A42" s="26"/>
      <c r="B42" s="127" t="s">
        <v>166</v>
      </c>
      <c r="C42" s="127"/>
      <c r="D42" s="127"/>
      <c r="E42" s="127"/>
      <c r="F42" s="2" t="s">
        <v>167</v>
      </c>
      <c r="G42" s="24" t="s">
        <v>168</v>
      </c>
      <c r="H42" s="151">
        <v>0.6</v>
      </c>
      <c r="I42" s="151"/>
      <c r="J42" s="27">
        <f>COUNTIF(Funções!B$8:B$469,G42)</f>
        <v>0</v>
      </c>
      <c r="K42" s="25">
        <f>SUMIF(Funções!B$8:B$469,$G42,Funções!K$8:K$469)</f>
        <v>0</v>
      </c>
      <c r="L42" s="19" t="str">
        <f t="shared" ref="L42:L64" si="0">""&amp;G42</f>
        <v>PAG</v>
      </c>
    </row>
    <row r="43" spans="1:12" ht="13.5" customHeight="1">
      <c r="A43" s="26"/>
      <c r="B43" s="127" t="s">
        <v>169</v>
      </c>
      <c r="C43" s="127"/>
      <c r="D43" s="127"/>
      <c r="E43" s="127"/>
      <c r="F43" s="2" t="s">
        <v>124</v>
      </c>
      <c r="G43" s="24" t="s">
        <v>170</v>
      </c>
      <c r="H43" s="151">
        <v>0.6</v>
      </c>
      <c r="I43" s="151"/>
      <c r="J43" s="27">
        <f>COUNTIF(Funções!B$8:B$469,G43)</f>
        <v>0</v>
      </c>
      <c r="K43" s="25">
        <f>SUMIF(Funções!B$8:B$469,$G43,Funções!K$8:K$469)</f>
        <v>0</v>
      </c>
      <c r="L43" s="19" t="str">
        <f t="shared" si="0"/>
        <v>COSNF</v>
      </c>
    </row>
    <row r="44" spans="1:12" ht="13.5" customHeight="1">
      <c r="A44" s="26"/>
      <c r="B44" s="127" t="s">
        <v>171</v>
      </c>
      <c r="C44" s="127"/>
      <c r="D44" s="127"/>
      <c r="E44" s="127"/>
      <c r="F44" s="2"/>
      <c r="G44" s="24" t="s">
        <v>172</v>
      </c>
      <c r="H44" s="151">
        <v>0</v>
      </c>
      <c r="I44" s="151"/>
      <c r="J44" s="27">
        <f>COUNTIF(Funções!B$8:B$469,G44)</f>
        <v>0</v>
      </c>
      <c r="K44" s="25">
        <f>SUMIF(Funções!B$8:B$469,$G44,Funções!K$8:K$469)</f>
        <v>0</v>
      </c>
      <c r="L44" s="19" t="str">
        <f t="shared" si="0"/>
        <v>DC</v>
      </c>
    </row>
    <row r="45" spans="1:12" ht="13.5" customHeight="1">
      <c r="A45" s="26"/>
      <c r="B45" s="127"/>
      <c r="C45" s="127"/>
      <c r="D45" s="127"/>
      <c r="E45" s="127"/>
      <c r="F45" s="2"/>
      <c r="G45" s="24" t="s">
        <v>163</v>
      </c>
      <c r="H45" s="151"/>
      <c r="I45" s="151"/>
      <c r="J45" s="27">
        <f>COUNTIF(Funções!B$8:B$469,G45)</f>
        <v>0</v>
      </c>
      <c r="K45" s="25">
        <f>SUMIF(Funções!B$8:B$469,$G45,Funções!K$8:K$469)</f>
        <v>0</v>
      </c>
      <c r="L45" s="19" t="str">
        <f t="shared" si="0"/>
        <v xml:space="preserve">           .</v>
      </c>
    </row>
    <row r="46" spans="1:12" ht="13.5" customHeight="1">
      <c r="A46" s="26"/>
      <c r="B46" s="127"/>
      <c r="C46" s="127"/>
      <c r="D46" s="127"/>
      <c r="E46" s="127"/>
      <c r="F46" s="2"/>
      <c r="G46" s="24" t="s">
        <v>163</v>
      </c>
      <c r="H46" s="151"/>
      <c r="I46" s="151"/>
      <c r="J46" s="27">
        <f>COUNTIF(Funções!B$8:B$469,G46)</f>
        <v>0</v>
      </c>
      <c r="K46" s="25">
        <f>SUMIF(Funções!B$8:B$469,$G46,Funções!K$8:K$469)</f>
        <v>0</v>
      </c>
      <c r="L46" s="19" t="str">
        <f t="shared" si="0"/>
        <v xml:space="preserve">           .</v>
      </c>
    </row>
    <row r="47" spans="1:12" ht="13.5">
      <c r="A47" s="26"/>
      <c r="B47" s="127"/>
      <c r="C47" s="127"/>
      <c r="D47" s="127"/>
      <c r="E47" s="127"/>
      <c r="F47" s="2"/>
      <c r="G47" s="24" t="s">
        <v>163</v>
      </c>
      <c r="H47" s="151"/>
      <c r="I47" s="151"/>
      <c r="J47" s="27">
        <f>COUNTIF(Funções!B$8:B$469,G47)</f>
        <v>0</v>
      </c>
      <c r="K47" s="25">
        <f>SUMIF(Funções!B$8:B$469,$G47,Funções!K$8:K$469)</f>
        <v>0</v>
      </c>
      <c r="L47" s="19" t="str">
        <f t="shared" si="0"/>
        <v xml:space="preserve">           .</v>
      </c>
    </row>
    <row r="48" spans="1:12" ht="13.5">
      <c r="A48" s="26"/>
      <c r="B48" s="127"/>
      <c r="C48" s="127"/>
      <c r="D48" s="127"/>
      <c r="E48" s="127"/>
      <c r="F48" s="2"/>
      <c r="G48" s="24" t="s">
        <v>163</v>
      </c>
      <c r="H48" s="151"/>
      <c r="I48" s="151"/>
      <c r="J48" s="27">
        <f>COUNTIF(Funções!B$8:B$469,G48)</f>
        <v>0</v>
      </c>
      <c r="K48" s="25">
        <f>SUMIF(Funções!B$8:B$469,$G48,Funções!K$8:K$469)</f>
        <v>0</v>
      </c>
      <c r="L48" s="19" t="str">
        <f t="shared" si="0"/>
        <v xml:space="preserve">           .</v>
      </c>
    </row>
    <row r="49" spans="1:12" ht="13.5">
      <c r="A49" s="26"/>
      <c r="B49" s="127"/>
      <c r="C49" s="127"/>
      <c r="D49" s="127"/>
      <c r="E49" s="127"/>
      <c r="F49" s="2"/>
      <c r="G49" s="24" t="s">
        <v>163</v>
      </c>
      <c r="H49" s="151"/>
      <c r="I49" s="151"/>
      <c r="J49" s="27">
        <f>COUNTIF(Funções!B$8:B$469,G49)</f>
        <v>0</v>
      </c>
      <c r="K49" s="25">
        <f>SUMIF(Funções!B$8:B$469,$G49,Funções!K$8:K$469)</f>
        <v>0</v>
      </c>
      <c r="L49" s="19" t="str">
        <f t="shared" si="0"/>
        <v xml:space="preserve">           .</v>
      </c>
    </row>
    <row r="50" spans="1:12" ht="13.5">
      <c r="A50" s="26"/>
      <c r="B50" s="127"/>
      <c r="C50" s="127"/>
      <c r="D50" s="127"/>
      <c r="E50" s="127"/>
      <c r="F50" s="2"/>
      <c r="G50" s="24" t="s">
        <v>163</v>
      </c>
      <c r="H50" s="151"/>
      <c r="I50" s="151"/>
      <c r="J50" s="27">
        <f>COUNTIF(Funções!B$8:B$469,G50)</f>
        <v>0</v>
      </c>
      <c r="K50" s="25">
        <f>SUMIF(Funções!B$8:B$469,$G50,Funções!K$8:K$469)</f>
        <v>0</v>
      </c>
      <c r="L50" s="19" t="str">
        <f t="shared" si="0"/>
        <v xml:space="preserve">           .</v>
      </c>
    </row>
    <row r="51" spans="1:12" ht="13.5">
      <c r="A51" s="26"/>
      <c r="B51" s="127"/>
      <c r="C51" s="127"/>
      <c r="D51" s="127"/>
      <c r="E51" s="127"/>
      <c r="F51" s="2"/>
      <c r="G51" s="24" t="s">
        <v>163</v>
      </c>
      <c r="H51" s="151"/>
      <c r="I51" s="151"/>
      <c r="J51" s="27">
        <f>COUNTIF(Funções!B$8:B$469,G51)</f>
        <v>0</v>
      </c>
      <c r="K51" s="25">
        <f>SUMIF(Funções!B$8:B$469,$G51,Funções!K$8:K$469)</f>
        <v>0</v>
      </c>
      <c r="L51" s="19" t="str">
        <f t="shared" si="0"/>
        <v xml:space="preserve">           .</v>
      </c>
    </row>
    <row r="52" spans="1:12" ht="13.5">
      <c r="A52" s="26"/>
      <c r="B52" s="127"/>
      <c r="C52" s="127"/>
      <c r="D52" s="127"/>
      <c r="E52" s="127"/>
      <c r="F52" s="2"/>
      <c r="G52" s="24" t="s">
        <v>163</v>
      </c>
      <c r="H52" s="151"/>
      <c r="I52" s="151"/>
      <c r="J52" s="27">
        <f>COUNTIF(Funções!B$8:B$469,G52)</f>
        <v>0</v>
      </c>
      <c r="K52" s="25">
        <f>SUMIF(Funções!B$8:B$469,$G52,Funções!K$8:K$469)</f>
        <v>0</v>
      </c>
      <c r="L52" s="19" t="str">
        <f t="shared" si="0"/>
        <v xml:space="preserve">           .</v>
      </c>
    </row>
    <row r="53" spans="1:12" ht="13.5">
      <c r="A53" s="26"/>
      <c r="B53" s="127"/>
      <c r="C53" s="127"/>
      <c r="D53" s="127"/>
      <c r="E53" s="127"/>
      <c r="F53" s="2"/>
      <c r="G53" s="24" t="s">
        <v>163</v>
      </c>
      <c r="H53" s="151"/>
      <c r="I53" s="151"/>
      <c r="J53" s="27">
        <f>COUNTIF(Funções!B$8:B$469,G53)</f>
        <v>0</v>
      </c>
      <c r="K53" s="25">
        <f>SUMIF(Funções!B$8:B$469,$G53,Funções!K$8:K$469)</f>
        <v>0</v>
      </c>
      <c r="L53" s="19" t="str">
        <f t="shared" si="0"/>
        <v xml:space="preserve">           .</v>
      </c>
    </row>
    <row r="54" spans="1:12" ht="13.5">
      <c r="A54" s="26"/>
      <c r="B54" s="127"/>
      <c r="C54" s="127"/>
      <c r="D54" s="127"/>
      <c r="E54" s="127"/>
      <c r="F54" s="2"/>
      <c r="G54" s="24" t="s">
        <v>163</v>
      </c>
      <c r="H54" s="151"/>
      <c r="I54" s="151"/>
      <c r="J54" s="27">
        <f>COUNTIF(Funções!B$8:B$469,G54)</f>
        <v>0</v>
      </c>
      <c r="K54" s="25">
        <f>SUMIF(Funções!B$8:B$469,$G54,Funções!K$8:K$469)</f>
        <v>0</v>
      </c>
      <c r="L54" s="19" t="str">
        <f t="shared" si="0"/>
        <v xml:space="preserve">           .</v>
      </c>
    </row>
    <row r="55" spans="1:12" ht="13.5">
      <c r="A55" s="26"/>
      <c r="B55" s="127"/>
      <c r="C55" s="127"/>
      <c r="D55" s="127"/>
      <c r="E55" s="127"/>
      <c r="F55" s="2"/>
      <c r="G55" s="24" t="s">
        <v>163</v>
      </c>
      <c r="H55" s="151"/>
      <c r="I55" s="151"/>
      <c r="J55" s="27">
        <f>COUNTIF(Funções!B$8:B$469,G55)</f>
        <v>0</v>
      </c>
      <c r="K55" s="25">
        <f>SUMIF(Funções!B$8:B$469,$G55,Funções!K$8:K$469)</f>
        <v>0</v>
      </c>
      <c r="L55" s="19" t="str">
        <f t="shared" si="0"/>
        <v xml:space="preserve">           .</v>
      </c>
    </row>
    <row r="56" spans="1:12" ht="13.5">
      <c r="A56" s="26"/>
      <c r="B56" s="127"/>
      <c r="C56" s="127"/>
      <c r="D56" s="127"/>
      <c r="E56" s="127"/>
      <c r="F56" s="2"/>
      <c r="G56" s="24" t="s">
        <v>163</v>
      </c>
      <c r="H56" s="151"/>
      <c r="I56" s="151"/>
      <c r="J56" s="27">
        <f>COUNTIF(Funções!B$8:B$469,G56)</f>
        <v>0</v>
      </c>
      <c r="K56" s="25">
        <f>SUMIF(Funções!B$8:B$469,$G56,Funções!K$8:K$469)</f>
        <v>0</v>
      </c>
      <c r="L56" s="19" t="str">
        <f t="shared" si="0"/>
        <v xml:space="preserve">           .</v>
      </c>
    </row>
    <row r="57" spans="1:12" ht="13.5">
      <c r="A57" s="26"/>
      <c r="B57" s="127"/>
      <c r="C57" s="127"/>
      <c r="D57" s="127"/>
      <c r="E57" s="127"/>
      <c r="F57" s="2"/>
      <c r="G57" s="24" t="s">
        <v>163</v>
      </c>
      <c r="H57" s="151"/>
      <c r="I57" s="151"/>
      <c r="J57" s="27">
        <f>COUNTIF(Funções!B$8:B$469,G57)</f>
        <v>0</v>
      </c>
      <c r="K57" s="25">
        <f>SUMIF(Funções!B$8:B$469,$G57,Funções!K$8:K$469)</f>
        <v>0</v>
      </c>
      <c r="L57" s="19" t="str">
        <f t="shared" si="0"/>
        <v xml:space="preserve">           .</v>
      </c>
    </row>
    <row r="58" spans="1:12" ht="13.5">
      <c r="A58" s="26"/>
      <c r="B58" s="127"/>
      <c r="C58" s="127"/>
      <c r="D58" s="127"/>
      <c r="E58" s="127"/>
      <c r="F58" s="2"/>
      <c r="G58" s="24" t="s">
        <v>163</v>
      </c>
      <c r="H58" s="151"/>
      <c r="I58" s="151"/>
      <c r="J58" s="27">
        <f>COUNTIF(Funções!B$8:B$469,G58)</f>
        <v>0</v>
      </c>
      <c r="K58" s="25">
        <f>SUMIF(Funções!B$8:B$469,$G58,Funções!K$8:K$469)</f>
        <v>0</v>
      </c>
      <c r="L58" s="19" t="str">
        <f t="shared" si="0"/>
        <v xml:space="preserve">           .</v>
      </c>
    </row>
    <row r="59" spans="1:12" ht="13.5">
      <c r="A59" s="26"/>
      <c r="B59" s="127"/>
      <c r="C59" s="127"/>
      <c r="D59" s="127"/>
      <c r="E59" s="127"/>
      <c r="F59" s="2"/>
      <c r="G59" s="24" t="s">
        <v>163</v>
      </c>
      <c r="H59" s="151"/>
      <c r="I59" s="151"/>
      <c r="J59" s="27">
        <f>COUNTIF(Funções!B$8:B$469,G59)</f>
        <v>0</v>
      </c>
      <c r="K59" s="25">
        <f>SUMIF(Funções!B$8:B$469,$G59,Funções!K$8:K$469)</f>
        <v>0</v>
      </c>
      <c r="L59" s="19" t="str">
        <f t="shared" si="0"/>
        <v xml:space="preserve">           .</v>
      </c>
    </row>
    <row r="60" spans="1:12" ht="13.5">
      <c r="A60" s="26"/>
      <c r="B60" s="127"/>
      <c r="C60" s="127"/>
      <c r="D60" s="127"/>
      <c r="E60" s="127"/>
      <c r="F60" s="2"/>
      <c r="G60" s="24" t="s">
        <v>163</v>
      </c>
      <c r="H60" s="151"/>
      <c r="I60" s="151"/>
      <c r="J60" s="27">
        <f>COUNTIF(Funções!B$8:B$469,G60)</f>
        <v>0</v>
      </c>
      <c r="K60" s="25">
        <f>SUMIF(Funções!B$8:B$469,$G60,Funções!K$8:K$469)</f>
        <v>0</v>
      </c>
      <c r="L60" s="19" t="str">
        <f t="shared" si="0"/>
        <v xml:space="preserve">           .</v>
      </c>
    </row>
    <row r="61" spans="1:12" ht="13.5">
      <c r="A61" s="26"/>
      <c r="B61" s="127"/>
      <c r="C61" s="127"/>
      <c r="D61" s="127"/>
      <c r="E61" s="127"/>
      <c r="F61" s="2"/>
      <c r="G61" s="24" t="s">
        <v>163</v>
      </c>
      <c r="H61" s="151"/>
      <c r="I61" s="151"/>
      <c r="J61" s="27">
        <f>COUNTIF(Funções!B$8:B$469,G61)</f>
        <v>0</v>
      </c>
      <c r="K61" s="25">
        <f>SUMIF(Funções!B$8:B$469,$G61,Funções!K$8:K$469)</f>
        <v>0</v>
      </c>
      <c r="L61" s="19" t="str">
        <f t="shared" si="0"/>
        <v xml:space="preserve">           .</v>
      </c>
    </row>
    <row r="62" spans="1:12" ht="13.5">
      <c r="A62" s="26"/>
      <c r="B62" s="127"/>
      <c r="C62" s="127"/>
      <c r="D62" s="127"/>
      <c r="E62" s="127"/>
      <c r="F62" s="2"/>
      <c r="G62" s="24" t="s">
        <v>163</v>
      </c>
      <c r="H62" s="151"/>
      <c r="I62" s="151"/>
      <c r="J62" s="27">
        <f>COUNTIF(Funções!B$8:B$469,G62)</f>
        <v>0</v>
      </c>
      <c r="K62" s="25">
        <f>SUMIF(Funções!B$8:B$469,$G62,Funções!K$8:K$469)</f>
        <v>0</v>
      </c>
      <c r="L62" s="19" t="str">
        <f t="shared" si="0"/>
        <v xml:space="preserve">           .</v>
      </c>
    </row>
    <row r="63" spans="1:12" ht="13.5">
      <c r="A63" s="26"/>
      <c r="B63" s="127"/>
      <c r="C63" s="127"/>
      <c r="D63" s="127"/>
      <c r="E63" s="127"/>
      <c r="F63" s="2"/>
      <c r="G63" s="24" t="s">
        <v>163</v>
      </c>
      <c r="H63" s="151"/>
      <c r="I63" s="151"/>
      <c r="J63" s="27">
        <f>COUNTIF(Funções!B$8:B$469,G63)</f>
        <v>0</v>
      </c>
      <c r="K63" s="25">
        <f>SUMIF(Funções!B$8:B$469,$G63,Funções!K$8:K$469)</f>
        <v>0</v>
      </c>
      <c r="L63" s="19" t="str">
        <f t="shared" si="0"/>
        <v xml:space="preserve">           .</v>
      </c>
    </row>
    <row r="64" spans="1:12" ht="13.5">
      <c r="A64" s="28"/>
      <c r="B64" s="152"/>
      <c r="C64" s="152"/>
      <c r="D64" s="152"/>
      <c r="E64" s="152"/>
      <c r="F64" s="29"/>
      <c r="G64" s="30" t="s">
        <v>163</v>
      </c>
      <c r="H64" s="153"/>
      <c r="I64" s="153"/>
      <c r="J64" s="31">
        <f>COUNTIF(Funções!B$8:B$469,G64)</f>
        <v>0</v>
      </c>
      <c r="K64" s="32">
        <f>SUMIF(Funções!B$8:B$469,$G64,Funções!K$8:K$469)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B42:E42"/>
    <mergeCell ref="H42:I42"/>
    <mergeCell ref="B31:E31"/>
    <mergeCell ref="B36:E36"/>
    <mergeCell ref="B37:E37"/>
    <mergeCell ref="B38:E38"/>
    <mergeCell ref="A40:F40"/>
    <mergeCell ref="G40:G41"/>
    <mergeCell ref="B27:E27"/>
    <mergeCell ref="B28:E28"/>
    <mergeCell ref="B29:E29"/>
    <mergeCell ref="B30:E30"/>
    <mergeCell ref="K40:K41"/>
    <mergeCell ref="B41:E41"/>
    <mergeCell ref="J40:J41"/>
    <mergeCell ref="B22:E22"/>
    <mergeCell ref="B24:E24"/>
    <mergeCell ref="B23:E23"/>
    <mergeCell ref="B25:E25"/>
    <mergeCell ref="B26:E26"/>
    <mergeCell ref="B17:E17"/>
    <mergeCell ref="B18:E18"/>
    <mergeCell ref="B19:E19"/>
    <mergeCell ref="B20:E20"/>
    <mergeCell ref="B21:E21"/>
    <mergeCell ref="B11:E11"/>
    <mergeCell ref="B12:E12"/>
    <mergeCell ref="B13:E13"/>
    <mergeCell ref="B15:E15"/>
    <mergeCell ref="B16:E16"/>
    <mergeCell ref="B14:E14"/>
    <mergeCell ref="B6:E6"/>
    <mergeCell ref="B7:E7"/>
    <mergeCell ref="B8:E8"/>
    <mergeCell ref="B9:E9"/>
    <mergeCell ref="B10:E10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/>
  <headerFooter alignWithMargins="0"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SheetLayoutView="100" workbookViewId="0">
      <pane ySplit="8" topLeftCell="A190" activePane="bottomLeft" state="frozen"/>
      <selection pane="bottomLeft" activeCell="A9" sqref="A9"/>
      <selection activeCell="B11" sqref="B11"/>
    </sheetView>
  </sheetViews>
  <sheetFormatPr defaultColWidth="8.85546875" defaultRowHeight="12.75"/>
  <cols>
    <col min="1" max="1" width="2.85546875" customWidth="1"/>
    <col min="2" max="2" width="8.28515625" customWidth="1"/>
    <col min="3" max="3" width="11.42578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42578125" customWidth="1"/>
    <col min="11" max="11" width="8.42578125" customWidth="1"/>
    <col min="12" max="12" width="6.42578125" customWidth="1"/>
  </cols>
  <sheetData>
    <row r="1" spans="1:12">
      <c r="A1" s="121" t="s">
        <v>173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2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</row>
    <row r="4" spans="1:12">
      <c r="A4" s="156" t="str">
        <f>Contagem!A5&amp;" : "&amp;Contagem!F5</f>
        <v>Aplicação : TCC</v>
      </c>
      <c r="B4" s="156"/>
      <c r="C4" s="156"/>
      <c r="D4" s="156"/>
      <c r="E4" s="156"/>
      <c r="F4" s="142" t="str">
        <f>Contagem!A8&amp;" : "&amp;Contagem!F8</f>
        <v>Projeto : Sistema de Gerenciamento de Projetos</v>
      </c>
      <c r="G4" s="142"/>
      <c r="H4" s="142"/>
      <c r="I4" s="142"/>
      <c r="J4" s="142"/>
      <c r="K4" s="142"/>
      <c r="L4" s="142"/>
    </row>
    <row r="5" spans="1:12">
      <c r="A5" s="156" t="str">
        <f>Contagem!A9&amp;" : "&amp;Contagem!F9</f>
        <v>Responsável : Vinícius Silva Avelino</v>
      </c>
      <c r="B5" s="156"/>
      <c r="C5" s="156"/>
      <c r="D5" s="156"/>
      <c r="E5" s="156"/>
      <c r="F5" s="142" t="str">
        <f>Contagem!A10&amp;" : "&amp;Contagem!F10</f>
        <v xml:space="preserve">Revisor : </v>
      </c>
      <c r="G5" s="142"/>
      <c r="H5" s="142"/>
      <c r="I5" s="142"/>
      <c r="J5" s="142"/>
      <c r="K5" s="142"/>
      <c r="L5" s="142"/>
    </row>
    <row r="6" spans="1:12">
      <c r="A6" s="156" t="str">
        <f>Contagem!A4&amp;" : "&amp;Contagem!F4</f>
        <v xml:space="preserve">Empresa : </v>
      </c>
      <c r="B6" s="156"/>
      <c r="C6" s="156"/>
      <c r="D6" s="156"/>
      <c r="E6" s="156"/>
      <c r="F6" s="142" t="str">
        <f>"Tipo de Contagem : "&amp;Contagem!F6</f>
        <v>Tipo de Contagem : Projeto de Desenvolvimento</v>
      </c>
      <c r="G6" s="142"/>
      <c r="H6" s="142"/>
      <c r="I6" s="142"/>
      <c r="J6" s="142"/>
      <c r="K6" s="142"/>
      <c r="L6" s="142"/>
    </row>
    <row r="7" spans="1:12" ht="12.75" customHeight="1">
      <c r="A7" s="158" t="s">
        <v>174</v>
      </c>
      <c r="B7" s="158"/>
      <c r="C7" s="159" t="s">
        <v>175</v>
      </c>
      <c r="D7" s="159"/>
      <c r="E7" s="159"/>
      <c r="F7" s="159"/>
      <c r="G7" s="154" t="s">
        <v>176</v>
      </c>
      <c r="H7" s="154" t="s">
        <v>177</v>
      </c>
      <c r="I7" s="65"/>
      <c r="J7" s="154" t="s">
        <v>178</v>
      </c>
      <c r="K7" s="154"/>
      <c r="L7" s="155" t="s">
        <v>177</v>
      </c>
    </row>
    <row r="8" spans="1:12">
      <c r="A8" s="158"/>
      <c r="B8" s="158"/>
      <c r="C8" s="159"/>
      <c r="D8" s="159"/>
      <c r="E8" s="159"/>
      <c r="F8" s="159"/>
      <c r="G8" s="154"/>
      <c r="H8" s="154"/>
      <c r="I8" s="66"/>
      <c r="J8" s="154"/>
      <c r="K8" s="154"/>
      <c r="L8" s="155"/>
    </row>
    <row r="9" spans="1:12" ht="6" customHeight="1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7"/>
    </row>
    <row r="10" spans="1:12" ht="13.5">
      <c r="A10" s="48"/>
      <c r="B10" s="49" t="s">
        <v>46</v>
      </c>
      <c r="C10" s="50">
        <f>COUNTIF(Funções!G8:G469,"EEL")</f>
        <v>6</v>
      </c>
      <c r="D10" s="49"/>
      <c r="E10" s="51" t="s">
        <v>179</v>
      </c>
      <c r="F10" s="51" t="s">
        <v>180</v>
      </c>
      <c r="G10" s="50">
        <f>C10*3</f>
        <v>18</v>
      </c>
      <c r="H10" s="49"/>
      <c r="I10" s="33"/>
      <c r="J10" s="52" t="str">
        <f>Deflatores!$G$4&amp;"="</f>
        <v>I=</v>
      </c>
      <c r="K10" s="53">
        <f>SUMIF(Funções!$J$8:$J$469,"EE"&amp;Deflatores!G4,Funções!$L$8:$L$469)</f>
        <v>0</v>
      </c>
      <c r="L10" s="54"/>
    </row>
    <row r="11" spans="1:12" ht="13.5">
      <c r="A11" s="55"/>
      <c r="B11" s="49"/>
      <c r="C11" s="50">
        <f>COUNTIF(Funções!G8:G469,"EEA")</f>
        <v>3</v>
      </c>
      <c r="D11" s="49"/>
      <c r="E11" s="51" t="s">
        <v>181</v>
      </c>
      <c r="F11" s="51" t="s">
        <v>182</v>
      </c>
      <c r="G11" s="50">
        <f>C11*4</f>
        <v>12</v>
      </c>
      <c r="H11" s="49"/>
      <c r="I11" s="33"/>
      <c r="J11" s="52" t="str">
        <f>Deflatores!$G$5&amp;"="</f>
        <v>A=</v>
      </c>
      <c r="K11" s="53">
        <f>SUMIF(Funções!$J$8:$J$469,"EE"&amp;Deflatores!G5,Funções!$L$8:$L$469)</f>
        <v>0</v>
      </c>
      <c r="L11" s="54"/>
    </row>
    <row r="12" spans="1:12" ht="13.5">
      <c r="A12" s="55"/>
      <c r="B12" s="49"/>
      <c r="C12" s="50">
        <f>COUNTIF(Funções!G8:G469,"EEH")</f>
        <v>2</v>
      </c>
      <c r="D12" s="49"/>
      <c r="E12" s="51" t="s">
        <v>183</v>
      </c>
      <c r="F12" s="51" t="s">
        <v>184</v>
      </c>
      <c r="G12" s="50">
        <f>C12*6</f>
        <v>12</v>
      </c>
      <c r="H12" s="49"/>
      <c r="I12" s="33"/>
      <c r="J12" s="52" t="str">
        <f>Deflatores!$G$6&amp;"="</f>
        <v>E=</v>
      </c>
      <c r="K12" s="53">
        <f>SUMIF(Funções!$J$8:$J$469,"EE"&amp;Deflatores!G6,Funções!$L$8:$L$469)</f>
        <v>0</v>
      </c>
      <c r="L12" s="56"/>
    </row>
    <row r="13" spans="1:12" ht="13.5">
      <c r="A13" s="55"/>
      <c r="B13" s="49"/>
      <c r="C13" s="49"/>
      <c r="D13" s="49"/>
      <c r="E13" s="49"/>
      <c r="F13" s="49"/>
      <c r="G13" s="49"/>
      <c r="H13" s="49"/>
      <c r="I13" s="49"/>
      <c r="J13" s="49"/>
      <c r="K13" s="57"/>
      <c r="L13" s="54"/>
    </row>
    <row r="14" spans="1:12" ht="13.5">
      <c r="A14" s="55"/>
      <c r="B14" s="58" t="s">
        <v>185</v>
      </c>
      <c r="C14" s="50">
        <f>SUM(C10:C12)</f>
        <v>11</v>
      </c>
      <c r="D14" s="49"/>
      <c r="E14" s="49"/>
      <c r="F14" s="58" t="s">
        <v>186</v>
      </c>
      <c r="G14" s="50">
        <f>SUM(G10:G12)</f>
        <v>42</v>
      </c>
      <c r="H14" s="33">
        <f>IF($G$45&lt;&gt;0,G14/$G$45,"")</f>
        <v>0.35897435897435898</v>
      </c>
      <c r="J14" s="52"/>
      <c r="K14" s="53">
        <f>SUM(K10:K13)</f>
        <v>0</v>
      </c>
      <c r="L14" s="34" t="str">
        <f>IF('Sumário 2'!L11&lt;&gt;0,K14/'Sumário 2'!L11,"")</f>
        <v/>
      </c>
    </row>
    <row r="15" spans="1:12" ht="6" customHeight="1">
      <c r="A15" s="59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60"/>
    </row>
    <row r="16" spans="1:12" ht="6" customHeight="1">
      <c r="A16" s="55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54"/>
    </row>
    <row r="17" spans="1:12" ht="13.5">
      <c r="A17" s="55"/>
      <c r="B17" s="49" t="s">
        <v>53</v>
      </c>
      <c r="C17" s="52">
        <f>COUNTIF(Funções!G8:G469,"SEL")</f>
        <v>2</v>
      </c>
      <c r="D17" s="49"/>
      <c r="E17" s="51" t="s">
        <v>179</v>
      </c>
      <c r="F17" s="51" t="s">
        <v>182</v>
      </c>
      <c r="G17" s="52">
        <f>C17*4</f>
        <v>8</v>
      </c>
      <c r="H17" s="49"/>
      <c r="I17" s="49"/>
      <c r="J17" s="52" t="str">
        <f>Deflatores!$G$4&amp;"="</f>
        <v>I=</v>
      </c>
      <c r="K17" s="61">
        <f>SUMIF(Funções!$J$8:$J$469,"SE"&amp;Deflatores!$G$4,Funções!$L$8:$L$469)</f>
        <v>0</v>
      </c>
      <c r="L17" s="54"/>
    </row>
    <row r="18" spans="1:12" ht="13.5">
      <c r="A18" s="55"/>
      <c r="B18" s="49"/>
      <c r="C18" s="52">
        <f>COUNTIF(Funções!G8:G469,"SEA")</f>
        <v>0</v>
      </c>
      <c r="D18" s="49"/>
      <c r="E18" s="51" t="s">
        <v>181</v>
      </c>
      <c r="F18" s="51" t="s">
        <v>187</v>
      </c>
      <c r="G18" s="52">
        <f>C18*5</f>
        <v>0</v>
      </c>
      <c r="H18" s="49"/>
      <c r="I18" s="49"/>
      <c r="J18" s="52" t="str">
        <f>Deflatores!$G$5&amp;"="</f>
        <v>A=</v>
      </c>
      <c r="K18" s="61">
        <f>SUMIF(Funções!$J$8:$J$469,"SE"&amp;Deflatores!$G$5,Funções!$L$8:$L$469)</f>
        <v>0</v>
      </c>
      <c r="L18" s="54"/>
    </row>
    <row r="19" spans="1:12" ht="13.5">
      <c r="A19" s="55"/>
      <c r="B19" s="49"/>
      <c r="C19" s="52">
        <f>COUNTIF(Funções!G8:G469,"SEH")</f>
        <v>0</v>
      </c>
      <c r="D19" s="49"/>
      <c r="E19" s="51" t="s">
        <v>183</v>
      </c>
      <c r="F19" s="51" t="s">
        <v>188</v>
      </c>
      <c r="G19" s="52">
        <f>C19*7</f>
        <v>0</v>
      </c>
      <c r="H19" s="49"/>
      <c r="I19" s="49"/>
      <c r="J19" s="52" t="str">
        <f>Deflatores!$G$6&amp;"="</f>
        <v>E=</v>
      </c>
      <c r="K19" s="61">
        <f>SUMIF(Funções!$J$8:$J$469,"SE"&amp;Deflatores!$G$6,Funções!$L$8:$L$469)</f>
        <v>0</v>
      </c>
      <c r="L19" s="56"/>
    </row>
    <row r="20" spans="1:12" ht="13.5">
      <c r="A20" s="55"/>
      <c r="B20" s="49"/>
      <c r="C20" s="49"/>
      <c r="D20" s="49"/>
      <c r="E20" s="49"/>
      <c r="F20" s="49"/>
      <c r="G20" s="49"/>
      <c r="H20" s="49"/>
      <c r="I20" s="49"/>
      <c r="J20" s="49"/>
      <c r="K20" s="57"/>
      <c r="L20" s="54"/>
    </row>
    <row r="21" spans="1:12" ht="13.5">
      <c r="A21" s="55"/>
      <c r="B21" s="58" t="s">
        <v>185</v>
      </c>
      <c r="C21" s="50">
        <f>SUM(C17:C19)</f>
        <v>2</v>
      </c>
      <c r="D21" s="49"/>
      <c r="E21" s="49"/>
      <c r="F21" s="58" t="s">
        <v>186</v>
      </c>
      <c r="G21" s="50">
        <f>SUM(G17:G19)</f>
        <v>8</v>
      </c>
      <c r="H21" s="33">
        <f>IF($G$45&lt;&gt;0,G21/$G$45,"")</f>
        <v>6.8376068376068383E-2</v>
      </c>
      <c r="J21" s="52"/>
      <c r="K21" s="53">
        <f>SUM(K17:K20)</f>
        <v>0</v>
      </c>
      <c r="L21" s="34" t="str">
        <f>IF('Sumário 2'!L11&lt;&gt;0,K21/'Sumário 2'!L11,"")</f>
        <v/>
      </c>
    </row>
    <row r="22" spans="1:12" ht="6" customHeight="1">
      <c r="A22" s="5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60"/>
    </row>
    <row r="23" spans="1:12" ht="6" customHeight="1">
      <c r="A23" s="45"/>
      <c r="B23" s="46"/>
      <c r="C23" s="49"/>
      <c r="D23" s="46"/>
      <c r="E23" s="46"/>
      <c r="F23" s="46"/>
      <c r="G23" s="49"/>
      <c r="H23" s="46"/>
      <c r="I23" s="46"/>
      <c r="J23" s="46"/>
      <c r="K23" s="46"/>
      <c r="L23" s="47"/>
    </row>
    <row r="24" spans="1:12" ht="13.5">
      <c r="A24" s="55"/>
      <c r="B24" s="49" t="s">
        <v>60</v>
      </c>
      <c r="C24" s="50">
        <f>COUNTIF(Funções!G8:G469,"CEL")</f>
        <v>5</v>
      </c>
      <c r="D24" s="49"/>
      <c r="E24" s="51" t="s">
        <v>179</v>
      </c>
      <c r="F24" s="51" t="s">
        <v>180</v>
      </c>
      <c r="G24" s="50">
        <f>C24*3</f>
        <v>15</v>
      </c>
      <c r="H24" s="49"/>
      <c r="I24" s="49"/>
      <c r="J24" s="52" t="str">
        <f>Deflatores!$G$4&amp;"="</f>
        <v>I=</v>
      </c>
      <c r="K24" s="53">
        <f>SUMIF(Funções!$J$8:$J$469,"CE"&amp;Deflatores!$G$4,Funções!$L$8:$L$469)</f>
        <v>0</v>
      </c>
      <c r="L24" s="54"/>
    </row>
    <row r="25" spans="1:12" ht="13.5">
      <c r="A25" s="55"/>
      <c r="B25" s="49"/>
      <c r="C25" s="50">
        <f>COUNTIF(Funções!G8:G469,"CEA")</f>
        <v>0</v>
      </c>
      <c r="D25" s="49"/>
      <c r="E25" s="51" t="s">
        <v>181</v>
      </c>
      <c r="F25" s="51" t="s">
        <v>182</v>
      </c>
      <c r="G25" s="50">
        <f>C25*4</f>
        <v>0</v>
      </c>
      <c r="H25" s="49"/>
      <c r="I25" s="49"/>
      <c r="J25" s="52" t="str">
        <f>Deflatores!$G$5&amp;"="</f>
        <v>A=</v>
      </c>
      <c r="K25" s="53">
        <f>SUMIF(Funções!$J$8:$J$469,"CE"&amp;Deflatores!$G$5,Funções!$L$8:$L$469)</f>
        <v>0</v>
      </c>
      <c r="L25" s="54"/>
    </row>
    <row r="26" spans="1:12" ht="13.5">
      <c r="A26" s="55"/>
      <c r="B26" s="49"/>
      <c r="C26" s="50">
        <f>COUNTIF(Funções!G8:G469,"CEH")</f>
        <v>0</v>
      </c>
      <c r="D26" s="49"/>
      <c r="E26" s="51" t="s">
        <v>183</v>
      </c>
      <c r="F26" s="51" t="s">
        <v>184</v>
      </c>
      <c r="G26" s="50">
        <f>C26*6</f>
        <v>0</v>
      </c>
      <c r="H26" s="49"/>
      <c r="I26" s="49"/>
      <c r="J26" s="52" t="str">
        <f>Deflatores!$G$6&amp;"="</f>
        <v>E=</v>
      </c>
      <c r="K26" s="53">
        <f>SUMIF(Funções!$J$8:$J$469,"CE"&amp;Deflatores!$G$6,Funções!$L$8:$L$469)</f>
        <v>0</v>
      </c>
      <c r="L26" s="56"/>
    </row>
    <row r="27" spans="1:12" ht="13.5">
      <c r="A27" s="55"/>
      <c r="B27" s="49"/>
      <c r="C27" s="49"/>
      <c r="D27" s="49"/>
      <c r="E27" s="49"/>
      <c r="F27" s="49"/>
      <c r="G27" s="49"/>
      <c r="H27" s="49"/>
      <c r="I27" s="49"/>
      <c r="J27" s="49"/>
      <c r="K27" s="57"/>
      <c r="L27" s="54"/>
    </row>
    <row r="28" spans="1:12" ht="13.5">
      <c r="A28" s="55"/>
      <c r="B28" s="58" t="s">
        <v>185</v>
      </c>
      <c r="C28" s="50">
        <f>SUM(C24:C26)</f>
        <v>5</v>
      </c>
      <c r="D28" s="49"/>
      <c r="E28" s="49"/>
      <c r="F28" s="58" t="s">
        <v>186</v>
      </c>
      <c r="G28" s="50">
        <f>SUM(G24:G26)</f>
        <v>15</v>
      </c>
      <c r="H28" s="33">
        <f>IF($G$45&lt;&gt;0,G28/$G$45,"")</f>
        <v>0.12820512820512819</v>
      </c>
      <c r="J28" s="52"/>
      <c r="K28" s="53">
        <f>SUM(K24:K27)</f>
        <v>0</v>
      </c>
      <c r="L28" s="34" t="str">
        <f>IF('Sumário 2'!L11&lt;&gt;0,K28/'Sumário 2'!L11,"")</f>
        <v/>
      </c>
    </row>
    <row r="29" spans="1:12" ht="6" customHeight="1">
      <c r="A29" s="59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60"/>
    </row>
    <row r="30" spans="1:12" ht="6" customHeight="1">
      <c r="A30" s="45"/>
      <c r="B30" s="46"/>
      <c r="C30" s="49"/>
      <c r="D30" s="46"/>
      <c r="E30" s="46"/>
      <c r="F30" s="46"/>
      <c r="G30" s="49"/>
      <c r="H30" s="46"/>
      <c r="I30" s="46"/>
      <c r="J30" s="46"/>
      <c r="K30" s="46"/>
      <c r="L30" s="47"/>
    </row>
    <row r="31" spans="1:12" ht="13.5">
      <c r="A31" s="55"/>
      <c r="B31" s="49" t="s">
        <v>164</v>
      </c>
      <c r="C31" s="50">
        <f>COUNTIF(Funções!G8:G469,"ALIL")</f>
        <v>0</v>
      </c>
      <c r="D31" s="49"/>
      <c r="E31" s="49" t="s">
        <v>179</v>
      </c>
      <c r="F31" s="49" t="s">
        <v>188</v>
      </c>
      <c r="G31" s="50">
        <f>C31*7</f>
        <v>0</v>
      </c>
      <c r="H31" s="49"/>
      <c r="I31" s="49"/>
      <c r="J31" s="52" t="str">
        <f>Deflatores!$G$4&amp;"="</f>
        <v>I=</v>
      </c>
      <c r="K31" s="53">
        <f>SUMIF(Funções!$J$8:$J$469,"ALI"&amp;Deflatores!$G$4,Funções!$L$8:$L$469)</f>
        <v>0</v>
      </c>
      <c r="L31" s="54"/>
    </row>
    <row r="32" spans="1:12" ht="13.5">
      <c r="A32" s="55"/>
      <c r="B32" s="49"/>
      <c r="C32" s="50">
        <f>COUNTIF(Funções!G8:G469,"ALIA")</f>
        <v>0</v>
      </c>
      <c r="D32" s="49"/>
      <c r="E32" s="49" t="s">
        <v>181</v>
      </c>
      <c r="F32" s="49" t="s">
        <v>189</v>
      </c>
      <c r="G32" s="50">
        <f>C32*10</f>
        <v>0</v>
      </c>
      <c r="H32" s="49"/>
      <c r="I32" s="49"/>
      <c r="J32" s="52" t="str">
        <f>Deflatores!$G$5&amp;"="</f>
        <v>A=</v>
      </c>
      <c r="K32" s="53">
        <f>SUMIF(Funções!$J$8:$J$469,"ALI"&amp;Deflatores!$G$5,Funções!$L$8:$L$469)</f>
        <v>0</v>
      </c>
      <c r="L32" s="54"/>
    </row>
    <row r="33" spans="1:12" ht="13.5">
      <c r="A33" s="55"/>
      <c r="B33" s="49"/>
      <c r="C33" s="50">
        <f>COUNTIF(Funções!G8:G469,"ALIH")</f>
        <v>0</v>
      </c>
      <c r="D33" s="49"/>
      <c r="E33" s="49" t="s">
        <v>183</v>
      </c>
      <c r="F33" s="49" t="s">
        <v>190</v>
      </c>
      <c r="G33" s="50">
        <f>C33*15</f>
        <v>0</v>
      </c>
      <c r="H33" s="49"/>
      <c r="I33" s="49"/>
      <c r="J33" s="52" t="str">
        <f>Deflatores!$G$6&amp;"="</f>
        <v>E=</v>
      </c>
      <c r="K33" s="53">
        <f>SUMIF(Funções!$J$8:$J$469,"ALI"&amp;Deflatores!$G$6,Funções!$L$8:$L$469)</f>
        <v>0</v>
      </c>
      <c r="L33" s="56"/>
    </row>
    <row r="34" spans="1:12" ht="13.5">
      <c r="A34" s="55"/>
      <c r="B34" s="49"/>
      <c r="C34" s="49"/>
      <c r="D34" s="49"/>
      <c r="E34" s="49"/>
      <c r="F34" s="49"/>
      <c r="G34" s="49"/>
      <c r="H34" s="49"/>
      <c r="I34" s="49"/>
      <c r="J34" s="49"/>
      <c r="K34" s="57"/>
      <c r="L34" s="54"/>
    </row>
    <row r="35" spans="1:12" ht="13.5">
      <c r="A35" s="55"/>
      <c r="B35" s="58" t="s">
        <v>185</v>
      </c>
      <c r="C35" s="50">
        <f>SUM(C31:C33)</f>
        <v>0</v>
      </c>
      <c r="D35" s="49"/>
      <c r="E35" s="49"/>
      <c r="F35" s="58" t="s">
        <v>186</v>
      </c>
      <c r="G35" s="50">
        <f>SUM(G31:G33)</f>
        <v>0</v>
      </c>
      <c r="H35" s="33">
        <f>IF($G$45&lt;&gt;0,G35/$G$45,"")</f>
        <v>0</v>
      </c>
      <c r="J35" s="52"/>
      <c r="K35" s="53">
        <f>SUM(K31:K34)</f>
        <v>0</v>
      </c>
      <c r="L35" s="34" t="str">
        <f>IF('Sumário 2'!L11&lt;&gt;0,K35/'Sumário 2'!L11,"")</f>
        <v/>
      </c>
    </row>
    <row r="36" spans="1:12" ht="6" customHeight="1">
      <c r="A36" s="59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60"/>
    </row>
    <row r="37" spans="1:12" ht="6" customHeight="1">
      <c r="A37" s="45"/>
      <c r="B37" s="46"/>
      <c r="C37" s="49"/>
      <c r="D37" s="46"/>
      <c r="E37" s="46"/>
      <c r="F37" s="46"/>
      <c r="G37" s="49"/>
      <c r="H37" s="46"/>
      <c r="I37" s="46"/>
      <c r="J37" s="46"/>
      <c r="K37" s="46"/>
      <c r="L37" s="47"/>
    </row>
    <row r="38" spans="1:12" ht="13.5">
      <c r="A38" s="55"/>
      <c r="B38" s="49" t="s">
        <v>36</v>
      </c>
      <c r="C38" s="50">
        <f>COUNTIF(Funções!G8:G469,"AIEL")</f>
        <v>9</v>
      </c>
      <c r="D38" s="49"/>
      <c r="E38" s="49" t="s">
        <v>179</v>
      </c>
      <c r="F38" s="49" t="s">
        <v>187</v>
      </c>
      <c r="G38" s="50">
        <f>C38*5</f>
        <v>45</v>
      </c>
      <c r="H38" s="49"/>
      <c r="I38" s="49"/>
      <c r="J38" s="52" t="str">
        <f>Deflatores!$G$4&amp;"="</f>
        <v>I=</v>
      </c>
      <c r="K38" s="53">
        <f>SUMIF(Funções!$J$8:$J$469,"AIE"&amp;Deflatores!$G$4,Funções!$L$8:$L$469)</f>
        <v>0</v>
      </c>
      <c r="L38" s="54"/>
    </row>
    <row r="39" spans="1:12" ht="13.5">
      <c r="A39" s="55"/>
      <c r="B39" s="49"/>
      <c r="C39" s="50">
        <f>COUNTIF(Funções!G8:G469,"AIEA")</f>
        <v>1</v>
      </c>
      <c r="D39" s="49"/>
      <c r="E39" s="49" t="s">
        <v>181</v>
      </c>
      <c r="F39" s="49" t="s">
        <v>188</v>
      </c>
      <c r="G39" s="50">
        <f>C39*7</f>
        <v>7</v>
      </c>
      <c r="H39" s="49"/>
      <c r="I39" s="49"/>
      <c r="J39" s="52" t="str">
        <f>Deflatores!$G$5&amp;"="</f>
        <v>A=</v>
      </c>
      <c r="K39" s="53">
        <f>SUMIF(Funções!$J$8:$J$469,"AIE"&amp;Deflatores!$G$5,Funções!$L$8:$L$469)</f>
        <v>0</v>
      </c>
      <c r="L39" s="54"/>
    </row>
    <row r="40" spans="1:12" ht="13.5">
      <c r="A40" s="55"/>
      <c r="B40" s="49"/>
      <c r="C40" s="50">
        <f>COUNTIF(Funções!G8:G469,"AIEH")</f>
        <v>0</v>
      </c>
      <c r="D40" s="49"/>
      <c r="E40" s="49" t="s">
        <v>183</v>
      </c>
      <c r="F40" s="49" t="s">
        <v>189</v>
      </c>
      <c r="G40" s="50">
        <f>C40*10</f>
        <v>0</v>
      </c>
      <c r="H40" s="49"/>
      <c r="I40" s="49"/>
      <c r="J40" s="52" t="str">
        <f>Deflatores!$G$6&amp;"="</f>
        <v>E=</v>
      </c>
      <c r="K40" s="53">
        <f>SUMIF(Funções!$J$8:$J$469,"AIE"&amp;Deflatores!$G$6,Funções!$L$8:$L$469)</f>
        <v>0</v>
      </c>
      <c r="L40" s="56"/>
    </row>
    <row r="41" spans="1:12" ht="13.5">
      <c r="A41" s="55"/>
      <c r="B41" s="49"/>
      <c r="C41" s="49"/>
      <c r="D41" s="49"/>
      <c r="E41" s="49"/>
      <c r="F41" s="49"/>
      <c r="G41" s="49"/>
      <c r="H41" s="49"/>
      <c r="I41" s="49"/>
      <c r="J41" s="49"/>
      <c r="K41" s="57"/>
      <c r="L41" s="54"/>
    </row>
    <row r="42" spans="1:12" ht="13.5">
      <c r="A42" s="55"/>
      <c r="B42" s="58" t="s">
        <v>185</v>
      </c>
      <c r="C42" s="50">
        <f>SUM(C38:C40)</f>
        <v>10</v>
      </c>
      <c r="D42" s="49"/>
      <c r="E42" s="49"/>
      <c r="F42" s="58" t="s">
        <v>186</v>
      </c>
      <c r="G42" s="50">
        <f>SUM(G38:G40)</f>
        <v>52</v>
      </c>
      <c r="H42" s="33">
        <f>IF($G$45&lt;&gt;0,G42/$G$45,"")</f>
        <v>0.44444444444444442</v>
      </c>
      <c r="J42" s="52"/>
      <c r="K42" s="53">
        <f>SUM(K38:K41)</f>
        <v>0</v>
      </c>
      <c r="L42" s="34" t="str">
        <f>IF('Sumário 2'!L11&lt;&gt;0,K42/'Sumário 2'!L11,"")</f>
        <v/>
      </c>
    </row>
    <row r="43" spans="1:12" ht="6" customHeight="1">
      <c r="A43" s="59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60"/>
    </row>
    <row r="44" spans="1:12" ht="6" customHeight="1">
      <c r="A44" s="55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54"/>
    </row>
    <row r="45" spans="1:12" ht="13.5">
      <c r="A45" s="55"/>
      <c r="B45" s="157" t="s">
        <v>191</v>
      </c>
      <c r="C45" s="157"/>
      <c r="D45" s="157"/>
      <c r="E45" s="157"/>
      <c r="F45" s="157"/>
      <c r="G45" s="50">
        <f>SUM(G14+G21+G28+G35+G42)</f>
        <v>117</v>
      </c>
      <c r="H45" s="49"/>
      <c r="I45" s="49"/>
      <c r="J45" s="49"/>
      <c r="K45" s="49"/>
      <c r="L45" s="54"/>
    </row>
    <row r="46" spans="1:12" ht="13.5">
      <c r="A46" s="55"/>
      <c r="B46" s="157" t="s">
        <v>192</v>
      </c>
      <c r="C46" s="157"/>
      <c r="D46" s="157"/>
      <c r="E46" s="157"/>
      <c r="F46" s="157"/>
      <c r="G46" s="50">
        <f>(C10+C11+C12)*4+(C17+C18+C19)*5+(C24+C25+C26)*4+(C31+C32+C33)*7+(C38+C39+C40)*5</f>
        <v>124</v>
      </c>
      <c r="H46" s="49"/>
      <c r="I46" s="49"/>
      <c r="J46" s="49"/>
      <c r="K46" s="49"/>
      <c r="L46" s="54"/>
    </row>
    <row r="47" spans="1:12" ht="13.5">
      <c r="A47" s="55"/>
      <c r="B47" s="157" t="s">
        <v>193</v>
      </c>
      <c r="C47" s="157"/>
      <c r="D47" s="157"/>
      <c r="E47" s="157"/>
      <c r="F47" s="157"/>
      <c r="G47" s="50">
        <f>(C31+C32+C33)*35+(C38+C39+C40)*15</f>
        <v>150</v>
      </c>
      <c r="H47" s="49"/>
      <c r="I47" s="49"/>
      <c r="J47" s="49"/>
      <c r="K47" s="49"/>
      <c r="L47" s="54"/>
    </row>
    <row r="48" spans="1:12" ht="13.5">
      <c r="A48" s="5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54"/>
    </row>
    <row r="49" spans="1:12" ht="13.5">
      <c r="A49" s="55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54"/>
    </row>
    <row r="50" spans="1:12" ht="13.5">
      <c r="A50" s="55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54"/>
    </row>
    <row r="51" spans="1:12" ht="13.5">
      <c r="A51" s="55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54"/>
    </row>
    <row r="52" spans="1:12" ht="13.5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4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G7:G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zoomScaleSheetLayoutView="100" workbookViewId="0">
      <pane ySplit="6" topLeftCell="A7" activePane="bottomLeft" state="frozen"/>
      <selection pane="bottomLeft" activeCell="B37" sqref="B37:C37"/>
      <selection activeCell="B11" sqref="B11"/>
    </sheetView>
  </sheetViews>
  <sheetFormatPr defaultColWidth="11.42578125" defaultRowHeight="12.75"/>
  <cols>
    <col min="1" max="1" width="3.140625" customWidth="1"/>
    <col min="2" max="2" width="32.42578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42578125" customWidth="1"/>
    <col min="10" max="10" width="7.42578125" customWidth="1"/>
    <col min="11" max="11" width="2.140625" customWidth="1"/>
    <col min="12" max="12" width="13.42578125" customWidth="1"/>
    <col min="13" max="13" width="1.85546875" customWidth="1"/>
  </cols>
  <sheetData>
    <row r="1" spans="1:13">
      <c r="A1" s="121" t="s">
        <v>194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</row>
    <row r="3" spans="1:13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3">
      <c r="A4" s="156" t="str">
        <f>Contagem!A5&amp;" : "&amp;Contagem!F5</f>
        <v>Aplicação : TCC</v>
      </c>
      <c r="B4" s="156"/>
      <c r="C4" s="156"/>
      <c r="D4" s="156"/>
      <c r="E4" s="156"/>
      <c r="F4" s="142" t="str">
        <f>Contagem!A8&amp;" : "&amp;Contagem!F8</f>
        <v>Projeto : Sistema de Gerenciamento de Projetos</v>
      </c>
      <c r="G4" s="142"/>
      <c r="H4" s="142"/>
      <c r="I4" s="142"/>
      <c r="J4" s="142"/>
      <c r="K4" s="142"/>
      <c r="L4" s="142"/>
      <c r="M4" s="142"/>
    </row>
    <row r="5" spans="1:13">
      <c r="A5" s="160" t="str">
        <f>Contagem!A9&amp;" : "&amp;Contagem!F9</f>
        <v>Responsável : Vinícius Silva Avelino</v>
      </c>
      <c r="B5" s="160"/>
      <c r="C5" s="160"/>
      <c r="D5" s="160"/>
      <c r="E5" s="160"/>
      <c r="F5" s="142" t="str">
        <f>Contagem!A10&amp;" : "&amp;Contagem!F10</f>
        <v xml:space="preserve">Revisor : </v>
      </c>
      <c r="G5" s="142"/>
      <c r="H5" s="142"/>
      <c r="I5" s="142"/>
      <c r="J5" s="142"/>
      <c r="K5" s="142"/>
      <c r="L5" s="142"/>
      <c r="M5" s="142"/>
    </row>
    <row r="6" spans="1:13">
      <c r="A6" s="160" t="str">
        <f>Contagem!A4&amp;" : "&amp;Contagem!F4</f>
        <v xml:space="preserve">Empresa : </v>
      </c>
      <c r="B6" s="160"/>
      <c r="C6" s="160"/>
      <c r="D6" s="160"/>
      <c r="E6" s="160"/>
      <c r="F6" s="142" t="str">
        <f>"Tipo de Contagem : "&amp;Contagem!F6</f>
        <v>Tipo de Contagem : Projeto de Desenvolvimento</v>
      </c>
      <c r="G6" s="142"/>
      <c r="H6" s="142"/>
      <c r="I6" s="142"/>
      <c r="J6" s="142"/>
      <c r="K6" s="142"/>
      <c r="L6" s="142"/>
      <c r="M6" s="142"/>
    </row>
    <row r="7" spans="1:13">
      <c r="A7" s="80"/>
      <c r="M7" s="81"/>
    </row>
    <row r="8" spans="1:13" ht="13.5">
      <c r="A8" s="80"/>
      <c r="B8" s="161"/>
      <c r="C8" s="161"/>
      <c r="D8" s="161"/>
      <c r="E8" s="161"/>
      <c r="F8" s="161"/>
      <c r="G8" s="161"/>
      <c r="H8" s="161"/>
      <c r="I8" s="161"/>
      <c r="M8" s="81"/>
    </row>
    <row r="9" spans="1:13" ht="13.5">
      <c r="A9" s="80"/>
      <c r="B9" s="162" t="s">
        <v>195</v>
      </c>
      <c r="C9" s="162"/>
      <c r="D9" s="162"/>
      <c r="E9" s="35" t="s">
        <v>165</v>
      </c>
      <c r="F9" s="35" t="s">
        <v>2</v>
      </c>
      <c r="G9" s="35" t="s">
        <v>196</v>
      </c>
      <c r="H9" s="35" t="s">
        <v>197</v>
      </c>
      <c r="I9" s="35" t="s">
        <v>8</v>
      </c>
      <c r="J9" s="35" t="s">
        <v>198</v>
      </c>
      <c r="M9" s="81"/>
    </row>
    <row r="10" spans="1:13" ht="13.5" customHeight="1">
      <c r="A10" s="80"/>
      <c r="B10" s="127" t="str">
        <f>""&amp;Deflatores!B4</f>
        <v>Inclusão</v>
      </c>
      <c r="C10" s="127"/>
      <c r="D10" s="24" t="str">
        <f>""&amp;Deflatores!G4</f>
        <v>I</v>
      </c>
      <c r="E10" s="102">
        <f>IF(D10="","",COUNTIF(Funções!C$8:C$469,D10))</f>
        <v>0</v>
      </c>
      <c r="F10" s="103">
        <f>SUMIF(Funções!$C$8:$C$469,Deflatores!G4,Funções!$H$8:$H$469)</f>
        <v>0</v>
      </c>
      <c r="G10" s="104">
        <f>IF(ISBLANK(Deflatores!H4),"",Deflatores!H4)</f>
        <v>1</v>
      </c>
      <c r="H10" s="103" t="str">
        <f>IF(ISBLANK(Deflatores!I4),"",Deflatores!I4)</f>
        <v/>
      </c>
      <c r="I10" s="105">
        <f>IF(F10=0,Deflatores!K4,F10*G10)</f>
        <v>0</v>
      </c>
      <c r="J10" s="106" t="str">
        <f t="shared" ref="J10:J44" si="0">IF($L$11&lt;&gt;0,I10/$L$11,"")</f>
        <v/>
      </c>
      <c r="L10" s="40" t="s">
        <v>8</v>
      </c>
      <c r="M10" s="54"/>
    </row>
    <row r="11" spans="1:13" ht="13.5" customHeight="1">
      <c r="A11" s="80"/>
      <c r="B11" s="127" t="str">
        <f>""&amp;Deflatores!B5</f>
        <v>Alteração (sem conhecimento do Fator de Impacto)</v>
      </c>
      <c r="C11" s="127"/>
      <c r="D11" s="24" t="str">
        <f>""&amp;Deflatores!G5</f>
        <v>A</v>
      </c>
      <c r="E11" s="102">
        <f>IF(D11="","",COUNTIF(Funções!C$8:C$469,D11))</f>
        <v>0</v>
      </c>
      <c r="F11" s="103">
        <f>SUMIF(Funções!$C$8:$C$469,Deflatores!G5,Funções!$H$8:$H$469)</f>
        <v>0</v>
      </c>
      <c r="G11" s="104">
        <f>IF(ISBLANK(Deflatores!H5),"",Deflatores!H5)</f>
        <v>0.5</v>
      </c>
      <c r="H11" s="103" t="str">
        <f>IF(ISBLANK(Deflatores!I5),"",Deflatores!I5)</f>
        <v/>
      </c>
      <c r="I11" s="105">
        <f>IF(F11=0,Deflatores!K5,F11*G11)</f>
        <v>0</v>
      </c>
      <c r="J11" s="106" t="str">
        <f t="shared" si="0"/>
        <v/>
      </c>
      <c r="K11" s="92"/>
      <c r="L11" s="41">
        <f>Contagem!Q6</f>
        <v>0</v>
      </c>
      <c r="M11" s="54"/>
    </row>
    <row r="12" spans="1:13" ht="13.5" customHeight="1">
      <c r="A12" s="80"/>
      <c r="B12" s="127" t="str">
        <f>""&amp;Deflatores!B6</f>
        <v>Exclusão</v>
      </c>
      <c r="C12" s="127"/>
      <c r="D12" s="24" t="str">
        <f>""&amp;Deflatores!G6</f>
        <v>E</v>
      </c>
      <c r="E12" s="102">
        <f>IF(D12="","",COUNTIF(Funções!C$8:C$469,D12))</f>
        <v>0</v>
      </c>
      <c r="F12" s="103">
        <f>SUMIF(Funções!$C$8:$C$469,Deflatores!G6,Funções!$H$8:$H$469)</f>
        <v>0</v>
      </c>
      <c r="G12" s="104">
        <f>IF(ISBLANK(Deflatores!H6),"",Deflatores!H6)</f>
        <v>0.4</v>
      </c>
      <c r="H12" s="103" t="str">
        <f>IF(ISBLANK(Deflatores!I6),"",Deflatores!I6)</f>
        <v/>
      </c>
      <c r="I12" s="105">
        <f>IF(F12=0,Deflatores!K6,F12*G12)</f>
        <v>0</v>
      </c>
      <c r="J12" s="106" t="str">
        <f t="shared" si="0"/>
        <v/>
      </c>
      <c r="K12" s="92"/>
      <c r="L12" s="93"/>
      <c r="M12" s="54"/>
    </row>
    <row r="13" spans="1:13" ht="13.5" customHeight="1">
      <c r="A13" s="80"/>
      <c r="B13" s="127" t="str">
        <f>""&amp;Deflatores!B7</f>
        <v>Alteração (50%) de função desenvolvida ou já alterada pela empresa atual</v>
      </c>
      <c r="C13" s="127"/>
      <c r="D13" s="24" t="str">
        <f>""&amp;Deflatores!G7</f>
        <v>A50</v>
      </c>
      <c r="E13" s="102">
        <f>IF(D13="","",COUNTIF(Funções!C$8:C$469,D13))</f>
        <v>0</v>
      </c>
      <c r="F13" s="103">
        <f>SUMIF(Funções!$C$8:$C$469,Deflatores!G7,Funções!$H$8:$H$469)</f>
        <v>0</v>
      </c>
      <c r="G13" s="104">
        <f>IF(ISBLANK(Deflatores!H7),"",Deflatores!H7)</f>
        <v>0.5</v>
      </c>
      <c r="H13" s="103" t="str">
        <f>IF(ISBLANK(Deflatores!I7),"",Deflatores!I7)</f>
        <v/>
      </c>
      <c r="I13" s="105">
        <f>Deflatores!K7</f>
        <v>0</v>
      </c>
      <c r="J13" s="106" t="str">
        <f t="shared" si="0"/>
        <v/>
      </c>
      <c r="K13" s="92"/>
      <c r="L13" s="40" t="s">
        <v>199</v>
      </c>
      <c r="M13" s="54"/>
    </row>
    <row r="14" spans="1:13" ht="13.5" customHeight="1">
      <c r="A14" s="80"/>
      <c r="B14" s="127" t="str">
        <f>""&amp;Deflatores!B8</f>
        <v>Alteração (75%) de função não desenv. e ainda não alterada pela empresa atual</v>
      </c>
      <c r="C14" s="127"/>
      <c r="D14" s="24" t="str">
        <f>""&amp;Deflatores!G8</f>
        <v>A75</v>
      </c>
      <c r="E14" s="102">
        <f>IF(D14="","",COUNTIF(Funções!C$8:C$469,D14))</f>
        <v>0</v>
      </c>
      <c r="F14" s="103">
        <f>SUMIF(Funções!$C$8:$C$469,Deflatores!G8,Funções!$H$8:$H$469)</f>
        <v>0</v>
      </c>
      <c r="G14" s="104">
        <f>IF(ISBLANK(Deflatores!H8),"",Deflatores!H8)</f>
        <v>0.75</v>
      </c>
      <c r="H14" s="103" t="str">
        <f>IF(ISBLANK(Deflatores!I8),"",Deflatores!I8)</f>
        <v/>
      </c>
      <c r="I14" s="105">
        <f>Deflatores!K8</f>
        <v>0</v>
      </c>
      <c r="J14" s="106" t="str">
        <f t="shared" si="0"/>
        <v/>
      </c>
      <c r="L14" s="41">
        <f>Contagem!Q4</f>
        <v>117</v>
      </c>
      <c r="M14" s="54"/>
    </row>
    <row r="15" spans="1:13" ht="13.5" customHeight="1">
      <c r="A15" s="80"/>
      <c r="B15" s="127" t="str">
        <f>""&amp;Deflatores!B9</f>
        <v>Alteração (75%+15%): o mesmo acima + redocumentar a função</v>
      </c>
      <c r="C15" s="127"/>
      <c r="D15" s="24" t="str">
        <f>""&amp;Deflatores!G9</f>
        <v>A90</v>
      </c>
      <c r="E15" s="102">
        <f>IF(D15="","",COUNTIF(Funções!C$8:C$469,D15))</f>
        <v>0</v>
      </c>
      <c r="F15" s="103">
        <f>SUMIF(Funções!$C$8:$C$469,Deflatores!G9,Funções!$H$8:$H$469)</f>
        <v>0</v>
      </c>
      <c r="G15" s="104">
        <f>IF(ISBLANK(Deflatores!H9),"",Deflatores!H9)</f>
        <v>0.9</v>
      </c>
      <c r="H15" s="103" t="str">
        <f>IF(ISBLANK(Deflatores!I9),"",Deflatores!I9)</f>
        <v/>
      </c>
      <c r="I15" s="105">
        <f>Deflatores!K9</f>
        <v>0</v>
      </c>
      <c r="J15" s="106" t="str">
        <f t="shared" si="0"/>
        <v/>
      </c>
      <c r="M15" s="81"/>
    </row>
    <row r="16" spans="1:13" ht="13.5" customHeight="1">
      <c r="A16" s="80"/>
      <c r="B16" s="127" t="str">
        <f>""&amp;Deflatores!B10</f>
        <v>Migração de Dados</v>
      </c>
      <c r="C16" s="127"/>
      <c r="D16" s="24" t="str">
        <f>""&amp;Deflatores!G10</f>
        <v>PMD</v>
      </c>
      <c r="E16" s="102">
        <f>IF(D16="","",COUNTIF(Funções!C$8:C$469,D16))</f>
        <v>0</v>
      </c>
      <c r="F16" s="103">
        <f>SUMIF(Funções!$C$8:$C$469,Deflatores!G10,Funções!$H$8:$H$469)</f>
        <v>0</v>
      </c>
      <c r="G16" s="104">
        <f>IF(ISBLANK(Deflatores!H10),"",Deflatores!H10)</f>
        <v>1</v>
      </c>
      <c r="H16" s="103" t="str">
        <f>IF(ISBLANK(Deflatores!I10),"",Deflatores!I10)</f>
        <v/>
      </c>
      <c r="I16" s="105">
        <f>Deflatores!K10</f>
        <v>0</v>
      </c>
      <c r="J16" s="106" t="str">
        <f t="shared" si="0"/>
        <v/>
      </c>
      <c r="M16" s="81"/>
    </row>
    <row r="17" spans="1:13" ht="13.5" customHeight="1">
      <c r="A17" s="80"/>
      <c r="B17" s="127" t="str">
        <f>""&amp;Deflatores!B11</f>
        <v>Corretiva (sem conhecimento do Fator de Impacto)</v>
      </c>
      <c r="C17" s="127"/>
      <c r="D17" s="24" t="str">
        <f>""&amp;Deflatores!G11</f>
        <v>COR</v>
      </c>
      <c r="E17" s="102">
        <f>IF(D17="","",COUNTIF(Funções!C$8:C$469,D17))</f>
        <v>0</v>
      </c>
      <c r="F17" s="103">
        <f>SUMIF(Funções!$C$8:$C$469,Deflatores!G11,Funções!$H$8:$H$469)</f>
        <v>0</v>
      </c>
      <c r="G17" s="104">
        <f>IF(ISBLANK(Deflatores!H11),"",Deflatores!H11)</f>
        <v>0.5</v>
      </c>
      <c r="H17" s="103" t="str">
        <f>IF(ISBLANK(Deflatores!I11),"",Deflatores!I11)</f>
        <v/>
      </c>
      <c r="I17" s="105">
        <f>Deflatores!K11</f>
        <v>0</v>
      </c>
      <c r="J17" s="106" t="str">
        <f>IF($L$11&lt;&gt;0,I17/$L$11,"")</f>
        <v/>
      </c>
      <c r="M17" s="81"/>
    </row>
    <row r="18" spans="1:13" ht="13.5" customHeight="1">
      <c r="A18" s="80"/>
      <c r="B18" s="127" t="str">
        <f>""&amp;Deflatores!B12</f>
        <v>Corretiva (50%) - Fora da garantia (mesma empresa)</v>
      </c>
      <c r="C18" s="127"/>
      <c r="D18" s="24" t="str">
        <f>""&amp;Deflatores!G12</f>
        <v>COR50</v>
      </c>
      <c r="E18" s="102">
        <f>IF(D18="","",COUNTIF(Funções!C$8:C$469,D18))</f>
        <v>0</v>
      </c>
      <c r="F18" s="103">
        <f>SUMIF(Funções!$C$8:$C$469,Deflatores!G12,Funções!$H$8:$H$469)</f>
        <v>0</v>
      </c>
      <c r="G18" s="104">
        <f>IF(ISBLANK(Deflatores!H12),"",Deflatores!H12)</f>
        <v>0.5</v>
      </c>
      <c r="H18" s="103" t="str">
        <f>IF(ISBLANK(Deflatores!I12),"",Deflatores!I12)</f>
        <v/>
      </c>
      <c r="I18" s="105">
        <f>Deflatores!K12</f>
        <v>0</v>
      </c>
      <c r="J18" s="106" t="str">
        <f t="shared" si="0"/>
        <v/>
      </c>
      <c r="M18" s="81"/>
    </row>
    <row r="19" spans="1:13" ht="13.5" customHeight="1">
      <c r="A19" s="80"/>
      <c r="B19" s="127" t="str">
        <f>""&amp;Deflatores!B13</f>
        <v>Corretiva (75%) - Fora da garantia (outra empresa)</v>
      </c>
      <c r="C19" s="127"/>
      <c r="D19" s="24" t="str">
        <f>""&amp;Deflatores!G13</f>
        <v>COR75</v>
      </c>
      <c r="E19" s="102">
        <f>IF(D19="","",COUNTIF(Funções!C$8:C$469,D19))</f>
        <v>0</v>
      </c>
      <c r="F19" s="103">
        <f>SUMIF(Funções!$C$8:$C$469,Deflatores!G13,Funções!$H$8:$H$469)</f>
        <v>0</v>
      </c>
      <c r="G19" s="104">
        <f>IF(ISBLANK(Deflatores!H13),"",Deflatores!H13)</f>
        <v>0.75</v>
      </c>
      <c r="H19" s="103" t="str">
        <f>IF(ISBLANK(Deflatores!I13),"",Deflatores!I13)</f>
        <v/>
      </c>
      <c r="I19" s="105">
        <f>Deflatores!K13</f>
        <v>0</v>
      </c>
      <c r="J19" s="106" t="str">
        <f t="shared" si="0"/>
        <v/>
      </c>
      <c r="M19" s="81"/>
    </row>
    <row r="20" spans="1:13" ht="13.5" customHeight="1">
      <c r="A20" s="80"/>
      <c r="B20" s="127" t="str">
        <f>""&amp;Deflatores!B14</f>
        <v>Corretiva (75%+15%) - Fora da garantia (outra empresa) + Redocumentação</v>
      </c>
      <c r="C20" s="127"/>
      <c r="D20" s="24" t="str">
        <f>""&amp;Deflatores!G14</f>
        <v>COR90</v>
      </c>
      <c r="E20" s="102">
        <f>IF(D20="","",COUNTIF(Funções!C$8:C$469,D20))</f>
        <v>0</v>
      </c>
      <c r="F20" s="103">
        <f>SUMIF(Funções!$C$8:$C$469,Deflatores!G14,Funções!$H$8:$H$469)</f>
        <v>0</v>
      </c>
      <c r="G20" s="104">
        <f>IF(ISBLANK(Deflatores!H14),"",Deflatores!H14)</f>
        <v>0.9</v>
      </c>
      <c r="H20" s="103" t="str">
        <f>IF(ISBLANK(Deflatores!I14),"",Deflatores!I14)</f>
        <v/>
      </c>
      <c r="I20" s="105">
        <f>Deflatores!K14</f>
        <v>0</v>
      </c>
      <c r="J20" s="106" t="str">
        <f>IF($L$11&lt;&gt;0,I20/$L$11,"")</f>
        <v/>
      </c>
      <c r="M20" s="81"/>
    </row>
    <row r="21" spans="1:13" ht="13.5" customHeight="1">
      <c r="A21" s="80"/>
      <c r="B21" s="127" t="str">
        <f>""&amp;Deflatores!B15</f>
        <v>Corretiva em Garantia</v>
      </c>
      <c r="C21" s="127"/>
      <c r="D21" s="24" t="str">
        <f>""&amp;Deflatores!G15</f>
        <v>GAR</v>
      </c>
      <c r="E21" s="102">
        <f>IF(D21="","",COUNTIF(Funções!C$8:C$469,D21))</f>
        <v>0</v>
      </c>
      <c r="F21" s="103">
        <f>SUMIF(Funções!$C$8:$C$469,Deflatores!G15,Funções!$H$8:$H$469)</f>
        <v>0</v>
      </c>
      <c r="G21" s="104">
        <f>IF(ISBLANK(Deflatores!H15),"",Deflatores!H15)</f>
        <v>0</v>
      </c>
      <c r="H21" s="103" t="str">
        <f>IF(ISBLANK(Deflatores!I15),"",Deflatores!I15)</f>
        <v/>
      </c>
      <c r="I21" s="105">
        <f>Deflatores!K15</f>
        <v>0</v>
      </c>
      <c r="J21" s="106" t="str">
        <f>IF($L$11&lt;&gt;0,I21/$L$11,"")</f>
        <v/>
      </c>
      <c r="M21" s="81"/>
    </row>
    <row r="22" spans="1:13" ht="13.5" customHeight="1">
      <c r="A22" s="80"/>
      <c r="B22" s="127" t="str">
        <f>""&amp;Deflatores!B16</f>
        <v>Mudança de Plataforma - Linguagem de Programação</v>
      </c>
      <c r="C22" s="127"/>
      <c r="D22" s="24" t="str">
        <f>""&amp;Deflatores!G16</f>
        <v>MLP</v>
      </c>
      <c r="E22" s="102">
        <f>IF(D22="","",COUNTIF(Funções!C$8:C$469,D22))</f>
        <v>0</v>
      </c>
      <c r="F22" s="103">
        <f>SUMIF(Funções!$C$8:$C$469,Deflatores!G16,Funções!$H$8:$H$469)</f>
        <v>0</v>
      </c>
      <c r="G22" s="104">
        <f>IF(ISBLANK(Deflatores!H16),"",Deflatores!H16)</f>
        <v>1</v>
      </c>
      <c r="H22" s="103" t="str">
        <f>IF(ISBLANK(Deflatores!I16),"",Deflatores!I16)</f>
        <v/>
      </c>
      <c r="I22" s="105">
        <f>Deflatores!K16</f>
        <v>0</v>
      </c>
      <c r="J22" s="106" t="str">
        <f t="shared" si="0"/>
        <v/>
      </c>
      <c r="M22" s="81"/>
    </row>
    <row r="23" spans="1:13" ht="13.5" customHeight="1">
      <c r="A23" s="80"/>
      <c r="B23" s="127" t="str">
        <f>""&amp;Deflatores!B17</f>
        <v>Mudança de Plataforma - Banco de Dados (outro paradigma)</v>
      </c>
      <c r="C23" s="127"/>
      <c r="D23" s="24" t="str">
        <f>""&amp;Deflatores!G17</f>
        <v>MBO</v>
      </c>
      <c r="E23" s="102">
        <f>IF(D23="","",COUNTIF(Funções!C$8:C$469,D23))</f>
        <v>0</v>
      </c>
      <c r="F23" s="103">
        <f>SUMIF(Funções!$C$8:$C$469,Deflatores!G17,Funções!$H$8:$H$469)</f>
        <v>0</v>
      </c>
      <c r="G23" s="104">
        <f>IF(ISBLANK(Deflatores!H17),"",Deflatores!H17)</f>
        <v>1</v>
      </c>
      <c r="H23" s="103" t="str">
        <f>IF(ISBLANK(Deflatores!I17),"",Deflatores!I17)</f>
        <v/>
      </c>
      <c r="I23" s="105">
        <f>Deflatores!K17</f>
        <v>0</v>
      </c>
      <c r="J23" s="106" t="str">
        <f t="shared" si="0"/>
        <v/>
      </c>
      <c r="M23" s="81"/>
    </row>
    <row r="24" spans="1:13" ht="13.5" customHeight="1">
      <c r="A24" s="80"/>
      <c r="B24" s="127" t="str">
        <f>""&amp;Deflatores!B18</f>
        <v>Mudança de Plataforma - Banco de Dados (mesmo paradigma com alterações)</v>
      </c>
      <c r="C24" s="127"/>
      <c r="D24" s="24" t="str">
        <f>""&amp;Deflatores!G18</f>
        <v>MBM</v>
      </c>
      <c r="E24" s="102">
        <f>IF(D24="","",COUNTIF(Funções!C$8:C$469,D24))</f>
        <v>0</v>
      </c>
      <c r="F24" s="103">
        <f>SUMIF(Funções!$C$8:$C$469,Deflatores!G18,Funções!$H$8:$H$469)</f>
        <v>0</v>
      </c>
      <c r="G24" s="104">
        <f>IF(ISBLANK(Deflatores!H18),"",Deflatores!H18)</f>
        <v>0.3</v>
      </c>
      <c r="H24" s="103" t="str">
        <f>IF(ISBLANK(Deflatores!I18),"",Deflatores!I18)</f>
        <v/>
      </c>
      <c r="I24" s="105">
        <f>Deflatores!K18</f>
        <v>0</v>
      </c>
      <c r="J24" s="106" t="str">
        <f t="shared" si="0"/>
        <v/>
      </c>
      <c r="K24" s="92"/>
      <c r="M24" s="81"/>
    </row>
    <row r="25" spans="1:13" ht="13.5" customHeight="1">
      <c r="A25" s="80"/>
      <c r="B25" s="127" t="str">
        <f>""&amp;Deflatores!B19</f>
        <v>Atualização de Versão – Linguagem de Programação</v>
      </c>
      <c r="C25" s="127"/>
      <c r="D25" s="24" t="str">
        <f>""&amp;Deflatores!G19</f>
        <v>ALP</v>
      </c>
      <c r="E25" s="102">
        <f>IF(D25="","",COUNTIF(Funções!C$8:C$469,D25))</f>
        <v>0</v>
      </c>
      <c r="F25" s="103">
        <f>SUMIF(Funções!$C$8:$C$469,Deflatores!G19,Funções!$H$8:$H$469)</f>
        <v>0</v>
      </c>
      <c r="G25" s="104">
        <f>IF(ISBLANK(Deflatores!H19),"",Deflatores!H19)</f>
        <v>0.3</v>
      </c>
      <c r="H25" s="103" t="str">
        <f>IF(ISBLANK(Deflatores!I19),"",Deflatores!I19)</f>
        <v/>
      </c>
      <c r="I25" s="105">
        <f>Deflatores!K19</f>
        <v>0</v>
      </c>
      <c r="J25" s="106" t="str">
        <f t="shared" si="0"/>
        <v/>
      </c>
      <c r="K25" s="92"/>
      <c r="M25" s="81"/>
    </row>
    <row r="26" spans="1:13" ht="13.5" customHeight="1">
      <c r="A26" s="80"/>
      <c r="B26" s="127" t="str">
        <f>""&amp;Deflatores!B20</f>
        <v>Atualização de Versão – Browser</v>
      </c>
      <c r="C26" s="127"/>
      <c r="D26" s="24" t="str">
        <f>""&amp;Deflatores!G20</f>
        <v>AVB</v>
      </c>
      <c r="E26" s="102">
        <f>IF(D26="","",COUNTIF(Funções!C$8:C$469,D26))</f>
        <v>0</v>
      </c>
      <c r="F26" s="103">
        <f>SUMIF(Funções!$C$8:$C$469,Deflatores!G20,Funções!$H$8:$H$469)</f>
        <v>0</v>
      </c>
      <c r="G26" s="104">
        <f>IF(ISBLANK(Deflatores!H20),"",Deflatores!H20)</f>
        <v>0.3</v>
      </c>
      <c r="H26" s="103" t="str">
        <f>IF(ISBLANK(Deflatores!I20),"",Deflatores!I20)</f>
        <v/>
      </c>
      <c r="I26" s="105">
        <f>Deflatores!K20</f>
        <v>0</v>
      </c>
      <c r="J26" s="106" t="str">
        <f t="shared" si="0"/>
        <v/>
      </c>
      <c r="K26" s="92"/>
      <c r="M26" s="81"/>
    </row>
    <row r="27" spans="1:13" ht="13.5" customHeight="1">
      <c r="A27" s="80"/>
      <c r="B27" s="127" t="str">
        <f>""&amp;Deflatores!B21</f>
        <v>Atualização de Versão – Banco de Dados</v>
      </c>
      <c r="C27" s="127"/>
      <c r="D27" s="24" t="str">
        <f>""&amp;Deflatores!G21</f>
        <v>ABD</v>
      </c>
      <c r="E27" s="102">
        <f>IF(D27="","",COUNTIF(Funções!C$8:C$469,D27))</f>
        <v>0</v>
      </c>
      <c r="F27" s="103">
        <f>SUMIF(Funções!$C$8:$C$469,Deflatores!G21,Funções!$H$8:$H$469)</f>
        <v>0</v>
      </c>
      <c r="G27" s="104">
        <f>IF(ISBLANK(Deflatores!H21),"",Deflatores!H21)</f>
        <v>0.3</v>
      </c>
      <c r="H27" s="103" t="str">
        <f>IF(ISBLANK(Deflatores!I21),"",Deflatores!I21)</f>
        <v/>
      </c>
      <c r="I27" s="105">
        <f>Deflatores!K21</f>
        <v>0</v>
      </c>
      <c r="J27" s="106" t="str">
        <f t="shared" si="0"/>
        <v/>
      </c>
      <c r="K27" s="92"/>
      <c r="M27" s="81"/>
    </row>
    <row r="28" spans="1:13" ht="13.5" customHeight="1">
      <c r="A28" s="80"/>
      <c r="B28" s="127" t="str">
        <f>""&amp;Deflatores!B22</f>
        <v>Manutenção Cosmética</v>
      </c>
      <c r="C28" s="127"/>
      <c r="D28" s="24" t="str">
        <f>""&amp;Deflatores!G22</f>
        <v>COS</v>
      </c>
      <c r="E28" s="102">
        <f>IF(D28="","",COUNTIF(Funções!C$8:C$469,D28))</f>
        <v>0</v>
      </c>
      <c r="F28" s="103">
        <f>SUMIF(Funções!$C$8:$C$469,Deflatores!G22,Funções!$H$8:$H$469)</f>
        <v>0</v>
      </c>
      <c r="G28" s="104" t="str">
        <f>IF(ISBLANK(Deflatores!H22),"",Deflatores!H22)</f>
        <v/>
      </c>
      <c r="H28" s="103">
        <f>IF(ISBLANK(Deflatores!I22),"",Deflatores!I22)</f>
        <v>0.6</v>
      </c>
      <c r="I28" s="105">
        <f>Deflatores!K22</f>
        <v>0</v>
      </c>
      <c r="J28" s="106" t="str">
        <f t="shared" si="0"/>
        <v/>
      </c>
      <c r="M28" s="81"/>
    </row>
    <row r="29" spans="1:13" ht="27" customHeight="1">
      <c r="A29" s="80"/>
      <c r="B29" s="147" t="str">
        <f>""&amp;Deflatores!B23</f>
        <v>Adaptação em Funcionalidades sem Alteração de Requisitos Funcionais
(sem conhecimento do Fator de Impacto)</v>
      </c>
      <c r="C29" s="149"/>
      <c r="D29" s="24" t="str">
        <f>""&amp;Deflatores!G23</f>
        <v>ARN</v>
      </c>
      <c r="E29" s="102">
        <f>IF(D29="","",COUNTIF(Funções!C$8:C$469,D29))</f>
        <v>0</v>
      </c>
      <c r="F29" s="103">
        <f>SUMIF(Funções!$C$8:$C$469,Deflatores!G23,Funções!$H$8:$H$469)</f>
        <v>0</v>
      </c>
      <c r="G29" s="104">
        <f>IF(ISBLANK(Deflatores!H23),"",Deflatores!H23)</f>
        <v>0.5</v>
      </c>
      <c r="H29" s="103" t="str">
        <f>IF(ISBLANK(Deflatores!I23),"",Deflatores!I23)</f>
        <v/>
      </c>
      <c r="I29" s="105">
        <f>Deflatores!K23</f>
        <v>0</v>
      </c>
      <c r="J29" s="106" t="str">
        <f>IF($L$11&lt;&gt;0,I29/$L$11,"")</f>
        <v/>
      </c>
      <c r="M29" s="81"/>
    </row>
    <row r="30" spans="1:13" ht="27" customHeight="1">
      <c r="A30" s="80"/>
      <c r="B30" s="147" t="str">
        <f>""&amp;Deflatores!B24</f>
        <v>Adaptação em Funcionalidades sem Alteração de Requisitos Funcionais (50%)
(em função desenvolvida ou já alterada pela empresa atual)</v>
      </c>
      <c r="C30" s="149"/>
      <c r="D30" s="24" t="str">
        <f>""&amp;Deflatores!G24</f>
        <v>ARN50</v>
      </c>
      <c r="E30" s="102">
        <f>IF(D30="","",COUNTIF(Funções!C$8:C$469,D30))</f>
        <v>0</v>
      </c>
      <c r="F30" s="103">
        <f>SUMIF(Funções!$C$8:$C$469,Deflatores!G24,Funções!$H$8:$H$469)</f>
        <v>0</v>
      </c>
      <c r="G30" s="104">
        <f>IF(ISBLANK(Deflatores!H24),"",Deflatores!H24)</f>
        <v>0.5</v>
      </c>
      <c r="H30" s="103" t="str">
        <f>IF(ISBLANK(Deflatores!I24),"",Deflatores!I24)</f>
        <v/>
      </c>
      <c r="I30" s="105">
        <f>Deflatores!K24</f>
        <v>0</v>
      </c>
      <c r="J30" s="106" t="str">
        <f t="shared" si="0"/>
        <v/>
      </c>
      <c r="M30" s="81"/>
    </row>
    <row r="31" spans="1:13" ht="27" customHeight="1">
      <c r="A31" s="80"/>
      <c r="B31" s="147" t="str">
        <f>""&amp;Deflatores!B25</f>
        <v>Adaptação em Funcionalidades sem Alteração de Requisitos Funcionais (75%)
(em função não desenvolvida e ainda não alterada pela empresa atual)</v>
      </c>
      <c r="C31" s="149"/>
      <c r="D31" s="24" t="str">
        <f>""&amp;Deflatores!G25</f>
        <v>ARN75</v>
      </c>
      <c r="E31" s="102">
        <f>IF(D31="","",COUNTIF(Funções!C$8:C$469,D31))</f>
        <v>0</v>
      </c>
      <c r="F31" s="103">
        <f>SUMIF(Funções!$C$8:$C$469,Deflatores!G25,Funções!$H$8:$H$469)</f>
        <v>0</v>
      </c>
      <c r="G31" s="104">
        <f>IF(ISBLANK(Deflatores!H25),"",Deflatores!H25)</f>
        <v>0.75</v>
      </c>
      <c r="H31" s="103" t="str">
        <f>IF(ISBLANK(Deflatores!I25),"",Deflatores!I25)</f>
        <v/>
      </c>
      <c r="I31" s="105">
        <f>Deflatores!K25</f>
        <v>0</v>
      </c>
      <c r="J31" s="106" t="str">
        <f t="shared" si="0"/>
        <v/>
      </c>
      <c r="M31" s="81"/>
    </row>
    <row r="32" spans="1:13" ht="13.5" customHeight="1">
      <c r="A32" s="80"/>
      <c r="B32" s="127" t="str">
        <f>""&amp;Deflatores!B26</f>
        <v>Atualização de Dados sem Consulta Prévia</v>
      </c>
      <c r="C32" s="127"/>
      <c r="D32" s="24" t="str">
        <f>""&amp;Deflatores!G26</f>
        <v>ADS</v>
      </c>
      <c r="E32" s="102">
        <f>IF(D32="","",COUNTIF(Funções!C$8:C$469,D32))</f>
        <v>0</v>
      </c>
      <c r="F32" s="103">
        <f>SUMIF(Funções!$C$8:$C$469,Deflatores!G26,Funções!$H$8:$H$469)</f>
        <v>0</v>
      </c>
      <c r="G32" s="104">
        <f>IF(ISBLANK(Deflatores!H26),"",Deflatores!H26)</f>
        <v>1</v>
      </c>
      <c r="H32" s="103" t="str">
        <f>IF(ISBLANK(Deflatores!I26),"",Deflatores!I26)</f>
        <v/>
      </c>
      <c r="I32" s="105">
        <f>Deflatores!K26</f>
        <v>0</v>
      </c>
      <c r="J32" s="106" t="str">
        <f t="shared" si="0"/>
        <v/>
      </c>
      <c r="M32" s="81"/>
    </row>
    <row r="33" spans="1:13" ht="13.5" customHeight="1">
      <c r="A33" s="80"/>
      <c r="B33" s="127" t="str">
        <f>""&amp;Deflatores!B27</f>
        <v>Consulta Prévia sem Atualização</v>
      </c>
      <c r="C33" s="127"/>
      <c r="D33" s="24" t="str">
        <f>""&amp;Deflatores!G27</f>
        <v>CPA</v>
      </c>
      <c r="E33" s="102">
        <f>IF(D33="","",COUNTIF(Funções!C$8:C$469,D33))</f>
        <v>0</v>
      </c>
      <c r="F33" s="103">
        <f>SUMIF(Funções!$C$8:$C$469,Deflatores!G27,Funções!$H$8:$H$469)</f>
        <v>0</v>
      </c>
      <c r="G33" s="104">
        <f>IF(ISBLANK(Deflatores!H27),"",Deflatores!H27)</f>
        <v>1</v>
      </c>
      <c r="H33" s="103" t="str">
        <f>IF(ISBLANK(Deflatores!I27),"",Deflatores!I27)</f>
        <v/>
      </c>
      <c r="I33" s="105">
        <f>Deflatores!K27</f>
        <v>0</v>
      </c>
      <c r="J33" s="106" t="str">
        <f t="shared" si="0"/>
        <v/>
      </c>
      <c r="M33" s="81"/>
    </row>
    <row r="34" spans="1:13" ht="13.5" customHeight="1">
      <c r="A34" s="80"/>
      <c r="B34" s="127" t="str">
        <f>""&amp;Deflatores!B28</f>
        <v>Atualização de Dados com Consulta Prévia</v>
      </c>
      <c r="C34" s="127"/>
      <c r="D34" s="24" t="str">
        <f>""&amp;Deflatores!G28</f>
        <v>ADC</v>
      </c>
      <c r="E34" s="102">
        <f>IF(D34="","",COUNTIF(Funções!C$8:C$469,D34))</f>
        <v>0</v>
      </c>
      <c r="F34" s="103">
        <f>SUMIF(Funções!$C$8:$C$469,Deflatores!G28,Funções!$H$8:$H$469)</f>
        <v>0</v>
      </c>
      <c r="G34" s="104">
        <f>IF(ISBLANK(Deflatores!H28),"",Deflatores!H28)</f>
        <v>0.6</v>
      </c>
      <c r="H34" s="103" t="str">
        <f>IF(ISBLANK(Deflatores!I28),"",Deflatores!I28)</f>
        <v/>
      </c>
      <c r="I34" s="105">
        <f>Deflatores!K28</f>
        <v>0</v>
      </c>
      <c r="J34" s="106" t="str">
        <f t="shared" si="0"/>
        <v/>
      </c>
      <c r="M34" s="81"/>
    </row>
    <row r="35" spans="1:13" ht="13.5" customHeight="1">
      <c r="A35" s="80"/>
      <c r="B35" s="127" t="str">
        <f>""&amp;Deflatores!B29</f>
        <v>Apuração Especial – Geração de Relatórios</v>
      </c>
      <c r="C35" s="127"/>
      <c r="D35" s="24" t="str">
        <f>""&amp;Deflatores!G29</f>
        <v>AGR</v>
      </c>
      <c r="E35" s="102">
        <f>IF(D35="","",COUNTIF(Funções!C$8:C$469,D35))</f>
        <v>0</v>
      </c>
      <c r="F35" s="103">
        <f>SUMIF(Funções!$C$8:$C$469,Deflatores!G29,Funções!$H$8:$H$469)</f>
        <v>0</v>
      </c>
      <c r="G35" s="104">
        <f>IF(ISBLANK(Deflatores!H29),"",Deflatores!H29)</f>
        <v>1</v>
      </c>
      <c r="H35" s="103" t="str">
        <f>IF(ISBLANK(Deflatores!I29),"",Deflatores!I29)</f>
        <v/>
      </c>
      <c r="I35" s="105">
        <f>Deflatores!K29</f>
        <v>0</v>
      </c>
      <c r="J35" s="106" t="str">
        <f t="shared" si="0"/>
        <v/>
      </c>
      <c r="M35" s="81"/>
    </row>
    <row r="36" spans="1:13" ht="13.5" customHeight="1">
      <c r="A36" s="80"/>
      <c r="B36" s="127" t="str">
        <f>""&amp;Deflatores!B30</f>
        <v>Apuração Especial – Reexecução</v>
      </c>
      <c r="C36" s="127"/>
      <c r="D36" s="24" t="str">
        <f>""&amp;Deflatores!G30</f>
        <v>AER</v>
      </c>
      <c r="E36" s="102">
        <f>IF(D36="","",COUNTIF(Funções!C$8:C$469,D36))</f>
        <v>0</v>
      </c>
      <c r="F36" s="103">
        <f>SUMIF(Funções!$C$8:$C$469,Deflatores!G30,Funções!$H$8:$H$469)</f>
        <v>0</v>
      </c>
      <c r="G36" s="104">
        <f>IF(ISBLANK(Deflatores!H30),"",Deflatores!H30)</f>
        <v>0.1</v>
      </c>
      <c r="H36" s="103" t="str">
        <f>IF(ISBLANK(Deflatores!I30),"",Deflatores!I30)</f>
        <v/>
      </c>
      <c r="I36" s="105">
        <f>Deflatores!K30</f>
        <v>0</v>
      </c>
      <c r="J36" s="106" t="str">
        <f t="shared" si="0"/>
        <v/>
      </c>
      <c r="M36" s="81"/>
    </row>
    <row r="37" spans="1:13" ht="13.5" customHeight="1">
      <c r="A37" s="80"/>
      <c r="B37" s="127" t="str">
        <f>""&amp;Deflatores!B31</f>
        <v>Atualização de Dados</v>
      </c>
      <c r="C37" s="127"/>
      <c r="D37" s="24" t="str">
        <f>""&amp;Deflatores!G31</f>
        <v>ATD</v>
      </c>
      <c r="E37" s="102">
        <f>IF(D37="","",COUNTIF(Funções!C$8:C$469,D37))</f>
        <v>0</v>
      </c>
      <c r="F37" s="103">
        <f>SUMIF(Funções!$C$8:$C$469,Deflatores!G31,Funções!$H$8:$H$469)</f>
        <v>0</v>
      </c>
      <c r="G37" s="104">
        <f>IF(ISBLANK(Deflatores!H31),"",Deflatores!H31)</f>
        <v>0.1</v>
      </c>
      <c r="H37" s="103" t="str">
        <f>IF(ISBLANK(Deflatores!I31),"",Deflatores!I31)</f>
        <v/>
      </c>
      <c r="I37" s="105">
        <f>Deflatores!K31</f>
        <v>0</v>
      </c>
      <c r="J37" s="106" t="str">
        <f t="shared" si="0"/>
        <v/>
      </c>
      <c r="M37" s="81"/>
    </row>
    <row r="38" spans="1:13" ht="13.5" customHeight="1">
      <c r="A38" s="80"/>
      <c r="B38" s="127" t="str">
        <f>""&amp;Deflatores!B32</f>
        <v>Manutenção de Documentação de Sistemas Legados</v>
      </c>
      <c r="C38" s="127"/>
      <c r="D38" s="24" t="str">
        <f>""&amp;Deflatores!G32</f>
        <v>MSL</v>
      </c>
      <c r="E38" s="102">
        <f>IF(D38="","",COUNTIF(Funções!C$8:C$469,D38))</f>
        <v>0</v>
      </c>
      <c r="F38" s="103">
        <f>SUMIF(Funções!$C$8:$C$469,Deflatores!G32,Funções!$H$8:$H$469)</f>
        <v>0</v>
      </c>
      <c r="G38" s="104">
        <f>IF(ISBLANK(Deflatores!H32),"",Deflatores!H32)</f>
        <v>0.25</v>
      </c>
      <c r="H38" s="103" t="str">
        <f>IF(ISBLANK(Deflatores!I32),"",Deflatores!I32)</f>
        <v/>
      </c>
      <c r="I38" s="105">
        <f>Deflatores!K32</f>
        <v>0</v>
      </c>
      <c r="J38" s="106" t="str">
        <f>IF($L$11&lt;&gt;0,I38/$L$11,"")</f>
        <v/>
      </c>
      <c r="M38" s="81"/>
    </row>
    <row r="39" spans="1:13" ht="13.5" customHeight="1">
      <c r="A39" s="80"/>
      <c r="B39" s="127" t="str">
        <f>""&amp;Deflatores!B33</f>
        <v>Verificação de Erros (Sem Documentação de Teste existente)</v>
      </c>
      <c r="C39" s="127"/>
      <c r="D39" s="24" t="str">
        <f>""&amp;Deflatores!G33</f>
        <v>VES</v>
      </c>
      <c r="E39" s="102">
        <f>IF(D39="","",COUNTIF(Funções!C$8:C$469,D39))</f>
        <v>0</v>
      </c>
      <c r="F39" s="103">
        <f>SUMIF(Funções!$C$8:$C$469,Deflatores!G33,Funções!$H$8:$H$469)</f>
        <v>0</v>
      </c>
      <c r="G39" s="104">
        <f>IF(ISBLANK(Deflatores!H33),"",Deflatores!H33)</f>
        <v>0.2</v>
      </c>
      <c r="H39" s="103" t="str">
        <f>IF(ISBLANK(Deflatores!I33),"",Deflatores!I33)</f>
        <v/>
      </c>
      <c r="I39" s="105">
        <f>Deflatores!K33</f>
        <v>0</v>
      </c>
      <c r="J39" s="106" t="str">
        <f>IF($L$11&lt;&gt;0,I39/$L$11,"")</f>
        <v/>
      </c>
      <c r="M39" s="81"/>
    </row>
    <row r="40" spans="1:13" ht="13.5" customHeight="1">
      <c r="A40" s="80"/>
      <c r="B40" s="127" t="str">
        <f>""&amp;Deflatores!B34</f>
        <v>Verificação de Erros (Com Documentação de Teste existente)</v>
      </c>
      <c r="C40" s="127"/>
      <c r="D40" s="24" t="str">
        <f>""&amp;Deflatores!G34</f>
        <v>VEC</v>
      </c>
      <c r="E40" s="102">
        <f>IF(D40="","",COUNTIF(Funções!C$8:C$469,D40))</f>
        <v>0</v>
      </c>
      <c r="F40" s="103">
        <f>SUMIF(Funções!$C$8:$C$469,Deflatores!G34,Funções!$H$8:$H$469)</f>
        <v>0</v>
      </c>
      <c r="G40" s="104">
        <f>IF(ISBLANK(Deflatores!H34),"",Deflatores!H34)</f>
        <v>0.15</v>
      </c>
      <c r="H40" s="103" t="str">
        <f>IF(ISBLANK(Deflatores!I34),"",Deflatores!I34)</f>
        <v/>
      </c>
      <c r="I40" s="105">
        <f>Deflatores!K34</f>
        <v>0</v>
      </c>
      <c r="J40" s="106" t="str">
        <f>IF($L$11&lt;&gt;0,I40/$L$11,"")</f>
        <v/>
      </c>
      <c r="M40" s="81"/>
    </row>
    <row r="41" spans="1:13" ht="13.5" customHeight="1">
      <c r="A41" s="80"/>
      <c r="B41" s="127" t="str">
        <f>""&amp;Deflatores!B35</f>
        <v>Pontos de Função de Teste</v>
      </c>
      <c r="C41" s="127"/>
      <c r="D41" s="24" t="str">
        <f>""&amp;Deflatores!G35</f>
        <v>PFT</v>
      </c>
      <c r="E41" s="102">
        <f>IF(D41="","",COUNTIF(Funções!C$8:C$469,D41))</f>
        <v>0</v>
      </c>
      <c r="F41" s="103">
        <f>SUMIF(Funções!$C$8:$C$469,Deflatores!G35,Funções!$H$8:$H$469)</f>
        <v>0</v>
      </c>
      <c r="G41" s="104">
        <f>IF(ISBLANK(Deflatores!H35),"",Deflatores!H35)</f>
        <v>0.15</v>
      </c>
      <c r="H41" s="103" t="str">
        <f>IF(ISBLANK(Deflatores!I35),"",Deflatores!I35)</f>
        <v/>
      </c>
      <c r="I41" s="105">
        <f>Deflatores!K35</f>
        <v>0</v>
      </c>
      <c r="J41" s="106" t="str">
        <f>IF($L$11&lt;&gt;0,I41/$L$11,"")</f>
        <v/>
      </c>
      <c r="M41" s="81"/>
    </row>
    <row r="42" spans="1:13" ht="13.5" customHeight="1">
      <c r="A42" s="80"/>
      <c r="B42" s="127" t="str">
        <f>""&amp;Deflatores!B36</f>
        <v>Componente Interno Reusável</v>
      </c>
      <c r="C42" s="127"/>
      <c r="D42" s="24" t="str">
        <f>""&amp;Deflatores!G36</f>
        <v>CIR</v>
      </c>
      <c r="E42" s="102">
        <f>IF(D42="","",COUNTIF(Funções!C$8:C$469,D42))</f>
        <v>0</v>
      </c>
      <c r="F42" s="103">
        <f>SUMIF(Funções!$C$8:$C$469,Deflatores!G36,Funções!$H$8:$H$469)</f>
        <v>0</v>
      </c>
      <c r="G42" s="104">
        <f>IF(ISBLANK(Deflatores!H36),"",Deflatores!H36)</f>
        <v>1</v>
      </c>
      <c r="H42" s="103" t="str">
        <f>IF(ISBLANK(Deflatores!I36),"",Deflatores!I36)</f>
        <v/>
      </c>
      <c r="I42" s="105">
        <f>Deflatores!K36</f>
        <v>0</v>
      </c>
      <c r="J42" s="106" t="str">
        <f t="shared" si="0"/>
        <v/>
      </c>
      <c r="M42" s="81"/>
    </row>
    <row r="43" spans="1:13" ht="13.5" customHeight="1">
      <c r="A43" s="80"/>
      <c r="B43" s="127" t="str">
        <f>""&amp;Deflatores!B37</f>
        <v/>
      </c>
      <c r="C43" s="127"/>
      <c r="D43" s="24" t="str">
        <f>""&amp;Deflatores!G37</f>
        <v xml:space="preserve">           .</v>
      </c>
      <c r="E43" s="102">
        <f>IF(D43="","",COUNTIF(Funções!C$8:C$469,D43))</f>
        <v>0</v>
      </c>
      <c r="F43" s="103">
        <f>SUMIF(Funções!$C$8:$C$469,Deflatores!G37,Funções!$H$8:$H$469)</f>
        <v>0</v>
      </c>
      <c r="G43" s="104" t="str">
        <f>IF(ISBLANK(Deflatores!H37),"",Deflatores!H37)</f>
        <v/>
      </c>
      <c r="H43" s="103" t="str">
        <f>IF(ISBLANK(Deflatores!I37),"",Deflatores!I37)</f>
        <v/>
      </c>
      <c r="I43" s="105">
        <f>Deflatores!K37</f>
        <v>0</v>
      </c>
      <c r="J43" s="106" t="str">
        <f t="shared" si="0"/>
        <v/>
      </c>
      <c r="M43" s="81"/>
    </row>
    <row r="44" spans="1:13" ht="13.5" customHeight="1">
      <c r="A44" s="80"/>
      <c r="B44" s="127" t="str">
        <f>""&amp;Deflatores!B38</f>
        <v/>
      </c>
      <c r="C44" s="127"/>
      <c r="D44" s="24" t="str">
        <f>""&amp;Deflatores!G38</f>
        <v xml:space="preserve">           .</v>
      </c>
      <c r="E44" s="102">
        <f>IF(D44="","",COUNTIF(Funções!C$8:C$469,D44))</f>
        <v>0</v>
      </c>
      <c r="F44" s="103">
        <f>SUMIF(Funções!$C$8:$C$469,Deflatores!G38,Funções!$H$8:$H$469)</f>
        <v>0</v>
      </c>
      <c r="G44" s="104" t="str">
        <f>IF(ISBLANK(Deflatores!H38),"",Deflatores!H38)</f>
        <v/>
      </c>
      <c r="H44" s="103" t="str">
        <f>IF(ISBLANK(Deflatores!I38),"",Deflatores!I38)</f>
        <v/>
      </c>
      <c r="I44" s="105">
        <f>Deflatores!K38</f>
        <v>0</v>
      </c>
      <c r="J44" s="106" t="str">
        <f t="shared" si="0"/>
        <v/>
      </c>
      <c r="M44" s="81"/>
    </row>
    <row r="45" spans="1:13" ht="13.5">
      <c r="A45" s="80"/>
      <c r="B45" s="94"/>
      <c r="C45" s="58"/>
      <c r="D45" s="82"/>
      <c r="E45" s="78"/>
      <c r="F45" s="78"/>
      <c r="G45" s="42"/>
      <c r="H45" s="95"/>
      <c r="I45" s="96"/>
      <c r="M45" s="81"/>
    </row>
    <row r="46" spans="1:13" ht="13.5" customHeight="1">
      <c r="A46" s="80"/>
      <c r="B46" s="163" t="s">
        <v>200</v>
      </c>
      <c r="C46" s="163"/>
      <c r="D46" s="163"/>
      <c r="E46" s="43" t="s">
        <v>165</v>
      </c>
      <c r="F46" s="44"/>
      <c r="G46" s="42"/>
      <c r="H46" s="43" t="s">
        <v>197</v>
      </c>
      <c r="I46" s="43" t="s">
        <v>8</v>
      </c>
      <c r="J46" s="43" t="s">
        <v>198</v>
      </c>
      <c r="M46" s="81"/>
    </row>
    <row r="47" spans="1:13" ht="13.5" customHeight="1">
      <c r="A47" s="80"/>
      <c r="B47" s="127" t="str">
        <f>""&amp;Deflatores!B42</f>
        <v>Páginas Estáticas</v>
      </c>
      <c r="C47" s="127"/>
      <c r="D47" s="36" t="str">
        <f>""&amp;Deflatores!G42</f>
        <v>PAG</v>
      </c>
      <c r="E47" s="37">
        <f>Deflatores!J42</f>
        <v>0</v>
      </c>
      <c r="H47" s="38">
        <f>IF(ISBLANK(Deflatores!H42),"",Deflatores!H42)</f>
        <v>0.6</v>
      </c>
      <c r="I47" s="38">
        <f t="shared" ref="I47:I69" si="1">IF(ISNUMBER(H47),E47*H47,"")</f>
        <v>0</v>
      </c>
      <c r="J47" s="39" t="str">
        <f t="shared" ref="J47:J69" si="2">IF(ISNUMBER(I47),IF($L$11&lt;&gt;0,I47/$L$11,""),"")</f>
        <v/>
      </c>
      <c r="M47" s="81"/>
    </row>
    <row r="48" spans="1:13" ht="13.5" customHeight="1">
      <c r="A48" s="80"/>
      <c r="B48" s="127" t="str">
        <f>""&amp;Deflatores!B43</f>
        <v>Manutenção Cosmética (atrelada a algo não funcional)</v>
      </c>
      <c r="C48" s="127"/>
      <c r="D48" s="36" t="str">
        <f>""&amp;Deflatores!G43</f>
        <v>COSNF</v>
      </c>
      <c r="E48" s="37">
        <f>Deflatores!J43</f>
        <v>0</v>
      </c>
      <c r="H48" s="38">
        <f>IF(ISBLANK(Deflatores!H43),"",Deflatores!H43)</f>
        <v>0.6</v>
      </c>
      <c r="I48" s="38">
        <f t="shared" si="1"/>
        <v>0</v>
      </c>
      <c r="J48" s="39" t="str">
        <f t="shared" si="2"/>
        <v/>
      </c>
      <c r="M48" s="81"/>
    </row>
    <row r="49" spans="1:13" ht="13.5">
      <c r="A49" s="80"/>
      <c r="B49" s="127" t="str">
        <f>""&amp;Deflatores!B44</f>
        <v>Dados de Código</v>
      </c>
      <c r="C49" s="127"/>
      <c r="D49" s="36" t="str">
        <f>""&amp;Deflatores!G44</f>
        <v>DC</v>
      </c>
      <c r="E49" s="37">
        <f>Deflatores!J44</f>
        <v>0</v>
      </c>
      <c r="H49" s="38">
        <f>IF(ISBLANK(Deflatores!H44),"",Deflatores!H44)</f>
        <v>0</v>
      </c>
      <c r="I49" s="38">
        <f t="shared" si="1"/>
        <v>0</v>
      </c>
      <c r="J49" s="39" t="str">
        <f t="shared" si="2"/>
        <v/>
      </c>
      <c r="M49" s="81"/>
    </row>
    <row r="50" spans="1:13" ht="13.5">
      <c r="A50" s="80"/>
      <c r="B50" s="127" t="str">
        <f>""&amp;Deflatores!B45</f>
        <v/>
      </c>
      <c r="C50" s="127"/>
      <c r="D50" s="36" t="str">
        <f>""&amp;Deflatores!G45</f>
        <v xml:space="preserve">           .</v>
      </c>
      <c r="E50" s="37">
        <f>Deflatores!J45</f>
        <v>0</v>
      </c>
      <c r="H50" s="38" t="str">
        <f>IF(ISBLANK(Deflatores!H45),"",Deflatores!H45)</f>
        <v/>
      </c>
      <c r="I50" s="38" t="str">
        <f t="shared" si="1"/>
        <v/>
      </c>
      <c r="J50" s="39" t="str">
        <f t="shared" si="2"/>
        <v/>
      </c>
      <c r="M50" s="81"/>
    </row>
    <row r="51" spans="1:13" ht="13.5">
      <c r="A51" s="80"/>
      <c r="B51" s="127" t="str">
        <f>""&amp;Deflatores!B46</f>
        <v/>
      </c>
      <c r="C51" s="127"/>
      <c r="D51" s="36" t="str">
        <f>""&amp;Deflatores!G46</f>
        <v xml:space="preserve">           .</v>
      </c>
      <c r="E51" s="37">
        <f>Deflatores!J46</f>
        <v>0</v>
      </c>
      <c r="H51" s="38" t="str">
        <f>IF(ISBLANK(Deflatores!H46),"",Deflatores!H46)</f>
        <v/>
      </c>
      <c r="I51" s="38" t="str">
        <f t="shared" si="1"/>
        <v/>
      </c>
      <c r="J51" s="39" t="str">
        <f t="shared" si="2"/>
        <v/>
      </c>
      <c r="M51" s="81"/>
    </row>
    <row r="52" spans="1:13" ht="13.5">
      <c r="A52" s="80"/>
      <c r="B52" s="127" t="str">
        <f>""&amp;Deflatores!B47</f>
        <v/>
      </c>
      <c r="C52" s="127"/>
      <c r="D52" s="36" t="str">
        <f>""&amp;Deflatores!G47</f>
        <v xml:space="preserve">           .</v>
      </c>
      <c r="E52" s="37">
        <f>Deflatores!J47</f>
        <v>0</v>
      </c>
      <c r="H52" s="38" t="str">
        <f>IF(ISBLANK(Deflatores!H47),"",Deflatores!H47)</f>
        <v/>
      </c>
      <c r="I52" s="38" t="str">
        <f t="shared" si="1"/>
        <v/>
      </c>
      <c r="J52" s="39" t="str">
        <f t="shared" si="2"/>
        <v/>
      </c>
      <c r="M52" s="81"/>
    </row>
    <row r="53" spans="1:13" ht="13.5">
      <c r="A53" s="80"/>
      <c r="B53" s="127" t="str">
        <f>""&amp;Deflatores!B48</f>
        <v/>
      </c>
      <c r="C53" s="127"/>
      <c r="D53" s="36" t="str">
        <f>""&amp;Deflatores!G48</f>
        <v xml:space="preserve">           .</v>
      </c>
      <c r="E53" s="37">
        <f>Deflatores!J48</f>
        <v>0</v>
      </c>
      <c r="H53" s="38" t="str">
        <f>IF(ISBLANK(Deflatores!H48),"",Deflatores!H48)</f>
        <v/>
      </c>
      <c r="I53" s="38" t="str">
        <f t="shared" si="1"/>
        <v/>
      </c>
      <c r="J53" s="39" t="str">
        <f t="shared" si="2"/>
        <v/>
      </c>
      <c r="M53" s="81"/>
    </row>
    <row r="54" spans="1:13" ht="13.5">
      <c r="A54" s="80"/>
      <c r="B54" s="127" t="str">
        <f>""&amp;Deflatores!B49</f>
        <v/>
      </c>
      <c r="C54" s="127"/>
      <c r="D54" s="36" t="str">
        <f>""&amp;Deflatores!G49</f>
        <v xml:space="preserve">           .</v>
      </c>
      <c r="E54" s="37">
        <f>Deflatores!J49</f>
        <v>0</v>
      </c>
      <c r="H54" s="38" t="str">
        <f>IF(ISBLANK(Deflatores!H49),"",Deflatores!H49)</f>
        <v/>
      </c>
      <c r="I54" s="38" t="str">
        <f t="shared" si="1"/>
        <v/>
      </c>
      <c r="J54" s="39" t="str">
        <f t="shared" si="2"/>
        <v/>
      </c>
      <c r="M54" s="81"/>
    </row>
    <row r="55" spans="1:13" ht="13.5">
      <c r="A55" s="80"/>
      <c r="B55" s="127" t="str">
        <f>""&amp;Deflatores!B50</f>
        <v/>
      </c>
      <c r="C55" s="127"/>
      <c r="D55" s="36" t="str">
        <f>""&amp;Deflatores!G50</f>
        <v xml:space="preserve">           .</v>
      </c>
      <c r="E55" s="37">
        <f>Deflatores!J50</f>
        <v>0</v>
      </c>
      <c r="H55" s="38" t="str">
        <f>IF(ISBLANK(Deflatores!H50),"",Deflatores!H50)</f>
        <v/>
      </c>
      <c r="I55" s="38" t="str">
        <f t="shared" si="1"/>
        <v/>
      </c>
      <c r="J55" s="39" t="str">
        <f t="shared" si="2"/>
        <v/>
      </c>
      <c r="M55" s="81"/>
    </row>
    <row r="56" spans="1:13" ht="13.5">
      <c r="A56" s="80"/>
      <c r="B56" s="127" t="str">
        <f>""&amp;Deflatores!B51</f>
        <v/>
      </c>
      <c r="C56" s="127"/>
      <c r="D56" s="36" t="str">
        <f>""&amp;Deflatores!G51</f>
        <v xml:space="preserve">           .</v>
      </c>
      <c r="E56" s="37">
        <f>Deflatores!J51</f>
        <v>0</v>
      </c>
      <c r="H56" s="38" t="str">
        <f>IF(ISBLANK(Deflatores!H51),"",Deflatores!H51)</f>
        <v/>
      </c>
      <c r="I56" s="38" t="str">
        <f t="shared" si="1"/>
        <v/>
      </c>
      <c r="J56" s="39" t="str">
        <f t="shared" si="2"/>
        <v/>
      </c>
      <c r="M56" s="81"/>
    </row>
    <row r="57" spans="1:13" ht="13.5">
      <c r="A57" s="80"/>
      <c r="B57" s="127" t="str">
        <f>""&amp;Deflatores!B52</f>
        <v/>
      </c>
      <c r="C57" s="127"/>
      <c r="D57" s="36" t="str">
        <f>""&amp;Deflatores!G52</f>
        <v xml:space="preserve">           .</v>
      </c>
      <c r="E57" s="37">
        <f>Deflatores!J52</f>
        <v>0</v>
      </c>
      <c r="H57" s="38" t="str">
        <f>IF(ISBLANK(Deflatores!H52),"",Deflatores!H52)</f>
        <v/>
      </c>
      <c r="I57" s="38" t="str">
        <f t="shared" si="1"/>
        <v/>
      </c>
      <c r="J57" s="39" t="str">
        <f t="shared" si="2"/>
        <v/>
      </c>
      <c r="M57" s="81"/>
    </row>
    <row r="58" spans="1:13" ht="13.5">
      <c r="A58" s="80"/>
      <c r="B58" s="127" t="str">
        <f>""&amp;Deflatores!B53</f>
        <v/>
      </c>
      <c r="C58" s="127"/>
      <c r="D58" s="36" t="str">
        <f>""&amp;Deflatores!G53</f>
        <v xml:space="preserve">           .</v>
      </c>
      <c r="E58" s="37">
        <f>Deflatores!J53</f>
        <v>0</v>
      </c>
      <c r="H58" s="38" t="str">
        <f>IF(ISBLANK(Deflatores!H53),"",Deflatores!H53)</f>
        <v/>
      </c>
      <c r="I58" s="38" t="str">
        <f t="shared" si="1"/>
        <v/>
      </c>
      <c r="J58" s="39" t="str">
        <f t="shared" si="2"/>
        <v/>
      </c>
      <c r="M58" s="81"/>
    </row>
    <row r="59" spans="1:13" ht="13.5">
      <c r="A59" s="80"/>
      <c r="B59" s="127" t="str">
        <f>""&amp;Deflatores!B54</f>
        <v/>
      </c>
      <c r="C59" s="127"/>
      <c r="D59" s="36" t="str">
        <f>""&amp;Deflatores!G54</f>
        <v xml:space="preserve">           .</v>
      </c>
      <c r="E59" s="37">
        <f>Deflatores!J54</f>
        <v>0</v>
      </c>
      <c r="H59" s="38" t="str">
        <f>IF(ISBLANK(Deflatores!H54),"",Deflatores!H54)</f>
        <v/>
      </c>
      <c r="I59" s="38" t="str">
        <f t="shared" si="1"/>
        <v/>
      </c>
      <c r="J59" s="39" t="str">
        <f t="shared" si="2"/>
        <v/>
      </c>
      <c r="M59" s="81"/>
    </row>
    <row r="60" spans="1:13" ht="13.5">
      <c r="A60" s="80"/>
      <c r="B60" s="127" t="str">
        <f>""&amp;Deflatores!B55</f>
        <v/>
      </c>
      <c r="C60" s="127"/>
      <c r="D60" s="36" t="str">
        <f>""&amp;Deflatores!G55</f>
        <v xml:space="preserve">           .</v>
      </c>
      <c r="E60" s="37">
        <f>Deflatores!J55</f>
        <v>0</v>
      </c>
      <c r="H60" s="38" t="str">
        <f>IF(ISBLANK(Deflatores!H55),"",Deflatores!H55)</f>
        <v/>
      </c>
      <c r="I60" s="38" t="str">
        <f t="shared" si="1"/>
        <v/>
      </c>
      <c r="J60" s="39" t="str">
        <f t="shared" si="2"/>
        <v/>
      </c>
      <c r="M60" s="81"/>
    </row>
    <row r="61" spans="1:13" ht="13.5">
      <c r="A61" s="80"/>
      <c r="B61" s="127" t="str">
        <f>""&amp;Deflatores!B56</f>
        <v/>
      </c>
      <c r="C61" s="127"/>
      <c r="D61" s="36" t="str">
        <f>""&amp;Deflatores!G56</f>
        <v xml:space="preserve">           .</v>
      </c>
      <c r="E61" s="37">
        <f>Deflatores!J56</f>
        <v>0</v>
      </c>
      <c r="H61" s="38" t="str">
        <f>IF(ISBLANK(Deflatores!H56),"",Deflatores!H56)</f>
        <v/>
      </c>
      <c r="I61" s="38" t="str">
        <f t="shared" si="1"/>
        <v/>
      </c>
      <c r="J61" s="39" t="str">
        <f t="shared" si="2"/>
        <v/>
      </c>
      <c r="M61" s="81"/>
    </row>
    <row r="62" spans="1:13" ht="13.5">
      <c r="A62" s="80"/>
      <c r="B62" s="127" t="str">
        <f>""&amp;Deflatores!B57</f>
        <v/>
      </c>
      <c r="C62" s="127"/>
      <c r="D62" s="36" t="str">
        <f>""&amp;Deflatores!G57</f>
        <v xml:space="preserve">           .</v>
      </c>
      <c r="E62" s="37">
        <f>Deflatores!J57</f>
        <v>0</v>
      </c>
      <c r="H62" s="38" t="str">
        <f>IF(ISBLANK(Deflatores!H57),"",Deflatores!H57)</f>
        <v/>
      </c>
      <c r="I62" s="38" t="str">
        <f t="shared" si="1"/>
        <v/>
      </c>
      <c r="J62" s="39" t="str">
        <f t="shared" si="2"/>
        <v/>
      </c>
      <c r="M62" s="81"/>
    </row>
    <row r="63" spans="1:13" ht="13.5">
      <c r="A63" s="80"/>
      <c r="B63" s="127" t="str">
        <f>""&amp;Deflatores!B58</f>
        <v/>
      </c>
      <c r="C63" s="127"/>
      <c r="D63" s="36" t="str">
        <f>""&amp;Deflatores!G58</f>
        <v xml:space="preserve">           .</v>
      </c>
      <c r="E63" s="37">
        <f>Deflatores!J58</f>
        <v>0</v>
      </c>
      <c r="H63" s="38" t="str">
        <f>IF(ISBLANK(Deflatores!H58),"",Deflatores!H58)</f>
        <v/>
      </c>
      <c r="I63" s="38" t="str">
        <f t="shared" si="1"/>
        <v/>
      </c>
      <c r="J63" s="39" t="str">
        <f t="shared" si="2"/>
        <v/>
      </c>
      <c r="M63" s="81"/>
    </row>
    <row r="64" spans="1:13" ht="13.5">
      <c r="A64" s="80"/>
      <c r="B64" s="127" t="str">
        <f>""&amp;Deflatores!B59</f>
        <v/>
      </c>
      <c r="C64" s="127"/>
      <c r="D64" s="36" t="str">
        <f>""&amp;Deflatores!G59</f>
        <v xml:space="preserve">           .</v>
      </c>
      <c r="E64" s="37">
        <f>Deflatores!J59</f>
        <v>0</v>
      </c>
      <c r="H64" s="38" t="str">
        <f>IF(ISBLANK(Deflatores!H59),"",Deflatores!H59)</f>
        <v/>
      </c>
      <c r="I64" s="38" t="str">
        <f t="shared" si="1"/>
        <v/>
      </c>
      <c r="J64" s="39" t="str">
        <f t="shared" si="2"/>
        <v/>
      </c>
      <c r="M64" s="81"/>
    </row>
    <row r="65" spans="1:13" ht="13.5">
      <c r="A65" s="80"/>
      <c r="B65" s="127" t="str">
        <f>""&amp;Deflatores!B60</f>
        <v/>
      </c>
      <c r="C65" s="127"/>
      <c r="D65" s="36" t="str">
        <f>""&amp;Deflatores!G60</f>
        <v xml:space="preserve">           .</v>
      </c>
      <c r="E65" s="37">
        <f>Deflatores!J60</f>
        <v>0</v>
      </c>
      <c r="H65" s="38" t="str">
        <f>IF(ISBLANK(Deflatores!H60),"",Deflatores!H60)</f>
        <v/>
      </c>
      <c r="I65" s="38" t="str">
        <f t="shared" si="1"/>
        <v/>
      </c>
      <c r="J65" s="39" t="str">
        <f t="shared" si="2"/>
        <v/>
      </c>
      <c r="M65" s="81"/>
    </row>
    <row r="66" spans="1:13" ht="13.5">
      <c r="A66" s="80"/>
      <c r="B66" s="127" t="str">
        <f>""&amp;Deflatores!B61</f>
        <v/>
      </c>
      <c r="C66" s="127"/>
      <c r="D66" s="36" t="str">
        <f>""&amp;Deflatores!G61</f>
        <v xml:space="preserve">           .</v>
      </c>
      <c r="E66" s="37">
        <f>Deflatores!J61</f>
        <v>0</v>
      </c>
      <c r="H66" s="38" t="str">
        <f>IF(ISBLANK(Deflatores!H61),"",Deflatores!H61)</f>
        <v/>
      </c>
      <c r="I66" s="38" t="str">
        <f t="shared" si="1"/>
        <v/>
      </c>
      <c r="J66" s="39" t="str">
        <f t="shared" si="2"/>
        <v/>
      </c>
      <c r="M66" s="81"/>
    </row>
    <row r="67" spans="1:13" ht="13.5">
      <c r="A67" s="80"/>
      <c r="B67" s="127" t="str">
        <f>""&amp;Deflatores!B62</f>
        <v/>
      </c>
      <c r="C67" s="127"/>
      <c r="D67" s="36" t="str">
        <f>""&amp;Deflatores!G62</f>
        <v xml:space="preserve">           .</v>
      </c>
      <c r="E67" s="37">
        <f>Deflatores!J62</f>
        <v>0</v>
      </c>
      <c r="H67" s="38" t="str">
        <f>IF(ISBLANK(Deflatores!H62),"",Deflatores!H62)</f>
        <v/>
      </c>
      <c r="I67" s="38" t="str">
        <f t="shared" si="1"/>
        <v/>
      </c>
      <c r="J67" s="39" t="str">
        <f t="shared" si="2"/>
        <v/>
      </c>
      <c r="M67" s="81"/>
    </row>
    <row r="68" spans="1:13" ht="13.5">
      <c r="A68" s="80"/>
      <c r="B68" s="127" t="str">
        <f>""&amp;Deflatores!B63</f>
        <v/>
      </c>
      <c r="C68" s="127"/>
      <c r="D68" s="36" t="str">
        <f>""&amp;Deflatores!G63</f>
        <v xml:space="preserve">           .</v>
      </c>
      <c r="E68" s="37">
        <f>Deflatores!J63</f>
        <v>0</v>
      </c>
      <c r="H68" s="38" t="str">
        <f>IF(ISBLANK(Deflatores!H63),"",Deflatores!H63)</f>
        <v/>
      </c>
      <c r="I68" s="38" t="str">
        <f t="shared" si="1"/>
        <v/>
      </c>
      <c r="J68" s="39" t="str">
        <f t="shared" si="2"/>
        <v/>
      </c>
      <c r="M68" s="81"/>
    </row>
    <row r="69" spans="1:13" ht="13.5">
      <c r="A69" s="80"/>
      <c r="B69" s="127" t="str">
        <f>""&amp;Deflatores!B64</f>
        <v/>
      </c>
      <c r="C69" s="127"/>
      <c r="D69" s="36" t="str">
        <f>""&amp;Deflatores!G64</f>
        <v xml:space="preserve">           .</v>
      </c>
      <c r="E69" s="37">
        <f>Deflatores!J64</f>
        <v>0</v>
      </c>
      <c r="F69" s="42"/>
      <c r="G69" s="42"/>
      <c r="H69" s="38" t="str">
        <f>IF(ISBLANK(Deflatores!H64),"",Deflatores!H64)</f>
        <v/>
      </c>
      <c r="I69" s="38" t="str">
        <f t="shared" si="1"/>
        <v/>
      </c>
      <c r="J69" s="39" t="str">
        <f t="shared" si="2"/>
        <v/>
      </c>
      <c r="M69" s="81"/>
    </row>
    <row r="70" spans="1:13" ht="13.5">
      <c r="A70" s="83"/>
      <c r="B70" s="84"/>
      <c r="C70" s="85"/>
      <c r="D70" s="86"/>
      <c r="E70" s="87"/>
      <c r="F70" s="88"/>
      <c r="G70" s="88"/>
      <c r="H70" s="89"/>
      <c r="I70" s="90"/>
      <c r="J70" s="85"/>
      <c r="K70" s="85"/>
      <c r="L70" s="85"/>
      <c r="M70" s="91"/>
    </row>
  </sheetData>
  <sheetProtection selectLockedCells="1" selectUnlockedCells="1"/>
  <mergeCells count="68">
    <mergeCell ref="B59:C59"/>
    <mergeCell ref="B60:C60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28:C28"/>
    <mergeCell ref="B40:C40"/>
    <mergeCell ref="B41:C41"/>
    <mergeCell ref="B30:C30"/>
    <mergeCell ref="B31:C31"/>
    <mergeCell ref="B32:C32"/>
    <mergeCell ref="B33:C33"/>
    <mergeCell ref="B34:C34"/>
    <mergeCell ref="B35:C35"/>
    <mergeCell ref="B23:C23"/>
    <mergeCell ref="B24:C24"/>
    <mergeCell ref="B25:C25"/>
    <mergeCell ref="B26:C26"/>
    <mergeCell ref="B27:C27"/>
    <mergeCell ref="B16:C16"/>
    <mergeCell ref="B18:C18"/>
    <mergeCell ref="B19:C19"/>
    <mergeCell ref="B22:C22"/>
    <mergeCell ref="B17:C17"/>
    <mergeCell ref="B21:C21"/>
    <mergeCell ref="B20:C20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5:C15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</dc:creator>
  <cp:keywords/>
  <dc:description/>
  <cp:lastModifiedBy>Vinícius Avelino</cp:lastModifiedBy>
  <cp:revision/>
  <dcterms:created xsi:type="dcterms:W3CDTF">2015-06-26T19:24:40Z</dcterms:created>
  <dcterms:modified xsi:type="dcterms:W3CDTF">2022-02-02T23:46:40Z</dcterms:modified>
  <cp:category/>
  <cp:contentStatus/>
</cp:coreProperties>
</file>